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vvsgbe.sharepoint.com/sites/WerkingenOrganisatie/Shared Documents/General/FIN/Rekenbladen/Gemeentefonds/"/>
    </mc:Choice>
  </mc:AlternateContent>
  <xr:revisionPtr revIDLastSave="286" documentId="8_{3318FABF-F1D8-415C-9DB5-53B2DDB01D36}" xr6:coauthVersionLast="47" xr6:coauthVersionMax="47" xr10:uidLastSave="{4C3C457B-12A8-4A0D-8FA6-670682572215}"/>
  <bookViews>
    <workbookView xWindow="28680" yWindow="-120" windowWidth="21840" windowHeight="13020" tabRatio="415" xr2:uid="{00000000-000D-0000-FFFF-FFFF00000000}"/>
  </bookViews>
  <sheets>
    <sheet name="Verdeling Gemeentefonds 2024" sheetId="4" r:id="rId1"/>
    <sheet name="Gewicht van de verdeelcriteria" sheetId="5" r:id="rId2"/>
  </sheets>
  <definedNames>
    <definedName name="_xlnm._FilterDatabase" localSheetId="0" hidden="1">'Verdeling Gemeentefonds 2024'!$A$1:$BT$306</definedName>
    <definedName name="_xlchart.v1.0" hidden="1">'Verdeling Gemeentefonds 2024'!$BV$9:$BV$24</definedName>
    <definedName name="_xlchart.v1.1" hidden="1">'Verdeling Gemeentefonds 2024'!$BX$9:$BX$24</definedName>
    <definedName name="_xlnm.Database">#REF!</definedName>
  </definedNames>
  <calcPr calcId="191029"/>
  <customWorkbookViews>
    <customWorkbookView name="Swaelsst - Persoonlijke weergave" guid="{B4CCE30A-286E-11D3-81E2-006097AE3EE7}" mergeInterval="0" personalView="1" maximized="1" windowWidth="796" windowHeight="4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6" i="4" l="1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AD220" i="4" l="1"/>
  <c r="AB220" i="4"/>
  <c r="AD219" i="4"/>
  <c r="AB219" i="4"/>
  <c r="AD218" i="4"/>
  <c r="AB218" i="4"/>
  <c r="AD217" i="4"/>
  <c r="AB217" i="4"/>
  <c r="AD215" i="4"/>
  <c r="AB215" i="4"/>
  <c r="AD216" i="4"/>
  <c r="AB216" i="4"/>
  <c r="AD168" i="4"/>
  <c r="AB168" i="4"/>
  <c r="Y220" i="4"/>
  <c r="W220" i="4"/>
  <c r="Y219" i="4"/>
  <c r="W219" i="4"/>
  <c r="Y218" i="4"/>
  <c r="W218" i="4"/>
  <c r="Y217" i="4"/>
  <c r="W217" i="4"/>
  <c r="Y215" i="4"/>
  <c r="W215" i="4"/>
  <c r="Y216" i="4"/>
  <c r="W216" i="4"/>
  <c r="Y168" i="4"/>
  <c r="W168" i="4"/>
  <c r="J220" i="4"/>
  <c r="K220" i="4" s="1"/>
  <c r="J216" i="4"/>
  <c r="K216" i="4" s="1"/>
  <c r="J168" i="4"/>
  <c r="K168" i="4" s="1"/>
  <c r="V6" i="5"/>
  <c r="O6" i="5"/>
  <c r="L6" i="5"/>
  <c r="I6" i="5"/>
  <c r="BB4" i="4"/>
  <c r="AK4" i="4"/>
  <c r="AF4" i="4"/>
  <c r="T4" i="4"/>
  <c r="G6" i="4"/>
  <c r="BW11" i="4" s="1"/>
  <c r="J4" i="4"/>
  <c r="P6" i="4"/>
  <c r="O6" i="4"/>
  <c r="D6" i="4"/>
  <c r="D14" i="4" s="1"/>
  <c r="J14" i="4" s="1"/>
  <c r="K14" i="4" s="1"/>
  <c r="C6" i="4"/>
  <c r="F6" i="4"/>
  <c r="F52" i="4" s="1"/>
  <c r="H6" i="4"/>
  <c r="H261" i="4" s="1"/>
  <c r="J261" i="4" s="1"/>
  <c r="K261" i="4" s="1"/>
  <c r="L6" i="4"/>
  <c r="M168" i="4" s="1"/>
  <c r="N6" i="4"/>
  <c r="BW16" i="4" s="1"/>
  <c r="V6" i="4"/>
  <c r="Z6" i="4"/>
  <c r="AA6" i="4"/>
  <c r="AE6" i="4"/>
  <c r="BW17" i="4" s="1"/>
  <c r="AH6" i="4"/>
  <c r="AI305" i="4" s="1"/>
  <c r="AM6" i="4"/>
  <c r="AN215" i="4" s="1"/>
  <c r="AP6" i="4"/>
  <c r="AQ51" i="4" s="1"/>
  <c r="AR6" i="4"/>
  <c r="BW21" i="4" s="1"/>
  <c r="AS6" i="4"/>
  <c r="AV6" i="4"/>
  <c r="AW141" i="4" s="1"/>
  <c r="AX6" i="4"/>
  <c r="BW23" i="4" s="1"/>
  <c r="AY6" i="4"/>
  <c r="AZ120" i="4" s="1"/>
  <c r="BE6" i="4"/>
  <c r="AD306" i="4"/>
  <c r="AD305" i="4"/>
  <c r="AD304" i="4"/>
  <c r="AD303" i="4"/>
  <c r="AD302" i="4"/>
  <c r="AD301" i="4"/>
  <c r="AD300" i="4"/>
  <c r="AD299" i="4"/>
  <c r="AD298" i="4"/>
  <c r="AD297" i="4"/>
  <c r="AD296" i="4"/>
  <c r="AD295" i="4"/>
  <c r="AD294" i="4"/>
  <c r="AD293" i="4"/>
  <c r="AD292" i="4"/>
  <c r="AD291" i="4"/>
  <c r="AD290" i="4"/>
  <c r="AD289" i="4"/>
  <c r="AD288" i="4"/>
  <c r="AD287" i="4"/>
  <c r="AD286" i="4"/>
  <c r="AD285" i="4"/>
  <c r="AD284" i="4"/>
  <c r="AD283" i="4"/>
  <c r="AD282" i="4"/>
  <c r="AD281" i="4"/>
  <c r="AD280" i="4"/>
  <c r="AD279" i="4"/>
  <c r="AD278" i="4"/>
  <c r="AD277" i="4"/>
  <c r="AD276" i="4"/>
  <c r="AD275" i="4"/>
  <c r="AD274" i="4"/>
  <c r="AD273" i="4"/>
  <c r="AD272" i="4"/>
  <c r="AD271" i="4"/>
  <c r="AD270" i="4"/>
  <c r="AD269" i="4"/>
  <c r="AD268" i="4"/>
  <c r="AD267" i="4"/>
  <c r="AD266" i="4"/>
  <c r="AD265" i="4"/>
  <c r="AD264" i="4"/>
  <c r="AD263" i="4"/>
  <c r="AD262" i="4"/>
  <c r="AD261" i="4"/>
  <c r="AD260" i="4"/>
  <c r="AD259" i="4"/>
  <c r="AD258" i="4"/>
  <c r="AD257" i="4"/>
  <c r="AD256" i="4"/>
  <c r="AD255" i="4"/>
  <c r="AD254" i="4"/>
  <c r="AD253" i="4"/>
  <c r="AD252" i="4"/>
  <c r="AD251" i="4"/>
  <c r="AD250" i="4"/>
  <c r="AD249" i="4"/>
  <c r="AD248" i="4"/>
  <c r="AD247" i="4"/>
  <c r="AD246" i="4"/>
  <c r="AD245" i="4"/>
  <c r="AD244" i="4"/>
  <c r="AD243" i="4"/>
  <c r="AD242" i="4"/>
  <c r="AD241" i="4"/>
  <c r="AD240" i="4"/>
  <c r="AD239" i="4"/>
  <c r="AD238" i="4"/>
  <c r="AD237" i="4"/>
  <c r="AD236" i="4"/>
  <c r="AD235" i="4"/>
  <c r="AD234" i="4"/>
  <c r="AD233" i="4"/>
  <c r="AD232" i="4"/>
  <c r="AD231" i="4"/>
  <c r="AD230" i="4"/>
  <c r="AD229" i="4"/>
  <c r="AD228" i="4"/>
  <c r="AD227" i="4"/>
  <c r="AD226" i="4"/>
  <c r="AD225" i="4"/>
  <c r="AD224" i="4"/>
  <c r="AD223" i="4"/>
  <c r="AD222" i="4"/>
  <c r="AD221" i="4"/>
  <c r="AD214" i="4"/>
  <c r="AD213" i="4"/>
  <c r="AD212" i="4"/>
  <c r="AD211" i="4"/>
  <c r="AD210" i="4"/>
  <c r="AD209" i="4"/>
  <c r="AD208" i="4"/>
  <c r="AD207" i="4"/>
  <c r="AD206" i="4"/>
  <c r="AD205" i="4"/>
  <c r="AD204" i="4"/>
  <c r="AD203" i="4"/>
  <c r="AD202" i="4"/>
  <c r="AD201" i="4"/>
  <c r="AD200" i="4"/>
  <c r="AD199" i="4"/>
  <c r="AD198" i="4"/>
  <c r="AD197" i="4"/>
  <c r="AD196" i="4"/>
  <c r="AD195" i="4"/>
  <c r="AD194" i="4"/>
  <c r="AD193" i="4"/>
  <c r="AD192" i="4"/>
  <c r="AD191" i="4"/>
  <c r="AD190" i="4"/>
  <c r="AD189" i="4"/>
  <c r="AD188" i="4"/>
  <c r="AD187" i="4"/>
  <c r="AD186" i="4"/>
  <c r="AD185" i="4"/>
  <c r="AD184" i="4"/>
  <c r="AD183" i="4"/>
  <c r="AD182" i="4"/>
  <c r="AD181" i="4"/>
  <c r="AD180" i="4"/>
  <c r="AD179" i="4"/>
  <c r="AD178" i="4"/>
  <c r="AD177" i="4"/>
  <c r="AD176" i="4"/>
  <c r="AD175" i="4"/>
  <c r="AD174" i="4"/>
  <c r="AD173" i="4"/>
  <c r="AD172" i="4"/>
  <c r="AD171" i="4"/>
  <c r="AD170" i="4"/>
  <c r="AD169" i="4"/>
  <c r="AD167" i="4"/>
  <c r="AD166" i="4"/>
  <c r="AD165" i="4"/>
  <c r="AD164" i="4"/>
  <c r="AD163" i="4"/>
  <c r="AD162" i="4"/>
  <c r="AD161" i="4"/>
  <c r="AD160" i="4"/>
  <c r="AD159" i="4"/>
  <c r="AD158" i="4"/>
  <c r="AD157" i="4"/>
  <c r="AD156" i="4"/>
  <c r="AD155" i="4"/>
  <c r="AD154" i="4"/>
  <c r="AD153" i="4"/>
  <c r="AD152" i="4"/>
  <c r="AD151" i="4"/>
  <c r="AD150" i="4"/>
  <c r="AD149" i="4"/>
  <c r="AD148" i="4"/>
  <c r="AD147" i="4"/>
  <c r="AD146" i="4"/>
  <c r="AD145" i="4"/>
  <c r="AD144" i="4"/>
  <c r="AD143" i="4"/>
  <c r="AD142" i="4"/>
  <c r="AD141" i="4"/>
  <c r="AD140" i="4"/>
  <c r="AD139" i="4"/>
  <c r="AD138" i="4"/>
  <c r="AD137" i="4"/>
  <c r="AD136" i="4"/>
  <c r="AD135" i="4"/>
  <c r="AD134" i="4"/>
  <c r="AD133" i="4"/>
  <c r="AD132" i="4"/>
  <c r="AD131" i="4"/>
  <c r="AD130" i="4"/>
  <c r="AD129" i="4"/>
  <c r="AD128" i="4"/>
  <c r="AD127" i="4"/>
  <c r="AD126" i="4"/>
  <c r="AD125" i="4"/>
  <c r="AD124" i="4"/>
  <c r="AD123" i="4"/>
  <c r="AD122" i="4"/>
  <c r="AD121" i="4"/>
  <c r="AD120" i="4"/>
  <c r="AD119" i="4"/>
  <c r="AD118" i="4"/>
  <c r="AD117" i="4"/>
  <c r="AD116" i="4"/>
  <c r="AD115" i="4"/>
  <c r="AD114" i="4"/>
  <c r="AD113" i="4"/>
  <c r="AD112" i="4"/>
  <c r="AD111" i="4"/>
  <c r="AD110" i="4"/>
  <c r="AD109" i="4"/>
  <c r="AD108" i="4"/>
  <c r="AD107" i="4"/>
  <c r="AD106" i="4"/>
  <c r="AD105" i="4"/>
  <c r="AD104" i="4"/>
  <c r="AD103" i="4"/>
  <c r="AD102" i="4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Y306" i="4"/>
  <c r="Y305" i="4"/>
  <c r="Y304" i="4"/>
  <c r="Y303" i="4"/>
  <c r="Y302" i="4"/>
  <c r="Y301" i="4"/>
  <c r="Y300" i="4"/>
  <c r="Y299" i="4"/>
  <c r="Y298" i="4"/>
  <c r="Y297" i="4"/>
  <c r="Y296" i="4"/>
  <c r="Y295" i="4"/>
  <c r="Y294" i="4"/>
  <c r="Y293" i="4"/>
  <c r="Y292" i="4"/>
  <c r="Y291" i="4"/>
  <c r="Y290" i="4"/>
  <c r="Y289" i="4"/>
  <c r="Y288" i="4"/>
  <c r="Y287" i="4"/>
  <c r="Y286" i="4"/>
  <c r="Y285" i="4"/>
  <c r="Y284" i="4"/>
  <c r="Y283" i="4"/>
  <c r="Y282" i="4"/>
  <c r="Y281" i="4"/>
  <c r="Y280" i="4"/>
  <c r="Y279" i="4"/>
  <c r="Y278" i="4"/>
  <c r="Y277" i="4"/>
  <c r="Y276" i="4"/>
  <c r="Y275" i="4"/>
  <c r="Y274" i="4"/>
  <c r="Y273" i="4"/>
  <c r="Y272" i="4"/>
  <c r="Y271" i="4"/>
  <c r="Y270" i="4"/>
  <c r="Y269" i="4"/>
  <c r="Y268" i="4"/>
  <c r="Y267" i="4"/>
  <c r="Y266" i="4"/>
  <c r="Y265" i="4"/>
  <c r="Y264" i="4"/>
  <c r="Y263" i="4"/>
  <c r="Y262" i="4"/>
  <c r="Y261" i="4"/>
  <c r="Y260" i="4"/>
  <c r="Y259" i="4"/>
  <c r="Y258" i="4"/>
  <c r="Y257" i="4"/>
  <c r="Y256" i="4"/>
  <c r="Y255" i="4"/>
  <c r="Y254" i="4"/>
  <c r="Y253" i="4"/>
  <c r="Y252" i="4"/>
  <c r="Y251" i="4"/>
  <c r="Y250" i="4"/>
  <c r="Y249" i="4"/>
  <c r="Y248" i="4"/>
  <c r="Y247" i="4"/>
  <c r="Y246" i="4"/>
  <c r="Y245" i="4"/>
  <c r="Y244" i="4"/>
  <c r="Y243" i="4"/>
  <c r="Y242" i="4"/>
  <c r="Y241" i="4"/>
  <c r="Y240" i="4"/>
  <c r="Y239" i="4"/>
  <c r="Y238" i="4"/>
  <c r="Y237" i="4"/>
  <c r="Y236" i="4"/>
  <c r="Y235" i="4"/>
  <c r="Y234" i="4"/>
  <c r="Y233" i="4"/>
  <c r="Y232" i="4"/>
  <c r="Y231" i="4"/>
  <c r="Y230" i="4"/>
  <c r="Y229" i="4"/>
  <c r="Y228" i="4"/>
  <c r="Y227" i="4"/>
  <c r="Y226" i="4"/>
  <c r="Y225" i="4"/>
  <c r="Y224" i="4"/>
  <c r="Y223" i="4"/>
  <c r="Y222" i="4"/>
  <c r="Y221" i="4"/>
  <c r="Y214" i="4"/>
  <c r="Y213" i="4"/>
  <c r="Y212" i="4"/>
  <c r="Y211" i="4"/>
  <c r="Y210" i="4"/>
  <c r="Y209" i="4"/>
  <c r="Y208" i="4"/>
  <c r="Y207" i="4"/>
  <c r="Y206" i="4"/>
  <c r="Y205" i="4"/>
  <c r="Y204" i="4"/>
  <c r="Y203" i="4"/>
  <c r="Y202" i="4"/>
  <c r="Y201" i="4"/>
  <c r="Y200" i="4"/>
  <c r="Y199" i="4"/>
  <c r="Y198" i="4"/>
  <c r="Y197" i="4"/>
  <c r="Y196" i="4"/>
  <c r="Y195" i="4"/>
  <c r="Y194" i="4"/>
  <c r="Y193" i="4"/>
  <c r="Y192" i="4"/>
  <c r="Y191" i="4"/>
  <c r="Y190" i="4"/>
  <c r="Y189" i="4"/>
  <c r="Y188" i="4"/>
  <c r="Y187" i="4"/>
  <c r="Y186" i="4"/>
  <c r="Y185" i="4"/>
  <c r="Y184" i="4"/>
  <c r="Y183" i="4"/>
  <c r="Y182" i="4"/>
  <c r="Y181" i="4"/>
  <c r="Y180" i="4"/>
  <c r="Y179" i="4"/>
  <c r="Y178" i="4"/>
  <c r="Y177" i="4"/>
  <c r="Y176" i="4"/>
  <c r="Y175" i="4"/>
  <c r="Y174" i="4"/>
  <c r="Y173" i="4"/>
  <c r="Y172" i="4"/>
  <c r="Y171" i="4"/>
  <c r="Y170" i="4"/>
  <c r="Y169" i="4"/>
  <c r="Y167" i="4"/>
  <c r="Y166" i="4"/>
  <c r="Y165" i="4"/>
  <c r="Y164" i="4"/>
  <c r="Y163" i="4"/>
  <c r="Y162" i="4"/>
  <c r="Y161" i="4"/>
  <c r="Y160" i="4"/>
  <c r="Y159" i="4"/>
  <c r="Y158" i="4"/>
  <c r="Y157" i="4"/>
  <c r="Y156" i="4"/>
  <c r="Y155" i="4"/>
  <c r="Y154" i="4"/>
  <c r="Y153" i="4"/>
  <c r="Y152" i="4"/>
  <c r="Y151" i="4"/>
  <c r="Y150" i="4"/>
  <c r="Y149" i="4"/>
  <c r="Y148" i="4"/>
  <c r="Y147" i="4"/>
  <c r="Y146" i="4"/>
  <c r="Y145" i="4"/>
  <c r="Y144" i="4"/>
  <c r="Y143" i="4"/>
  <c r="Y142" i="4"/>
  <c r="Y141" i="4"/>
  <c r="Y140" i="4"/>
  <c r="Y139" i="4"/>
  <c r="Y138" i="4"/>
  <c r="Y137" i="4"/>
  <c r="Y136" i="4"/>
  <c r="Y135" i="4"/>
  <c r="Y134" i="4"/>
  <c r="Y133" i="4"/>
  <c r="Y132" i="4"/>
  <c r="Y131" i="4"/>
  <c r="Y130" i="4"/>
  <c r="Y129" i="4"/>
  <c r="Y128" i="4"/>
  <c r="Y127" i="4"/>
  <c r="Y126" i="4"/>
  <c r="Y125" i="4"/>
  <c r="Y124" i="4"/>
  <c r="Y123" i="4"/>
  <c r="Y122" i="4"/>
  <c r="Y121" i="4"/>
  <c r="Y120" i="4"/>
  <c r="Y119" i="4"/>
  <c r="Y118" i="4"/>
  <c r="Y117" i="4"/>
  <c r="Y116" i="4"/>
  <c r="Y115" i="4"/>
  <c r="Y114" i="4"/>
  <c r="Y113" i="4"/>
  <c r="Y112" i="4"/>
  <c r="Y111" i="4"/>
  <c r="Y110" i="4"/>
  <c r="Y109" i="4"/>
  <c r="Y108" i="4"/>
  <c r="Y107" i="4"/>
  <c r="Y106" i="4"/>
  <c r="Y105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6" i="4"/>
  <c r="Y85" i="4"/>
  <c r="Y84" i="4"/>
  <c r="Y83" i="4"/>
  <c r="Y82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7" i="4"/>
  <c r="Y66" i="4"/>
  <c r="Y65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W306" i="4"/>
  <c r="W305" i="4"/>
  <c r="W304" i="4"/>
  <c r="W303" i="4"/>
  <c r="W302" i="4"/>
  <c r="W301" i="4"/>
  <c r="W300" i="4"/>
  <c r="W299" i="4"/>
  <c r="W298" i="4"/>
  <c r="W297" i="4"/>
  <c r="W296" i="4"/>
  <c r="W295" i="4"/>
  <c r="W294" i="4"/>
  <c r="W293" i="4"/>
  <c r="W292" i="4"/>
  <c r="W291" i="4"/>
  <c r="W290" i="4"/>
  <c r="W289" i="4"/>
  <c r="W288" i="4"/>
  <c r="W287" i="4"/>
  <c r="W286" i="4"/>
  <c r="W285" i="4"/>
  <c r="W284" i="4"/>
  <c r="W283" i="4"/>
  <c r="W282" i="4"/>
  <c r="W281" i="4"/>
  <c r="W280" i="4"/>
  <c r="W279" i="4"/>
  <c r="W278" i="4"/>
  <c r="W277" i="4"/>
  <c r="W276" i="4"/>
  <c r="W275" i="4"/>
  <c r="W274" i="4"/>
  <c r="W273" i="4"/>
  <c r="W272" i="4"/>
  <c r="W271" i="4"/>
  <c r="W270" i="4"/>
  <c r="W269" i="4"/>
  <c r="W268" i="4"/>
  <c r="W267" i="4"/>
  <c r="W266" i="4"/>
  <c r="W265" i="4"/>
  <c r="W264" i="4"/>
  <c r="W263" i="4"/>
  <c r="W262" i="4"/>
  <c r="W261" i="4"/>
  <c r="W260" i="4"/>
  <c r="W259" i="4"/>
  <c r="W258" i="4"/>
  <c r="W257" i="4"/>
  <c r="W256" i="4"/>
  <c r="W255" i="4"/>
  <c r="W254" i="4"/>
  <c r="W253" i="4"/>
  <c r="W252" i="4"/>
  <c r="W251" i="4"/>
  <c r="W250" i="4"/>
  <c r="W249" i="4"/>
  <c r="W248" i="4"/>
  <c r="W247" i="4"/>
  <c r="W246" i="4"/>
  <c r="W245" i="4"/>
  <c r="W244" i="4"/>
  <c r="W243" i="4"/>
  <c r="W242" i="4"/>
  <c r="W241" i="4"/>
  <c r="W240" i="4"/>
  <c r="W239" i="4"/>
  <c r="W238" i="4"/>
  <c r="W237" i="4"/>
  <c r="W236" i="4"/>
  <c r="W235" i="4"/>
  <c r="W234" i="4"/>
  <c r="W233" i="4"/>
  <c r="W232" i="4"/>
  <c r="W231" i="4"/>
  <c r="W230" i="4"/>
  <c r="W229" i="4"/>
  <c r="W228" i="4"/>
  <c r="W227" i="4"/>
  <c r="W226" i="4"/>
  <c r="W225" i="4"/>
  <c r="W224" i="4"/>
  <c r="W223" i="4"/>
  <c r="W222" i="4"/>
  <c r="W221" i="4"/>
  <c r="W214" i="4"/>
  <c r="W213" i="4"/>
  <c r="W212" i="4"/>
  <c r="W211" i="4"/>
  <c r="W210" i="4"/>
  <c r="W209" i="4"/>
  <c r="W208" i="4"/>
  <c r="W207" i="4"/>
  <c r="W206" i="4"/>
  <c r="W205" i="4"/>
  <c r="W204" i="4"/>
  <c r="W203" i="4"/>
  <c r="W202" i="4"/>
  <c r="W201" i="4"/>
  <c r="W200" i="4"/>
  <c r="W199" i="4"/>
  <c r="W198" i="4"/>
  <c r="W197" i="4"/>
  <c r="W196" i="4"/>
  <c r="W195" i="4"/>
  <c r="W194" i="4"/>
  <c r="W193" i="4"/>
  <c r="W192" i="4"/>
  <c r="W191" i="4"/>
  <c r="W190" i="4"/>
  <c r="W189" i="4"/>
  <c r="W188" i="4"/>
  <c r="W187" i="4"/>
  <c r="W186" i="4"/>
  <c r="W185" i="4"/>
  <c r="W184" i="4"/>
  <c r="W183" i="4"/>
  <c r="W182" i="4"/>
  <c r="W181" i="4"/>
  <c r="W180" i="4"/>
  <c r="W179" i="4"/>
  <c r="W178" i="4"/>
  <c r="W177" i="4"/>
  <c r="W176" i="4"/>
  <c r="W175" i="4"/>
  <c r="W174" i="4"/>
  <c r="W173" i="4"/>
  <c r="W172" i="4"/>
  <c r="W171" i="4"/>
  <c r="W170" i="4"/>
  <c r="W169" i="4"/>
  <c r="W167" i="4"/>
  <c r="W166" i="4"/>
  <c r="W165" i="4"/>
  <c r="W164" i="4"/>
  <c r="W163" i="4"/>
  <c r="W162" i="4"/>
  <c r="W161" i="4"/>
  <c r="W160" i="4"/>
  <c r="W159" i="4"/>
  <c r="W158" i="4"/>
  <c r="W157" i="4"/>
  <c r="W156" i="4"/>
  <c r="W155" i="4"/>
  <c r="W154" i="4"/>
  <c r="W153" i="4"/>
  <c r="W152" i="4"/>
  <c r="W151" i="4"/>
  <c r="W150" i="4"/>
  <c r="W149" i="4"/>
  <c r="W148" i="4"/>
  <c r="W147" i="4"/>
  <c r="W146" i="4"/>
  <c r="W145" i="4"/>
  <c r="W144" i="4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29" i="4"/>
  <c r="W128" i="4"/>
  <c r="W127" i="4"/>
  <c r="W126" i="4"/>
  <c r="W125" i="4"/>
  <c r="W124" i="4"/>
  <c r="W123" i="4"/>
  <c r="W122" i="4"/>
  <c r="W121" i="4"/>
  <c r="W120" i="4"/>
  <c r="W119" i="4"/>
  <c r="W118" i="4"/>
  <c r="W117" i="4"/>
  <c r="W116" i="4"/>
  <c r="W115" i="4"/>
  <c r="W114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J8" i="4"/>
  <c r="K8" i="4" s="1"/>
  <c r="J306" i="4"/>
  <c r="K306" i="4" s="1"/>
  <c r="J305" i="4"/>
  <c r="K305" i="4" s="1"/>
  <c r="J304" i="4"/>
  <c r="K304" i="4" s="1"/>
  <c r="J303" i="4"/>
  <c r="K303" i="4" s="1"/>
  <c r="J302" i="4"/>
  <c r="K302" i="4" s="1"/>
  <c r="J301" i="4"/>
  <c r="K301" i="4" s="1"/>
  <c r="J300" i="4"/>
  <c r="K300" i="4" s="1"/>
  <c r="J299" i="4"/>
  <c r="K299" i="4" s="1"/>
  <c r="J298" i="4"/>
  <c r="K298" i="4" s="1"/>
  <c r="J297" i="4"/>
  <c r="K297" i="4" s="1"/>
  <c r="J296" i="4"/>
  <c r="K296" i="4" s="1"/>
  <c r="J295" i="4"/>
  <c r="K295" i="4" s="1"/>
  <c r="J294" i="4"/>
  <c r="K294" i="4" s="1"/>
  <c r="J293" i="4"/>
  <c r="K293" i="4" s="1"/>
  <c r="J292" i="4"/>
  <c r="K292" i="4" s="1"/>
  <c r="J291" i="4"/>
  <c r="K291" i="4" s="1"/>
  <c r="J290" i="4"/>
  <c r="K290" i="4" s="1"/>
  <c r="J289" i="4"/>
  <c r="K289" i="4" s="1"/>
  <c r="J288" i="4"/>
  <c r="K288" i="4" s="1"/>
  <c r="J287" i="4"/>
  <c r="K287" i="4" s="1"/>
  <c r="J286" i="4"/>
  <c r="K286" i="4" s="1"/>
  <c r="J285" i="4"/>
  <c r="K285" i="4" s="1"/>
  <c r="J284" i="4"/>
  <c r="K284" i="4" s="1"/>
  <c r="J283" i="4"/>
  <c r="K283" i="4" s="1"/>
  <c r="J282" i="4"/>
  <c r="K282" i="4" s="1"/>
  <c r="J281" i="4"/>
  <c r="K281" i="4" s="1"/>
  <c r="J280" i="4"/>
  <c r="K280" i="4" s="1"/>
  <c r="J279" i="4"/>
  <c r="K279" i="4" s="1"/>
  <c r="J278" i="4"/>
  <c r="K278" i="4" s="1"/>
  <c r="J277" i="4"/>
  <c r="K277" i="4" s="1"/>
  <c r="J276" i="4"/>
  <c r="K276" i="4" s="1"/>
  <c r="J275" i="4"/>
  <c r="K275" i="4" s="1"/>
  <c r="J273" i="4"/>
  <c r="K273" i="4" s="1"/>
  <c r="J272" i="4"/>
  <c r="K272" i="4" s="1"/>
  <c r="J271" i="4"/>
  <c r="K271" i="4" s="1"/>
  <c r="J270" i="4"/>
  <c r="K270" i="4" s="1"/>
  <c r="J269" i="4"/>
  <c r="K269" i="4" s="1"/>
  <c r="J268" i="4"/>
  <c r="K268" i="4" s="1"/>
  <c r="J266" i="4"/>
  <c r="K266" i="4" s="1"/>
  <c r="J264" i="4"/>
  <c r="K264" i="4" s="1"/>
  <c r="J263" i="4"/>
  <c r="K263" i="4" s="1"/>
  <c r="J260" i="4"/>
  <c r="K260" i="4" s="1"/>
  <c r="J258" i="4"/>
  <c r="K258" i="4" s="1"/>
  <c r="J257" i="4"/>
  <c r="K257" i="4" s="1"/>
  <c r="J256" i="4"/>
  <c r="K256" i="4" s="1"/>
  <c r="J255" i="4"/>
  <c r="K255" i="4" s="1"/>
  <c r="J254" i="4"/>
  <c r="K254" i="4" s="1"/>
  <c r="J253" i="4"/>
  <c r="K253" i="4" s="1"/>
  <c r="J252" i="4"/>
  <c r="K252" i="4" s="1"/>
  <c r="J251" i="4"/>
  <c r="K251" i="4" s="1"/>
  <c r="J250" i="4"/>
  <c r="K250" i="4" s="1"/>
  <c r="J248" i="4"/>
  <c r="K248" i="4" s="1"/>
  <c r="J246" i="4"/>
  <c r="K246" i="4" s="1"/>
  <c r="J245" i="4"/>
  <c r="K245" i="4" s="1"/>
  <c r="J244" i="4"/>
  <c r="K244" i="4" s="1"/>
  <c r="J243" i="4"/>
  <c r="K243" i="4" s="1"/>
  <c r="J242" i="4"/>
  <c r="K242" i="4" s="1"/>
  <c r="J241" i="4"/>
  <c r="K241" i="4" s="1"/>
  <c r="J240" i="4"/>
  <c r="K240" i="4" s="1"/>
  <c r="J239" i="4"/>
  <c r="K239" i="4" s="1"/>
  <c r="J238" i="4"/>
  <c r="K238" i="4" s="1"/>
  <c r="J237" i="4"/>
  <c r="K237" i="4" s="1"/>
  <c r="J236" i="4"/>
  <c r="K236" i="4" s="1"/>
  <c r="J235" i="4"/>
  <c r="K235" i="4" s="1"/>
  <c r="J234" i="4"/>
  <c r="K234" i="4" s="1"/>
  <c r="J233" i="4"/>
  <c r="K233" i="4" s="1"/>
  <c r="J230" i="4"/>
  <c r="K230" i="4" s="1"/>
  <c r="J229" i="4"/>
  <c r="K229" i="4" s="1"/>
  <c r="J228" i="4"/>
  <c r="K228" i="4" s="1"/>
  <c r="J227" i="4"/>
  <c r="K227" i="4" s="1"/>
  <c r="J226" i="4"/>
  <c r="K226" i="4" s="1"/>
  <c r="J225" i="4"/>
  <c r="K225" i="4" s="1"/>
  <c r="J224" i="4"/>
  <c r="K224" i="4" s="1"/>
  <c r="J223" i="4"/>
  <c r="K223" i="4" s="1"/>
  <c r="J222" i="4"/>
  <c r="K222" i="4" s="1"/>
  <c r="J221" i="4"/>
  <c r="K221" i="4" s="1"/>
  <c r="J219" i="4"/>
  <c r="K219" i="4" s="1"/>
  <c r="J218" i="4"/>
  <c r="K218" i="4" s="1"/>
  <c r="J217" i="4"/>
  <c r="K217" i="4" s="1"/>
  <c r="J215" i="4"/>
  <c r="K215" i="4" s="1"/>
  <c r="J214" i="4"/>
  <c r="K214" i="4" s="1"/>
  <c r="J212" i="4"/>
  <c r="K212" i="4" s="1"/>
  <c r="J211" i="4"/>
  <c r="K211" i="4" s="1"/>
  <c r="J210" i="4"/>
  <c r="K210" i="4" s="1"/>
  <c r="J209" i="4"/>
  <c r="K209" i="4" s="1"/>
  <c r="J207" i="4"/>
  <c r="K207" i="4" s="1"/>
  <c r="J206" i="4"/>
  <c r="K206" i="4" s="1"/>
  <c r="J205" i="4"/>
  <c r="K205" i="4" s="1"/>
  <c r="J203" i="4"/>
  <c r="K203" i="4" s="1"/>
  <c r="J202" i="4"/>
  <c r="K202" i="4" s="1"/>
  <c r="J201" i="4"/>
  <c r="K201" i="4" s="1"/>
  <c r="J200" i="4"/>
  <c r="K200" i="4" s="1"/>
  <c r="J199" i="4"/>
  <c r="K199" i="4" s="1"/>
  <c r="J197" i="4"/>
  <c r="K197" i="4" s="1"/>
  <c r="J195" i="4"/>
  <c r="K195" i="4" s="1"/>
  <c r="J194" i="4"/>
  <c r="K194" i="4" s="1"/>
  <c r="J193" i="4"/>
  <c r="K193" i="4" s="1"/>
  <c r="J192" i="4"/>
  <c r="K192" i="4" s="1"/>
  <c r="J191" i="4"/>
  <c r="K191" i="4" s="1"/>
  <c r="J190" i="4"/>
  <c r="K190" i="4" s="1"/>
  <c r="J189" i="4"/>
  <c r="K189" i="4" s="1"/>
  <c r="J188" i="4"/>
  <c r="K188" i="4" s="1"/>
  <c r="J187" i="4"/>
  <c r="K187" i="4" s="1"/>
  <c r="J185" i="4"/>
  <c r="K185" i="4" s="1"/>
  <c r="J184" i="4"/>
  <c r="K184" i="4" s="1"/>
  <c r="J183" i="4"/>
  <c r="K183" i="4" s="1"/>
  <c r="J182" i="4"/>
  <c r="K182" i="4" s="1"/>
  <c r="J181" i="4"/>
  <c r="K181" i="4" s="1"/>
  <c r="J180" i="4"/>
  <c r="K180" i="4" s="1"/>
  <c r="J179" i="4"/>
  <c r="K179" i="4" s="1"/>
  <c r="J178" i="4"/>
  <c r="K178" i="4" s="1"/>
  <c r="J177" i="4"/>
  <c r="K177" i="4" s="1"/>
  <c r="J176" i="4"/>
  <c r="K176" i="4" s="1"/>
  <c r="J175" i="4"/>
  <c r="K175" i="4" s="1"/>
  <c r="J173" i="4"/>
  <c r="K173" i="4" s="1"/>
  <c r="J172" i="4"/>
  <c r="K172" i="4" s="1"/>
  <c r="J171" i="4"/>
  <c r="K171" i="4" s="1"/>
  <c r="J170" i="4"/>
  <c r="K170" i="4" s="1"/>
  <c r="J169" i="4"/>
  <c r="K169" i="4" s="1"/>
  <c r="J167" i="4"/>
  <c r="K167" i="4" s="1"/>
  <c r="J165" i="4"/>
  <c r="K165" i="4" s="1"/>
  <c r="J164" i="4"/>
  <c r="K164" i="4" s="1"/>
  <c r="J162" i="4"/>
  <c r="K162" i="4" s="1"/>
  <c r="J161" i="4"/>
  <c r="K161" i="4" s="1"/>
  <c r="J160" i="4"/>
  <c r="K160" i="4" s="1"/>
  <c r="J159" i="4"/>
  <c r="K159" i="4" s="1"/>
  <c r="J158" i="4"/>
  <c r="K158" i="4" s="1"/>
  <c r="J157" i="4"/>
  <c r="K157" i="4" s="1"/>
  <c r="J156" i="4"/>
  <c r="K156" i="4" s="1"/>
  <c r="J155" i="4"/>
  <c r="K155" i="4" s="1"/>
  <c r="J154" i="4"/>
  <c r="K154" i="4" s="1"/>
  <c r="J153" i="4"/>
  <c r="K153" i="4" s="1"/>
  <c r="J152" i="4"/>
  <c r="K152" i="4" s="1"/>
  <c r="J151" i="4"/>
  <c r="K151" i="4" s="1"/>
  <c r="J150" i="4"/>
  <c r="K150" i="4" s="1"/>
  <c r="J149" i="4"/>
  <c r="K149" i="4" s="1"/>
  <c r="J148" i="4"/>
  <c r="K148" i="4" s="1"/>
  <c r="J146" i="4"/>
  <c r="K146" i="4" s="1"/>
  <c r="J145" i="4"/>
  <c r="K145" i="4" s="1"/>
  <c r="J144" i="4"/>
  <c r="K144" i="4" s="1"/>
  <c r="J143" i="4"/>
  <c r="K143" i="4" s="1"/>
  <c r="J142" i="4"/>
  <c r="K142" i="4" s="1"/>
  <c r="J140" i="4"/>
  <c r="K140" i="4" s="1"/>
  <c r="J138" i="4"/>
  <c r="K138" i="4" s="1"/>
  <c r="J137" i="4"/>
  <c r="K137" i="4" s="1"/>
  <c r="J136" i="4"/>
  <c r="K136" i="4" s="1"/>
  <c r="J135" i="4"/>
  <c r="K135" i="4" s="1"/>
  <c r="J134" i="4"/>
  <c r="K134" i="4" s="1"/>
  <c r="J133" i="4"/>
  <c r="K133" i="4" s="1"/>
  <c r="J132" i="4"/>
  <c r="K132" i="4" s="1"/>
  <c r="J131" i="4"/>
  <c r="K131" i="4" s="1"/>
  <c r="J130" i="4"/>
  <c r="K130" i="4" s="1"/>
  <c r="J129" i="4"/>
  <c r="K129" i="4" s="1"/>
  <c r="J128" i="4"/>
  <c r="K128" i="4" s="1"/>
  <c r="J127" i="4"/>
  <c r="K127" i="4" s="1"/>
  <c r="J125" i="4"/>
  <c r="K125" i="4" s="1"/>
  <c r="J124" i="4"/>
  <c r="K124" i="4" s="1"/>
  <c r="J123" i="4"/>
  <c r="K123" i="4" s="1"/>
  <c r="J122" i="4"/>
  <c r="K122" i="4" s="1"/>
  <c r="J121" i="4"/>
  <c r="K121" i="4" s="1"/>
  <c r="J120" i="4"/>
  <c r="K120" i="4" s="1"/>
  <c r="J119" i="4"/>
  <c r="K119" i="4" s="1"/>
  <c r="J118" i="4"/>
  <c r="K118" i="4" s="1"/>
  <c r="J117" i="4"/>
  <c r="K117" i="4" s="1"/>
  <c r="J116" i="4"/>
  <c r="K116" i="4" s="1"/>
  <c r="J115" i="4"/>
  <c r="K115" i="4" s="1"/>
  <c r="J114" i="4"/>
  <c r="K114" i="4" s="1"/>
  <c r="J113" i="4"/>
  <c r="K113" i="4" s="1"/>
  <c r="J112" i="4"/>
  <c r="K112" i="4" s="1"/>
  <c r="J111" i="4"/>
  <c r="K111" i="4" s="1"/>
  <c r="J110" i="4"/>
  <c r="K110" i="4" s="1"/>
  <c r="J109" i="4"/>
  <c r="K109" i="4" s="1"/>
  <c r="J108" i="4"/>
  <c r="K108" i="4" s="1"/>
  <c r="J107" i="4"/>
  <c r="K107" i="4" s="1"/>
  <c r="J106" i="4"/>
  <c r="K106" i="4" s="1"/>
  <c r="J105" i="4"/>
  <c r="K105" i="4" s="1"/>
  <c r="J103" i="4"/>
  <c r="K103" i="4" s="1"/>
  <c r="J102" i="4"/>
  <c r="K102" i="4" s="1"/>
  <c r="J101" i="4"/>
  <c r="K101" i="4" s="1"/>
  <c r="J100" i="4"/>
  <c r="K100" i="4" s="1"/>
  <c r="J99" i="4"/>
  <c r="K99" i="4" s="1"/>
  <c r="J97" i="4"/>
  <c r="K97" i="4" s="1"/>
  <c r="J96" i="4"/>
  <c r="K96" i="4" s="1"/>
  <c r="J95" i="4"/>
  <c r="K95" i="4" s="1"/>
  <c r="J94" i="4"/>
  <c r="K94" i="4" s="1"/>
  <c r="J92" i="4"/>
  <c r="K92" i="4" s="1"/>
  <c r="J91" i="4"/>
  <c r="K91" i="4" s="1"/>
  <c r="J90" i="4"/>
  <c r="K90" i="4" s="1"/>
  <c r="J89" i="4"/>
  <c r="K89" i="4" s="1"/>
  <c r="J88" i="4"/>
  <c r="K88" i="4" s="1"/>
  <c r="J87" i="4"/>
  <c r="K87" i="4" s="1"/>
  <c r="J86" i="4"/>
  <c r="K86" i="4" s="1"/>
  <c r="J85" i="4"/>
  <c r="K85" i="4" s="1"/>
  <c r="J84" i="4"/>
  <c r="K84" i="4" s="1"/>
  <c r="J83" i="4"/>
  <c r="K83" i="4" s="1"/>
  <c r="J80" i="4"/>
  <c r="K80" i="4" s="1"/>
  <c r="J78" i="4"/>
  <c r="K78" i="4" s="1"/>
  <c r="J77" i="4"/>
  <c r="K77" i="4" s="1"/>
  <c r="J76" i="4"/>
  <c r="K76" i="4" s="1"/>
  <c r="J75" i="4"/>
  <c r="K75" i="4" s="1"/>
  <c r="J74" i="4"/>
  <c r="K74" i="4" s="1"/>
  <c r="J72" i="4"/>
  <c r="K72" i="4" s="1"/>
  <c r="J71" i="4"/>
  <c r="K71" i="4" s="1"/>
  <c r="J70" i="4"/>
  <c r="K70" i="4" s="1"/>
  <c r="J69" i="4"/>
  <c r="K69" i="4" s="1"/>
  <c r="J68" i="4"/>
  <c r="K68" i="4" s="1"/>
  <c r="J67" i="4"/>
  <c r="K67" i="4" s="1"/>
  <c r="J65" i="4"/>
  <c r="K65" i="4" s="1"/>
  <c r="J64" i="4"/>
  <c r="K64" i="4" s="1"/>
  <c r="J63" i="4"/>
  <c r="K63" i="4" s="1"/>
  <c r="J62" i="4"/>
  <c r="K62" i="4" s="1"/>
  <c r="J60" i="4"/>
  <c r="K60" i="4" s="1"/>
  <c r="J58" i="4"/>
  <c r="K58" i="4" s="1"/>
  <c r="J57" i="4"/>
  <c r="K57" i="4" s="1"/>
  <c r="J54" i="4"/>
  <c r="K54" i="4" s="1"/>
  <c r="J53" i="4"/>
  <c r="K53" i="4" s="1"/>
  <c r="J51" i="4"/>
  <c r="K51" i="4" s="1"/>
  <c r="J49" i="4"/>
  <c r="K4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3" i="4"/>
  <c r="K13" i="4" s="1"/>
  <c r="J12" i="4"/>
  <c r="K12" i="4" s="1"/>
  <c r="J11" i="4"/>
  <c r="K11" i="4" s="1"/>
  <c r="J10" i="4"/>
  <c r="K10" i="4" s="1"/>
  <c r="E6" i="4"/>
  <c r="BW12" i="4" s="1"/>
  <c r="BA6" i="4"/>
  <c r="BW24" i="4" s="1"/>
  <c r="AU6" i="4"/>
  <c r="BW22" i="4" s="1"/>
  <c r="AO6" i="4"/>
  <c r="BW20" i="4" s="1"/>
  <c r="AJ6" i="4"/>
  <c r="AK6" i="4" s="1"/>
  <c r="S6" i="4"/>
  <c r="BW15" i="4" s="1"/>
  <c r="I6" i="4"/>
  <c r="I37" i="4" s="1"/>
  <c r="J37" i="4" s="1"/>
  <c r="K37" i="4" s="1"/>
  <c r="AN229" i="4"/>
  <c r="AQ138" i="4"/>
  <c r="AQ97" i="4"/>
  <c r="AQ38" i="4"/>
  <c r="AQ187" i="4"/>
  <c r="AQ27" i="4"/>
  <c r="AQ56" i="4"/>
  <c r="AR56" i="4" s="1"/>
  <c r="AQ111" i="4"/>
  <c r="AR111" i="4" s="1"/>
  <c r="AQ118" i="4"/>
  <c r="AR118" i="4" s="1"/>
  <c r="AQ303" i="4"/>
  <c r="AQ13" i="4"/>
  <c r="AQ98" i="4"/>
  <c r="AQ176" i="4"/>
  <c r="AQ64" i="4"/>
  <c r="M71" i="4"/>
  <c r="N71" i="4" s="1"/>
  <c r="D82" i="4"/>
  <c r="J82" i="4" s="1"/>
  <c r="K82" i="4" s="1"/>
  <c r="AZ30" i="4"/>
  <c r="AZ271" i="4"/>
  <c r="AQ220" i="4"/>
  <c r="AQ219" i="4"/>
  <c r="AQ216" i="4"/>
  <c r="AQ39" i="4"/>
  <c r="AR39" i="4" s="1"/>
  <c r="AQ65" i="4"/>
  <c r="AR65" i="4" s="1"/>
  <c r="AQ256" i="4"/>
  <c r="AR256" i="4" s="1"/>
  <c r="AQ279" i="4"/>
  <c r="AQ305" i="4"/>
  <c r="AQ20" i="4"/>
  <c r="AQ233" i="4"/>
  <c r="AQ297" i="4"/>
  <c r="AQ167" i="4"/>
  <c r="AQ160" i="4"/>
  <c r="AQ26" i="4"/>
  <c r="AQ298" i="4"/>
  <c r="AQ247" i="4"/>
  <c r="AR247" i="4" s="1"/>
  <c r="AQ293" i="4"/>
  <c r="AR293" i="4" s="1"/>
  <c r="AQ265" i="4"/>
  <c r="AR265" i="4" s="1"/>
  <c r="AQ123" i="4"/>
  <c r="AQ23" i="4"/>
  <c r="AQ115" i="4"/>
  <c r="AQ151" i="4"/>
  <c r="AQ206" i="4"/>
  <c r="AQ61" i="4"/>
  <c r="AQ276" i="4"/>
  <c r="AQ72" i="4"/>
  <c r="AQ213" i="4"/>
  <c r="AQ52" i="4"/>
  <c r="AR52" i="4" s="1"/>
  <c r="AQ60" i="4"/>
  <c r="AR60" i="4" s="1"/>
  <c r="AQ189" i="4"/>
  <c r="AR189" i="4" s="1"/>
  <c r="AQ88" i="4"/>
  <c r="AQ74" i="4"/>
  <c r="AQ95" i="4"/>
  <c r="AQ103" i="4"/>
  <c r="AQ77" i="4"/>
  <c r="AQ12" i="4"/>
  <c r="AQ87" i="4"/>
  <c r="AQ7" i="4"/>
  <c r="AQ287" i="4"/>
  <c r="AQ70" i="4"/>
  <c r="AR70" i="4" s="1"/>
  <c r="AQ9" i="4"/>
  <c r="AR9" i="4" s="1"/>
  <c r="AQ19" i="4"/>
  <c r="AR19" i="4" s="1"/>
  <c r="AQ304" i="4"/>
  <c r="AQ163" i="4"/>
  <c r="AQ47" i="4"/>
  <c r="AQ112" i="4"/>
  <c r="AQ119" i="4"/>
  <c r="AQ78" i="4"/>
  <c r="AQ226" i="4"/>
  <c r="AQ25" i="4"/>
  <c r="AQ200" i="4"/>
  <c r="AQ183" i="4"/>
  <c r="AR183" i="4" s="1"/>
  <c r="AQ201" i="4"/>
  <c r="AR201" i="4" s="1"/>
  <c r="AQ8" i="4"/>
  <c r="AR8" i="4" s="1"/>
  <c r="AQ89" i="4"/>
  <c r="AQ262" i="4"/>
  <c r="AQ35" i="4"/>
  <c r="AQ227" i="4"/>
  <c r="AQ69" i="4"/>
  <c r="AQ174" i="4"/>
  <c r="AQ117" i="4"/>
  <c r="AQ181" i="4"/>
  <c r="AQ99" i="4"/>
  <c r="AQ125" i="4"/>
  <c r="AR125" i="4" s="1"/>
  <c r="AQ127" i="4"/>
  <c r="AR127" i="4" s="1"/>
  <c r="AQ155" i="4"/>
  <c r="AR155" i="4" s="1"/>
  <c r="AQ66" i="4"/>
  <c r="AQ258" i="4"/>
  <c r="AQ246" i="4"/>
  <c r="AQ147" i="4"/>
  <c r="AQ255" i="4"/>
  <c r="AQ15" i="4"/>
  <c r="AQ194" i="4"/>
  <c r="AQ159" i="4"/>
  <c r="AQ264" i="4"/>
  <c r="AQ191" i="4"/>
  <c r="AR191" i="4" s="1"/>
  <c r="AQ217" i="4"/>
  <c r="AR217" i="4" s="1"/>
  <c r="AQ224" i="4"/>
  <c r="AR224" i="4" s="1"/>
  <c r="AQ82" i="4"/>
  <c r="AQ222" i="4"/>
  <c r="AQ209" i="4"/>
  <c r="AQ43" i="4"/>
  <c r="AQ107" i="4"/>
  <c r="AQ211" i="4"/>
  <c r="AQ164" i="4"/>
  <c r="AQ241" i="4"/>
  <c r="AQ272" i="4"/>
  <c r="AQ286" i="4"/>
  <c r="AR286" i="4" s="1"/>
  <c r="AQ242" i="4"/>
  <c r="AR242" i="4" s="1"/>
  <c r="AQ259" i="4"/>
  <c r="AR259" i="4" s="1"/>
  <c r="AQ210" i="4"/>
  <c r="AQ223" i="4"/>
  <c r="AQ296" i="4"/>
  <c r="AQ16" i="4"/>
  <c r="AQ280" i="4"/>
  <c r="AQ32" i="4"/>
  <c r="AQ178" i="4"/>
  <c r="AQ135" i="4"/>
  <c r="AQ232" i="4"/>
  <c r="AQ71" i="4"/>
  <c r="AR71" i="4" s="1"/>
  <c r="AQ205" i="4"/>
  <c r="AR205" i="4" s="1"/>
  <c r="AQ146" i="4"/>
  <c r="AR146" i="4" s="1"/>
  <c r="AQ263" i="4"/>
  <c r="AQ221" i="4"/>
  <c r="AQ90" i="4"/>
  <c r="AQ54" i="4"/>
  <c r="AQ131" i="4"/>
  <c r="AQ172" i="4"/>
  <c r="AQ141" i="4"/>
  <c r="AQ294" i="4"/>
  <c r="AQ234" i="4"/>
  <c r="AQ239" i="4"/>
  <c r="AR239" i="4" s="1"/>
  <c r="AQ94" i="4"/>
  <c r="AR94" i="4" s="1"/>
  <c r="AQ257" i="4"/>
  <c r="AR257" i="4" s="1"/>
  <c r="AQ228" i="4"/>
  <c r="AQ140" i="4"/>
  <c r="AQ91" i="4"/>
  <c r="AQ290" i="4"/>
  <c r="AQ300" i="4"/>
  <c r="AQ31" i="4"/>
  <c r="AQ14" i="4"/>
  <c r="AQ67" i="4"/>
  <c r="AQ244" i="4"/>
  <c r="AQ30" i="4"/>
  <c r="AR30" i="4" s="1"/>
  <c r="AQ40" i="4"/>
  <c r="AR40" i="4" s="1"/>
  <c r="AQ277" i="4"/>
  <c r="AR277" i="4" s="1"/>
  <c r="AQ214" i="4"/>
  <c r="AQ116" i="4"/>
  <c r="AQ42" i="4"/>
  <c r="AQ109" i="4"/>
  <c r="AQ231" i="4"/>
  <c r="AQ273" i="4"/>
  <c r="AQ129" i="4"/>
  <c r="AQ22" i="4"/>
  <c r="AQ59" i="4"/>
  <c r="AQ41" i="4"/>
  <c r="AR41" i="4" s="1"/>
  <c r="AQ130" i="4"/>
  <c r="AR130" i="4" s="1"/>
  <c r="AQ44" i="4"/>
  <c r="AR44" i="4" s="1"/>
  <c r="AQ134" i="4"/>
  <c r="AQ253" i="4"/>
  <c r="AQ295" i="4"/>
  <c r="AQ182" i="4"/>
  <c r="AQ270" i="4"/>
  <c r="AQ289" i="4"/>
  <c r="AQ24" i="4"/>
  <c r="AQ243" i="4"/>
  <c r="AQ251" i="4"/>
  <c r="AQ29" i="4"/>
  <c r="AR29" i="4" s="1"/>
  <c r="AQ285" i="4"/>
  <c r="AR285" i="4" s="1"/>
  <c r="AQ11" i="4"/>
  <c r="AR11" i="4" s="1"/>
  <c r="AQ195" i="4"/>
  <c r="AQ177" i="4"/>
  <c r="AQ250" i="4"/>
  <c r="AQ245" i="4"/>
  <c r="AQ158" i="4"/>
  <c r="AQ254" i="4"/>
  <c r="AQ153" i="4"/>
  <c r="AQ100" i="4"/>
  <c r="AQ114" i="4"/>
  <c r="AQ212" i="4"/>
  <c r="AR212" i="4" s="1"/>
  <c r="AQ230" i="4"/>
  <c r="AR230" i="4" s="1"/>
  <c r="AQ79" i="4"/>
  <c r="AR79" i="4" s="1"/>
  <c r="AQ96" i="4"/>
  <c r="AQ102" i="4"/>
  <c r="AQ267" i="4"/>
  <c r="AQ299" i="4"/>
  <c r="AQ144" i="4"/>
  <c r="AQ266" i="4"/>
  <c r="AQ120" i="4"/>
  <c r="AQ170" i="4"/>
  <c r="AQ193" i="4"/>
  <c r="AQ288" i="4"/>
  <c r="AR288" i="4" s="1"/>
  <c r="AQ92" i="4"/>
  <c r="AR92" i="4" s="1"/>
  <c r="AQ105" i="4"/>
  <c r="AR105" i="4" s="1"/>
  <c r="AQ62" i="4"/>
  <c r="AQ199" i="4"/>
  <c r="AQ73" i="4"/>
  <c r="AQ225" i="4"/>
  <c r="AQ93" i="4"/>
  <c r="AQ173" i="4"/>
  <c r="AQ150" i="4"/>
  <c r="AQ110" i="4"/>
  <c r="AQ86" i="4"/>
  <c r="AQ235" i="4"/>
  <c r="AR235" i="4" s="1"/>
  <c r="AQ157" i="4"/>
  <c r="AR157" i="4" s="1"/>
  <c r="AQ139" i="4"/>
  <c r="AR139" i="4" s="1"/>
  <c r="AQ274" i="4"/>
  <c r="AQ154" i="4"/>
  <c r="AQ302" i="4"/>
  <c r="AQ148" i="4"/>
  <c r="AQ113" i="4"/>
  <c r="AQ55" i="4"/>
  <c r="AQ21" i="4"/>
  <c r="AQ229" i="4"/>
  <c r="AQ45" i="4"/>
  <c r="AQ33" i="4"/>
  <c r="AR33" i="4" s="1"/>
  <c r="AQ249" i="4"/>
  <c r="AR249" i="4" s="1"/>
  <c r="AQ121" i="4"/>
  <c r="AR121" i="4" s="1"/>
  <c r="AQ236" i="4"/>
  <c r="AQ260" i="4"/>
  <c r="AQ108" i="4"/>
  <c r="AQ161" i="4"/>
  <c r="AQ192" i="4"/>
  <c r="AQ132" i="4"/>
  <c r="AQ238" i="4"/>
  <c r="AQ143" i="4"/>
  <c r="AQ28" i="4"/>
  <c r="AQ275" i="4"/>
  <c r="AR275" i="4" s="1"/>
  <c r="AQ136" i="4"/>
  <c r="AR136" i="4" s="1"/>
  <c r="AQ162" i="4"/>
  <c r="AR162" i="4" s="1"/>
  <c r="AQ292" i="4"/>
  <c r="AQ57" i="4"/>
  <c r="AQ252" i="4"/>
  <c r="AQ171" i="4"/>
  <c r="AQ282" i="4"/>
  <c r="AQ283" i="4"/>
  <c r="AQ268" i="4"/>
  <c r="AQ166" i="4"/>
  <c r="AQ202" i="4"/>
  <c r="AQ46" i="4"/>
  <c r="AR46" i="4" s="1"/>
  <c r="AQ68" i="4"/>
  <c r="AR68" i="4" s="1"/>
  <c r="AQ106" i="4"/>
  <c r="AR106" i="4" s="1"/>
  <c r="AQ145" i="4"/>
  <c r="AQ271" i="4"/>
  <c r="AQ124" i="4"/>
  <c r="AQ75" i="4"/>
  <c r="AQ190" i="4"/>
  <c r="AQ18" i="4"/>
  <c r="AQ156" i="4"/>
  <c r="AQ142" i="4"/>
  <c r="AQ197" i="4"/>
  <c r="AQ104" i="4"/>
  <c r="AR104" i="4" s="1"/>
  <c r="AQ291" i="4"/>
  <c r="AR291" i="4" s="1"/>
  <c r="AQ198" i="4"/>
  <c r="AR198" i="4" s="1"/>
  <c r="AQ101" i="4"/>
  <c r="AQ196" i="4"/>
  <c r="AQ128" i="4"/>
  <c r="AQ237" i="4"/>
  <c r="AQ76" i="4"/>
  <c r="AQ269" i="4"/>
  <c r="AQ83" i="4"/>
  <c r="AQ284" i="4"/>
  <c r="AQ53" i="4"/>
  <c r="AQ37" i="4"/>
  <c r="AR37" i="4" s="1"/>
  <c r="AQ184" i="4"/>
  <c r="AR184" i="4" s="1"/>
  <c r="AQ50" i="4"/>
  <c r="AR50" i="4" s="1"/>
  <c r="AQ81" i="4"/>
  <c r="AQ175" i="4"/>
  <c r="AQ133" i="4"/>
  <c r="AQ188" i="4"/>
  <c r="AQ48" i="4"/>
  <c r="AQ85" i="4"/>
  <c r="AQ152" i="4"/>
  <c r="M60" i="4"/>
  <c r="N60" i="4" s="1"/>
  <c r="AN32" i="4"/>
  <c r="AN233" i="4"/>
  <c r="AQ168" i="4"/>
  <c r="AQ215" i="4"/>
  <c r="AQ218" i="4"/>
  <c r="AZ71" i="4"/>
  <c r="AZ279" i="4"/>
  <c r="BA279" i="4" s="1"/>
  <c r="I208" i="4"/>
  <c r="AN107" i="4"/>
  <c r="AN16" i="4"/>
  <c r="M209" i="4" l="1"/>
  <c r="N209" i="4" s="1"/>
  <c r="M211" i="4"/>
  <c r="N211" i="4" s="1"/>
  <c r="M127" i="4"/>
  <c r="N127" i="4" s="1"/>
  <c r="M229" i="4"/>
  <c r="N229" i="4" s="1"/>
  <c r="M142" i="4"/>
  <c r="N142" i="4" s="1"/>
  <c r="M169" i="4"/>
  <c r="N169" i="4" s="1"/>
  <c r="M72" i="4"/>
  <c r="N72" i="4" s="1"/>
  <c r="M33" i="4"/>
  <c r="N33" i="4" s="1"/>
  <c r="M210" i="4"/>
  <c r="N210" i="4" s="1"/>
  <c r="M35" i="4"/>
  <c r="N35" i="4" s="1"/>
  <c r="M230" i="4"/>
  <c r="N230" i="4" s="1"/>
  <c r="M122" i="4"/>
  <c r="N122" i="4" s="1"/>
  <c r="M21" i="4"/>
  <c r="N21" i="4" s="1"/>
  <c r="M44" i="4"/>
  <c r="N44" i="4" s="1"/>
  <c r="AF6" i="4"/>
  <c r="BW9" i="4"/>
  <c r="I55" i="4"/>
  <c r="J55" i="4" s="1"/>
  <c r="K55" i="4" s="1"/>
  <c r="BW10" i="4"/>
  <c r="BW18" i="4"/>
  <c r="M63" i="4"/>
  <c r="N63" i="4" s="1"/>
  <c r="M179" i="4"/>
  <c r="N179" i="4" s="1"/>
  <c r="M242" i="4"/>
  <c r="N242" i="4" s="1"/>
  <c r="M82" i="4"/>
  <c r="N82" i="4" s="1"/>
  <c r="M27" i="4"/>
  <c r="N27" i="4" s="1"/>
  <c r="M243" i="4"/>
  <c r="N243" i="4" s="1"/>
  <c r="M83" i="4"/>
  <c r="N83" i="4" s="1"/>
  <c r="M187" i="4"/>
  <c r="N187" i="4" s="1"/>
  <c r="M104" i="4"/>
  <c r="N104" i="4" s="1"/>
  <c r="M98" i="4"/>
  <c r="N98" i="4" s="1"/>
  <c r="M32" i="4"/>
  <c r="N32" i="4" s="1"/>
  <c r="M130" i="4"/>
  <c r="N130" i="4" s="1"/>
  <c r="M238" i="4"/>
  <c r="N238" i="4" s="1"/>
  <c r="M90" i="4"/>
  <c r="N90" i="4" s="1"/>
  <c r="M147" i="4"/>
  <c r="M218" i="4"/>
  <c r="N218" i="4" s="1"/>
  <c r="M232" i="4"/>
  <c r="N232" i="4" s="1"/>
  <c r="M182" i="4"/>
  <c r="N182" i="4" s="1"/>
  <c r="M145" i="4"/>
  <c r="N145" i="4" s="1"/>
  <c r="M294" i="4"/>
  <c r="N294" i="4" s="1"/>
  <c r="M58" i="4"/>
  <c r="N58" i="4" s="1"/>
  <c r="M244" i="4"/>
  <c r="N244" i="4" s="1"/>
  <c r="M162" i="4"/>
  <c r="N162" i="4" s="1"/>
  <c r="M286" i="4"/>
  <c r="N286" i="4" s="1"/>
  <c r="M246" i="4"/>
  <c r="N246" i="4" s="1"/>
  <c r="M177" i="4"/>
  <c r="M110" i="4"/>
  <c r="M80" i="4"/>
  <c r="N80" i="4" s="1"/>
  <c r="M134" i="4"/>
  <c r="N134" i="4" s="1"/>
  <c r="M73" i="4"/>
  <c r="N73" i="4" s="1"/>
  <c r="M106" i="4"/>
  <c r="N106" i="4" s="1"/>
  <c r="M157" i="4"/>
  <c r="N157" i="4" s="1"/>
  <c r="M214" i="4"/>
  <c r="N214" i="4" s="1"/>
  <c r="M245" i="4"/>
  <c r="N245" i="4" s="1"/>
  <c r="M76" i="4"/>
  <c r="N76" i="4" s="1"/>
  <c r="M285" i="4"/>
  <c r="N285" i="4" s="1"/>
  <c r="H93" i="4"/>
  <c r="J93" i="4" s="1"/>
  <c r="K93" i="4" s="1"/>
  <c r="H259" i="4"/>
  <c r="J259" i="4" s="1"/>
  <c r="K259" i="4" s="1"/>
  <c r="H79" i="4"/>
  <c r="J79" i="4" s="1"/>
  <c r="K79" i="4" s="1"/>
  <c r="H61" i="4"/>
  <c r="J61" i="4" s="1"/>
  <c r="K61" i="4" s="1"/>
  <c r="H274" i="4"/>
  <c r="J274" i="4" s="1"/>
  <c r="K274" i="4" s="1"/>
  <c r="H126" i="4"/>
  <c r="J126" i="4" s="1"/>
  <c r="K126" i="4" s="1"/>
  <c r="H267" i="4"/>
  <c r="J267" i="4" s="1"/>
  <c r="K267" i="4" s="1"/>
  <c r="H232" i="4"/>
  <c r="J232" i="4" s="1"/>
  <c r="K232" i="4" s="1"/>
  <c r="BW13" i="4"/>
  <c r="H9" i="4"/>
  <c r="J9" i="4" s="1"/>
  <c r="K9" i="4" s="1"/>
  <c r="H73" i="4"/>
  <c r="J73" i="4" s="1"/>
  <c r="K73" i="4" s="1"/>
  <c r="H59" i="4"/>
  <c r="J59" i="4" s="1"/>
  <c r="K59" i="4" s="1"/>
  <c r="H139" i="4"/>
  <c r="H249" i="4"/>
  <c r="J249" i="4" s="1"/>
  <c r="K249" i="4" s="1"/>
  <c r="I139" i="4"/>
  <c r="I141" i="4"/>
  <c r="J141" i="4" s="1"/>
  <c r="K141" i="4" s="1"/>
  <c r="I50" i="4"/>
  <c r="J50" i="4" s="1"/>
  <c r="K50" i="4" s="1"/>
  <c r="AR53" i="4"/>
  <c r="AR197" i="4"/>
  <c r="AR202" i="4"/>
  <c r="AR28" i="4"/>
  <c r="AR45" i="4"/>
  <c r="AR86" i="4"/>
  <c r="AR193" i="4"/>
  <c r="AR114" i="4"/>
  <c r="AR251" i="4"/>
  <c r="AR59" i="4"/>
  <c r="AR244" i="4"/>
  <c r="AR234" i="4"/>
  <c r="AR232" i="4"/>
  <c r="AR272" i="4"/>
  <c r="AR264" i="4"/>
  <c r="AR99" i="4"/>
  <c r="AR200" i="4"/>
  <c r="AR287" i="4"/>
  <c r="AR213" i="4"/>
  <c r="AR298" i="4"/>
  <c r="AR216" i="4"/>
  <c r="AR27" i="4"/>
  <c r="AR218" i="4"/>
  <c r="AR284" i="4"/>
  <c r="AR142" i="4"/>
  <c r="AR166" i="4"/>
  <c r="AR143" i="4"/>
  <c r="AR229" i="4"/>
  <c r="AR110" i="4"/>
  <c r="AR170" i="4"/>
  <c r="AR100" i="4"/>
  <c r="AR243" i="4"/>
  <c r="AR22" i="4"/>
  <c r="AR67" i="4"/>
  <c r="AR294" i="4"/>
  <c r="AR135" i="4"/>
  <c r="AR241" i="4"/>
  <c r="AR159" i="4"/>
  <c r="AR181" i="4"/>
  <c r="AR25" i="4"/>
  <c r="AR7" i="4"/>
  <c r="AR72" i="4"/>
  <c r="AR26" i="4"/>
  <c r="AR219" i="4"/>
  <c r="AR187" i="4"/>
  <c r="BW14" i="4"/>
  <c r="AR152" i="4"/>
  <c r="AR83" i="4"/>
  <c r="AR156" i="4"/>
  <c r="AR268" i="4"/>
  <c r="AR238" i="4"/>
  <c r="AR21" i="4"/>
  <c r="AR150" i="4"/>
  <c r="AR120" i="4"/>
  <c r="AR153" i="4"/>
  <c r="AR24" i="4"/>
  <c r="AR129" i="4"/>
  <c r="AR14" i="4"/>
  <c r="AR141" i="4"/>
  <c r="AR178" i="4"/>
  <c r="AR164" i="4"/>
  <c r="AR194" i="4"/>
  <c r="AR117" i="4"/>
  <c r="AR226" i="4"/>
  <c r="AR87" i="4"/>
  <c r="AR276" i="4"/>
  <c r="AR160" i="4"/>
  <c r="AR220" i="4"/>
  <c r="AR38" i="4"/>
  <c r="AR168" i="4"/>
  <c r="AR85" i="4"/>
  <c r="AR269" i="4"/>
  <c r="AR18" i="4"/>
  <c r="AR283" i="4"/>
  <c r="AR132" i="4"/>
  <c r="AR55" i="4"/>
  <c r="AR173" i="4"/>
  <c r="AR266" i="4"/>
  <c r="AR254" i="4"/>
  <c r="AR289" i="4"/>
  <c r="AR273" i="4"/>
  <c r="AR31" i="4"/>
  <c r="AR172" i="4"/>
  <c r="AR32" i="4"/>
  <c r="AR211" i="4"/>
  <c r="AR15" i="4"/>
  <c r="AR174" i="4"/>
  <c r="AR78" i="4"/>
  <c r="AR12" i="4"/>
  <c r="AR61" i="4"/>
  <c r="AR167" i="4"/>
  <c r="AR97" i="4"/>
  <c r="BW19" i="4"/>
  <c r="AR48" i="4"/>
  <c r="AR76" i="4"/>
  <c r="AR190" i="4"/>
  <c r="AR282" i="4"/>
  <c r="AR192" i="4"/>
  <c r="AR113" i="4"/>
  <c r="AR93" i="4"/>
  <c r="AR144" i="4"/>
  <c r="AR158" i="4"/>
  <c r="AR270" i="4"/>
  <c r="AR231" i="4"/>
  <c r="AR300" i="4"/>
  <c r="AR131" i="4"/>
  <c r="AR280" i="4"/>
  <c r="AR107" i="4"/>
  <c r="AR255" i="4"/>
  <c r="AR69" i="4"/>
  <c r="AR119" i="4"/>
  <c r="AR77" i="4"/>
  <c r="AR206" i="4"/>
  <c r="AR297" i="4"/>
  <c r="AR64" i="4"/>
  <c r="AR138" i="4"/>
  <c r="I204" i="4"/>
  <c r="J204" i="4" s="1"/>
  <c r="K204" i="4" s="1"/>
  <c r="AR188" i="4"/>
  <c r="AR237" i="4"/>
  <c r="AR75" i="4"/>
  <c r="AR171" i="4"/>
  <c r="AR161" i="4"/>
  <c r="AR148" i="4"/>
  <c r="AR225" i="4"/>
  <c r="AR299" i="4"/>
  <c r="AR245" i="4"/>
  <c r="AR182" i="4"/>
  <c r="AR109" i="4"/>
  <c r="AR290" i="4"/>
  <c r="AR54" i="4"/>
  <c r="AR16" i="4"/>
  <c r="AR43" i="4"/>
  <c r="AR147" i="4"/>
  <c r="AR227" i="4"/>
  <c r="AR112" i="4"/>
  <c r="AR103" i="4"/>
  <c r="AR151" i="4"/>
  <c r="AR233" i="4"/>
  <c r="AR176" i="4"/>
  <c r="I56" i="4"/>
  <c r="J56" i="4" s="1"/>
  <c r="K56" i="4" s="1"/>
  <c r="E265" i="4"/>
  <c r="J265" i="4" s="1"/>
  <c r="K265" i="4" s="1"/>
  <c r="E98" i="4"/>
  <c r="J98" i="4" s="1"/>
  <c r="K98" i="4" s="1"/>
  <c r="I196" i="4"/>
  <c r="J196" i="4" s="1"/>
  <c r="K196" i="4" s="1"/>
  <c r="AR133" i="4"/>
  <c r="AR128" i="4"/>
  <c r="AR124" i="4"/>
  <c r="AR246" i="4"/>
  <c r="I52" i="4"/>
  <c r="J52" i="4" s="1"/>
  <c r="AR140" i="4"/>
  <c r="AR13" i="4"/>
  <c r="AR252" i="4"/>
  <c r="AR108" i="4"/>
  <c r="AR302" i="4"/>
  <c r="AR73" i="4"/>
  <c r="AR267" i="4"/>
  <c r="AR250" i="4"/>
  <c r="AR295" i="4"/>
  <c r="AR42" i="4"/>
  <c r="AR91" i="4"/>
  <c r="AR90" i="4"/>
  <c r="AR296" i="4"/>
  <c r="AR209" i="4"/>
  <c r="AR35" i="4"/>
  <c r="AR47" i="4"/>
  <c r="AR95" i="4"/>
  <c r="AR115" i="4"/>
  <c r="AR20" i="4"/>
  <c r="N147" i="4"/>
  <c r="AR98" i="4"/>
  <c r="AR175" i="4"/>
  <c r="AR196" i="4"/>
  <c r="AR271" i="4"/>
  <c r="AR57" i="4"/>
  <c r="AR260" i="4"/>
  <c r="AR154" i="4"/>
  <c r="AR199" i="4"/>
  <c r="AR102" i="4"/>
  <c r="AR177" i="4"/>
  <c r="AR253" i="4"/>
  <c r="AR116" i="4"/>
  <c r="AR221" i="4"/>
  <c r="AR223" i="4"/>
  <c r="AR222" i="4"/>
  <c r="AR258" i="4"/>
  <c r="AR262" i="4"/>
  <c r="AR163" i="4"/>
  <c r="AR74" i="4"/>
  <c r="AR23" i="4"/>
  <c r="AR305" i="4"/>
  <c r="N110" i="4"/>
  <c r="AR81" i="4"/>
  <c r="AR101" i="4"/>
  <c r="AR145" i="4"/>
  <c r="AR292" i="4"/>
  <c r="AR236" i="4"/>
  <c r="AR274" i="4"/>
  <c r="AR62" i="4"/>
  <c r="AR96" i="4"/>
  <c r="AR195" i="4"/>
  <c r="AR134" i="4"/>
  <c r="AR214" i="4"/>
  <c r="AR228" i="4"/>
  <c r="AR263" i="4"/>
  <c r="AR210" i="4"/>
  <c r="AR82" i="4"/>
  <c r="AR66" i="4"/>
  <c r="AR89" i="4"/>
  <c r="AR304" i="4"/>
  <c r="AR88" i="4"/>
  <c r="AR123" i="4"/>
  <c r="AR279" i="4"/>
  <c r="N177" i="4"/>
  <c r="AR303" i="4"/>
  <c r="E231" i="4"/>
  <c r="J231" i="4" s="1"/>
  <c r="K231" i="4" s="1"/>
  <c r="E7" i="4"/>
  <c r="J7" i="4" s="1"/>
  <c r="K7" i="4" s="1"/>
  <c r="E186" i="4"/>
  <c r="J186" i="4" s="1"/>
  <c r="E247" i="4"/>
  <c r="J247" i="4" s="1"/>
  <c r="K247" i="4" s="1"/>
  <c r="AR51" i="4"/>
  <c r="AW47" i="4"/>
  <c r="AX47" i="4" s="1"/>
  <c r="AW276" i="4"/>
  <c r="AX276" i="4" s="1"/>
  <c r="AW138" i="4"/>
  <c r="AX138" i="4" s="1"/>
  <c r="AW69" i="4"/>
  <c r="AX69" i="4" s="1"/>
  <c r="AW195" i="4"/>
  <c r="AX195" i="4" s="1"/>
  <c r="AW14" i="4"/>
  <c r="AX14" i="4" s="1"/>
  <c r="AW79" i="4"/>
  <c r="AX79" i="4" s="1"/>
  <c r="AQ278" i="4"/>
  <c r="AR278" i="4" s="1"/>
  <c r="AQ240" i="4"/>
  <c r="AR240" i="4" s="1"/>
  <c r="AQ208" i="4"/>
  <c r="AR208" i="4" s="1"/>
  <c r="AQ248" i="4"/>
  <c r="AR248" i="4" s="1"/>
  <c r="AQ301" i="4"/>
  <c r="AR301" i="4" s="1"/>
  <c r="AQ36" i="4"/>
  <c r="AR36" i="4" s="1"/>
  <c r="AQ34" i="4"/>
  <c r="AR34" i="4" s="1"/>
  <c r="AQ137" i="4"/>
  <c r="AR137" i="4" s="1"/>
  <c r="AQ58" i="4"/>
  <c r="AR58" i="4" s="1"/>
  <c r="M133" i="4"/>
  <c r="N133" i="4" s="1"/>
  <c r="M25" i="4"/>
  <c r="N25" i="4" s="1"/>
  <c r="M249" i="4"/>
  <c r="N249" i="4" s="1"/>
  <c r="M137" i="4"/>
  <c r="N137" i="4" s="1"/>
  <c r="M206" i="4"/>
  <c r="N206" i="4" s="1"/>
  <c r="M175" i="4"/>
  <c r="N175" i="4" s="1"/>
  <c r="M297" i="4"/>
  <c r="N297" i="4" s="1"/>
  <c r="M148" i="4"/>
  <c r="N148" i="4" s="1"/>
  <c r="M180" i="4"/>
  <c r="N180" i="4" s="1"/>
  <c r="M234" i="4"/>
  <c r="N234" i="4" s="1"/>
  <c r="M30" i="4"/>
  <c r="N30" i="4" s="1"/>
  <c r="M52" i="4"/>
  <c r="N52" i="4" s="1"/>
  <c r="M77" i="4"/>
  <c r="N77" i="4" s="1"/>
  <c r="M22" i="4"/>
  <c r="N22" i="4" s="1"/>
  <c r="M119" i="4"/>
  <c r="N119" i="4" s="1"/>
  <c r="M86" i="4"/>
  <c r="N86" i="4" s="1"/>
  <c r="M272" i="4"/>
  <c r="N272" i="4" s="1"/>
  <c r="M70" i="4"/>
  <c r="N70" i="4" s="1"/>
  <c r="M173" i="4"/>
  <c r="N173" i="4" s="1"/>
  <c r="M203" i="4"/>
  <c r="N203" i="4" s="1"/>
  <c r="M136" i="4"/>
  <c r="N136" i="4" s="1"/>
  <c r="M143" i="4"/>
  <c r="N143" i="4" s="1"/>
  <c r="M114" i="4"/>
  <c r="N114" i="4" s="1"/>
  <c r="M61" i="4"/>
  <c r="N61" i="4" s="1"/>
  <c r="M45" i="4"/>
  <c r="N45" i="4" s="1"/>
  <c r="M15" i="4"/>
  <c r="N15" i="4" s="1"/>
  <c r="M10" i="4"/>
  <c r="N10" i="4" s="1"/>
  <c r="M208" i="4"/>
  <c r="N208" i="4" s="1"/>
  <c r="M185" i="4"/>
  <c r="N185" i="4" s="1"/>
  <c r="M14" i="4"/>
  <c r="N14" i="4" s="1"/>
  <c r="M283" i="4"/>
  <c r="N283" i="4" s="1"/>
  <c r="M267" i="4"/>
  <c r="N267" i="4" s="1"/>
  <c r="M8" i="4"/>
  <c r="N8" i="4" s="1"/>
  <c r="M261" i="4"/>
  <c r="N261" i="4" s="1"/>
  <c r="M47" i="4"/>
  <c r="N47" i="4" s="1"/>
  <c r="M262" i="4"/>
  <c r="N262" i="4" s="1"/>
  <c r="M43" i="4"/>
  <c r="N43" i="4" s="1"/>
  <c r="M128" i="4"/>
  <c r="N128" i="4" s="1"/>
  <c r="M62" i="4"/>
  <c r="N62" i="4" s="1"/>
  <c r="M279" i="4"/>
  <c r="N279" i="4" s="1"/>
  <c r="M257" i="4"/>
  <c r="N257" i="4" s="1"/>
  <c r="M217" i="4"/>
  <c r="N217" i="4" s="1"/>
  <c r="M42" i="4"/>
  <c r="N42" i="4" s="1"/>
  <c r="M100" i="4"/>
  <c r="N100" i="4" s="1"/>
  <c r="M295" i="4"/>
  <c r="N295" i="4" s="1"/>
  <c r="M207" i="4"/>
  <c r="N207" i="4" s="1"/>
  <c r="M222" i="4"/>
  <c r="N222" i="4" s="1"/>
  <c r="M13" i="4"/>
  <c r="N13" i="4" s="1"/>
  <c r="M131" i="4"/>
  <c r="N131" i="4" s="1"/>
  <c r="M141" i="4"/>
  <c r="N141" i="4" s="1"/>
  <c r="M146" i="4"/>
  <c r="N146" i="4" s="1"/>
  <c r="M20" i="4"/>
  <c r="N20" i="4" s="1"/>
  <c r="M200" i="4"/>
  <c r="N200" i="4" s="1"/>
  <c r="M192" i="4"/>
  <c r="N192" i="4" s="1"/>
  <c r="M197" i="4"/>
  <c r="N197" i="4" s="1"/>
  <c r="M193" i="4"/>
  <c r="N193" i="4" s="1"/>
  <c r="M38" i="4"/>
  <c r="N38" i="4" s="1"/>
  <c r="M276" i="4"/>
  <c r="N276" i="4" s="1"/>
  <c r="M84" i="4"/>
  <c r="N84" i="4" s="1"/>
  <c r="M96" i="4"/>
  <c r="N96" i="4" s="1"/>
  <c r="M196" i="4"/>
  <c r="N196" i="4" s="1"/>
  <c r="M48" i="4"/>
  <c r="N48" i="4" s="1"/>
  <c r="M139" i="4"/>
  <c r="N139" i="4" s="1"/>
  <c r="M303" i="4"/>
  <c r="N303" i="4" s="1"/>
  <c r="M121" i="4"/>
  <c r="N121" i="4" s="1"/>
  <c r="M34" i="4"/>
  <c r="N34" i="4" s="1"/>
  <c r="M258" i="4"/>
  <c r="N258" i="4" s="1"/>
  <c r="M102" i="4"/>
  <c r="N102" i="4" s="1"/>
  <c r="M204" i="4"/>
  <c r="N204" i="4" s="1"/>
  <c r="M126" i="4"/>
  <c r="N126" i="4" s="1"/>
  <c r="M68" i="4"/>
  <c r="N68" i="4" s="1"/>
  <c r="M239" i="4"/>
  <c r="N239" i="4" s="1"/>
  <c r="M93" i="4"/>
  <c r="N93" i="4" s="1"/>
  <c r="M240" i="4"/>
  <c r="N240" i="4" s="1"/>
  <c r="M273" i="4"/>
  <c r="N273" i="4" s="1"/>
  <c r="M138" i="4"/>
  <c r="N138" i="4" s="1"/>
  <c r="M150" i="4"/>
  <c r="N150" i="4" s="1"/>
  <c r="M278" i="4"/>
  <c r="N278" i="4" s="1"/>
  <c r="M57" i="4"/>
  <c r="N57" i="4" s="1"/>
  <c r="M55" i="4"/>
  <c r="N55" i="4" s="1"/>
  <c r="M24" i="4"/>
  <c r="N24" i="4" s="1"/>
  <c r="M228" i="4"/>
  <c r="N228" i="4" s="1"/>
  <c r="M64" i="4"/>
  <c r="N64" i="4" s="1"/>
  <c r="M231" i="4"/>
  <c r="N231" i="4" s="1"/>
  <c r="M265" i="4"/>
  <c r="N265" i="4" s="1"/>
  <c r="M266" i="4"/>
  <c r="N266" i="4" s="1"/>
  <c r="M75" i="4"/>
  <c r="N75" i="4" s="1"/>
  <c r="M281" i="4"/>
  <c r="N281" i="4" s="1"/>
  <c r="M277" i="4"/>
  <c r="N277" i="4" s="1"/>
  <c r="M184" i="4"/>
  <c r="N184" i="4" s="1"/>
  <c r="M254" i="4"/>
  <c r="N254" i="4" s="1"/>
  <c r="M124" i="4"/>
  <c r="N124" i="4" s="1"/>
  <c r="M199" i="4"/>
  <c r="N199" i="4" s="1"/>
  <c r="M301" i="4"/>
  <c r="N301" i="4" s="1"/>
  <c r="M89" i="4"/>
  <c r="N89" i="4" s="1"/>
  <c r="M223" i="4"/>
  <c r="N223" i="4" s="1"/>
  <c r="M248" i="4"/>
  <c r="N248" i="4" s="1"/>
  <c r="M263" i="4"/>
  <c r="N263" i="4" s="1"/>
  <c r="M53" i="4"/>
  <c r="N53" i="4" s="1"/>
  <c r="M123" i="4"/>
  <c r="N123" i="4" s="1"/>
  <c r="M215" i="4"/>
  <c r="N215" i="4" s="1"/>
  <c r="M288" i="4"/>
  <c r="N288" i="4" s="1"/>
  <c r="M158" i="4"/>
  <c r="N158" i="4" s="1"/>
  <c r="M156" i="4"/>
  <c r="N156" i="4" s="1"/>
  <c r="M290" i="4"/>
  <c r="N290" i="4" s="1"/>
  <c r="M260" i="4"/>
  <c r="N260" i="4" s="1"/>
  <c r="M160" i="4"/>
  <c r="N160" i="4" s="1"/>
  <c r="M181" i="4"/>
  <c r="N181" i="4" s="1"/>
  <c r="M188" i="4"/>
  <c r="N188" i="4" s="1"/>
  <c r="M291" i="4"/>
  <c r="N291" i="4" s="1"/>
  <c r="M198" i="4"/>
  <c r="N198" i="4" s="1"/>
  <c r="M108" i="4"/>
  <c r="N108" i="4" s="1"/>
  <c r="M65" i="4"/>
  <c r="N65" i="4" s="1"/>
  <c r="M23" i="4"/>
  <c r="N23" i="4" s="1"/>
  <c r="M296" i="4"/>
  <c r="N296" i="4" s="1"/>
  <c r="M155" i="4"/>
  <c r="N155" i="4" s="1"/>
  <c r="M287" i="4"/>
  <c r="N287" i="4" s="1"/>
  <c r="M293" i="4"/>
  <c r="N293" i="4" s="1"/>
  <c r="M253" i="4"/>
  <c r="N253" i="4" s="1"/>
  <c r="M221" i="4"/>
  <c r="N221" i="4" s="1"/>
  <c r="M132" i="4"/>
  <c r="N132" i="4" s="1"/>
  <c r="M268" i="4"/>
  <c r="N268" i="4" s="1"/>
  <c r="M78" i="4"/>
  <c r="N78" i="4" s="1"/>
  <c r="M125" i="4"/>
  <c r="N125" i="4" s="1"/>
  <c r="M117" i="4"/>
  <c r="N117" i="4" s="1"/>
  <c r="M46" i="4"/>
  <c r="N46" i="4" s="1"/>
  <c r="M105" i="4"/>
  <c r="N105" i="4" s="1"/>
  <c r="M154" i="4"/>
  <c r="N154" i="4" s="1"/>
  <c r="M236" i="4"/>
  <c r="N236" i="4" s="1"/>
  <c r="M120" i="4"/>
  <c r="N120" i="4" s="1"/>
  <c r="M280" i="4"/>
  <c r="N280" i="4" s="1"/>
  <c r="M178" i="4"/>
  <c r="N178" i="4" s="1"/>
  <c r="M227" i="4"/>
  <c r="N227" i="4" s="1"/>
  <c r="M111" i="4"/>
  <c r="N111" i="4" s="1"/>
  <c r="M167" i="4"/>
  <c r="N167" i="4" s="1"/>
  <c r="M170" i="4"/>
  <c r="N170" i="4" s="1"/>
  <c r="M186" i="4"/>
  <c r="N186" i="4" s="1"/>
  <c r="M235" i="4"/>
  <c r="N235" i="4" s="1"/>
  <c r="M112" i="4"/>
  <c r="N112" i="4" s="1"/>
  <c r="M161" i="4"/>
  <c r="N161" i="4" s="1"/>
  <c r="M202" i="4"/>
  <c r="N202" i="4" s="1"/>
  <c r="M116" i="4"/>
  <c r="N116" i="4" s="1"/>
  <c r="M88" i="4"/>
  <c r="N88" i="4" s="1"/>
  <c r="M255" i="4"/>
  <c r="N255" i="4" s="1"/>
  <c r="M201" i="4"/>
  <c r="N201" i="4" s="1"/>
  <c r="M92" i="4"/>
  <c r="N92" i="4" s="1"/>
  <c r="M50" i="4"/>
  <c r="N50" i="4" s="1"/>
  <c r="M213" i="4"/>
  <c r="N213" i="4" s="1"/>
  <c r="M69" i="4"/>
  <c r="N69" i="4" s="1"/>
  <c r="M19" i="4"/>
  <c r="N19" i="4" s="1"/>
  <c r="M247" i="4"/>
  <c r="N247" i="4" s="1"/>
  <c r="M109" i="4"/>
  <c r="N109" i="4" s="1"/>
  <c r="M16" i="4"/>
  <c r="N16" i="4" s="1"/>
  <c r="M26" i="4"/>
  <c r="N26" i="4" s="1"/>
  <c r="M18" i="4"/>
  <c r="N18" i="4" s="1"/>
  <c r="M118" i="4"/>
  <c r="N118" i="4" s="1"/>
  <c r="M164" i="4"/>
  <c r="N164" i="4" s="1"/>
  <c r="M165" i="4"/>
  <c r="N165" i="4" s="1"/>
  <c r="M270" i="4"/>
  <c r="N270" i="4" s="1"/>
  <c r="M12" i="4"/>
  <c r="N12" i="4" s="1"/>
  <c r="M140" i="4"/>
  <c r="N140" i="4" s="1"/>
  <c r="M174" i="4"/>
  <c r="N174" i="4" s="1"/>
  <c r="M113" i="4"/>
  <c r="N113" i="4" s="1"/>
  <c r="M171" i="4"/>
  <c r="N171" i="4" s="1"/>
  <c r="M152" i="4"/>
  <c r="N152" i="4" s="1"/>
  <c r="M41" i="4"/>
  <c r="N41" i="4" s="1"/>
  <c r="M298" i="4"/>
  <c r="N298" i="4" s="1"/>
  <c r="M107" i="4"/>
  <c r="N107" i="4" s="1"/>
  <c r="M282" i="4"/>
  <c r="N282" i="4" s="1"/>
  <c r="M225" i="4"/>
  <c r="N225" i="4" s="1"/>
  <c r="M172" i="4"/>
  <c r="N172" i="4" s="1"/>
  <c r="M250" i="4"/>
  <c r="N250" i="4" s="1"/>
  <c r="M67" i="4"/>
  <c r="N67" i="4" s="1"/>
  <c r="M59" i="4"/>
  <c r="N59" i="4" s="1"/>
  <c r="M306" i="4"/>
  <c r="N306" i="4" s="1"/>
  <c r="M216" i="4"/>
  <c r="N216" i="4" s="1"/>
  <c r="M226" i="4"/>
  <c r="N226" i="4" s="1"/>
  <c r="M163" i="4"/>
  <c r="N163" i="4" s="1"/>
  <c r="M7" i="4"/>
  <c r="N7" i="4" s="1"/>
  <c r="M95" i="4"/>
  <c r="N95" i="4" s="1"/>
  <c r="M302" i="4"/>
  <c r="N302" i="4" s="1"/>
  <c r="M101" i="4"/>
  <c r="N101" i="4" s="1"/>
  <c r="M304" i="4"/>
  <c r="N304" i="4" s="1"/>
  <c r="M271" i="4"/>
  <c r="N271" i="4" s="1"/>
  <c r="M284" i="4"/>
  <c r="N284" i="4" s="1"/>
  <c r="M40" i="4"/>
  <c r="N40" i="4" s="1"/>
  <c r="M144" i="4"/>
  <c r="N144" i="4" s="1"/>
  <c r="M129" i="4"/>
  <c r="N129" i="4" s="1"/>
  <c r="M183" i="4"/>
  <c r="N183" i="4" s="1"/>
  <c r="M190" i="4"/>
  <c r="N190" i="4" s="1"/>
  <c r="M51" i="4"/>
  <c r="N51" i="4" s="1"/>
  <c r="M220" i="4"/>
  <c r="N220" i="4" s="1"/>
  <c r="M194" i="4"/>
  <c r="N194" i="4" s="1"/>
  <c r="M274" i="4"/>
  <c r="N274" i="4" s="1"/>
  <c r="M115" i="4"/>
  <c r="N115" i="4" s="1"/>
  <c r="M97" i="4"/>
  <c r="N97" i="4" s="1"/>
  <c r="M300" i="4"/>
  <c r="N300" i="4" s="1"/>
  <c r="M237" i="4"/>
  <c r="N237" i="4" s="1"/>
  <c r="M66" i="4"/>
  <c r="N66" i="4" s="1"/>
  <c r="M299" i="4"/>
  <c r="N299" i="4" s="1"/>
  <c r="M74" i="4"/>
  <c r="N74" i="4" s="1"/>
  <c r="M28" i="4"/>
  <c r="N28" i="4" s="1"/>
  <c r="M292" i="4"/>
  <c r="N292" i="4" s="1"/>
  <c r="M36" i="4"/>
  <c r="N36" i="4" s="1"/>
  <c r="M259" i="4"/>
  <c r="N259" i="4" s="1"/>
  <c r="M11" i="4"/>
  <c r="N11" i="4" s="1"/>
  <c r="M252" i="4"/>
  <c r="N252" i="4" s="1"/>
  <c r="M224" i="4"/>
  <c r="N224" i="4" s="1"/>
  <c r="M94" i="4"/>
  <c r="N94" i="4" s="1"/>
  <c r="M212" i="4"/>
  <c r="N212" i="4" s="1"/>
  <c r="M159" i="4"/>
  <c r="N159" i="4" s="1"/>
  <c r="M103" i="4"/>
  <c r="N103" i="4" s="1"/>
  <c r="M191" i="4"/>
  <c r="N191" i="4" s="1"/>
  <c r="M54" i="4"/>
  <c r="N54" i="4" s="1"/>
  <c r="M305" i="4"/>
  <c r="N305" i="4" s="1"/>
  <c r="M37" i="4"/>
  <c r="N37" i="4" s="1"/>
  <c r="M256" i="4"/>
  <c r="N256" i="4" s="1"/>
  <c r="M233" i="4"/>
  <c r="N233" i="4" s="1"/>
  <c r="M79" i="4"/>
  <c r="N79" i="4" s="1"/>
  <c r="M264" i="4"/>
  <c r="N264" i="4" s="1"/>
  <c r="M219" i="4"/>
  <c r="N219" i="4" s="1"/>
  <c r="M99" i="4"/>
  <c r="N99" i="4" s="1"/>
  <c r="M275" i="4"/>
  <c r="N275" i="4" s="1"/>
  <c r="M135" i="4"/>
  <c r="N135" i="4" s="1"/>
  <c r="M189" i="4"/>
  <c r="N189" i="4" s="1"/>
  <c r="M81" i="4"/>
  <c r="N81" i="4" s="1"/>
  <c r="M269" i="4"/>
  <c r="N269" i="4" s="1"/>
  <c r="M166" i="4"/>
  <c r="N166" i="4" s="1"/>
  <c r="M85" i="4"/>
  <c r="N85" i="4" s="1"/>
  <c r="M195" i="4"/>
  <c r="N195" i="4" s="1"/>
  <c r="M151" i="4"/>
  <c r="N151" i="4" s="1"/>
  <c r="M87" i="4"/>
  <c r="N87" i="4" s="1"/>
  <c r="M91" i="4"/>
  <c r="N91" i="4" s="1"/>
  <c r="M17" i="4"/>
  <c r="N17" i="4" s="1"/>
  <c r="M56" i="4"/>
  <c r="N56" i="4" s="1"/>
  <c r="M289" i="4"/>
  <c r="N289" i="4" s="1"/>
  <c r="M153" i="4"/>
  <c r="N153" i="4" s="1"/>
  <c r="M9" i="4"/>
  <c r="N9" i="4" s="1"/>
  <c r="M205" i="4"/>
  <c r="N205" i="4" s="1"/>
  <c r="M241" i="4"/>
  <c r="N241" i="4" s="1"/>
  <c r="M29" i="4"/>
  <c r="N29" i="4" s="1"/>
  <c r="M251" i="4"/>
  <c r="N251" i="4" s="1"/>
  <c r="M39" i="4"/>
  <c r="N39" i="4" s="1"/>
  <c r="M176" i="4"/>
  <c r="N176" i="4" s="1"/>
  <c r="M149" i="4"/>
  <c r="N149" i="4" s="1"/>
  <c r="M49" i="4"/>
  <c r="N49" i="4" s="1"/>
  <c r="M31" i="4"/>
  <c r="N31" i="4" s="1"/>
  <c r="E208" i="4"/>
  <c r="J208" i="4" s="1"/>
  <c r="K208" i="4" s="1"/>
  <c r="E81" i="4"/>
  <c r="J81" i="4" s="1"/>
  <c r="K81" i="4" s="1"/>
  <c r="AX141" i="4"/>
  <c r="E147" i="4"/>
  <c r="J147" i="4" s="1"/>
  <c r="K147" i="4" s="1"/>
  <c r="AO215" i="4"/>
  <c r="AW39" i="4"/>
  <c r="AX39" i="4" s="1"/>
  <c r="AW204" i="4"/>
  <c r="AX204" i="4" s="1"/>
  <c r="AW205" i="4"/>
  <c r="AX205" i="4" s="1"/>
  <c r="AW119" i="4"/>
  <c r="AX119" i="4" s="1"/>
  <c r="AW192" i="4"/>
  <c r="AX192" i="4" s="1"/>
  <c r="AW302" i="4"/>
  <c r="AX302" i="4" s="1"/>
  <c r="AW212" i="4"/>
  <c r="AX212" i="4" s="1"/>
  <c r="AW34" i="4"/>
  <c r="AX34" i="4" s="1"/>
  <c r="AW46" i="4"/>
  <c r="AX46" i="4" s="1"/>
  <c r="AW165" i="4"/>
  <c r="AX165" i="4" s="1"/>
  <c r="AW227" i="4"/>
  <c r="AX227" i="4" s="1"/>
  <c r="AW303" i="4"/>
  <c r="AX303" i="4" s="1"/>
  <c r="AW221" i="4"/>
  <c r="AX221" i="4" s="1"/>
  <c r="AW296" i="4"/>
  <c r="AX296" i="4" s="1"/>
  <c r="AW288" i="4"/>
  <c r="AX288" i="4" s="1"/>
  <c r="AW273" i="4"/>
  <c r="AX273" i="4" s="1"/>
  <c r="AW181" i="4"/>
  <c r="AX181" i="4" s="1"/>
  <c r="AW295" i="4"/>
  <c r="AX295" i="4" s="1"/>
  <c r="AW13" i="4"/>
  <c r="AX13" i="4" s="1"/>
  <c r="AW59" i="4"/>
  <c r="AX59" i="4" s="1"/>
  <c r="AW262" i="4"/>
  <c r="AX262" i="4" s="1"/>
  <c r="AW210" i="4"/>
  <c r="AX210" i="4" s="1"/>
  <c r="AW263" i="4"/>
  <c r="AX263" i="4" s="1"/>
  <c r="AW226" i="4"/>
  <c r="AX226" i="4" s="1"/>
  <c r="AW278" i="4"/>
  <c r="AX278" i="4" s="1"/>
  <c r="AN178" i="4"/>
  <c r="AO178" i="4" s="1"/>
  <c r="AN141" i="4"/>
  <c r="AO141" i="4" s="1"/>
  <c r="AN45" i="4"/>
  <c r="AO45" i="4" s="1"/>
  <c r="AN188" i="4"/>
  <c r="AO188" i="4" s="1"/>
  <c r="AN297" i="4"/>
  <c r="AO297" i="4" s="1"/>
  <c r="AN18" i="4"/>
  <c r="AO18" i="4" s="1"/>
  <c r="AN169" i="4"/>
  <c r="AO169" i="4" s="1"/>
  <c r="AN190" i="4"/>
  <c r="AO190" i="4" s="1"/>
  <c r="AN274" i="4"/>
  <c r="AO274" i="4" s="1"/>
  <c r="AN87" i="4"/>
  <c r="AO87" i="4" s="1"/>
  <c r="AZ179" i="4"/>
  <c r="BA179" i="4" s="1"/>
  <c r="AZ220" i="4"/>
  <c r="BA220" i="4" s="1"/>
  <c r="AZ166" i="4"/>
  <c r="BA166" i="4" s="1"/>
  <c r="AZ212" i="4"/>
  <c r="BA212" i="4" s="1"/>
  <c r="AZ216" i="4"/>
  <c r="BA216" i="4" s="1"/>
  <c r="AZ19" i="4"/>
  <c r="BA19" i="4" s="1"/>
  <c r="AZ250" i="4"/>
  <c r="BA250" i="4" s="1"/>
  <c r="AJ305" i="4"/>
  <c r="AK305" i="4" s="1"/>
  <c r="AL305" i="4" s="1"/>
  <c r="AL6" i="4"/>
  <c r="AO233" i="4"/>
  <c r="AO32" i="4"/>
  <c r="AO16" i="4"/>
  <c r="AO107" i="4"/>
  <c r="AO229" i="4"/>
  <c r="T6" i="4"/>
  <c r="U6" i="4" s="1"/>
  <c r="AZ297" i="4"/>
  <c r="BA297" i="4" s="1"/>
  <c r="AZ255" i="4"/>
  <c r="AZ122" i="4"/>
  <c r="AZ183" i="4"/>
  <c r="BA183" i="4" s="1"/>
  <c r="AG6" i="4"/>
  <c r="AZ7" i="4"/>
  <c r="BA7" i="4" s="1"/>
  <c r="AZ230" i="4"/>
  <c r="BA230" i="4" s="1"/>
  <c r="AZ27" i="4"/>
  <c r="BA27" i="4" s="1"/>
  <c r="AZ15" i="4"/>
  <c r="BA15" i="4" s="1"/>
  <c r="AZ128" i="4"/>
  <c r="BA128" i="4" s="1"/>
  <c r="AZ158" i="4"/>
  <c r="BA158" i="4" s="1"/>
  <c r="AZ164" i="4"/>
  <c r="BA164" i="4" s="1"/>
  <c r="AZ52" i="4"/>
  <c r="BA52" i="4" s="1"/>
  <c r="AZ104" i="4"/>
  <c r="BA104" i="4" s="1"/>
  <c r="AZ233" i="4"/>
  <c r="BA233" i="4" s="1"/>
  <c r="AZ254" i="4"/>
  <c r="BA254" i="4" s="1"/>
  <c r="AZ189" i="4"/>
  <c r="BA189" i="4" s="1"/>
  <c r="AZ295" i="4"/>
  <c r="BA295" i="4" s="1"/>
  <c r="AZ149" i="4"/>
  <c r="BA149" i="4" s="1"/>
  <c r="AZ195" i="4"/>
  <c r="BA195" i="4" s="1"/>
  <c r="AZ268" i="4"/>
  <c r="BA268" i="4" s="1"/>
  <c r="AZ211" i="4"/>
  <c r="BA211" i="4" s="1"/>
  <c r="AZ260" i="4"/>
  <c r="BA260" i="4" s="1"/>
  <c r="AZ227" i="4"/>
  <c r="BA227" i="4" s="1"/>
  <c r="AZ148" i="4"/>
  <c r="BA148" i="4" s="1"/>
  <c r="AZ60" i="4"/>
  <c r="BA60" i="4" s="1"/>
  <c r="AZ172" i="4"/>
  <c r="BA172" i="4" s="1"/>
  <c r="AZ94" i="4"/>
  <c r="BA94" i="4" s="1"/>
  <c r="AZ74" i="4"/>
  <c r="BA74" i="4" s="1"/>
  <c r="AZ134" i="4"/>
  <c r="BA134" i="4" s="1"/>
  <c r="AZ72" i="4"/>
  <c r="BA72" i="4" s="1"/>
  <c r="AZ88" i="4"/>
  <c r="BA88" i="4" s="1"/>
  <c r="AZ131" i="4"/>
  <c r="BA131" i="4" s="1"/>
  <c r="AZ26" i="4"/>
  <c r="BA26" i="4" s="1"/>
  <c r="AZ40" i="4"/>
  <c r="BA40" i="4" s="1"/>
  <c r="AZ67" i="4"/>
  <c r="BA67" i="4" s="1"/>
  <c r="AZ58" i="4"/>
  <c r="BA58" i="4" s="1"/>
  <c r="AZ46" i="4"/>
  <c r="BA46" i="4" s="1"/>
  <c r="AZ282" i="4"/>
  <c r="AZ185" i="4"/>
  <c r="BA185" i="4" s="1"/>
  <c r="AZ56" i="4"/>
  <c r="BA56" i="4" s="1"/>
  <c r="AZ273" i="4"/>
  <c r="BA273" i="4" s="1"/>
  <c r="AZ186" i="4"/>
  <c r="BA186" i="4" s="1"/>
  <c r="AZ24" i="4"/>
  <c r="BA24" i="4" s="1"/>
  <c r="AZ194" i="4"/>
  <c r="BA194" i="4" s="1"/>
  <c r="AZ63" i="4"/>
  <c r="BA63" i="4" s="1"/>
  <c r="AZ129" i="4"/>
  <c r="BA129" i="4" s="1"/>
  <c r="AZ204" i="4"/>
  <c r="BA204" i="4" s="1"/>
  <c r="AZ105" i="4"/>
  <c r="BA105" i="4" s="1"/>
  <c r="AZ292" i="4"/>
  <c r="BA292" i="4" s="1"/>
  <c r="AZ200" i="4"/>
  <c r="AZ119" i="4"/>
  <c r="BA119" i="4" s="1"/>
  <c r="AZ258" i="4"/>
  <c r="BA258" i="4" s="1"/>
  <c r="AZ109" i="4"/>
  <c r="BA109" i="4" s="1"/>
  <c r="AZ264" i="4"/>
  <c r="BA264" i="4" s="1"/>
  <c r="AZ288" i="4"/>
  <c r="BA288" i="4" s="1"/>
  <c r="AZ103" i="4"/>
  <c r="BA103" i="4" s="1"/>
  <c r="AZ141" i="4"/>
  <c r="BA141" i="4" s="1"/>
  <c r="AZ303" i="4"/>
  <c r="BA303" i="4" s="1"/>
  <c r="AZ191" i="4"/>
  <c r="BA191" i="4" s="1"/>
  <c r="AZ135" i="4"/>
  <c r="BA135" i="4" s="1"/>
  <c r="AZ286" i="4"/>
  <c r="BA286" i="4" s="1"/>
  <c r="AZ125" i="4"/>
  <c r="BA125" i="4" s="1"/>
  <c r="AZ33" i="4"/>
  <c r="BA33" i="4" s="1"/>
  <c r="AZ210" i="4"/>
  <c r="BA210" i="4" s="1"/>
  <c r="AZ113" i="4"/>
  <c r="BA113" i="4" s="1"/>
  <c r="AZ299" i="4"/>
  <c r="BA299" i="4" s="1"/>
  <c r="AZ37" i="4"/>
  <c r="BA37" i="4" s="1"/>
  <c r="AZ228" i="4"/>
  <c r="BA228" i="4" s="1"/>
  <c r="AZ176" i="4"/>
  <c r="BA176" i="4" s="1"/>
  <c r="AZ140" i="4"/>
  <c r="BA140" i="4" s="1"/>
  <c r="AZ28" i="4"/>
  <c r="BA28" i="4" s="1"/>
  <c r="AZ21" i="4"/>
  <c r="BA21" i="4" s="1"/>
  <c r="AZ118" i="4"/>
  <c r="BA118" i="4" s="1"/>
  <c r="AZ263" i="4"/>
  <c r="BA263" i="4" s="1"/>
  <c r="AZ111" i="4"/>
  <c r="BA111" i="4" s="1"/>
  <c r="AZ54" i="4"/>
  <c r="BA54" i="4" s="1"/>
  <c r="AZ223" i="4"/>
  <c r="BA223" i="4" s="1"/>
  <c r="AZ219" i="4"/>
  <c r="BA219" i="4" s="1"/>
  <c r="AZ65" i="4"/>
  <c r="BA65" i="4" s="1"/>
  <c r="AZ69" i="4"/>
  <c r="BA69" i="4" s="1"/>
  <c r="AZ144" i="4"/>
  <c r="BA144" i="4" s="1"/>
  <c r="AZ244" i="4"/>
  <c r="BA244" i="4" s="1"/>
  <c r="AZ242" i="4"/>
  <c r="BA242" i="4" s="1"/>
  <c r="AZ188" i="4"/>
  <c r="BA188" i="4" s="1"/>
  <c r="AZ89" i="4"/>
  <c r="BA89" i="4" s="1"/>
  <c r="AZ145" i="4"/>
  <c r="BA145" i="4" s="1"/>
  <c r="AZ275" i="4"/>
  <c r="BA275" i="4" s="1"/>
  <c r="AZ8" i="4"/>
  <c r="BA8" i="4" s="1"/>
  <c r="AZ115" i="4"/>
  <c r="BA115" i="4" s="1"/>
  <c r="AZ47" i="4"/>
  <c r="BA47" i="4" s="1"/>
  <c r="AZ85" i="4"/>
  <c r="BA85" i="4" s="1"/>
  <c r="AZ139" i="4"/>
  <c r="BA139" i="4" s="1"/>
  <c r="AZ51" i="4"/>
  <c r="BA51" i="4" s="1"/>
  <c r="AZ62" i="4"/>
  <c r="BA62" i="4" s="1"/>
  <c r="AZ175" i="4"/>
  <c r="BA175" i="4" s="1"/>
  <c r="AZ208" i="4"/>
  <c r="BA208" i="4" s="1"/>
  <c r="AZ92" i="4"/>
  <c r="BA92" i="4" s="1"/>
  <c r="AZ155" i="4"/>
  <c r="BA155" i="4" s="1"/>
  <c r="AZ241" i="4"/>
  <c r="BA241" i="4" s="1"/>
  <c r="AZ293" i="4"/>
  <c r="BA293" i="4" s="1"/>
  <c r="AZ229" i="4"/>
  <c r="BA229" i="4" s="1"/>
  <c r="AZ277" i="4"/>
  <c r="BA277" i="4" s="1"/>
  <c r="AZ18" i="4"/>
  <c r="BA18" i="4" s="1"/>
  <c r="AZ35" i="4"/>
  <c r="BA35" i="4" s="1"/>
  <c r="AZ300" i="4"/>
  <c r="BA300" i="4" s="1"/>
  <c r="AZ108" i="4"/>
  <c r="BA108" i="4" s="1"/>
  <c r="AZ91" i="4"/>
  <c r="BA91" i="4" s="1"/>
  <c r="AZ101" i="4"/>
  <c r="BA101" i="4" s="1"/>
  <c r="AZ284" i="4"/>
  <c r="BA284" i="4" s="1"/>
  <c r="AZ201" i="4"/>
  <c r="BA201" i="4" s="1"/>
  <c r="AZ238" i="4"/>
  <c r="BA238" i="4" s="1"/>
  <c r="AZ294" i="4"/>
  <c r="BA294" i="4" s="1"/>
  <c r="AZ256" i="4"/>
  <c r="BA256" i="4" s="1"/>
  <c r="AZ42" i="4"/>
  <c r="BA42" i="4" s="1"/>
  <c r="AZ80" i="4"/>
  <c r="BA80" i="4" s="1"/>
  <c r="AZ215" i="4"/>
  <c r="BA215" i="4" s="1"/>
  <c r="AZ168" i="4"/>
  <c r="AZ14" i="4"/>
  <c r="BA14" i="4" s="1"/>
  <c r="AZ147" i="4"/>
  <c r="BA147" i="4" s="1"/>
  <c r="AZ269" i="4"/>
  <c r="BA269" i="4" s="1"/>
  <c r="AZ64" i="4"/>
  <c r="BA64" i="4" s="1"/>
  <c r="AZ126" i="4"/>
  <c r="BA126" i="4" s="1"/>
  <c r="AZ165" i="4"/>
  <c r="BA165" i="4" s="1"/>
  <c r="AZ196" i="4"/>
  <c r="BA196" i="4" s="1"/>
  <c r="AZ138" i="4"/>
  <c r="BA138" i="4" s="1"/>
  <c r="AZ146" i="4"/>
  <c r="BA146" i="4" s="1"/>
  <c r="AZ251" i="4"/>
  <c r="BA251" i="4" s="1"/>
  <c r="AZ97" i="4"/>
  <c r="BA97" i="4" s="1"/>
  <c r="AZ110" i="4"/>
  <c r="BA110" i="4" s="1"/>
  <c r="AZ38" i="4"/>
  <c r="BA38" i="4" s="1"/>
  <c r="AZ98" i="4"/>
  <c r="BA98" i="4" s="1"/>
  <c r="AZ171" i="4"/>
  <c r="BA171" i="4" s="1"/>
  <c r="AZ23" i="4"/>
  <c r="BA23" i="4" s="1"/>
  <c r="AZ305" i="4"/>
  <c r="BA305" i="4" s="1"/>
  <c r="AZ34" i="4"/>
  <c r="BA34" i="4" s="1"/>
  <c r="AZ160" i="4"/>
  <c r="BA160" i="4" s="1"/>
  <c r="AZ209" i="4"/>
  <c r="BA209" i="4" s="1"/>
  <c r="AZ261" i="4"/>
  <c r="BA261" i="4" s="1"/>
  <c r="AZ9" i="4"/>
  <c r="BA9" i="4" s="1"/>
  <c r="AZ205" i="4"/>
  <c r="BA205" i="4" s="1"/>
  <c r="AZ162" i="4"/>
  <c r="BA162" i="4" s="1"/>
  <c r="AT135" i="4"/>
  <c r="AU135" i="4" s="1"/>
  <c r="AT301" i="4"/>
  <c r="AU301" i="4" s="1"/>
  <c r="AT179" i="4"/>
  <c r="AU179" i="4" s="1"/>
  <c r="AT293" i="4"/>
  <c r="AU293" i="4" s="1"/>
  <c r="AT234" i="4"/>
  <c r="AU234" i="4" s="1"/>
  <c r="AT39" i="4"/>
  <c r="AU39" i="4" s="1"/>
  <c r="AT28" i="4"/>
  <c r="AU28" i="4" s="1"/>
  <c r="AT160" i="4"/>
  <c r="AU160" i="4" s="1"/>
  <c r="AT129" i="4"/>
  <c r="AU129" i="4" s="1"/>
  <c r="AT168" i="4"/>
  <c r="AU168" i="4" s="1"/>
  <c r="AT138" i="4"/>
  <c r="AU138" i="4" s="1"/>
  <c r="AI160" i="4"/>
  <c r="AJ160" i="4" s="1"/>
  <c r="AK160" i="4" s="1"/>
  <c r="AL160" i="4" s="1"/>
  <c r="AI78" i="4"/>
  <c r="AJ78" i="4" s="1"/>
  <c r="AK78" i="4" s="1"/>
  <c r="AL78" i="4" s="1"/>
  <c r="AI201" i="4"/>
  <c r="AJ201" i="4" s="1"/>
  <c r="AK201" i="4" s="1"/>
  <c r="AL201" i="4" s="1"/>
  <c r="AI99" i="4"/>
  <c r="AJ99" i="4" s="1"/>
  <c r="AK99" i="4" s="1"/>
  <c r="AL99" i="4" s="1"/>
  <c r="AT267" i="4"/>
  <c r="AU267" i="4" s="1"/>
  <c r="AZ66" i="4"/>
  <c r="BA66" i="4" s="1"/>
  <c r="AZ87" i="4"/>
  <c r="BA87" i="4" s="1"/>
  <c r="AZ77" i="4"/>
  <c r="BA77" i="4" s="1"/>
  <c r="AZ153" i="4"/>
  <c r="BA153" i="4" s="1"/>
  <c r="AZ44" i="4"/>
  <c r="BA44" i="4" s="1"/>
  <c r="AZ49" i="4"/>
  <c r="BA49" i="4" s="1"/>
  <c r="AZ151" i="4"/>
  <c r="BA151" i="4" s="1"/>
  <c r="AZ178" i="4"/>
  <c r="BA178" i="4" s="1"/>
  <c r="AZ177" i="4"/>
  <c r="BA177" i="4" s="1"/>
  <c r="AZ272" i="4"/>
  <c r="BA272" i="4" s="1"/>
  <c r="AZ167" i="4"/>
  <c r="BA167" i="4" s="1"/>
  <c r="AZ287" i="4"/>
  <c r="BA287" i="4" s="1"/>
  <c r="AZ247" i="4"/>
  <c r="BA247" i="4" s="1"/>
  <c r="AZ130" i="4"/>
  <c r="BA130" i="4" s="1"/>
  <c r="AZ199" i="4"/>
  <c r="BA199" i="4" s="1"/>
  <c r="AZ102" i="4"/>
  <c r="BA102" i="4" s="1"/>
  <c r="AZ280" i="4"/>
  <c r="BA280" i="4" s="1"/>
  <c r="AZ142" i="4"/>
  <c r="BA142" i="4" s="1"/>
  <c r="AZ248" i="4"/>
  <c r="BA248" i="4" s="1"/>
  <c r="AZ79" i="4"/>
  <c r="BA79" i="4" s="1"/>
  <c r="AZ124" i="4"/>
  <c r="BA124" i="4" s="1"/>
  <c r="AZ68" i="4"/>
  <c r="BA68" i="4" s="1"/>
  <c r="AZ226" i="4"/>
  <c r="BA226" i="4" s="1"/>
  <c r="AZ240" i="4"/>
  <c r="BA240" i="4" s="1"/>
  <c r="AZ218" i="4"/>
  <c r="BA218" i="4" s="1"/>
  <c r="AZ276" i="4"/>
  <c r="BA276" i="4" s="1"/>
  <c r="AZ48" i="4"/>
  <c r="BA48" i="4" s="1"/>
  <c r="AZ143" i="4"/>
  <c r="BA143" i="4" s="1"/>
  <c r="AZ136" i="4"/>
  <c r="BA136" i="4" s="1"/>
  <c r="AZ112" i="4"/>
  <c r="BA112" i="4" s="1"/>
  <c r="AZ174" i="4"/>
  <c r="BA174" i="4" s="1"/>
  <c r="AZ75" i="4"/>
  <c r="BA75" i="4" s="1"/>
  <c r="AZ170" i="4"/>
  <c r="BA170" i="4" s="1"/>
  <c r="AZ117" i="4"/>
  <c r="BA117" i="4" s="1"/>
  <c r="AZ173" i="4"/>
  <c r="BA173" i="4" s="1"/>
  <c r="AZ10" i="4"/>
  <c r="BA10" i="4" s="1"/>
  <c r="AZ93" i="4"/>
  <c r="BA93" i="4" s="1"/>
  <c r="AZ237" i="4"/>
  <c r="BA237" i="4" s="1"/>
  <c r="AZ246" i="4"/>
  <c r="BA246" i="4" s="1"/>
  <c r="AZ274" i="4"/>
  <c r="BA274" i="4" s="1"/>
  <c r="AZ266" i="4"/>
  <c r="BA266" i="4" s="1"/>
  <c r="AZ132" i="4"/>
  <c r="BA132" i="4" s="1"/>
  <c r="AZ163" i="4"/>
  <c r="BA163" i="4" s="1"/>
  <c r="AZ296" i="4"/>
  <c r="BA296" i="4" s="1"/>
  <c r="AZ25" i="4"/>
  <c r="BA25" i="4" s="1"/>
  <c r="AZ116" i="4"/>
  <c r="BA116" i="4" s="1"/>
  <c r="AZ169" i="4"/>
  <c r="BA169" i="4" s="1"/>
  <c r="AZ12" i="4"/>
  <c r="BA12" i="4" s="1"/>
  <c r="AZ298" i="4"/>
  <c r="BA298" i="4" s="1"/>
  <c r="AZ249" i="4"/>
  <c r="BA249" i="4" s="1"/>
  <c r="AZ239" i="4"/>
  <c r="BA239" i="4" s="1"/>
  <c r="AZ302" i="4"/>
  <c r="BA302" i="4" s="1"/>
  <c r="AZ283" i="4"/>
  <c r="BA283" i="4" s="1"/>
  <c r="AZ252" i="4"/>
  <c r="BA252" i="4" s="1"/>
  <c r="AZ198" i="4"/>
  <c r="BA198" i="4" s="1"/>
  <c r="AZ36" i="4"/>
  <c r="BA36" i="4" s="1"/>
  <c r="AZ202" i="4"/>
  <c r="BA202" i="4" s="1"/>
  <c r="AZ39" i="4"/>
  <c r="BA39" i="4" s="1"/>
  <c r="AZ259" i="4"/>
  <c r="BA259" i="4" s="1"/>
  <c r="AZ53" i="4"/>
  <c r="BA53" i="4" s="1"/>
  <c r="AZ224" i="4"/>
  <c r="BA224" i="4" s="1"/>
  <c r="AZ107" i="4"/>
  <c r="BA107" i="4" s="1"/>
  <c r="AZ257" i="4"/>
  <c r="BA257" i="4" s="1"/>
  <c r="AZ16" i="4"/>
  <c r="BA16" i="4" s="1"/>
  <c r="AZ278" i="4"/>
  <c r="BA278" i="4" s="1"/>
  <c r="AZ221" i="4"/>
  <c r="BA221" i="4" s="1"/>
  <c r="AZ306" i="4"/>
  <c r="BA306" i="4" s="1"/>
  <c r="AZ152" i="4"/>
  <c r="BA152" i="4" s="1"/>
  <c r="AZ161" i="4"/>
  <c r="BA161" i="4" s="1"/>
  <c r="AZ78" i="4"/>
  <c r="BA78" i="4" s="1"/>
  <c r="AZ253" i="4"/>
  <c r="BA253" i="4" s="1"/>
  <c r="AZ154" i="4"/>
  <c r="BA154" i="4" s="1"/>
  <c r="AZ106" i="4"/>
  <c r="BA106" i="4" s="1"/>
  <c r="AZ127" i="4"/>
  <c r="BA127" i="4" s="1"/>
  <c r="AZ156" i="4"/>
  <c r="BA156" i="4" s="1"/>
  <c r="AZ184" i="4"/>
  <c r="BA184" i="4" s="1"/>
  <c r="AZ45" i="4"/>
  <c r="BA45" i="4" s="1"/>
  <c r="AZ197" i="4"/>
  <c r="BA197" i="4" s="1"/>
  <c r="AZ99" i="4"/>
  <c r="BA99" i="4" s="1"/>
  <c r="AZ267" i="4"/>
  <c r="BA267" i="4" s="1"/>
  <c r="AZ61" i="4"/>
  <c r="BA61" i="4" s="1"/>
  <c r="AZ234" i="4"/>
  <c r="BA234" i="4" s="1"/>
  <c r="AZ285" i="4"/>
  <c r="BA285" i="4" s="1"/>
  <c r="AZ133" i="4"/>
  <c r="BA133" i="4" s="1"/>
  <c r="AZ137" i="4"/>
  <c r="BA137" i="4" s="1"/>
  <c r="AZ232" i="4"/>
  <c r="BA232" i="4" s="1"/>
  <c r="AZ83" i="4"/>
  <c r="BA83" i="4" s="1"/>
  <c r="AZ262" i="4"/>
  <c r="BA262" i="4" s="1"/>
  <c r="AZ222" i="4"/>
  <c r="BA222" i="4" s="1"/>
  <c r="AZ291" i="4"/>
  <c r="BA291" i="4" s="1"/>
  <c r="AZ236" i="4"/>
  <c r="BA236" i="4" s="1"/>
  <c r="AZ192" i="4"/>
  <c r="BA192" i="4" s="1"/>
  <c r="AZ243" i="4"/>
  <c r="BA243" i="4" s="1"/>
  <c r="AZ187" i="4"/>
  <c r="BA187" i="4" s="1"/>
  <c r="AZ41" i="4"/>
  <c r="BA41" i="4" s="1"/>
  <c r="AZ304" i="4"/>
  <c r="BA304" i="4" s="1"/>
  <c r="AZ207" i="4"/>
  <c r="BA207" i="4" s="1"/>
  <c r="AZ235" i="4"/>
  <c r="BA235" i="4" s="1"/>
  <c r="AZ217" i="4"/>
  <c r="BA217" i="4" s="1"/>
  <c r="AZ31" i="4"/>
  <c r="BA31" i="4" s="1"/>
  <c r="AZ181" i="4"/>
  <c r="BA181" i="4" s="1"/>
  <c r="AZ270" i="4"/>
  <c r="BA270" i="4" s="1"/>
  <c r="AZ59" i="4"/>
  <c r="BA59" i="4" s="1"/>
  <c r="AZ206" i="4"/>
  <c r="BA206" i="4" s="1"/>
  <c r="AZ84" i="4"/>
  <c r="BA84" i="4" s="1"/>
  <c r="AZ157" i="4"/>
  <c r="BA157" i="4" s="1"/>
  <c r="AZ17" i="4"/>
  <c r="BA17" i="4" s="1"/>
  <c r="AZ290" i="4"/>
  <c r="BA290" i="4" s="1"/>
  <c r="AZ76" i="4"/>
  <c r="BA76" i="4" s="1"/>
  <c r="AZ281" i="4"/>
  <c r="BA281" i="4" s="1"/>
  <c r="AZ86" i="4"/>
  <c r="BA86" i="4" s="1"/>
  <c r="AZ11" i="4"/>
  <c r="BA11" i="4" s="1"/>
  <c r="AZ57" i="4"/>
  <c r="BA57" i="4" s="1"/>
  <c r="AZ114" i="4"/>
  <c r="BA114" i="4" s="1"/>
  <c r="AZ82" i="4"/>
  <c r="BA82" i="4" s="1"/>
  <c r="AZ182" i="4"/>
  <c r="BA182" i="4" s="1"/>
  <c r="AZ225" i="4"/>
  <c r="BA225" i="4" s="1"/>
  <c r="AZ70" i="4"/>
  <c r="BA70" i="4" s="1"/>
  <c r="AZ214" i="4"/>
  <c r="BA214" i="4" s="1"/>
  <c r="AZ22" i="4"/>
  <c r="BA22" i="4" s="1"/>
  <c r="AZ95" i="4"/>
  <c r="BA95" i="4" s="1"/>
  <c r="AZ20" i="4"/>
  <c r="BA20" i="4" s="1"/>
  <c r="AZ150" i="4"/>
  <c r="BA150" i="4" s="1"/>
  <c r="AZ190" i="4"/>
  <c r="BA190" i="4" s="1"/>
  <c r="AZ203" i="4"/>
  <c r="BA203" i="4" s="1"/>
  <c r="AZ193" i="4"/>
  <c r="BA193" i="4" s="1"/>
  <c r="AZ73" i="4"/>
  <c r="BA73" i="4" s="1"/>
  <c r="AZ13" i="4"/>
  <c r="BA13" i="4" s="1"/>
  <c r="AZ100" i="4"/>
  <c r="BA100" i="4" s="1"/>
  <c r="AZ265" i="4"/>
  <c r="BA265" i="4" s="1"/>
  <c r="AZ301" i="4"/>
  <c r="BA301" i="4" s="1"/>
  <c r="AZ289" i="4"/>
  <c r="BA289" i="4" s="1"/>
  <c r="AZ180" i="4"/>
  <c r="BA180" i="4" s="1"/>
  <c r="AZ43" i="4"/>
  <c r="BA43" i="4" s="1"/>
  <c r="AZ213" i="4"/>
  <c r="BA213" i="4" s="1"/>
  <c r="AZ32" i="4"/>
  <c r="BA32" i="4" s="1"/>
  <c r="AZ96" i="4"/>
  <c r="BA96" i="4" s="1"/>
  <c r="AZ121" i="4"/>
  <c r="BA121" i="4" s="1"/>
  <c r="AZ29" i="4"/>
  <c r="BA29" i="4" s="1"/>
  <c r="AZ245" i="4"/>
  <c r="BA245" i="4" s="1"/>
  <c r="AZ90" i="4"/>
  <c r="BA90" i="4" s="1"/>
  <c r="AZ50" i="4"/>
  <c r="BA50" i="4" s="1"/>
  <c r="AZ231" i="4"/>
  <c r="BA231" i="4" s="1"/>
  <c r="AZ81" i="4"/>
  <c r="BA81" i="4" s="1"/>
  <c r="AZ123" i="4"/>
  <c r="BA123" i="4" s="1"/>
  <c r="AZ55" i="4"/>
  <c r="BA55" i="4" s="1"/>
  <c r="AZ159" i="4"/>
  <c r="BA159" i="4" s="1"/>
  <c r="BA71" i="4"/>
  <c r="BA200" i="4"/>
  <c r="BB6" i="4"/>
  <c r="BA30" i="4"/>
  <c r="AW245" i="4"/>
  <c r="AX245" i="4" s="1"/>
  <c r="AW95" i="4"/>
  <c r="AX95" i="4" s="1"/>
  <c r="AW150" i="4"/>
  <c r="AX150" i="4" s="1"/>
  <c r="AW248" i="4"/>
  <c r="AX248" i="4" s="1"/>
  <c r="AW259" i="4"/>
  <c r="AX259" i="4" s="1"/>
  <c r="AW265" i="4"/>
  <c r="AX265" i="4" s="1"/>
  <c r="AW37" i="4"/>
  <c r="AX37" i="4" s="1"/>
  <c r="AW300" i="4"/>
  <c r="AX300" i="4" s="1"/>
  <c r="AW256" i="4"/>
  <c r="AX256" i="4" s="1"/>
  <c r="AW27" i="4"/>
  <c r="AX27" i="4" s="1"/>
  <c r="AW144" i="4"/>
  <c r="AX144" i="4" s="1"/>
  <c r="AW121" i="4"/>
  <c r="AX121" i="4" s="1"/>
  <c r="AW45" i="4"/>
  <c r="AX45" i="4" s="1"/>
  <c r="AW217" i="4"/>
  <c r="AX217" i="4" s="1"/>
  <c r="AN285" i="4"/>
  <c r="AO285" i="4" s="1"/>
  <c r="AN76" i="4"/>
  <c r="AO76" i="4" s="1"/>
  <c r="AN27" i="4"/>
  <c r="AO27" i="4" s="1"/>
  <c r="AN201" i="4"/>
  <c r="AO201" i="4" s="1"/>
  <c r="AN180" i="4"/>
  <c r="AO180" i="4" s="1"/>
  <c r="AN114" i="4"/>
  <c r="AO114" i="4" s="1"/>
  <c r="AN211" i="4"/>
  <c r="AO211" i="4" s="1"/>
  <c r="AN212" i="4"/>
  <c r="AO212" i="4" s="1"/>
  <c r="AN198" i="4"/>
  <c r="AO198" i="4" s="1"/>
  <c r="AN105" i="4"/>
  <c r="AO105" i="4" s="1"/>
  <c r="AN25" i="4"/>
  <c r="AO25" i="4" s="1"/>
  <c r="AN68" i="4"/>
  <c r="AO68" i="4" s="1"/>
  <c r="AN196" i="4"/>
  <c r="AO196" i="4" s="1"/>
  <c r="AN63" i="4"/>
  <c r="AO63" i="4" s="1"/>
  <c r="AN26" i="4"/>
  <c r="AO26" i="4" s="1"/>
  <c r="AN235" i="4"/>
  <c r="AO235" i="4" s="1"/>
  <c r="AN99" i="4"/>
  <c r="AO99" i="4" s="1"/>
  <c r="H66" i="4"/>
  <c r="J66" i="4" s="1"/>
  <c r="K66" i="4" s="1"/>
  <c r="H166" i="4"/>
  <c r="J166" i="4" s="1"/>
  <c r="K166" i="4" s="1"/>
  <c r="H198" i="4"/>
  <c r="J198" i="4" s="1"/>
  <c r="K198" i="4" s="1"/>
  <c r="H262" i="4"/>
  <c r="J262" i="4" s="1"/>
  <c r="K262" i="4" s="1"/>
  <c r="H104" i="4"/>
  <c r="J104" i="4" s="1"/>
  <c r="K104" i="4" s="1"/>
  <c r="H174" i="4"/>
  <c r="J174" i="4" s="1"/>
  <c r="K174" i="4" s="1"/>
  <c r="H213" i="4"/>
  <c r="J213" i="4" s="1"/>
  <c r="K213" i="4" s="1"/>
  <c r="Q6" i="4"/>
  <c r="R281" i="4" s="1"/>
  <c r="S281" i="4" s="1"/>
  <c r="J6" i="4"/>
  <c r="K6" i="4" s="1"/>
  <c r="G163" i="4"/>
  <c r="J163" i="4" s="1"/>
  <c r="K163" i="4" s="1"/>
  <c r="BA120" i="4"/>
  <c r="Y6" i="4"/>
  <c r="BA168" i="4"/>
  <c r="BA255" i="4"/>
  <c r="BA282" i="4"/>
  <c r="BA271" i="4"/>
  <c r="BA122" i="4"/>
  <c r="AD6" i="4"/>
  <c r="N168" i="4"/>
  <c r="AW64" i="4"/>
  <c r="AX64" i="4" s="1"/>
  <c r="AW30" i="4"/>
  <c r="AX30" i="4" s="1"/>
  <c r="AW126" i="4"/>
  <c r="AX126" i="4" s="1"/>
  <c r="AW24" i="4"/>
  <c r="AX24" i="4" s="1"/>
  <c r="AW81" i="4"/>
  <c r="AX81" i="4" s="1"/>
  <c r="AW272" i="4"/>
  <c r="AX272" i="4" s="1"/>
  <c r="AW111" i="4"/>
  <c r="AX111" i="4" s="1"/>
  <c r="AW280" i="4"/>
  <c r="AX280" i="4" s="1"/>
  <c r="AW66" i="4"/>
  <c r="AX66" i="4" s="1"/>
  <c r="AW211" i="4"/>
  <c r="AX211" i="4" s="1"/>
  <c r="AW257" i="4"/>
  <c r="AX257" i="4" s="1"/>
  <c r="AW80" i="4"/>
  <c r="AX80" i="4" s="1"/>
  <c r="AW63" i="4"/>
  <c r="AX63" i="4" s="1"/>
  <c r="AW131" i="4"/>
  <c r="AX131" i="4" s="1"/>
  <c r="AW142" i="4"/>
  <c r="AX142" i="4" s="1"/>
  <c r="AW88" i="4"/>
  <c r="AX88" i="4" s="1"/>
  <c r="AW55" i="4"/>
  <c r="AX55" i="4" s="1"/>
  <c r="AW118" i="4"/>
  <c r="AX118" i="4" s="1"/>
  <c r="AW147" i="4"/>
  <c r="AX147" i="4" s="1"/>
  <c r="AW145" i="4"/>
  <c r="AX145" i="4" s="1"/>
  <c r="AW266" i="4"/>
  <c r="AX266" i="4" s="1"/>
  <c r="AW90" i="4"/>
  <c r="AX90" i="4" s="1"/>
  <c r="AW179" i="4"/>
  <c r="AX179" i="4" s="1"/>
  <c r="AW77" i="4"/>
  <c r="AX77" i="4" s="1"/>
  <c r="AW82" i="4"/>
  <c r="AX82" i="4" s="1"/>
  <c r="AW23" i="4"/>
  <c r="AX23" i="4" s="1"/>
  <c r="AW274" i="4"/>
  <c r="AX274" i="4" s="1"/>
  <c r="AW250" i="4"/>
  <c r="AX250" i="4" s="1"/>
  <c r="AW218" i="4"/>
  <c r="AX218" i="4" s="1"/>
  <c r="AW219" i="4"/>
  <c r="AX219" i="4" s="1"/>
  <c r="AW86" i="4"/>
  <c r="AX86" i="4" s="1"/>
  <c r="AW289" i="4"/>
  <c r="AX289" i="4" s="1"/>
  <c r="AW301" i="4"/>
  <c r="AX301" i="4" s="1"/>
  <c r="AW116" i="4"/>
  <c r="AX116" i="4" s="1"/>
  <c r="AW156" i="4"/>
  <c r="AX156" i="4" s="1"/>
  <c r="AW127" i="4"/>
  <c r="AX127" i="4" s="1"/>
  <c r="AW67" i="4"/>
  <c r="AX67" i="4" s="1"/>
  <c r="AW110" i="4"/>
  <c r="AX110" i="4" s="1"/>
  <c r="AW29" i="4"/>
  <c r="AX29" i="4" s="1"/>
  <c r="AW101" i="4"/>
  <c r="AX101" i="4" s="1"/>
  <c r="AW123" i="4"/>
  <c r="AX123" i="4" s="1"/>
  <c r="AW234" i="4"/>
  <c r="AX234" i="4" s="1"/>
  <c r="AW122" i="4"/>
  <c r="AX122" i="4" s="1"/>
  <c r="AW91" i="4"/>
  <c r="AX91" i="4" s="1"/>
  <c r="AW132" i="4"/>
  <c r="AX132" i="4" s="1"/>
  <c r="AW140" i="4"/>
  <c r="AX140" i="4" s="1"/>
  <c r="AW83" i="4"/>
  <c r="AX83" i="4" s="1"/>
  <c r="AW114" i="4"/>
  <c r="AX114" i="4" s="1"/>
  <c r="AW287" i="4"/>
  <c r="AX287" i="4" s="1"/>
  <c r="AW241" i="4"/>
  <c r="AX241" i="4" s="1"/>
  <c r="AW222" i="4"/>
  <c r="AX222" i="4" s="1"/>
  <c r="AW284" i="4"/>
  <c r="AX284" i="4" s="1"/>
  <c r="AW133" i="4"/>
  <c r="AX133" i="4" s="1"/>
  <c r="AW99" i="4"/>
  <c r="AX99" i="4" s="1"/>
  <c r="AW252" i="4"/>
  <c r="AX252" i="4" s="1"/>
  <c r="AW290" i="4"/>
  <c r="AX290" i="4" s="1"/>
  <c r="AW159" i="4"/>
  <c r="AX159" i="4" s="1"/>
  <c r="AW182" i="4"/>
  <c r="AX182" i="4" s="1"/>
  <c r="AW78" i="4"/>
  <c r="AX78" i="4" s="1"/>
  <c r="AW41" i="4"/>
  <c r="AX41" i="4" s="1"/>
  <c r="AW58" i="4"/>
  <c r="AX58" i="4" s="1"/>
  <c r="AW76" i="4"/>
  <c r="AX76" i="4" s="1"/>
  <c r="AW161" i="4"/>
  <c r="AX161" i="4" s="1"/>
  <c r="AW167" i="4"/>
  <c r="AX167" i="4" s="1"/>
  <c r="AW197" i="4"/>
  <c r="AX197" i="4" s="1"/>
  <c r="AW190" i="4"/>
  <c r="AX190" i="4" s="1"/>
  <c r="AW149" i="4"/>
  <c r="AX149" i="4" s="1"/>
  <c r="AW267" i="4"/>
  <c r="AX267" i="4" s="1"/>
  <c r="AW44" i="4"/>
  <c r="AX44" i="4" s="1"/>
  <c r="AW286" i="4"/>
  <c r="AX286" i="4" s="1"/>
  <c r="AW32" i="4"/>
  <c r="AX32" i="4" s="1"/>
  <c r="AW35" i="4"/>
  <c r="AX35" i="4" s="1"/>
  <c r="AW36" i="4"/>
  <c r="AX36" i="4" s="1"/>
  <c r="AW291" i="4"/>
  <c r="AX291" i="4" s="1"/>
  <c r="AW7" i="4"/>
  <c r="AX7" i="4" s="1"/>
  <c r="AW157" i="4"/>
  <c r="AX157" i="4" s="1"/>
  <c r="AW268" i="4"/>
  <c r="AX268" i="4" s="1"/>
  <c r="AW200" i="4"/>
  <c r="AX200" i="4" s="1"/>
  <c r="AW87" i="4"/>
  <c r="AX87" i="4" s="1"/>
  <c r="AW215" i="4"/>
  <c r="AX215" i="4" s="1"/>
  <c r="AW216" i="4"/>
  <c r="AX216" i="4" s="1"/>
  <c r="AW306" i="4"/>
  <c r="AX306" i="4" s="1"/>
  <c r="AW109" i="4"/>
  <c r="AX109" i="4" s="1"/>
  <c r="AW74" i="4"/>
  <c r="AX74" i="4" s="1"/>
  <c r="AW297" i="4"/>
  <c r="AX297" i="4" s="1"/>
  <c r="AW152" i="4"/>
  <c r="AX152" i="4" s="1"/>
  <c r="AW199" i="4"/>
  <c r="AX199" i="4" s="1"/>
  <c r="AW275" i="4"/>
  <c r="AX275" i="4" s="1"/>
  <c r="AW183" i="4"/>
  <c r="AX183" i="4" s="1"/>
  <c r="AW68" i="4"/>
  <c r="AX68" i="4" s="1"/>
  <c r="AW61" i="4"/>
  <c r="AX61" i="4" s="1"/>
  <c r="AW237" i="4"/>
  <c r="AX237" i="4" s="1"/>
  <c r="AW65" i="4"/>
  <c r="AX65" i="4" s="1"/>
  <c r="AW70" i="4"/>
  <c r="AX70" i="4" s="1"/>
  <c r="AW31" i="4"/>
  <c r="AX31" i="4" s="1"/>
  <c r="AW96" i="4"/>
  <c r="AX96" i="4" s="1"/>
  <c r="AW139" i="4"/>
  <c r="AX139" i="4" s="1"/>
  <c r="AW40" i="4"/>
  <c r="AX40" i="4" s="1"/>
  <c r="AW97" i="4"/>
  <c r="AX97" i="4" s="1"/>
  <c r="AW305" i="4"/>
  <c r="AX305" i="4" s="1"/>
  <c r="AW208" i="4"/>
  <c r="AX208" i="4" s="1"/>
  <c r="AW163" i="4"/>
  <c r="AX163" i="4" s="1"/>
  <c r="AW26" i="4"/>
  <c r="AX26" i="4" s="1"/>
  <c r="AW230" i="4"/>
  <c r="AX230" i="4" s="1"/>
  <c r="AW171" i="4"/>
  <c r="AX171" i="4" s="1"/>
  <c r="AW9" i="4"/>
  <c r="AX9" i="4" s="1"/>
  <c r="AW107" i="4"/>
  <c r="AX107" i="4" s="1"/>
  <c r="AW235" i="4"/>
  <c r="AX235" i="4" s="1"/>
  <c r="AW98" i="4"/>
  <c r="AX98" i="4" s="1"/>
  <c r="AW71" i="4"/>
  <c r="AX71" i="4" s="1"/>
  <c r="AW178" i="4"/>
  <c r="AX178" i="4" s="1"/>
  <c r="AW53" i="4"/>
  <c r="AX53" i="4" s="1"/>
  <c r="AW93" i="4"/>
  <c r="AX93" i="4" s="1"/>
  <c r="AW100" i="4"/>
  <c r="AX100" i="4" s="1"/>
  <c r="AW225" i="4"/>
  <c r="AX225" i="4" s="1"/>
  <c r="AW84" i="4"/>
  <c r="AX84" i="4" s="1"/>
  <c r="AW10" i="4"/>
  <c r="AX10" i="4" s="1"/>
  <c r="AW229" i="4"/>
  <c r="AX229" i="4" s="1"/>
  <c r="AW255" i="4"/>
  <c r="AX255" i="4" s="1"/>
  <c r="AW108" i="4"/>
  <c r="AX108" i="4" s="1"/>
  <c r="AW28" i="4"/>
  <c r="AX28" i="4" s="1"/>
  <c r="AW22" i="4"/>
  <c r="AX22" i="4" s="1"/>
  <c r="AW134" i="4"/>
  <c r="AX134" i="4" s="1"/>
  <c r="AW105" i="4"/>
  <c r="AX105" i="4" s="1"/>
  <c r="AW148" i="4"/>
  <c r="AX148" i="4" s="1"/>
  <c r="AW279" i="4"/>
  <c r="AX279" i="4" s="1"/>
  <c r="AW8" i="4"/>
  <c r="AX8" i="4" s="1"/>
  <c r="AW130" i="4"/>
  <c r="AX130" i="4" s="1"/>
  <c r="AW260" i="4"/>
  <c r="AX260" i="4" s="1"/>
  <c r="AW18" i="4"/>
  <c r="AX18" i="4" s="1"/>
  <c r="AW85" i="4"/>
  <c r="AX85" i="4" s="1"/>
  <c r="AW187" i="4"/>
  <c r="AX187" i="4" s="1"/>
  <c r="AW194" i="4"/>
  <c r="AX194" i="4" s="1"/>
  <c r="AW176" i="4"/>
  <c r="AX176" i="4" s="1"/>
  <c r="AW57" i="4"/>
  <c r="AX57" i="4" s="1"/>
  <c r="AW75" i="4"/>
  <c r="AX75" i="4" s="1"/>
  <c r="AW188" i="4"/>
  <c r="AX188" i="4" s="1"/>
  <c r="AW56" i="4"/>
  <c r="AX56" i="4" s="1"/>
  <c r="AW304" i="4"/>
  <c r="AX304" i="4" s="1"/>
  <c r="AW243" i="4"/>
  <c r="AX243" i="4" s="1"/>
  <c r="AW285" i="4"/>
  <c r="AX285" i="4" s="1"/>
  <c r="AW238" i="4"/>
  <c r="AX238" i="4" s="1"/>
  <c r="AW52" i="4"/>
  <c r="AX52" i="4" s="1"/>
  <c r="AW175" i="4"/>
  <c r="AX175" i="4" s="1"/>
  <c r="AW25" i="4"/>
  <c r="AX25" i="4" s="1"/>
  <c r="AW160" i="4"/>
  <c r="AX160" i="4" s="1"/>
  <c r="AW143" i="4"/>
  <c r="AX143" i="4" s="1"/>
  <c r="AW239" i="4"/>
  <c r="AX239" i="4" s="1"/>
  <c r="AW169" i="4"/>
  <c r="AX169" i="4" s="1"/>
  <c r="AW54" i="4"/>
  <c r="AX54" i="4" s="1"/>
  <c r="AW136" i="4"/>
  <c r="AX136" i="4" s="1"/>
  <c r="AW129" i="4"/>
  <c r="AX129" i="4" s="1"/>
  <c r="AW168" i="4"/>
  <c r="AX168" i="4" s="1"/>
  <c r="AW213" i="4"/>
  <c r="AX213" i="4" s="1"/>
  <c r="AW73" i="4"/>
  <c r="AX73" i="4" s="1"/>
  <c r="AW20" i="4"/>
  <c r="AX20" i="4" s="1"/>
  <c r="AW151" i="4"/>
  <c r="AX151" i="4" s="1"/>
  <c r="AW269" i="4"/>
  <c r="AX269" i="4" s="1"/>
  <c r="AW42" i="4"/>
  <c r="AX42" i="4" s="1"/>
  <c r="AW12" i="4"/>
  <c r="AX12" i="4" s="1"/>
  <c r="AW72" i="4"/>
  <c r="AX72" i="4" s="1"/>
  <c r="AW236" i="4"/>
  <c r="AX236" i="4" s="1"/>
  <c r="AW17" i="4"/>
  <c r="AX17" i="4" s="1"/>
  <c r="AW43" i="4"/>
  <c r="AX43" i="4" s="1"/>
  <c r="AW15" i="4"/>
  <c r="AX15" i="4" s="1"/>
  <c r="AW154" i="4"/>
  <c r="AX154" i="4" s="1"/>
  <c r="AW242" i="4"/>
  <c r="AX242" i="4" s="1"/>
  <c r="AW11" i="4"/>
  <c r="AX11" i="4" s="1"/>
  <c r="AW249" i="4"/>
  <c r="AX249" i="4" s="1"/>
  <c r="AW231" i="4"/>
  <c r="AX231" i="4" s="1"/>
  <c r="AW128" i="4"/>
  <c r="AX128" i="4" s="1"/>
  <c r="AW120" i="4"/>
  <c r="AX120" i="4" s="1"/>
  <c r="AW292" i="4"/>
  <c r="AX292" i="4" s="1"/>
  <c r="AW207" i="4"/>
  <c r="AX207" i="4" s="1"/>
  <c r="AW294" i="4"/>
  <c r="AX294" i="4" s="1"/>
  <c r="AW153" i="4"/>
  <c r="AX153" i="4" s="1"/>
  <c r="AW293" i="4"/>
  <c r="AX293" i="4" s="1"/>
  <c r="AW283" i="4"/>
  <c r="AX283" i="4" s="1"/>
  <c r="AW264" i="4"/>
  <c r="AX264" i="4" s="1"/>
  <c r="AW244" i="4"/>
  <c r="AX244" i="4" s="1"/>
  <c r="AW246" i="4"/>
  <c r="AX246" i="4" s="1"/>
  <c r="AW232" i="4"/>
  <c r="AX232" i="4" s="1"/>
  <c r="AW170" i="4"/>
  <c r="AX170" i="4" s="1"/>
  <c r="AW135" i="4"/>
  <c r="AX135" i="4" s="1"/>
  <c r="AW299" i="4"/>
  <c r="AX299" i="4" s="1"/>
  <c r="AW206" i="4"/>
  <c r="AX206" i="4" s="1"/>
  <c r="AW21" i="4"/>
  <c r="AX21" i="4" s="1"/>
  <c r="AW184" i="4"/>
  <c r="AX184" i="4" s="1"/>
  <c r="AW117" i="4"/>
  <c r="AX117" i="4" s="1"/>
  <c r="AW51" i="4"/>
  <c r="AX51" i="4" s="1"/>
  <c r="AW112" i="4"/>
  <c r="AX112" i="4" s="1"/>
  <c r="AW277" i="4"/>
  <c r="AX277" i="4" s="1"/>
  <c r="AW158" i="4"/>
  <c r="AX158" i="4" s="1"/>
  <c r="AW50" i="4"/>
  <c r="AX50" i="4" s="1"/>
  <c r="AW162" i="4"/>
  <c r="AX162" i="4" s="1"/>
  <c r="AW220" i="4"/>
  <c r="AX220" i="4" s="1"/>
  <c r="AW180" i="4"/>
  <c r="AX180" i="4" s="1"/>
  <c r="AW172" i="4"/>
  <c r="AX172" i="4" s="1"/>
  <c r="AW115" i="4"/>
  <c r="AX115" i="4" s="1"/>
  <c r="AW253" i="4"/>
  <c r="AX253" i="4" s="1"/>
  <c r="AW223" i="4"/>
  <c r="AX223" i="4" s="1"/>
  <c r="AW89" i="4"/>
  <c r="AX89" i="4" s="1"/>
  <c r="AW281" i="4"/>
  <c r="AX281" i="4" s="1"/>
  <c r="AW164" i="4"/>
  <c r="AX164" i="4" s="1"/>
  <c r="AW185" i="4"/>
  <c r="AX185" i="4" s="1"/>
  <c r="AW166" i="4"/>
  <c r="AX166" i="4" s="1"/>
  <c r="AW214" i="4"/>
  <c r="AX214" i="4" s="1"/>
  <c r="AW209" i="4"/>
  <c r="AX209" i="4" s="1"/>
  <c r="AW254" i="4"/>
  <c r="AX254" i="4" s="1"/>
  <c r="AW270" i="4"/>
  <c r="AX270" i="4" s="1"/>
  <c r="AW124" i="4"/>
  <c r="AX124" i="4" s="1"/>
  <c r="AW155" i="4"/>
  <c r="AX155" i="4" s="1"/>
  <c r="AW106" i="4"/>
  <c r="AX106" i="4" s="1"/>
  <c r="AW247" i="4"/>
  <c r="AX247" i="4" s="1"/>
  <c r="AW228" i="4"/>
  <c r="AX228" i="4" s="1"/>
  <c r="AW33" i="4"/>
  <c r="AX33" i="4" s="1"/>
  <c r="AW62" i="4"/>
  <c r="AX62" i="4" s="1"/>
  <c r="AW125" i="4"/>
  <c r="AX125" i="4" s="1"/>
  <c r="AW261" i="4"/>
  <c r="AX261" i="4" s="1"/>
  <c r="AW298" i="4"/>
  <c r="AX298" i="4" s="1"/>
  <c r="AW193" i="4"/>
  <c r="AX193" i="4" s="1"/>
  <c r="AW251" i="4"/>
  <c r="AX251" i="4" s="1"/>
  <c r="AW173" i="4"/>
  <c r="AX173" i="4" s="1"/>
  <c r="AW258" i="4"/>
  <c r="AX258" i="4" s="1"/>
  <c r="AW174" i="4"/>
  <c r="AX174" i="4" s="1"/>
  <c r="AW203" i="4"/>
  <c r="AX203" i="4" s="1"/>
  <c r="AW191" i="4"/>
  <c r="AX191" i="4" s="1"/>
  <c r="AW198" i="4"/>
  <c r="AX198" i="4" s="1"/>
  <c r="AW202" i="4"/>
  <c r="AX202" i="4" s="1"/>
  <c r="AW233" i="4"/>
  <c r="AX233" i="4" s="1"/>
  <c r="AW60" i="4"/>
  <c r="AX60" i="4" s="1"/>
  <c r="AW186" i="4"/>
  <c r="AX186" i="4" s="1"/>
  <c r="AW104" i="4"/>
  <c r="AX104" i="4" s="1"/>
  <c r="AW240" i="4"/>
  <c r="AX240" i="4" s="1"/>
  <c r="AW137" i="4"/>
  <c r="AX137" i="4" s="1"/>
  <c r="AW201" i="4"/>
  <c r="AX201" i="4" s="1"/>
  <c r="AW94" i="4"/>
  <c r="AX94" i="4" s="1"/>
  <c r="AW103" i="4"/>
  <c r="AX103" i="4" s="1"/>
  <c r="AW38" i="4"/>
  <c r="AX38" i="4" s="1"/>
  <c r="AW189" i="4"/>
  <c r="AX189" i="4" s="1"/>
  <c r="AW113" i="4"/>
  <c r="AX113" i="4" s="1"/>
  <c r="AW49" i="4"/>
  <c r="AX49" i="4" s="1"/>
  <c r="AW224" i="4"/>
  <c r="AX224" i="4" s="1"/>
  <c r="AW196" i="4"/>
  <c r="AX196" i="4" s="1"/>
  <c r="AW48" i="4"/>
  <c r="AX48" i="4" s="1"/>
  <c r="AW16" i="4"/>
  <c r="AX16" i="4" s="1"/>
  <c r="AW282" i="4"/>
  <c r="AX282" i="4" s="1"/>
  <c r="AW271" i="4"/>
  <c r="AX271" i="4" s="1"/>
  <c r="AW177" i="4"/>
  <c r="AX177" i="4" s="1"/>
  <c r="AW92" i="4"/>
  <c r="AX92" i="4" s="1"/>
  <c r="AW102" i="4"/>
  <c r="AX102" i="4" s="1"/>
  <c r="AW146" i="4"/>
  <c r="AX146" i="4" s="1"/>
  <c r="AW19" i="4"/>
  <c r="AX19" i="4" s="1"/>
  <c r="AT128" i="4"/>
  <c r="AU128" i="4" s="1"/>
  <c r="AT91" i="4"/>
  <c r="AU91" i="4" s="1"/>
  <c r="AT287" i="4"/>
  <c r="AU287" i="4" s="1"/>
  <c r="AT142" i="4"/>
  <c r="AU142" i="4" s="1"/>
  <c r="AT236" i="4"/>
  <c r="AU236" i="4" s="1"/>
  <c r="AT143" i="4"/>
  <c r="AU143" i="4" s="1"/>
  <c r="AT99" i="4"/>
  <c r="AU99" i="4" s="1"/>
  <c r="AT239" i="4"/>
  <c r="AU239" i="4" s="1"/>
  <c r="AT247" i="4"/>
  <c r="AU247" i="4" s="1"/>
  <c r="AT306" i="4"/>
  <c r="AU306" i="4" s="1"/>
  <c r="AN203" i="4"/>
  <c r="AO203" i="4" s="1"/>
  <c r="AN280" i="4"/>
  <c r="AO280" i="4" s="1"/>
  <c r="AN250" i="4"/>
  <c r="AO250" i="4" s="1"/>
  <c r="AN7" i="4"/>
  <c r="AN173" i="4"/>
  <c r="AO173" i="4" s="1"/>
  <c r="AN100" i="4"/>
  <c r="AO100" i="4" s="1"/>
  <c r="AN66" i="4"/>
  <c r="AO66" i="4" s="1"/>
  <c r="AN248" i="4"/>
  <c r="AO248" i="4" s="1"/>
  <c r="AN168" i="4"/>
  <c r="AO168" i="4" s="1"/>
  <c r="AN276" i="4"/>
  <c r="AO276" i="4" s="1"/>
  <c r="AN171" i="4"/>
  <c r="AO171" i="4" s="1"/>
  <c r="AN296" i="4"/>
  <c r="AO296" i="4" s="1"/>
  <c r="AN44" i="4"/>
  <c r="AO44" i="4" s="1"/>
  <c r="AN9" i="4"/>
  <c r="AO9" i="4" s="1"/>
  <c r="AN124" i="4"/>
  <c r="AO124" i="4" s="1"/>
  <c r="AN197" i="4"/>
  <c r="AO197" i="4" s="1"/>
  <c r="AN117" i="4"/>
  <c r="AO117" i="4" s="1"/>
  <c r="AN108" i="4"/>
  <c r="AO108" i="4" s="1"/>
  <c r="AN134" i="4"/>
  <c r="AO134" i="4" s="1"/>
  <c r="AN273" i="4"/>
  <c r="AO273" i="4" s="1"/>
  <c r="AN267" i="4"/>
  <c r="AO267" i="4" s="1"/>
  <c r="AN46" i="4"/>
  <c r="AO46" i="4" s="1"/>
  <c r="AN226" i="4"/>
  <c r="AO226" i="4" s="1"/>
  <c r="AN80" i="4"/>
  <c r="AO80" i="4" s="1"/>
  <c r="AN259" i="4"/>
  <c r="AO259" i="4" s="1"/>
  <c r="AN234" i="4"/>
  <c r="AO234" i="4" s="1"/>
  <c r="AN232" i="4"/>
  <c r="AO232" i="4" s="1"/>
  <c r="AN227" i="4"/>
  <c r="AO227" i="4" s="1"/>
  <c r="AN271" i="4"/>
  <c r="AO271" i="4" s="1"/>
  <c r="AN175" i="4"/>
  <c r="AO175" i="4" s="1"/>
  <c r="AN150" i="4"/>
  <c r="AO150" i="4" s="1"/>
  <c r="AN28" i="4"/>
  <c r="AO28" i="4" s="1"/>
  <c r="AN154" i="4"/>
  <c r="AO154" i="4" s="1"/>
  <c r="AN74" i="4"/>
  <c r="AO74" i="4" s="1"/>
  <c r="AN174" i="4"/>
  <c r="AO174" i="4" s="1"/>
  <c r="AN118" i="4"/>
  <c r="AO118" i="4" s="1"/>
  <c r="AN195" i="4"/>
  <c r="AO195" i="4" s="1"/>
  <c r="AN183" i="4"/>
  <c r="AO183" i="4" s="1"/>
  <c r="AN55" i="4"/>
  <c r="AO55" i="4" s="1"/>
  <c r="AN148" i="4"/>
  <c r="AO148" i="4" s="1"/>
  <c r="AN278" i="4"/>
  <c r="AO278" i="4" s="1"/>
  <c r="AN172" i="4"/>
  <c r="AO172" i="4" s="1"/>
  <c r="AN253" i="4"/>
  <c r="AO253" i="4" s="1"/>
  <c r="AN225" i="4"/>
  <c r="AO225" i="4" s="1"/>
  <c r="AN176" i="4"/>
  <c r="AO176" i="4" s="1"/>
  <c r="AN184" i="4"/>
  <c r="AO184" i="4" s="1"/>
  <c r="AN192" i="4"/>
  <c r="AO192" i="4" s="1"/>
  <c r="AN290" i="4"/>
  <c r="AO290" i="4" s="1"/>
  <c r="AN146" i="4"/>
  <c r="AO146" i="4" s="1"/>
  <c r="AN167" i="4"/>
  <c r="AO167" i="4" s="1"/>
  <c r="AN54" i="4"/>
  <c r="AO54" i="4" s="1"/>
  <c r="AN298" i="4"/>
  <c r="AO298" i="4" s="1"/>
  <c r="AN279" i="4"/>
  <c r="AO279" i="4" s="1"/>
  <c r="AN264" i="4"/>
  <c r="AO264" i="4" s="1"/>
  <c r="AN40" i="4"/>
  <c r="AO40" i="4" s="1"/>
  <c r="AN133" i="4"/>
  <c r="AO133" i="4" s="1"/>
  <c r="AN163" i="4"/>
  <c r="AO163" i="4" s="1"/>
  <c r="AN64" i="4"/>
  <c r="AO64" i="4" s="1"/>
  <c r="AN292" i="4"/>
  <c r="AO292" i="4" s="1"/>
  <c r="AN143" i="4"/>
  <c r="AO143" i="4" s="1"/>
  <c r="AN288" i="4"/>
  <c r="AO288" i="4" s="1"/>
  <c r="AN191" i="4"/>
  <c r="AO191" i="4" s="1"/>
  <c r="AN119" i="4"/>
  <c r="AO119" i="4" s="1"/>
  <c r="AN202" i="4"/>
  <c r="AO202" i="4" s="1"/>
  <c r="AN159" i="4"/>
  <c r="AO159" i="4" s="1"/>
  <c r="AN254" i="4"/>
  <c r="AO254" i="4" s="1"/>
  <c r="AN270" i="4"/>
  <c r="AO270" i="4" s="1"/>
  <c r="AN36" i="4"/>
  <c r="AO36" i="4" s="1"/>
  <c r="AN147" i="4"/>
  <c r="AO147" i="4" s="1"/>
  <c r="AN131" i="4"/>
  <c r="AO131" i="4" s="1"/>
  <c r="AN137" i="4"/>
  <c r="AO137" i="4" s="1"/>
  <c r="AN21" i="4"/>
  <c r="AO21" i="4" s="1"/>
  <c r="AN257" i="4"/>
  <c r="AO257" i="4" s="1"/>
  <c r="AN135" i="4"/>
  <c r="AO135" i="4" s="1"/>
  <c r="AN262" i="4"/>
  <c r="AN102" i="4"/>
  <c r="AO102" i="4" s="1"/>
  <c r="AN268" i="4"/>
  <c r="AO268" i="4" s="1"/>
  <c r="AN214" i="4"/>
  <c r="AO214" i="4" s="1"/>
  <c r="AN218" i="4"/>
  <c r="AO218" i="4" s="1"/>
  <c r="AN20" i="4"/>
  <c r="AO20" i="4" s="1"/>
  <c r="AN244" i="4"/>
  <c r="AO244" i="4" s="1"/>
  <c r="AN14" i="4"/>
  <c r="AO14" i="4" s="1"/>
  <c r="AN11" i="4"/>
  <c r="AO11" i="4" s="1"/>
  <c r="AN186" i="4"/>
  <c r="AO186" i="4" s="1"/>
  <c r="AN151" i="4"/>
  <c r="AO151" i="4" s="1"/>
  <c r="AN294" i="4"/>
  <c r="AO294" i="4" s="1"/>
  <c r="AN72" i="4"/>
  <c r="AO72" i="4" s="1"/>
  <c r="AN283" i="4"/>
  <c r="AO283" i="4" s="1"/>
  <c r="AN136" i="4"/>
  <c r="AO136" i="4" s="1"/>
  <c r="AN222" i="4"/>
  <c r="AO222" i="4" s="1"/>
  <c r="AN91" i="4"/>
  <c r="AO91" i="4" s="1"/>
  <c r="AN75" i="4"/>
  <c r="AO75" i="4" s="1"/>
  <c r="AN24" i="4"/>
  <c r="AO24" i="4" s="1"/>
  <c r="AN261" i="4"/>
  <c r="AO261" i="4" s="1"/>
  <c r="AN155" i="4"/>
  <c r="AO155" i="4" s="1"/>
  <c r="AN90" i="4"/>
  <c r="AO90" i="4" s="1"/>
  <c r="AN224" i="4"/>
  <c r="AO224" i="4" s="1"/>
  <c r="AN71" i="4"/>
  <c r="AO71" i="4" s="1"/>
  <c r="AN158" i="4"/>
  <c r="AO158" i="4" s="1"/>
  <c r="AN82" i="4"/>
  <c r="AO82" i="4" s="1"/>
  <c r="AN179" i="4"/>
  <c r="AO179" i="4" s="1"/>
  <c r="AN160" i="4"/>
  <c r="AO160" i="4" s="1"/>
  <c r="AN286" i="4"/>
  <c r="AO286" i="4" s="1"/>
  <c r="AN89" i="4"/>
  <c r="AO89" i="4" s="1"/>
  <c r="AN291" i="4"/>
  <c r="AO291" i="4" s="1"/>
  <c r="AN38" i="4"/>
  <c r="AO38" i="4" s="1"/>
  <c r="AN110" i="4"/>
  <c r="AO110" i="4" s="1"/>
  <c r="AN101" i="4"/>
  <c r="AO101" i="4" s="1"/>
  <c r="AN207" i="4"/>
  <c r="AO207" i="4" s="1"/>
  <c r="AN223" i="4"/>
  <c r="AO223" i="4" s="1"/>
  <c r="AN305" i="4"/>
  <c r="AO305" i="4" s="1"/>
  <c r="AN85" i="4"/>
  <c r="AO85" i="4" s="1"/>
  <c r="AN34" i="4"/>
  <c r="AO34" i="4" s="1"/>
  <c r="AN19" i="4"/>
  <c r="AO19" i="4" s="1"/>
  <c r="AN219" i="4"/>
  <c r="AO219" i="4" s="1"/>
  <c r="AN213" i="4"/>
  <c r="AO213" i="4" s="1"/>
  <c r="AN177" i="4"/>
  <c r="AO177" i="4" s="1"/>
  <c r="AN304" i="4"/>
  <c r="AO304" i="4" s="1"/>
  <c r="AN56" i="4"/>
  <c r="AO56" i="4" s="1"/>
  <c r="AN237" i="4"/>
  <c r="AO237" i="4" s="1"/>
  <c r="AN153" i="4"/>
  <c r="AO153" i="4" s="1"/>
  <c r="AN98" i="4"/>
  <c r="AO98" i="4" s="1"/>
  <c r="AN111" i="4"/>
  <c r="AN53" i="4"/>
  <c r="AO53" i="4" s="1"/>
  <c r="AN251" i="4"/>
  <c r="AO251" i="4" s="1"/>
  <c r="AN79" i="4"/>
  <c r="AO79" i="4" s="1"/>
  <c r="AN252" i="4"/>
  <c r="AO252" i="4" s="1"/>
  <c r="AN33" i="4"/>
  <c r="AO33" i="4" s="1"/>
  <c r="AN31" i="4"/>
  <c r="AO31" i="4" s="1"/>
  <c r="AN170" i="4"/>
  <c r="AO170" i="4" s="1"/>
  <c r="AN272" i="4"/>
  <c r="AO272" i="4" s="1"/>
  <c r="AN242" i="4"/>
  <c r="AO242" i="4" s="1"/>
  <c r="AN130" i="4"/>
  <c r="AO130" i="4" s="1"/>
  <c r="AN301" i="4"/>
  <c r="AO301" i="4" s="1"/>
  <c r="AN39" i="4"/>
  <c r="AO39" i="4" s="1"/>
  <c r="AN48" i="4"/>
  <c r="AO48" i="4" s="1"/>
  <c r="AN266" i="4"/>
  <c r="AO266" i="4" s="1"/>
  <c r="AN152" i="4"/>
  <c r="AO152" i="4" s="1"/>
  <c r="AN81" i="4"/>
  <c r="AO81" i="4" s="1"/>
  <c r="AN122" i="4"/>
  <c r="AO122" i="4" s="1"/>
  <c r="AN162" i="4"/>
  <c r="AO162" i="4" s="1"/>
  <c r="AN37" i="4"/>
  <c r="AO37" i="4" s="1"/>
  <c r="AN83" i="4"/>
  <c r="AO83" i="4" s="1"/>
  <c r="AN116" i="4"/>
  <c r="AO116" i="4" s="1"/>
  <c r="AN295" i="4"/>
  <c r="AO295" i="4" s="1"/>
  <c r="AN78" i="4"/>
  <c r="AO78" i="4" s="1"/>
  <c r="AN88" i="4"/>
  <c r="AO88" i="4" s="1"/>
  <c r="AN281" i="4"/>
  <c r="AO281" i="4" s="1"/>
  <c r="AN255" i="4"/>
  <c r="AO255" i="4" s="1"/>
  <c r="AN204" i="4"/>
  <c r="AO204" i="4" s="1"/>
  <c r="AN60" i="4"/>
  <c r="AO60" i="4" s="1"/>
  <c r="AN228" i="4"/>
  <c r="AO228" i="4" s="1"/>
  <c r="AN30" i="4"/>
  <c r="AO30" i="4" s="1"/>
  <c r="AN15" i="4"/>
  <c r="AO15" i="4" s="1"/>
  <c r="AN8" i="4"/>
  <c r="AO8" i="4" s="1"/>
  <c r="AN126" i="4"/>
  <c r="AO126" i="4" s="1"/>
  <c r="AN51" i="4"/>
  <c r="AO51" i="4" s="1"/>
  <c r="AN41" i="4"/>
  <c r="AO41" i="4" s="1"/>
  <c r="AN73" i="4"/>
  <c r="AN293" i="4"/>
  <c r="AO293" i="4" s="1"/>
  <c r="AN231" i="4"/>
  <c r="AO231" i="4" s="1"/>
  <c r="AN240" i="4"/>
  <c r="AO240" i="4" s="1"/>
  <c r="AN29" i="4"/>
  <c r="AO29" i="4" s="1"/>
  <c r="AN284" i="4"/>
  <c r="AO284" i="4" s="1"/>
  <c r="AN189" i="4"/>
  <c r="AO189" i="4" s="1"/>
  <c r="AN241" i="4"/>
  <c r="AO241" i="4" s="1"/>
  <c r="AN52" i="4"/>
  <c r="AO52" i="4" s="1"/>
  <c r="AN275" i="4"/>
  <c r="AO275" i="4" s="1"/>
  <c r="AN120" i="4"/>
  <c r="AO120" i="4" s="1"/>
  <c r="AN50" i="4"/>
  <c r="AO50" i="4" s="1"/>
  <c r="AN47" i="4"/>
  <c r="AN205" i="4"/>
  <c r="AO205" i="4" s="1"/>
  <c r="AN139" i="4"/>
  <c r="AO139" i="4" s="1"/>
  <c r="AN106" i="4"/>
  <c r="AO106" i="4" s="1"/>
  <c r="AN145" i="4"/>
  <c r="AO145" i="4" s="1"/>
  <c r="AN256" i="4"/>
  <c r="AO256" i="4" s="1"/>
  <c r="AN157" i="4"/>
  <c r="AO157" i="4" s="1"/>
  <c r="AN42" i="4"/>
  <c r="AO42" i="4" s="1"/>
  <c r="AN216" i="4"/>
  <c r="AO216" i="4" s="1"/>
  <c r="AN289" i="4"/>
  <c r="AO289" i="4" s="1"/>
  <c r="AN96" i="4"/>
  <c r="AO96" i="4" s="1"/>
  <c r="AN230" i="4"/>
  <c r="AO230" i="4" s="1"/>
  <c r="AN246" i="4"/>
  <c r="AO246" i="4" s="1"/>
  <c r="AN208" i="4"/>
  <c r="AO208" i="4" s="1"/>
  <c r="AN109" i="4"/>
  <c r="AO109" i="4" s="1"/>
  <c r="AN210" i="4"/>
  <c r="AO210" i="4" s="1"/>
  <c r="AN10" i="4"/>
  <c r="AO10" i="4" s="1"/>
  <c r="AN115" i="4"/>
  <c r="AO115" i="4" s="1"/>
  <c r="AN113" i="4"/>
  <c r="AO113" i="4" s="1"/>
  <c r="AN94" i="4"/>
  <c r="AO94" i="4" s="1"/>
  <c r="AN132" i="4"/>
  <c r="AO132" i="4" s="1"/>
  <c r="AN92" i="4"/>
  <c r="AO92" i="4" s="1"/>
  <c r="AN303" i="4"/>
  <c r="AO303" i="4" s="1"/>
  <c r="AN13" i="4"/>
  <c r="AO13" i="4" s="1"/>
  <c r="AN199" i="4"/>
  <c r="AO199" i="4" s="1"/>
  <c r="AN282" i="4"/>
  <c r="AO282" i="4" s="1"/>
  <c r="AN84" i="4"/>
  <c r="AO84" i="4" s="1"/>
  <c r="AN217" i="4"/>
  <c r="AO217" i="4" s="1"/>
  <c r="AN245" i="4"/>
  <c r="AO245" i="4" s="1"/>
  <c r="AN104" i="4"/>
  <c r="AO104" i="4" s="1"/>
  <c r="AN129" i="4"/>
  <c r="AO129" i="4" s="1"/>
  <c r="AN43" i="4"/>
  <c r="AO43" i="4" s="1"/>
  <c r="AN194" i="4"/>
  <c r="AO194" i="4" s="1"/>
  <c r="AN209" i="4"/>
  <c r="AO209" i="4" s="1"/>
  <c r="AN127" i="4"/>
  <c r="AO127" i="4" s="1"/>
  <c r="AN236" i="4"/>
  <c r="AO236" i="4" s="1"/>
  <c r="AN77" i="4"/>
  <c r="AO77" i="4" s="1"/>
  <c r="AN112" i="4"/>
  <c r="AO112" i="4" s="1"/>
  <c r="AN287" i="4"/>
  <c r="AO287" i="4" s="1"/>
  <c r="AN97" i="4"/>
  <c r="AO97" i="4" s="1"/>
  <c r="AN103" i="4"/>
  <c r="AO103" i="4" s="1"/>
  <c r="AN12" i="4"/>
  <c r="AO12" i="4" s="1"/>
  <c r="AN181" i="4"/>
  <c r="AO181" i="4" s="1"/>
  <c r="AN193" i="4"/>
  <c r="AO193" i="4" s="1"/>
  <c r="AN121" i="4"/>
  <c r="AO121" i="4" s="1"/>
  <c r="AN299" i="4"/>
  <c r="AO299" i="4" s="1"/>
  <c r="AN138" i="4"/>
  <c r="AO138" i="4" s="1"/>
  <c r="AN59" i="4"/>
  <c r="AO59" i="4" s="1"/>
  <c r="AN128" i="4"/>
  <c r="AO128" i="4" s="1"/>
  <c r="AN247" i="4"/>
  <c r="AO247" i="4" s="1"/>
  <c r="AN187" i="4"/>
  <c r="AO187" i="4" s="1"/>
  <c r="AN263" i="4"/>
  <c r="AO263" i="4" s="1"/>
  <c r="AN58" i="4"/>
  <c r="AO58" i="4" s="1"/>
  <c r="AN260" i="4"/>
  <c r="AO260" i="4" s="1"/>
  <c r="AN185" i="4"/>
  <c r="AO185" i="4" s="1"/>
  <c r="AN156" i="4"/>
  <c r="AO156" i="4" s="1"/>
  <c r="AN22" i="4"/>
  <c r="AO22" i="4" s="1"/>
  <c r="AN49" i="4"/>
  <c r="AO49" i="4" s="1"/>
  <c r="AN142" i="4"/>
  <c r="AO142" i="4" s="1"/>
  <c r="AN93" i="4"/>
  <c r="AO93" i="4" s="1"/>
  <c r="AN166" i="4"/>
  <c r="AO166" i="4" s="1"/>
  <c r="AN306" i="4"/>
  <c r="AO306" i="4" s="1"/>
  <c r="AN220" i="4"/>
  <c r="AO220" i="4" s="1"/>
  <c r="AN221" i="4"/>
  <c r="AO221" i="4" s="1"/>
  <c r="AN265" i="4"/>
  <c r="AO265" i="4" s="1"/>
  <c r="AN61" i="4"/>
  <c r="AO61" i="4" s="1"/>
  <c r="AN70" i="4"/>
  <c r="AO70" i="4" s="1"/>
  <c r="AN206" i="4"/>
  <c r="AO206" i="4" s="1"/>
  <c r="AN123" i="4"/>
  <c r="AO123" i="4" s="1"/>
  <c r="AN57" i="4"/>
  <c r="AO57" i="4" s="1"/>
  <c r="AN62" i="4"/>
  <c r="AO62" i="4" s="1"/>
  <c r="AN125" i="4"/>
  <c r="AO125" i="4" s="1"/>
  <c r="AN17" i="4"/>
  <c r="AO17" i="4" s="1"/>
  <c r="AN239" i="4"/>
  <c r="AO239" i="4" s="1"/>
  <c r="AN144" i="4"/>
  <c r="AO144" i="4" s="1"/>
  <c r="AN238" i="4"/>
  <c r="AO238" i="4" s="1"/>
  <c r="AN65" i="4"/>
  <c r="AO65" i="4" s="1"/>
  <c r="AN300" i="4"/>
  <c r="AO300" i="4" s="1"/>
  <c r="AN95" i="4"/>
  <c r="AO95" i="4" s="1"/>
  <c r="AN86" i="4"/>
  <c r="AO86" i="4" s="1"/>
  <c r="AN277" i="4"/>
  <c r="AO277" i="4" s="1"/>
  <c r="AN67" i="4"/>
  <c r="AO67" i="4" s="1"/>
  <c r="AN23" i="4"/>
  <c r="AO23" i="4" s="1"/>
  <c r="AN258" i="4"/>
  <c r="AO258" i="4" s="1"/>
  <c r="AN243" i="4"/>
  <c r="AO243" i="4" s="1"/>
  <c r="AN164" i="4"/>
  <c r="AO164" i="4" s="1"/>
  <c r="AN149" i="4"/>
  <c r="AO149" i="4" s="1"/>
  <c r="AN35" i="4"/>
  <c r="AO35" i="4" s="1"/>
  <c r="AN140" i="4"/>
  <c r="AO140" i="4" s="1"/>
  <c r="AN302" i="4"/>
  <c r="AO302" i="4" s="1"/>
  <c r="AN165" i="4"/>
  <c r="AO165" i="4" s="1"/>
  <c r="AN200" i="4"/>
  <c r="AO200" i="4" s="1"/>
  <c r="AN249" i="4"/>
  <c r="AO249" i="4" s="1"/>
  <c r="AN269" i="4"/>
  <c r="AO269" i="4" s="1"/>
  <c r="AN69" i="4"/>
  <c r="AO69" i="4" s="1"/>
  <c r="AN161" i="4"/>
  <c r="AO161" i="4" s="1"/>
  <c r="AN182" i="4"/>
  <c r="AO182" i="4" s="1"/>
  <c r="AI123" i="4"/>
  <c r="AJ123" i="4" s="1"/>
  <c r="AK123" i="4" s="1"/>
  <c r="AL123" i="4" s="1"/>
  <c r="AI174" i="4"/>
  <c r="AJ174" i="4" s="1"/>
  <c r="AK174" i="4" s="1"/>
  <c r="AL174" i="4" s="1"/>
  <c r="AI284" i="4"/>
  <c r="AJ284" i="4" s="1"/>
  <c r="AK284" i="4" s="1"/>
  <c r="AL284" i="4" s="1"/>
  <c r="AI182" i="4"/>
  <c r="AJ182" i="4" s="1"/>
  <c r="AK182" i="4" s="1"/>
  <c r="AL182" i="4" s="1"/>
  <c r="AT297" i="4"/>
  <c r="AU297" i="4" s="1"/>
  <c r="AT16" i="4"/>
  <c r="AU16" i="4" s="1"/>
  <c r="AT201" i="4"/>
  <c r="AU201" i="4" s="1"/>
  <c r="AT290" i="4"/>
  <c r="AU290" i="4" s="1"/>
  <c r="AT250" i="4"/>
  <c r="AU250" i="4" s="1"/>
  <c r="AT134" i="4"/>
  <c r="AU134" i="4" s="1"/>
  <c r="AT21" i="4"/>
  <c r="AU21" i="4" s="1"/>
  <c r="AT182" i="4"/>
  <c r="AU182" i="4" s="1"/>
  <c r="AT273" i="4"/>
  <c r="AU273" i="4" s="1"/>
  <c r="AT162" i="4"/>
  <c r="AU162" i="4" s="1"/>
  <c r="AT73" i="4"/>
  <c r="AU73" i="4" s="1"/>
  <c r="AT26" i="4"/>
  <c r="AU26" i="4" s="1"/>
  <c r="AT256" i="4"/>
  <c r="AU256" i="4" s="1"/>
  <c r="AT29" i="4"/>
  <c r="AU29" i="4" s="1"/>
  <c r="AT261" i="4"/>
  <c r="AU261" i="4" s="1"/>
  <c r="AT163" i="4"/>
  <c r="AU163" i="4" s="1"/>
  <c r="AT140" i="4"/>
  <c r="AU140" i="4" s="1"/>
  <c r="AT81" i="4"/>
  <c r="AU81" i="4" s="1"/>
  <c r="AT69" i="4"/>
  <c r="AU69" i="4" s="1"/>
  <c r="AT195" i="4"/>
  <c r="AU195" i="4" s="1"/>
  <c r="AT31" i="4"/>
  <c r="AU31" i="4" s="1"/>
  <c r="AT170" i="4"/>
  <c r="AU170" i="4" s="1"/>
  <c r="AT151" i="4"/>
  <c r="AU151" i="4" s="1"/>
  <c r="AT270" i="4"/>
  <c r="AU270" i="4" s="1"/>
  <c r="AT210" i="4"/>
  <c r="AU210" i="4" s="1"/>
  <c r="AT175" i="4"/>
  <c r="AU175" i="4" s="1"/>
  <c r="AT221" i="4"/>
  <c r="AU221" i="4" s="1"/>
  <c r="AT92" i="4"/>
  <c r="AU92" i="4" s="1"/>
  <c r="AT184" i="4"/>
  <c r="AU184" i="4" s="1"/>
  <c r="AT200" i="4"/>
  <c r="AU200" i="4" s="1"/>
  <c r="AT266" i="4"/>
  <c r="AU266" i="4" s="1"/>
  <c r="AT76" i="4"/>
  <c r="AU76" i="4" s="1"/>
  <c r="AT191" i="4"/>
  <c r="AU191" i="4" s="1"/>
  <c r="AT244" i="4"/>
  <c r="AU244" i="4" s="1"/>
  <c r="AT211" i="4"/>
  <c r="AU211" i="4" s="1"/>
  <c r="AT285" i="4"/>
  <c r="AU285" i="4" s="1"/>
  <c r="AT249" i="4"/>
  <c r="AU249" i="4" s="1"/>
  <c r="AT147" i="4"/>
  <c r="AU147" i="4" s="1"/>
  <c r="AT255" i="4"/>
  <c r="AU255" i="4" s="1"/>
  <c r="AT24" i="4"/>
  <c r="AU24" i="4" s="1"/>
  <c r="AT96" i="4"/>
  <c r="AU96" i="4" s="1"/>
  <c r="AT177" i="4"/>
  <c r="AU177" i="4" s="1"/>
  <c r="AT223" i="4"/>
  <c r="AU223" i="4" s="1"/>
  <c r="AT84" i="4"/>
  <c r="AU84" i="4" s="1"/>
  <c r="AT80" i="4"/>
  <c r="AU80" i="4" s="1"/>
  <c r="AT288" i="4"/>
  <c r="AU288" i="4" s="1"/>
  <c r="AT66" i="4"/>
  <c r="AU66" i="4" s="1"/>
  <c r="AT30" i="4"/>
  <c r="AU30" i="4" s="1"/>
  <c r="AT116" i="4"/>
  <c r="AU116" i="4" s="1"/>
  <c r="AT54" i="4"/>
  <c r="AU54" i="4" s="1"/>
  <c r="AT193" i="4"/>
  <c r="AU193" i="4" s="1"/>
  <c r="AT248" i="4"/>
  <c r="AU248" i="4" s="1"/>
  <c r="AT260" i="4"/>
  <c r="AU260" i="4" s="1"/>
  <c r="AT271" i="4"/>
  <c r="AU271" i="4" s="1"/>
  <c r="AT176" i="4"/>
  <c r="AU176" i="4" s="1"/>
  <c r="AT194" i="4"/>
  <c r="AU194" i="4" s="1"/>
  <c r="AT286" i="4"/>
  <c r="AU286" i="4" s="1"/>
  <c r="AT282" i="4"/>
  <c r="AU282" i="4" s="1"/>
  <c r="AT264" i="4"/>
  <c r="AU264" i="4" s="1"/>
  <c r="AT45" i="4"/>
  <c r="AU45" i="4" s="1"/>
  <c r="AT41" i="4"/>
  <c r="AU41" i="4" s="1"/>
  <c r="AT246" i="4"/>
  <c r="AU246" i="4" s="1"/>
  <c r="AT132" i="4"/>
  <c r="AU132" i="4" s="1"/>
  <c r="AT51" i="4"/>
  <c r="AU51" i="4" s="1"/>
  <c r="AT202" i="4"/>
  <c r="AU202" i="4" s="1"/>
  <c r="AT9" i="4"/>
  <c r="AU9" i="4" s="1"/>
  <c r="AT50" i="4"/>
  <c r="AU50" i="4" s="1"/>
  <c r="AT14" i="4"/>
  <c r="AU14" i="4" s="1"/>
  <c r="AT238" i="4"/>
  <c r="AU238" i="4" s="1"/>
  <c r="AT196" i="4"/>
  <c r="AU196" i="4" s="1"/>
  <c r="AT148" i="4"/>
  <c r="AU148" i="4" s="1"/>
  <c r="AT207" i="4"/>
  <c r="AU207" i="4" s="1"/>
  <c r="AT117" i="4"/>
  <c r="AU117" i="4" s="1"/>
  <c r="AT43" i="4"/>
  <c r="AU43" i="4" s="1"/>
  <c r="AT58" i="4"/>
  <c r="AU58" i="4" s="1"/>
  <c r="AT240" i="4"/>
  <c r="AU240" i="4" s="1"/>
  <c r="AT137" i="4"/>
  <c r="AU137" i="4" s="1"/>
  <c r="AT185" i="4"/>
  <c r="AU185" i="4" s="1"/>
  <c r="AT102" i="4"/>
  <c r="AU102" i="4" s="1"/>
  <c r="AT209" i="4"/>
  <c r="AU209" i="4" s="1"/>
  <c r="AT55" i="4"/>
  <c r="AU55" i="4" s="1"/>
  <c r="AT67" i="4"/>
  <c r="AU67" i="4" s="1"/>
  <c r="AT78" i="4"/>
  <c r="AU78" i="4" s="1"/>
  <c r="AT197" i="4"/>
  <c r="AU197" i="4" s="1"/>
  <c r="AT93" i="4"/>
  <c r="AU93" i="4" s="1"/>
  <c r="AT180" i="4"/>
  <c r="AU180" i="4" s="1"/>
  <c r="AT187" i="4"/>
  <c r="AU187" i="4" s="1"/>
  <c r="AT152" i="4"/>
  <c r="AU152" i="4" s="1"/>
  <c r="AT105" i="4"/>
  <c r="AU105" i="4" s="1"/>
  <c r="AT95" i="4"/>
  <c r="AU95" i="4" s="1"/>
  <c r="AT224" i="4"/>
  <c r="AU224" i="4" s="1"/>
  <c r="AT56" i="4"/>
  <c r="AU56" i="4" s="1"/>
  <c r="AT101" i="4"/>
  <c r="AU101" i="4" s="1"/>
  <c r="AT68" i="4"/>
  <c r="AU68" i="4" s="1"/>
  <c r="AT289" i="4"/>
  <c r="AU289" i="4" s="1"/>
  <c r="AT161" i="4"/>
  <c r="AU161" i="4" s="1"/>
  <c r="AT268" i="4"/>
  <c r="AU268" i="4" s="1"/>
  <c r="AT144" i="4"/>
  <c r="AU144" i="4" s="1"/>
  <c r="AT141" i="4"/>
  <c r="AU141" i="4" s="1"/>
  <c r="AT97" i="4"/>
  <c r="AU97" i="4" s="1"/>
  <c r="AT303" i="4"/>
  <c r="AU303" i="4" s="1"/>
  <c r="AT229" i="4"/>
  <c r="AU229" i="4" s="1"/>
  <c r="AT189" i="4"/>
  <c r="AU189" i="4" s="1"/>
  <c r="AT284" i="4"/>
  <c r="AU284" i="4" s="1"/>
  <c r="AT174" i="4"/>
  <c r="AU174" i="4" s="1"/>
  <c r="AT72" i="4"/>
  <c r="AU72" i="4" s="1"/>
  <c r="AT62" i="4"/>
  <c r="AU62" i="4" s="1"/>
  <c r="AT186" i="4"/>
  <c r="AU186" i="4" s="1"/>
  <c r="AT214" i="4"/>
  <c r="AU214" i="4" s="1"/>
  <c r="AT108" i="4"/>
  <c r="AU108" i="4" s="1"/>
  <c r="AT222" i="4"/>
  <c r="AU222" i="4" s="1"/>
  <c r="AT90" i="4"/>
  <c r="AU90" i="4" s="1"/>
  <c r="AT216" i="4"/>
  <c r="AU216" i="4" s="1"/>
  <c r="AT136" i="4"/>
  <c r="AU136" i="4" s="1"/>
  <c r="AT296" i="4"/>
  <c r="AU296" i="4" s="1"/>
  <c r="AT118" i="4"/>
  <c r="AU118" i="4" s="1"/>
  <c r="AT169" i="4"/>
  <c r="AU169" i="4" s="1"/>
  <c r="AT305" i="4"/>
  <c r="AU305" i="4" s="1"/>
  <c r="AT231" i="4"/>
  <c r="AU231" i="4" s="1"/>
  <c r="AT243" i="4"/>
  <c r="AU243" i="4" s="1"/>
  <c r="AT259" i="4"/>
  <c r="AU259" i="4" s="1"/>
  <c r="AT10" i="4"/>
  <c r="AU10" i="4" s="1"/>
  <c r="AT146" i="4"/>
  <c r="AU146" i="4" s="1"/>
  <c r="AT40" i="4"/>
  <c r="AU40" i="4" s="1"/>
  <c r="AT154" i="4"/>
  <c r="AU154" i="4" s="1"/>
  <c r="AT213" i="4"/>
  <c r="AU213" i="4" s="1"/>
  <c r="AT36" i="4"/>
  <c r="AU36" i="4" s="1"/>
  <c r="AT227" i="4"/>
  <c r="AU227" i="4" s="1"/>
  <c r="AT88" i="4"/>
  <c r="AU88" i="4" s="1"/>
  <c r="AT212" i="4"/>
  <c r="AU212" i="4" s="1"/>
  <c r="AT63" i="4"/>
  <c r="AU63" i="4" s="1"/>
  <c r="AT34" i="4"/>
  <c r="AU34" i="4" s="1"/>
  <c r="AT71" i="4"/>
  <c r="AU71" i="4" s="1"/>
  <c r="AT164" i="4"/>
  <c r="AU164" i="4" s="1"/>
  <c r="AT295" i="4"/>
  <c r="AU295" i="4" s="1"/>
  <c r="AT75" i="4"/>
  <c r="AU75" i="4" s="1"/>
  <c r="AT33" i="4"/>
  <c r="AU33" i="4" s="1"/>
  <c r="AT37" i="4"/>
  <c r="AU37" i="4" s="1"/>
  <c r="AT83" i="4"/>
  <c r="AU83" i="4" s="1"/>
  <c r="AT298" i="4"/>
  <c r="AU298" i="4" s="1"/>
  <c r="AT86" i="4"/>
  <c r="AU86" i="4" s="1"/>
  <c r="AT100" i="4"/>
  <c r="AU100" i="4" s="1"/>
  <c r="AT25" i="4"/>
  <c r="AU25" i="4" s="1"/>
  <c r="AT173" i="4"/>
  <c r="AU173" i="4" s="1"/>
  <c r="AT57" i="4"/>
  <c r="AU57" i="4" s="1"/>
  <c r="AT278" i="4"/>
  <c r="AU278" i="4" s="1"/>
  <c r="AT291" i="4"/>
  <c r="AU291" i="4" s="1"/>
  <c r="AT46" i="4"/>
  <c r="AU46" i="4" s="1"/>
  <c r="AT127" i="4"/>
  <c r="AU127" i="4" s="1"/>
  <c r="AT199" i="4"/>
  <c r="AU199" i="4" s="1"/>
  <c r="AT283" i="4"/>
  <c r="AU283" i="4" s="1"/>
  <c r="AT232" i="4"/>
  <c r="AU232" i="4" s="1"/>
  <c r="AT205" i="4"/>
  <c r="AU205" i="4" s="1"/>
  <c r="AT233" i="4"/>
  <c r="AU233" i="4" s="1"/>
  <c r="AT89" i="4"/>
  <c r="AU89" i="4" s="1"/>
  <c r="AT292" i="4"/>
  <c r="AU292" i="4" s="1"/>
  <c r="AT60" i="4"/>
  <c r="AU60" i="4" s="1"/>
  <c r="AT106" i="4"/>
  <c r="AU106" i="4" s="1"/>
  <c r="AT262" i="4"/>
  <c r="AU262" i="4" s="1"/>
  <c r="AT119" i="4"/>
  <c r="AU119" i="4" s="1"/>
  <c r="AT150" i="4"/>
  <c r="AU150" i="4" s="1"/>
  <c r="AT74" i="4"/>
  <c r="AU74" i="4" s="1"/>
  <c r="AT275" i="4"/>
  <c r="AU275" i="4" s="1"/>
  <c r="AT172" i="4"/>
  <c r="AU172" i="4" s="1"/>
  <c r="AT304" i="4"/>
  <c r="AU304" i="4" s="1"/>
  <c r="AT269" i="4"/>
  <c r="AU269" i="4" s="1"/>
  <c r="AT156" i="4"/>
  <c r="AU156" i="4" s="1"/>
  <c r="AT302" i="4"/>
  <c r="AU302" i="4" s="1"/>
  <c r="AT277" i="4"/>
  <c r="AU277" i="4" s="1"/>
  <c r="AT158" i="4"/>
  <c r="AU158" i="4" s="1"/>
  <c r="AT188" i="4"/>
  <c r="AU188" i="4" s="1"/>
  <c r="AT11" i="4"/>
  <c r="AU11" i="4" s="1"/>
  <c r="AT130" i="4"/>
  <c r="AU130" i="4" s="1"/>
  <c r="AT226" i="4"/>
  <c r="AU226" i="4" s="1"/>
  <c r="AT110" i="4"/>
  <c r="AU110" i="4" s="1"/>
  <c r="AT85" i="4"/>
  <c r="AU85" i="4" s="1"/>
  <c r="AT235" i="4"/>
  <c r="AU235" i="4" s="1"/>
  <c r="AT70" i="4"/>
  <c r="AU70" i="4" s="1"/>
  <c r="AT171" i="4"/>
  <c r="AU171" i="4" s="1"/>
  <c r="AT157" i="4"/>
  <c r="AU157" i="4" s="1"/>
  <c r="AT294" i="4"/>
  <c r="AU294" i="4" s="1"/>
  <c r="AT155" i="4"/>
  <c r="AU155" i="4" s="1"/>
  <c r="AT183" i="4"/>
  <c r="AU183" i="4" s="1"/>
  <c r="AT204" i="4"/>
  <c r="AU204" i="4" s="1"/>
  <c r="AT245" i="4"/>
  <c r="AU245" i="4" s="1"/>
  <c r="AT32" i="4"/>
  <c r="AU32" i="4" s="1"/>
  <c r="AT125" i="4"/>
  <c r="AU125" i="4" s="1"/>
  <c r="AT149" i="4"/>
  <c r="AU149" i="4" s="1"/>
  <c r="AT272" i="4"/>
  <c r="AU272" i="4" s="1"/>
  <c r="AT133" i="4"/>
  <c r="AU133" i="4" s="1"/>
  <c r="AT228" i="4"/>
  <c r="AU228" i="4" s="1"/>
  <c r="AT230" i="4"/>
  <c r="AU230" i="4" s="1"/>
  <c r="AT241" i="4"/>
  <c r="AU241" i="4" s="1"/>
  <c r="AT35" i="4"/>
  <c r="AU35" i="4" s="1"/>
  <c r="AT112" i="4"/>
  <c r="AU112" i="4" s="1"/>
  <c r="AT206" i="4"/>
  <c r="AU206" i="4" s="1"/>
  <c r="AT15" i="4"/>
  <c r="AU15" i="4" s="1"/>
  <c r="AT280" i="4"/>
  <c r="AU280" i="4" s="1"/>
  <c r="AT121" i="4"/>
  <c r="AU121" i="4" s="1"/>
  <c r="AT12" i="4"/>
  <c r="AU12" i="4" s="1"/>
  <c r="AT139" i="4"/>
  <c r="AU139" i="4" s="1"/>
  <c r="AT111" i="4"/>
  <c r="AU111" i="4" s="1"/>
  <c r="AT166" i="4"/>
  <c r="AU166" i="4" s="1"/>
  <c r="AT104" i="4"/>
  <c r="AU104" i="4" s="1"/>
  <c r="AT113" i="4"/>
  <c r="AU113" i="4" s="1"/>
  <c r="AT263" i="4"/>
  <c r="AU263" i="4" s="1"/>
  <c r="AT124" i="4"/>
  <c r="AU124" i="4" s="1"/>
  <c r="AT242" i="4"/>
  <c r="AU242" i="4" s="1"/>
  <c r="AT23" i="4"/>
  <c r="AU23" i="4" s="1"/>
  <c r="AT59" i="4"/>
  <c r="AU59" i="4" s="1"/>
  <c r="AT218" i="4"/>
  <c r="AU218" i="4" s="1"/>
  <c r="AT178" i="4"/>
  <c r="AU178" i="4" s="1"/>
  <c r="AT126" i="4"/>
  <c r="AU126" i="4" s="1"/>
  <c r="AT48" i="4"/>
  <c r="AU48" i="4" s="1"/>
  <c r="AT252" i="4"/>
  <c r="AU252" i="4" s="1"/>
  <c r="AT215" i="4"/>
  <c r="AU215" i="4" s="1"/>
  <c r="AT19" i="4"/>
  <c r="AU19" i="4" s="1"/>
  <c r="AT165" i="4"/>
  <c r="AU165" i="4" s="1"/>
  <c r="AT276" i="4"/>
  <c r="AU276" i="4" s="1"/>
  <c r="AT27" i="4"/>
  <c r="AU27" i="4" s="1"/>
  <c r="AT61" i="4"/>
  <c r="AU61" i="4" s="1"/>
  <c r="AT190" i="4"/>
  <c r="AU190" i="4" s="1"/>
  <c r="AT120" i="4"/>
  <c r="AU120" i="4" s="1"/>
  <c r="AT82" i="4"/>
  <c r="AU82" i="4" s="1"/>
  <c r="AT153" i="4"/>
  <c r="AU153" i="4" s="1"/>
  <c r="AT114" i="4"/>
  <c r="AU114" i="4" s="1"/>
  <c r="AT192" i="4"/>
  <c r="AU192" i="4" s="1"/>
  <c r="AT253" i="4"/>
  <c r="AU253" i="4" s="1"/>
  <c r="AT77" i="4"/>
  <c r="AU77" i="4" s="1"/>
  <c r="AT115" i="4"/>
  <c r="AU115" i="4" s="1"/>
  <c r="AT64" i="4"/>
  <c r="AU64" i="4" s="1"/>
  <c r="AT299" i="4"/>
  <c r="AU299" i="4" s="1"/>
  <c r="AT122" i="4"/>
  <c r="AU122" i="4" s="1"/>
  <c r="AT254" i="4"/>
  <c r="AU254" i="4" s="1"/>
  <c r="AT7" i="4"/>
  <c r="AU7" i="4" s="1"/>
  <c r="AT52" i="4"/>
  <c r="AU52" i="4" s="1"/>
  <c r="AT257" i="4"/>
  <c r="AU257" i="4" s="1"/>
  <c r="AT279" i="4"/>
  <c r="AU279" i="4" s="1"/>
  <c r="AT42" i="4"/>
  <c r="AU42" i="4" s="1"/>
  <c r="AT8" i="4"/>
  <c r="AU8" i="4" s="1"/>
  <c r="AT123" i="4"/>
  <c r="AU123" i="4" s="1"/>
  <c r="AT65" i="4"/>
  <c r="AU65" i="4" s="1"/>
  <c r="AT103" i="4"/>
  <c r="AU103" i="4" s="1"/>
  <c r="AT44" i="4"/>
  <c r="AU44" i="4" s="1"/>
  <c r="AT145" i="4"/>
  <c r="AU145" i="4" s="1"/>
  <c r="AT131" i="4"/>
  <c r="AU131" i="4" s="1"/>
  <c r="AT159" i="4"/>
  <c r="AU159" i="4" s="1"/>
  <c r="AT22" i="4"/>
  <c r="AU22" i="4" s="1"/>
  <c r="AT225" i="4"/>
  <c r="AU225" i="4" s="1"/>
  <c r="AT87" i="4"/>
  <c r="AU87" i="4" s="1"/>
  <c r="AT265" i="4"/>
  <c r="AU265" i="4" s="1"/>
  <c r="AT181" i="4"/>
  <c r="AU181" i="4" s="1"/>
  <c r="AT281" i="4"/>
  <c r="AU281" i="4" s="1"/>
  <c r="AT109" i="4"/>
  <c r="AU109" i="4" s="1"/>
  <c r="AT237" i="4"/>
  <c r="AU237" i="4" s="1"/>
  <c r="AT198" i="4"/>
  <c r="AU198" i="4" s="1"/>
  <c r="AT20" i="4"/>
  <c r="AU20" i="4" s="1"/>
  <c r="AT79" i="4"/>
  <c r="AU79" i="4" s="1"/>
  <c r="AT217" i="4"/>
  <c r="AU217" i="4" s="1"/>
  <c r="AT203" i="4"/>
  <c r="AU203" i="4" s="1"/>
  <c r="AT219" i="4"/>
  <c r="AU219" i="4" s="1"/>
  <c r="AT274" i="4"/>
  <c r="AU274" i="4" s="1"/>
  <c r="AT220" i="4"/>
  <c r="AU220" i="4" s="1"/>
  <c r="AT208" i="4"/>
  <c r="AU208" i="4" s="1"/>
  <c r="AT300" i="4"/>
  <c r="AU300" i="4" s="1"/>
  <c r="AT47" i="4"/>
  <c r="AU47" i="4" s="1"/>
  <c r="AT13" i="4"/>
  <c r="AU13" i="4" s="1"/>
  <c r="AT107" i="4"/>
  <c r="AU107" i="4" s="1"/>
  <c r="AT251" i="4"/>
  <c r="AU251" i="4" s="1"/>
  <c r="AT53" i="4"/>
  <c r="AU53" i="4" s="1"/>
  <c r="AT38" i="4"/>
  <c r="AU38" i="4" s="1"/>
  <c r="AT98" i="4"/>
  <c r="AU98" i="4" s="1"/>
  <c r="AT167" i="4"/>
  <c r="AU167" i="4" s="1"/>
  <c r="AT17" i="4"/>
  <c r="AU17" i="4" s="1"/>
  <c r="AT49" i="4"/>
  <c r="AU49" i="4" s="1"/>
  <c r="AT18" i="4"/>
  <c r="AU18" i="4" s="1"/>
  <c r="AT94" i="4"/>
  <c r="AU94" i="4" s="1"/>
  <c r="AT258" i="4"/>
  <c r="AU258" i="4" s="1"/>
  <c r="AI75" i="4"/>
  <c r="AJ75" i="4" s="1"/>
  <c r="AK75" i="4" s="1"/>
  <c r="AL75" i="4" s="1"/>
  <c r="AI84" i="4"/>
  <c r="AJ84" i="4" s="1"/>
  <c r="AK84" i="4" s="1"/>
  <c r="AL84" i="4" s="1"/>
  <c r="AI164" i="4"/>
  <c r="AJ164" i="4" s="1"/>
  <c r="AK164" i="4" s="1"/>
  <c r="AL164" i="4" s="1"/>
  <c r="AI60" i="4"/>
  <c r="AJ60" i="4" s="1"/>
  <c r="AK60" i="4" s="1"/>
  <c r="AL60" i="4" s="1"/>
  <c r="AI248" i="4"/>
  <c r="AJ248" i="4" s="1"/>
  <c r="AK248" i="4" s="1"/>
  <c r="AL248" i="4" s="1"/>
  <c r="AI134" i="4"/>
  <c r="AJ134" i="4" s="1"/>
  <c r="AK134" i="4" s="1"/>
  <c r="AL134" i="4" s="1"/>
  <c r="AI10" i="4"/>
  <c r="AJ10" i="4" s="1"/>
  <c r="AK10" i="4" s="1"/>
  <c r="AL10" i="4" s="1"/>
  <c r="AI265" i="4"/>
  <c r="AJ265" i="4" s="1"/>
  <c r="AK265" i="4" s="1"/>
  <c r="AL265" i="4" s="1"/>
  <c r="AI266" i="4"/>
  <c r="AJ266" i="4" s="1"/>
  <c r="AK266" i="4" s="1"/>
  <c r="AL266" i="4" s="1"/>
  <c r="AI236" i="4"/>
  <c r="AJ236" i="4" s="1"/>
  <c r="AK236" i="4" s="1"/>
  <c r="AL236" i="4" s="1"/>
  <c r="AI187" i="4"/>
  <c r="AJ187" i="4" s="1"/>
  <c r="AK187" i="4" s="1"/>
  <c r="AL187" i="4" s="1"/>
  <c r="AI172" i="4"/>
  <c r="AJ172" i="4" s="1"/>
  <c r="AK172" i="4" s="1"/>
  <c r="AL172" i="4" s="1"/>
  <c r="AI29" i="4"/>
  <c r="AJ29" i="4" s="1"/>
  <c r="AK29" i="4" s="1"/>
  <c r="AL29" i="4" s="1"/>
  <c r="AI205" i="4"/>
  <c r="AJ205" i="4" s="1"/>
  <c r="AK205" i="4" s="1"/>
  <c r="AL205" i="4" s="1"/>
  <c r="AI79" i="4"/>
  <c r="AJ79" i="4" s="1"/>
  <c r="AK79" i="4" s="1"/>
  <c r="AL79" i="4" s="1"/>
  <c r="AI46" i="4"/>
  <c r="AJ46" i="4" s="1"/>
  <c r="AK46" i="4" s="1"/>
  <c r="AL46" i="4" s="1"/>
  <c r="AI27" i="4"/>
  <c r="AJ27" i="4" s="1"/>
  <c r="AK27" i="4" s="1"/>
  <c r="AL27" i="4" s="1"/>
  <c r="AI44" i="4"/>
  <c r="AJ44" i="4" s="1"/>
  <c r="AK44" i="4" s="1"/>
  <c r="AL44" i="4" s="1"/>
  <c r="AI180" i="4"/>
  <c r="AJ180" i="4" s="1"/>
  <c r="AK180" i="4" s="1"/>
  <c r="AL180" i="4" s="1"/>
  <c r="AI147" i="4"/>
  <c r="AJ147" i="4" s="1"/>
  <c r="AK147" i="4" s="1"/>
  <c r="AL147" i="4" s="1"/>
  <c r="AI303" i="4"/>
  <c r="AJ303" i="4" s="1"/>
  <c r="AK303" i="4" s="1"/>
  <c r="AL303" i="4" s="1"/>
  <c r="AI34" i="4"/>
  <c r="AJ34" i="4" s="1"/>
  <c r="AK34" i="4" s="1"/>
  <c r="AL34" i="4" s="1"/>
  <c r="AI159" i="4"/>
  <c r="AJ159" i="4" s="1"/>
  <c r="AK159" i="4" s="1"/>
  <c r="AL159" i="4" s="1"/>
  <c r="AI291" i="4"/>
  <c r="AJ291" i="4" s="1"/>
  <c r="AK291" i="4" s="1"/>
  <c r="AL291" i="4" s="1"/>
  <c r="AI66" i="4"/>
  <c r="AJ66" i="4" s="1"/>
  <c r="AK66" i="4" s="1"/>
  <c r="AL66" i="4" s="1"/>
  <c r="AI241" i="4"/>
  <c r="AJ241" i="4" s="1"/>
  <c r="AK241" i="4" s="1"/>
  <c r="AL241" i="4" s="1"/>
  <c r="AI108" i="4"/>
  <c r="AJ108" i="4" s="1"/>
  <c r="AK108" i="4" s="1"/>
  <c r="AL108" i="4" s="1"/>
  <c r="AI166" i="4"/>
  <c r="AJ166" i="4" s="1"/>
  <c r="AK166" i="4" s="1"/>
  <c r="AL166" i="4" s="1"/>
  <c r="AI234" i="4"/>
  <c r="AJ234" i="4" s="1"/>
  <c r="AK234" i="4" s="1"/>
  <c r="AL234" i="4" s="1"/>
  <c r="AI107" i="4"/>
  <c r="AJ107" i="4" s="1"/>
  <c r="AK107" i="4" s="1"/>
  <c r="AL107" i="4" s="1"/>
  <c r="AI253" i="4"/>
  <c r="AJ253" i="4" s="1"/>
  <c r="AK253" i="4" s="1"/>
  <c r="AL253" i="4" s="1"/>
  <c r="AI274" i="4"/>
  <c r="AJ274" i="4" s="1"/>
  <c r="AK274" i="4" s="1"/>
  <c r="AL274" i="4" s="1"/>
  <c r="AI116" i="4"/>
  <c r="AJ116" i="4" s="1"/>
  <c r="AK116" i="4" s="1"/>
  <c r="AL116" i="4" s="1"/>
  <c r="AI296" i="4"/>
  <c r="AJ296" i="4" s="1"/>
  <c r="AK296" i="4" s="1"/>
  <c r="AL296" i="4" s="1"/>
  <c r="AI68" i="4"/>
  <c r="AJ68" i="4" s="1"/>
  <c r="AK68" i="4" s="1"/>
  <c r="AL68" i="4" s="1"/>
  <c r="AI121" i="4"/>
  <c r="AJ121" i="4" s="1"/>
  <c r="AK121" i="4" s="1"/>
  <c r="AL121" i="4" s="1"/>
  <c r="AI42" i="4"/>
  <c r="AJ42" i="4" s="1"/>
  <c r="AK42" i="4" s="1"/>
  <c r="AL42" i="4" s="1"/>
  <c r="AI237" i="4"/>
  <c r="AJ237" i="4" s="1"/>
  <c r="AK237" i="4" s="1"/>
  <c r="AL237" i="4" s="1"/>
  <c r="AI195" i="4"/>
  <c r="AJ195" i="4" s="1"/>
  <c r="AK195" i="4" s="1"/>
  <c r="AL195" i="4" s="1"/>
  <c r="AI38" i="4"/>
  <c r="AJ38" i="4" s="1"/>
  <c r="AK38" i="4" s="1"/>
  <c r="AL38" i="4" s="1"/>
  <c r="AI290" i="4"/>
  <c r="AJ290" i="4" s="1"/>
  <c r="AK290" i="4" s="1"/>
  <c r="AL290" i="4" s="1"/>
  <c r="AI16" i="4"/>
  <c r="AJ16" i="4" s="1"/>
  <c r="AK16" i="4" s="1"/>
  <c r="AL16" i="4" s="1"/>
  <c r="AI257" i="4"/>
  <c r="AJ257" i="4" s="1"/>
  <c r="AK257" i="4" s="1"/>
  <c r="AL257" i="4" s="1"/>
  <c r="AI263" i="4"/>
  <c r="AJ263" i="4" s="1"/>
  <c r="AK263" i="4" s="1"/>
  <c r="AL263" i="4" s="1"/>
  <c r="AI259" i="4"/>
  <c r="AJ259" i="4" s="1"/>
  <c r="AK259" i="4" s="1"/>
  <c r="AL259" i="4" s="1"/>
  <c r="AI86" i="4"/>
  <c r="AJ86" i="4" s="1"/>
  <c r="AK86" i="4" s="1"/>
  <c r="AL86" i="4" s="1"/>
  <c r="AI192" i="4"/>
  <c r="AJ192" i="4" s="1"/>
  <c r="AK192" i="4" s="1"/>
  <c r="AL192" i="4" s="1"/>
  <c r="AI301" i="4"/>
  <c r="AJ301" i="4" s="1"/>
  <c r="AK301" i="4" s="1"/>
  <c r="AL301" i="4" s="1"/>
  <c r="AI21" i="4"/>
  <c r="AJ21" i="4" s="1"/>
  <c r="AK21" i="4" s="1"/>
  <c r="AL21" i="4" s="1"/>
  <c r="AI125" i="4"/>
  <c r="AJ125" i="4" s="1"/>
  <c r="AK125" i="4" s="1"/>
  <c r="AL125" i="4" s="1"/>
  <c r="AI193" i="4"/>
  <c r="AJ193" i="4" s="1"/>
  <c r="AK193" i="4" s="1"/>
  <c r="AL193" i="4" s="1"/>
  <c r="AI189" i="4"/>
  <c r="AJ189" i="4" s="1"/>
  <c r="AK189" i="4" s="1"/>
  <c r="AL189" i="4" s="1"/>
  <c r="AI158" i="4"/>
  <c r="AJ158" i="4" s="1"/>
  <c r="AK158" i="4" s="1"/>
  <c r="AL158" i="4" s="1"/>
  <c r="AI203" i="4"/>
  <c r="AJ203" i="4" s="1"/>
  <c r="AK203" i="4" s="1"/>
  <c r="AL203" i="4" s="1"/>
  <c r="AI225" i="4"/>
  <c r="AJ225" i="4" s="1"/>
  <c r="AK225" i="4" s="1"/>
  <c r="AL225" i="4" s="1"/>
  <c r="AI144" i="4"/>
  <c r="AJ144" i="4" s="1"/>
  <c r="AK144" i="4" s="1"/>
  <c r="AL144" i="4" s="1"/>
  <c r="AI35" i="4"/>
  <c r="AJ35" i="4" s="1"/>
  <c r="AK35" i="4" s="1"/>
  <c r="AL35" i="4" s="1"/>
  <c r="AI45" i="4"/>
  <c r="AJ45" i="4" s="1"/>
  <c r="AK45" i="4" s="1"/>
  <c r="AL45" i="4" s="1"/>
  <c r="AI109" i="4"/>
  <c r="AJ109" i="4" s="1"/>
  <c r="AK109" i="4" s="1"/>
  <c r="AL109" i="4" s="1"/>
  <c r="AI240" i="4"/>
  <c r="AJ240" i="4" s="1"/>
  <c r="AK240" i="4" s="1"/>
  <c r="AL240" i="4" s="1"/>
  <c r="AI304" i="4"/>
  <c r="AJ304" i="4" s="1"/>
  <c r="AK304" i="4" s="1"/>
  <c r="AL304" i="4" s="1"/>
  <c r="AI25" i="4"/>
  <c r="AJ25" i="4" s="1"/>
  <c r="AK25" i="4" s="1"/>
  <c r="AL25" i="4" s="1"/>
  <c r="AI18" i="4"/>
  <c r="AJ18" i="4" s="1"/>
  <c r="AK18" i="4" s="1"/>
  <c r="AL18" i="4" s="1"/>
  <c r="AI101" i="4"/>
  <c r="AJ101" i="4" s="1"/>
  <c r="AK101" i="4" s="1"/>
  <c r="AL101" i="4" s="1"/>
  <c r="AI40" i="4"/>
  <c r="AJ40" i="4" s="1"/>
  <c r="AK40" i="4" s="1"/>
  <c r="AL40" i="4" s="1"/>
  <c r="AI47" i="4"/>
  <c r="AJ47" i="4" s="1"/>
  <c r="AK47" i="4" s="1"/>
  <c r="AL47" i="4" s="1"/>
  <c r="AI197" i="4"/>
  <c r="AJ197" i="4" s="1"/>
  <c r="AK197" i="4" s="1"/>
  <c r="AL197" i="4" s="1"/>
  <c r="AI261" i="4"/>
  <c r="AJ261" i="4" s="1"/>
  <c r="AK261" i="4" s="1"/>
  <c r="AL261" i="4" s="1"/>
  <c r="AI226" i="4"/>
  <c r="AJ226" i="4" s="1"/>
  <c r="AK226" i="4" s="1"/>
  <c r="AL226" i="4" s="1"/>
  <c r="AI177" i="4"/>
  <c r="AJ177" i="4" s="1"/>
  <c r="AK177" i="4" s="1"/>
  <c r="AL177" i="4" s="1"/>
  <c r="AI299" i="4"/>
  <c r="AJ299" i="4" s="1"/>
  <c r="AK299" i="4" s="1"/>
  <c r="AL299" i="4" s="1"/>
  <c r="AI119" i="4"/>
  <c r="AJ119" i="4" s="1"/>
  <c r="AK119" i="4" s="1"/>
  <c r="AL119" i="4" s="1"/>
  <c r="AI74" i="4"/>
  <c r="AJ74" i="4" s="1"/>
  <c r="AK74" i="4" s="1"/>
  <c r="AL74" i="4" s="1"/>
  <c r="AI292" i="4"/>
  <c r="AJ292" i="4" s="1"/>
  <c r="AK292" i="4" s="1"/>
  <c r="AL292" i="4" s="1"/>
  <c r="AI238" i="4"/>
  <c r="AJ238" i="4" s="1"/>
  <c r="AK238" i="4" s="1"/>
  <c r="AL238" i="4" s="1"/>
  <c r="AI151" i="4"/>
  <c r="AJ151" i="4" s="1"/>
  <c r="AK151" i="4" s="1"/>
  <c r="AL151" i="4" s="1"/>
  <c r="AI256" i="4"/>
  <c r="AJ256" i="4" s="1"/>
  <c r="AK256" i="4" s="1"/>
  <c r="AL256" i="4" s="1"/>
  <c r="AI275" i="4"/>
  <c r="AJ275" i="4" s="1"/>
  <c r="AK275" i="4" s="1"/>
  <c r="AL275" i="4" s="1"/>
  <c r="AI124" i="4"/>
  <c r="AJ124" i="4" s="1"/>
  <c r="AK124" i="4" s="1"/>
  <c r="AL124" i="4" s="1"/>
  <c r="AI155" i="4"/>
  <c r="AJ155" i="4" s="1"/>
  <c r="AK155" i="4" s="1"/>
  <c r="AL155" i="4" s="1"/>
  <c r="AI67" i="4"/>
  <c r="AJ67" i="4" s="1"/>
  <c r="AK67" i="4" s="1"/>
  <c r="AL67" i="4" s="1"/>
  <c r="AI267" i="4"/>
  <c r="AJ267" i="4" s="1"/>
  <c r="AK267" i="4" s="1"/>
  <c r="AL267" i="4" s="1"/>
  <c r="AI7" i="4"/>
  <c r="AJ7" i="4" s="1"/>
  <c r="AK7" i="4" s="1"/>
  <c r="AL7" i="4" s="1"/>
  <c r="AI183" i="4"/>
  <c r="AJ183" i="4" s="1"/>
  <c r="AK183" i="4" s="1"/>
  <c r="AL183" i="4" s="1"/>
  <c r="AI102" i="4"/>
  <c r="AJ102" i="4" s="1"/>
  <c r="AK102" i="4" s="1"/>
  <c r="AL102" i="4" s="1"/>
  <c r="AI19" i="4"/>
  <c r="AJ19" i="4" s="1"/>
  <c r="AK19" i="4" s="1"/>
  <c r="AL19" i="4" s="1"/>
  <c r="AI115" i="4"/>
  <c r="AJ115" i="4" s="1"/>
  <c r="AK115" i="4" s="1"/>
  <c r="AL115" i="4" s="1"/>
  <c r="AI295" i="4"/>
  <c r="AJ295" i="4" s="1"/>
  <c r="AK295" i="4" s="1"/>
  <c r="AL295" i="4" s="1"/>
  <c r="AI58" i="4"/>
  <c r="AJ58" i="4" s="1"/>
  <c r="AK58" i="4" s="1"/>
  <c r="AL58" i="4" s="1"/>
  <c r="AI279" i="4"/>
  <c r="AJ279" i="4" s="1"/>
  <c r="AK279" i="4" s="1"/>
  <c r="AL279" i="4" s="1"/>
  <c r="AI65" i="4"/>
  <c r="AJ65" i="4" s="1"/>
  <c r="AK65" i="4" s="1"/>
  <c r="AL65" i="4" s="1"/>
  <c r="AI110" i="4"/>
  <c r="AJ110" i="4" s="1"/>
  <c r="AK110" i="4" s="1"/>
  <c r="AL110" i="4" s="1"/>
  <c r="AI255" i="4"/>
  <c r="AJ255" i="4" s="1"/>
  <c r="AK255" i="4" s="1"/>
  <c r="AL255" i="4" s="1"/>
  <c r="AI24" i="4"/>
  <c r="AJ24" i="4" s="1"/>
  <c r="AK24" i="4" s="1"/>
  <c r="AL24" i="4" s="1"/>
  <c r="AI132" i="4"/>
  <c r="AJ132" i="4" s="1"/>
  <c r="AK132" i="4" s="1"/>
  <c r="AL132" i="4" s="1"/>
  <c r="AI54" i="4"/>
  <c r="AJ54" i="4" s="1"/>
  <c r="AK54" i="4" s="1"/>
  <c r="AL54" i="4" s="1"/>
  <c r="AI14" i="4"/>
  <c r="AJ14" i="4" s="1"/>
  <c r="AK14" i="4" s="1"/>
  <c r="AL14" i="4" s="1"/>
  <c r="AI93" i="4"/>
  <c r="AJ93" i="4" s="1"/>
  <c r="AK93" i="4" s="1"/>
  <c r="AL93" i="4" s="1"/>
  <c r="AI137" i="4"/>
  <c r="AJ137" i="4" s="1"/>
  <c r="AK137" i="4" s="1"/>
  <c r="AL137" i="4" s="1"/>
  <c r="AI89" i="4"/>
  <c r="AJ89" i="4" s="1"/>
  <c r="AK89" i="4" s="1"/>
  <c r="AL89" i="4" s="1"/>
  <c r="AI127" i="4"/>
  <c r="AJ127" i="4" s="1"/>
  <c r="AK127" i="4" s="1"/>
  <c r="AL127" i="4" s="1"/>
  <c r="AI48" i="4"/>
  <c r="AJ48" i="4" s="1"/>
  <c r="AK48" i="4" s="1"/>
  <c r="AL48" i="4" s="1"/>
  <c r="AI247" i="4"/>
  <c r="AJ247" i="4" s="1"/>
  <c r="AK247" i="4" s="1"/>
  <c r="AL247" i="4" s="1"/>
  <c r="AI11" i="4"/>
  <c r="AJ11" i="4" s="1"/>
  <c r="AK11" i="4" s="1"/>
  <c r="AL11" i="4" s="1"/>
  <c r="AI212" i="4"/>
  <c r="AJ212" i="4" s="1"/>
  <c r="AK212" i="4" s="1"/>
  <c r="AL212" i="4" s="1"/>
  <c r="AI122" i="4"/>
  <c r="AJ122" i="4" s="1"/>
  <c r="AK122" i="4" s="1"/>
  <c r="AL122" i="4" s="1"/>
  <c r="AI70" i="4"/>
  <c r="AJ70" i="4" s="1"/>
  <c r="AK70" i="4" s="1"/>
  <c r="AL70" i="4" s="1"/>
  <c r="AI139" i="4"/>
  <c r="AJ139" i="4" s="1"/>
  <c r="AK139" i="4" s="1"/>
  <c r="AL139" i="4" s="1"/>
  <c r="AI163" i="4"/>
  <c r="AJ163" i="4" s="1"/>
  <c r="AK163" i="4" s="1"/>
  <c r="AL163" i="4" s="1"/>
  <c r="AI85" i="4"/>
  <c r="AJ85" i="4" s="1"/>
  <c r="AK85" i="4" s="1"/>
  <c r="AL85" i="4" s="1"/>
  <c r="AI224" i="4"/>
  <c r="AJ224" i="4" s="1"/>
  <c r="AK224" i="4" s="1"/>
  <c r="AL224" i="4" s="1"/>
  <c r="AI277" i="4"/>
  <c r="AJ277" i="4" s="1"/>
  <c r="AK277" i="4" s="1"/>
  <c r="AL277" i="4" s="1"/>
  <c r="AI271" i="4"/>
  <c r="AJ271" i="4" s="1"/>
  <c r="AK271" i="4" s="1"/>
  <c r="AL271" i="4" s="1"/>
  <c r="AI231" i="4"/>
  <c r="AJ231" i="4" s="1"/>
  <c r="AK231" i="4" s="1"/>
  <c r="AL231" i="4" s="1"/>
  <c r="AI15" i="4"/>
  <c r="AJ15" i="4" s="1"/>
  <c r="AK15" i="4" s="1"/>
  <c r="AL15" i="4" s="1"/>
  <c r="AI133" i="4"/>
  <c r="AJ133" i="4" s="1"/>
  <c r="AK133" i="4" s="1"/>
  <c r="AL133" i="4" s="1"/>
  <c r="AI143" i="4"/>
  <c r="AJ143" i="4" s="1"/>
  <c r="AK143" i="4" s="1"/>
  <c r="AL143" i="4" s="1"/>
  <c r="AI186" i="4"/>
  <c r="AJ186" i="4" s="1"/>
  <c r="AK186" i="4" s="1"/>
  <c r="AL186" i="4" s="1"/>
  <c r="AI194" i="4"/>
  <c r="AJ194" i="4" s="1"/>
  <c r="AK194" i="4" s="1"/>
  <c r="AL194" i="4" s="1"/>
  <c r="AI39" i="4"/>
  <c r="AJ39" i="4" s="1"/>
  <c r="AK39" i="4" s="1"/>
  <c r="AL39" i="4" s="1"/>
  <c r="AI176" i="4"/>
  <c r="AJ176" i="4" s="1"/>
  <c r="AK176" i="4" s="1"/>
  <c r="AL176" i="4" s="1"/>
  <c r="AI280" i="4"/>
  <c r="AJ280" i="4" s="1"/>
  <c r="AK280" i="4" s="1"/>
  <c r="AL280" i="4" s="1"/>
  <c r="AI97" i="4"/>
  <c r="AJ97" i="4" s="1"/>
  <c r="AK97" i="4" s="1"/>
  <c r="AL97" i="4" s="1"/>
  <c r="AI258" i="4"/>
  <c r="AJ258" i="4" s="1"/>
  <c r="AK258" i="4" s="1"/>
  <c r="AL258" i="4" s="1"/>
  <c r="AI278" i="4"/>
  <c r="AJ278" i="4" s="1"/>
  <c r="AK278" i="4" s="1"/>
  <c r="AL278" i="4" s="1"/>
  <c r="AI199" i="4"/>
  <c r="AJ199" i="4" s="1"/>
  <c r="AK199" i="4" s="1"/>
  <c r="AL199" i="4" s="1"/>
  <c r="AI32" i="4"/>
  <c r="AJ32" i="4" s="1"/>
  <c r="AK32" i="4" s="1"/>
  <c r="AL32" i="4" s="1"/>
  <c r="AI222" i="4"/>
  <c r="AJ222" i="4" s="1"/>
  <c r="AK222" i="4" s="1"/>
  <c r="AL222" i="4" s="1"/>
  <c r="AI223" i="4"/>
  <c r="AJ223" i="4" s="1"/>
  <c r="AK223" i="4" s="1"/>
  <c r="AL223" i="4" s="1"/>
  <c r="AI149" i="4"/>
  <c r="AJ149" i="4" s="1"/>
  <c r="AK149" i="4" s="1"/>
  <c r="AL149" i="4" s="1"/>
  <c r="AI233" i="4"/>
  <c r="AJ233" i="4" s="1"/>
  <c r="AK233" i="4" s="1"/>
  <c r="AL233" i="4" s="1"/>
  <c r="AI30" i="4"/>
  <c r="AJ30" i="4" s="1"/>
  <c r="AK30" i="4" s="1"/>
  <c r="AL30" i="4" s="1"/>
  <c r="AI90" i="4"/>
  <c r="AJ90" i="4" s="1"/>
  <c r="AK90" i="4" s="1"/>
  <c r="AL90" i="4" s="1"/>
  <c r="AI229" i="4"/>
  <c r="AJ229" i="4" s="1"/>
  <c r="AK229" i="4" s="1"/>
  <c r="AL229" i="4" s="1"/>
  <c r="AI302" i="4"/>
  <c r="AJ302" i="4" s="1"/>
  <c r="AK302" i="4" s="1"/>
  <c r="AL302" i="4" s="1"/>
  <c r="AI208" i="4"/>
  <c r="AJ208" i="4" s="1"/>
  <c r="AK208" i="4" s="1"/>
  <c r="AL208" i="4" s="1"/>
  <c r="AI105" i="4"/>
  <c r="AJ105" i="4" s="1"/>
  <c r="AK105" i="4" s="1"/>
  <c r="AL105" i="4" s="1"/>
  <c r="AI69" i="4"/>
  <c r="AJ69" i="4" s="1"/>
  <c r="AK69" i="4" s="1"/>
  <c r="AL69" i="4" s="1"/>
  <c r="AI120" i="4"/>
  <c r="AJ120" i="4" s="1"/>
  <c r="AK120" i="4" s="1"/>
  <c r="AL120" i="4" s="1"/>
  <c r="AI17" i="4"/>
  <c r="AJ17" i="4" s="1"/>
  <c r="AK17" i="4" s="1"/>
  <c r="AL17" i="4" s="1"/>
  <c r="AI288" i="4"/>
  <c r="AJ288" i="4" s="1"/>
  <c r="AK288" i="4" s="1"/>
  <c r="AL288" i="4" s="1"/>
  <c r="AI175" i="4"/>
  <c r="AJ175" i="4" s="1"/>
  <c r="AK175" i="4" s="1"/>
  <c r="AL175" i="4" s="1"/>
  <c r="AI142" i="4"/>
  <c r="AJ142" i="4" s="1"/>
  <c r="AK142" i="4" s="1"/>
  <c r="AL142" i="4" s="1"/>
  <c r="AI36" i="4"/>
  <c r="AJ36" i="4" s="1"/>
  <c r="AK36" i="4" s="1"/>
  <c r="AL36" i="4" s="1"/>
  <c r="AI178" i="4"/>
  <c r="AJ178" i="4" s="1"/>
  <c r="AK178" i="4" s="1"/>
  <c r="AL178" i="4" s="1"/>
  <c r="AI298" i="4"/>
  <c r="AJ298" i="4" s="1"/>
  <c r="AK298" i="4" s="1"/>
  <c r="AL298" i="4" s="1"/>
  <c r="AI270" i="4"/>
  <c r="AJ270" i="4" s="1"/>
  <c r="AK270" i="4" s="1"/>
  <c r="AL270" i="4" s="1"/>
  <c r="AI268" i="4"/>
  <c r="AJ268" i="4" s="1"/>
  <c r="AK268" i="4" s="1"/>
  <c r="AL268" i="4" s="1"/>
  <c r="AI221" i="4"/>
  <c r="AJ221" i="4" s="1"/>
  <c r="AK221" i="4" s="1"/>
  <c r="AL221" i="4" s="1"/>
  <c r="AI216" i="4"/>
  <c r="AJ216" i="4" s="1"/>
  <c r="AK216" i="4" s="1"/>
  <c r="AL216" i="4" s="1"/>
  <c r="AI190" i="4"/>
  <c r="AJ190" i="4" s="1"/>
  <c r="AK190" i="4" s="1"/>
  <c r="AL190" i="4" s="1"/>
  <c r="AI72" i="4"/>
  <c r="AJ72" i="4" s="1"/>
  <c r="AK72" i="4" s="1"/>
  <c r="AL72" i="4" s="1"/>
  <c r="AI62" i="4"/>
  <c r="AJ62" i="4" s="1"/>
  <c r="AK62" i="4" s="1"/>
  <c r="AL62" i="4" s="1"/>
  <c r="AI77" i="4"/>
  <c r="AJ77" i="4" s="1"/>
  <c r="AK77" i="4" s="1"/>
  <c r="AL77" i="4" s="1"/>
  <c r="AI207" i="4"/>
  <c r="AJ207" i="4" s="1"/>
  <c r="AK207" i="4" s="1"/>
  <c r="AL207" i="4" s="1"/>
  <c r="AI171" i="4"/>
  <c r="AJ171" i="4" s="1"/>
  <c r="AK171" i="4" s="1"/>
  <c r="AL171" i="4" s="1"/>
  <c r="AI138" i="4"/>
  <c r="AJ138" i="4" s="1"/>
  <c r="AK138" i="4" s="1"/>
  <c r="AL138" i="4" s="1"/>
  <c r="AI98" i="4"/>
  <c r="AJ98" i="4" s="1"/>
  <c r="AK98" i="4" s="1"/>
  <c r="AL98" i="4" s="1"/>
  <c r="AI254" i="4"/>
  <c r="AJ254" i="4" s="1"/>
  <c r="AK254" i="4" s="1"/>
  <c r="AL254" i="4" s="1"/>
  <c r="AI282" i="4"/>
  <c r="AJ282" i="4" s="1"/>
  <c r="AK282" i="4" s="1"/>
  <c r="AL282" i="4" s="1"/>
  <c r="AI245" i="4"/>
  <c r="AJ245" i="4" s="1"/>
  <c r="AK245" i="4" s="1"/>
  <c r="AL245" i="4" s="1"/>
  <c r="AI117" i="4"/>
  <c r="AJ117" i="4" s="1"/>
  <c r="AK117" i="4" s="1"/>
  <c r="AL117" i="4" s="1"/>
  <c r="AI306" i="4"/>
  <c r="AJ306" i="4" s="1"/>
  <c r="AK306" i="4" s="1"/>
  <c r="AL306" i="4" s="1"/>
  <c r="AI73" i="4"/>
  <c r="AJ73" i="4" s="1"/>
  <c r="AK73" i="4" s="1"/>
  <c r="AL73" i="4" s="1"/>
  <c r="AI202" i="4"/>
  <c r="AJ202" i="4" s="1"/>
  <c r="AK202" i="4" s="1"/>
  <c r="AL202" i="4" s="1"/>
  <c r="AI250" i="4"/>
  <c r="AJ250" i="4" s="1"/>
  <c r="AK250" i="4" s="1"/>
  <c r="AL250" i="4" s="1"/>
  <c r="AI135" i="4"/>
  <c r="AJ135" i="4" s="1"/>
  <c r="AK135" i="4" s="1"/>
  <c r="AL135" i="4" s="1"/>
  <c r="AI281" i="4"/>
  <c r="AJ281" i="4" s="1"/>
  <c r="AK281" i="4" s="1"/>
  <c r="AL281" i="4" s="1"/>
  <c r="AI91" i="4"/>
  <c r="AJ91" i="4" s="1"/>
  <c r="AK91" i="4" s="1"/>
  <c r="AL91" i="4" s="1"/>
  <c r="AI294" i="4"/>
  <c r="AJ294" i="4" s="1"/>
  <c r="AK294" i="4" s="1"/>
  <c r="AL294" i="4" s="1"/>
  <c r="AI209" i="4"/>
  <c r="AJ209" i="4" s="1"/>
  <c r="AK209" i="4" s="1"/>
  <c r="AL209" i="4" s="1"/>
  <c r="AI50" i="4"/>
  <c r="AJ50" i="4" s="1"/>
  <c r="AK50" i="4" s="1"/>
  <c r="AL50" i="4" s="1"/>
  <c r="AI232" i="4"/>
  <c r="AJ232" i="4" s="1"/>
  <c r="AK232" i="4" s="1"/>
  <c r="AL232" i="4" s="1"/>
  <c r="AI95" i="4"/>
  <c r="AJ95" i="4" s="1"/>
  <c r="AK95" i="4" s="1"/>
  <c r="AL95" i="4" s="1"/>
  <c r="AI141" i="4"/>
  <c r="AJ141" i="4" s="1"/>
  <c r="AK141" i="4" s="1"/>
  <c r="AL141" i="4" s="1"/>
  <c r="AI297" i="4"/>
  <c r="AJ297" i="4" s="1"/>
  <c r="AK297" i="4" s="1"/>
  <c r="AL297" i="4" s="1"/>
  <c r="AI269" i="4"/>
  <c r="AJ269" i="4" s="1"/>
  <c r="AK269" i="4" s="1"/>
  <c r="AL269" i="4" s="1"/>
  <c r="AI9" i="4"/>
  <c r="AJ9" i="4" s="1"/>
  <c r="AK9" i="4" s="1"/>
  <c r="AL9" i="4" s="1"/>
  <c r="AI81" i="4"/>
  <c r="AJ81" i="4" s="1"/>
  <c r="AK81" i="4" s="1"/>
  <c r="AL81" i="4" s="1"/>
  <c r="AI211" i="4"/>
  <c r="AJ211" i="4" s="1"/>
  <c r="AK211" i="4" s="1"/>
  <c r="AL211" i="4" s="1"/>
  <c r="AI185" i="4"/>
  <c r="AJ185" i="4" s="1"/>
  <c r="AK185" i="4" s="1"/>
  <c r="AL185" i="4" s="1"/>
  <c r="AI154" i="4"/>
  <c r="AJ154" i="4" s="1"/>
  <c r="AK154" i="4" s="1"/>
  <c r="AL154" i="4" s="1"/>
  <c r="AI196" i="4"/>
  <c r="AJ196" i="4" s="1"/>
  <c r="AK196" i="4" s="1"/>
  <c r="AL196" i="4" s="1"/>
  <c r="AI71" i="4"/>
  <c r="AJ71" i="4" s="1"/>
  <c r="AK71" i="4" s="1"/>
  <c r="AL71" i="4" s="1"/>
  <c r="AI63" i="4"/>
  <c r="AJ63" i="4" s="1"/>
  <c r="AK63" i="4" s="1"/>
  <c r="AL63" i="4" s="1"/>
  <c r="AI218" i="4"/>
  <c r="AJ218" i="4" s="1"/>
  <c r="AK218" i="4" s="1"/>
  <c r="AL218" i="4" s="1"/>
  <c r="AI59" i="4"/>
  <c r="AJ59" i="4" s="1"/>
  <c r="AK59" i="4" s="1"/>
  <c r="AL59" i="4" s="1"/>
  <c r="AI206" i="4"/>
  <c r="AJ206" i="4" s="1"/>
  <c r="AK206" i="4" s="1"/>
  <c r="AL206" i="4" s="1"/>
  <c r="AI213" i="4"/>
  <c r="AJ213" i="4" s="1"/>
  <c r="AK213" i="4" s="1"/>
  <c r="AL213" i="4" s="1"/>
  <c r="AI156" i="4"/>
  <c r="AJ156" i="4" s="1"/>
  <c r="AK156" i="4" s="1"/>
  <c r="AL156" i="4" s="1"/>
  <c r="AI113" i="4"/>
  <c r="AJ113" i="4" s="1"/>
  <c r="AK113" i="4" s="1"/>
  <c r="AL113" i="4" s="1"/>
  <c r="AI28" i="4"/>
  <c r="AJ28" i="4" s="1"/>
  <c r="AK28" i="4" s="1"/>
  <c r="AL28" i="4" s="1"/>
  <c r="AI111" i="4"/>
  <c r="AJ111" i="4" s="1"/>
  <c r="AK111" i="4" s="1"/>
  <c r="AL111" i="4" s="1"/>
  <c r="AI188" i="4"/>
  <c r="AJ188" i="4" s="1"/>
  <c r="AK188" i="4" s="1"/>
  <c r="AL188" i="4" s="1"/>
  <c r="AI167" i="4"/>
  <c r="AJ167" i="4" s="1"/>
  <c r="AK167" i="4" s="1"/>
  <c r="AL167" i="4" s="1"/>
  <c r="AI43" i="4"/>
  <c r="AJ43" i="4" s="1"/>
  <c r="AK43" i="4" s="1"/>
  <c r="AL43" i="4" s="1"/>
  <c r="AI191" i="4"/>
  <c r="AJ191" i="4" s="1"/>
  <c r="AK191" i="4" s="1"/>
  <c r="AL191" i="4" s="1"/>
  <c r="AI61" i="4"/>
  <c r="AJ61" i="4" s="1"/>
  <c r="AK61" i="4" s="1"/>
  <c r="AL61" i="4" s="1"/>
  <c r="AI184" i="4"/>
  <c r="AJ184" i="4" s="1"/>
  <c r="AK184" i="4" s="1"/>
  <c r="AL184" i="4" s="1"/>
  <c r="AI52" i="4"/>
  <c r="AJ52" i="4" s="1"/>
  <c r="AK52" i="4" s="1"/>
  <c r="AL52" i="4" s="1"/>
  <c r="AI118" i="4"/>
  <c r="AJ118" i="4" s="1"/>
  <c r="AK118" i="4" s="1"/>
  <c r="AL118" i="4" s="1"/>
  <c r="AI200" i="4"/>
  <c r="AJ200" i="4" s="1"/>
  <c r="AK200" i="4" s="1"/>
  <c r="AL200" i="4" s="1"/>
  <c r="AI41" i="4"/>
  <c r="AJ41" i="4" s="1"/>
  <c r="AK41" i="4" s="1"/>
  <c r="AL41" i="4" s="1"/>
  <c r="AI136" i="4"/>
  <c r="AJ136" i="4" s="1"/>
  <c r="AK136" i="4" s="1"/>
  <c r="AL136" i="4" s="1"/>
  <c r="AI87" i="4"/>
  <c r="AJ87" i="4" s="1"/>
  <c r="AK87" i="4" s="1"/>
  <c r="AL87" i="4" s="1"/>
  <c r="AI249" i="4"/>
  <c r="AJ249" i="4" s="1"/>
  <c r="AK249" i="4" s="1"/>
  <c r="AL249" i="4" s="1"/>
  <c r="AI276" i="4"/>
  <c r="AJ276" i="4" s="1"/>
  <c r="AK276" i="4" s="1"/>
  <c r="AL276" i="4" s="1"/>
  <c r="AI103" i="4"/>
  <c r="AJ103" i="4" s="1"/>
  <c r="AK103" i="4" s="1"/>
  <c r="AL103" i="4" s="1"/>
  <c r="AI243" i="4"/>
  <c r="AJ243" i="4" s="1"/>
  <c r="AK243" i="4" s="1"/>
  <c r="AL243" i="4" s="1"/>
  <c r="AI94" i="4"/>
  <c r="AJ94" i="4" s="1"/>
  <c r="AK94" i="4" s="1"/>
  <c r="AL94" i="4" s="1"/>
  <c r="AI228" i="4"/>
  <c r="AJ228" i="4" s="1"/>
  <c r="AK228" i="4" s="1"/>
  <c r="AL228" i="4" s="1"/>
  <c r="AI131" i="4"/>
  <c r="AJ131" i="4" s="1"/>
  <c r="AK131" i="4" s="1"/>
  <c r="AL131" i="4" s="1"/>
  <c r="AI260" i="4"/>
  <c r="AJ260" i="4" s="1"/>
  <c r="AK260" i="4" s="1"/>
  <c r="AL260" i="4" s="1"/>
  <c r="AI285" i="4"/>
  <c r="AJ285" i="4" s="1"/>
  <c r="AK285" i="4" s="1"/>
  <c r="AL285" i="4" s="1"/>
  <c r="AI8" i="4"/>
  <c r="AJ8" i="4" s="1"/>
  <c r="AK8" i="4" s="1"/>
  <c r="AL8" i="4" s="1"/>
  <c r="AI169" i="4"/>
  <c r="AJ169" i="4" s="1"/>
  <c r="AK169" i="4" s="1"/>
  <c r="AL169" i="4" s="1"/>
  <c r="AI283" i="4"/>
  <c r="AJ283" i="4" s="1"/>
  <c r="AK283" i="4" s="1"/>
  <c r="AL283" i="4" s="1"/>
  <c r="AI244" i="4"/>
  <c r="AJ244" i="4" s="1"/>
  <c r="AK244" i="4" s="1"/>
  <c r="AL244" i="4" s="1"/>
  <c r="AI100" i="4"/>
  <c r="AJ100" i="4" s="1"/>
  <c r="AK100" i="4" s="1"/>
  <c r="AL100" i="4" s="1"/>
  <c r="AI161" i="4"/>
  <c r="AJ161" i="4" s="1"/>
  <c r="AK161" i="4" s="1"/>
  <c r="AL161" i="4" s="1"/>
  <c r="AI82" i="4"/>
  <c r="AJ82" i="4" s="1"/>
  <c r="AK82" i="4" s="1"/>
  <c r="AL82" i="4" s="1"/>
  <c r="AI227" i="4"/>
  <c r="AJ227" i="4" s="1"/>
  <c r="AK227" i="4" s="1"/>
  <c r="AL227" i="4" s="1"/>
  <c r="AI219" i="4"/>
  <c r="AJ219" i="4" s="1"/>
  <c r="AK219" i="4" s="1"/>
  <c r="AL219" i="4" s="1"/>
  <c r="AI220" i="4"/>
  <c r="AJ220" i="4" s="1"/>
  <c r="AK220" i="4" s="1"/>
  <c r="AL220" i="4" s="1"/>
  <c r="AI239" i="4"/>
  <c r="AJ239" i="4" s="1"/>
  <c r="AK239" i="4" s="1"/>
  <c r="AL239" i="4" s="1"/>
  <c r="AI140" i="4"/>
  <c r="AJ140" i="4" s="1"/>
  <c r="AK140" i="4" s="1"/>
  <c r="AL140" i="4" s="1"/>
  <c r="AI289" i="4"/>
  <c r="AJ289" i="4" s="1"/>
  <c r="AK289" i="4" s="1"/>
  <c r="AL289" i="4" s="1"/>
  <c r="AI64" i="4"/>
  <c r="AJ64" i="4" s="1"/>
  <c r="AK64" i="4" s="1"/>
  <c r="AL64" i="4" s="1"/>
  <c r="AI242" i="4"/>
  <c r="AJ242" i="4" s="1"/>
  <c r="AK242" i="4" s="1"/>
  <c r="AL242" i="4" s="1"/>
  <c r="AI37" i="4"/>
  <c r="AJ37" i="4" s="1"/>
  <c r="AK37" i="4" s="1"/>
  <c r="AL37" i="4" s="1"/>
  <c r="AI165" i="4"/>
  <c r="AJ165" i="4" s="1"/>
  <c r="AK165" i="4" s="1"/>
  <c r="AL165" i="4" s="1"/>
  <c r="AI53" i="4"/>
  <c r="AJ53" i="4" s="1"/>
  <c r="AK53" i="4" s="1"/>
  <c r="AL53" i="4" s="1"/>
  <c r="AI210" i="4"/>
  <c r="AJ210" i="4" s="1"/>
  <c r="AK210" i="4" s="1"/>
  <c r="AL210" i="4" s="1"/>
  <c r="AI153" i="4"/>
  <c r="AJ153" i="4" s="1"/>
  <c r="AK153" i="4" s="1"/>
  <c r="AL153" i="4" s="1"/>
  <c r="AI214" i="4"/>
  <c r="AJ214" i="4" s="1"/>
  <c r="AK214" i="4" s="1"/>
  <c r="AL214" i="4" s="1"/>
  <c r="AI112" i="4"/>
  <c r="AJ112" i="4" s="1"/>
  <c r="AK112" i="4" s="1"/>
  <c r="AL112" i="4" s="1"/>
  <c r="AI157" i="4"/>
  <c r="AJ157" i="4" s="1"/>
  <c r="AK157" i="4" s="1"/>
  <c r="AL157" i="4" s="1"/>
  <c r="AI26" i="4"/>
  <c r="AJ26" i="4" s="1"/>
  <c r="AK26" i="4" s="1"/>
  <c r="AL26" i="4" s="1"/>
  <c r="AI293" i="4"/>
  <c r="AJ293" i="4" s="1"/>
  <c r="AK293" i="4" s="1"/>
  <c r="AL293" i="4" s="1"/>
  <c r="AI272" i="4"/>
  <c r="AJ272" i="4" s="1"/>
  <c r="AK272" i="4" s="1"/>
  <c r="AL272" i="4" s="1"/>
  <c r="AI57" i="4"/>
  <c r="AJ57" i="4" s="1"/>
  <c r="AK57" i="4" s="1"/>
  <c r="AL57" i="4" s="1"/>
  <c r="AI162" i="4"/>
  <c r="AJ162" i="4" s="1"/>
  <c r="AK162" i="4" s="1"/>
  <c r="AL162" i="4" s="1"/>
  <c r="AI20" i="4"/>
  <c r="AJ20" i="4" s="1"/>
  <c r="AK20" i="4" s="1"/>
  <c r="AL20" i="4" s="1"/>
  <c r="AI80" i="4"/>
  <c r="AJ80" i="4" s="1"/>
  <c r="AK80" i="4" s="1"/>
  <c r="AL80" i="4" s="1"/>
  <c r="AI264" i="4"/>
  <c r="AJ264" i="4" s="1"/>
  <c r="AK264" i="4" s="1"/>
  <c r="AL264" i="4" s="1"/>
  <c r="AI246" i="4"/>
  <c r="AJ246" i="4" s="1"/>
  <c r="AK246" i="4" s="1"/>
  <c r="AL246" i="4" s="1"/>
  <c r="AI76" i="4"/>
  <c r="AJ76" i="4" s="1"/>
  <c r="AK76" i="4" s="1"/>
  <c r="AL76" i="4" s="1"/>
  <c r="AI22" i="4"/>
  <c r="AJ22" i="4" s="1"/>
  <c r="AK22" i="4" s="1"/>
  <c r="AL22" i="4" s="1"/>
  <c r="AI179" i="4"/>
  <c r="AJ179" i="4" s="1"/>
  <c r="AK179" i="4" s="1"/>
  <c r="AL179" i="4" s="1"/>
  <c r="AI181" i="4"/>
  <c r="AJ181" i="4" s="1"/>
  <c r="AK181" i="4" s="1"/>
  <c r="AL181" i="4" s="1"/>
  <c r="AI56" i="4"/>
  <c r="AJ56" i="4" s="1"/>
  <c r="AK56" i="4" s="1"/>
  <c r="AL56" i="4" s="1"/>
  <c r="AI173" i="4"/>
  <c r="AJ173" i="4" s="1"/>
  <c r="AK173" i="4" s="1"/>
  <c r="AL173" i="4" s="1"/>
  <c r="AI51" i="4"/>
  <c r="AJ51" i="4" s="1"/>
  <c r="AK51" i="4" s="1"/>
  <c r="AL51" i="4" s="1"/>
  <c r="AI287" i="4"/>
  <c r="AJ287" i="4" s="1"/>
  <c r="AK287" i="4" s="1"/>
  <c r="AL287" i="4" s="1"/>
  <c r="AI130" i="4"/>
  <c r="AJ130" i="4" s="1"/>
  <c r="AK130" i="4" s="1"/>
  <c r="AL130" i="4" s="1"/>
  <c r="AI170" i="4"/>
  <c r="AJ170" i="4" s="1"/>
  <c r="AK170" i="4" s="1"/>
  <c r="AL170" i="4" s="1"/>
  <c r="AI300" i="4"/>
  <c r="AJ300" i="4" s="1"/>
  <c r="AK300" i="4" s="1"/>
  <c r="AL300" i="4" s="1"/>
  <c r="AI55" i="4"/>
  <c r="AJ55" i="4" s="1"/>
  <c r="AK55" i="4" s="1"/>
  <c r="AL55" i="4" s="1"/>
  <c r="AI198" i="4"/>
  <c r="AJ198" i="4" s="1"/>
  <c r="AK198" i="4" s="1"/>
  <c r="AL198" i="4" s="1"/>
  <c r="AI251" i="4"/>
  <c r="AJ251" i="4" s="1"/>
  <c r="AK251" i="4" s="1"/>
  <c r="AL251" i="4" s="1"/>
  <c r="AI286" i="4"/>
  <c r="AJ286" i="4" s="1"/>
  <c r="AK286" i="4" s="1"/>
  <c r="AL286" i="4" s="1"/>
  <c r="AI13" i="4"/>
  <c r="AJ13" i="4" s="1"/>
  <c r="AK13" i="4" s="1"/>
  <c r="AL13" i="4" s="1"/>
  <c r="AI168" i="4"/>
  <c r="AJ168" i="4" s="1"/>
  <c r="AK168" i="4" s="1"/>
  <c r="AL168" i="4" s="1"/>
  <c r="AI217" i="4"/>
  <c r="AJ217" i="4" s="1"/>
  <c r="AK217" i="4" s="1"/>
  <c r="AL217" i="4" s="1"/>
  <c r="AI273" i="4"/>
  <c r="AJ273" i="4" s="1"/>
  <c r="AK273" i="4" s="1"/>
  <c r="AL273" i="4" s="1"/>
  <c r="AI145" i="4"/>
  <c r="AJ145" i="4" s="1"/>
  <c r="AK145" i="4" s="1"/>
  <c r="AL145" i="4" s="1"/>
  <c r="AI126" i="4"/>
  <c r="AJ126" i="4" s="1"/>
  <c r="AK126" i="4" s="1"/>
  <c r="AL126" i="4" s="1"/>
  <c r="AI106" i="4"/>
  <c r="AJ106" i="4" s="1"/>
  <c r="AK106" i="4" s="1"/>
  <c r="AL106" i="4" s="1"/>
  <c r="AI230" i="4"/>
  <c r="AJ230" i="4" s="1"/>
  <c r="AK230" i="4" s="1"/>
  <c r="AL230" i="4" s="1"/>
  <c r="AI204" i="4"/>
  <c r="AJ204" i="4" s="1"/>
  <c r="AK204" i="4" s="1"/>
  <c r="AL204" i="4" s="1"/>
  <c r="AI235" i="4"/>
  <c r="AJ235" i="4" s="1"/>
  <c r="AK235" i="4" s="1"/>
  <c r="AL235" i="4" s="1"/>
  <c r="AI262" i="4"/>
  <c r="AJ262" i="4" s="1"/>
  <c r="AK262" i="4" s="1"/>
  <c r="AL262" i="4" s="1"/>
  <c r="AI215" i="4"/>
  <c r="AJ215" i="4" s="1"/>
  <c r="AK215" i="4" s="1"/>
  <c r="AL215" i="4" s="1"/>
  <c r="AI23" i="4"/>
  <c r="AJ23" i="4" s="1"/>
  <c r="AK23" i="4" s="1"/>
  <c r="AL23" i="4" s="1"/>
  <c r="AI129" i="4"/>
  <c r="AJ129" i="4" s="1"/>
  <c r="AK129" i="4" s="1"/>
  <c r="AL129" i="4" s="1"/>
  <c r="AI128" i="4"/>
  <c r="AJ128" i="4" s="1"/>
  <c r="AK128" i="4" s="1"/>
  <c r="AL128" i="4" s="1"/>
  <c r="AI83" i="4"/>
  <c r="AJ83" i="4" s="1"/>
  <c r="AK83" i="4" s="1"/>
  <c r="AL83" i="4" s="1"/>
  <c r="AI150" i="4"/>
  <c r="AJ150" i="4" s="1"/>
  <c r="AK150" i="4" s="1"/>
  <c r="AL150" i="4" s="1"/>
  <c r="AI148" i="4"/>
  <c r="AJ148" i="4" s="1"/>
  <c r="AK148" i="4" s="1"/>
  <c r="AL148" i="4" s="1"/>
  <c r="AI252" i="4"/>
  <c r="AJ252" i="4" s="1"/>
  <c r="AK252" i="4" s="1"/>
  <c r="AL252" i="4" s="1"/>
  <c r="AI33" i="4"/>
  <c r="AJ33" i="4" s="1"/>
  <c r="AK33" i="4" s="1"/>
  <c r="AL33" i="4" s="1"/>
  <c r="AI12" i="4"/>
  <c r="AJ12" i="4" s="1"/>
  <c r="AK12" i="4" s="1"/>
  <c r="AL12" i="4" s="1"/>
  <c r="AI31" i="4"/>
  <c r="AJ31" i="4" s="1"/>
  <c r="AK31" i="4" s="1"/>
  <c r="AL31" i="4" s="1"/>
  <c r="AI146" i="4"/>
  <c r="AJ146" i="4" s="1"/>
  <c r="AK146" i="4" s="1"/>
  <c r="AL146" i="4" s="1"/>
  <c r="AI49" i="4"/>
  <c r="AJ49" i="4" s="1"/>
  <c r="AK49" i="4" s="1"/>
  <c r="AL49" i="4" s="1"/>
  <c r="AI104" i="4"/>
  <c r="AJ104" i="4" s="1"/>
  <c r="AK104" i="4" s="1"/>
  <c r="AL104" i="4" s="1"/>
  <c r="AI152" i="4"/>
  <c r="AJ152" i="4" s="1"/>
  <c r="AK152" i="4" s="1"/>
  <c r="AL152" i="4" s="1"/>
  <c r="AI88" i="4"/>
  <c r="AJ88" i="4" s="1"/>
  <c r="AK88" i="4" s="1"/>
  <c r="AL88" i="4" s="1"/>
  <c r="AI92" i="4"/>
  <c r="AJ92" i="4" s="1"/>
  <c r="AK92" i="4" s="1"/>
  <c r="AL92" i="4" s="1"/>
  <c r="AI114" i="4"/>
  <c r="AJ114" i="4" s="1"/>
  <c r="AK114" i="4" s="1"/>
  <c r="AL114" i="4" s="1"/>
  <c r="AI96" i="4"/>
  <c r="AJ96" i="4" s="1"/>
  <c r="AK96" i="4" s="1"/>
  <c r="AL96" i="4" s="1"/>
  <c r="AQ179" i="4"/>
  <c r="AR179" i="4" s="1"/>
  <c r="AQ126" i="4"/>
  <c r="AR126" i="4" s="1"/>
  <c r="AQ203" i="4"/>
  <c r="AR203" i="4" s="1"/>
  <c r="AQ10" i="4"/>
  <c r="AR10" i="4" s="1"/>
  <c r="AQ207" i="4"/>
  <c r="AR207" i="4" s="1"/>
  <c r="AQ49" i="4"/>
  <c r="AR49" i="4" s="1"/>
  <c r="AQ17" i="4"/>
  <c r="AR17" i="4" s="1"/>
  <c r="AQ63" i="4"/>
  <c r="AR63" i="4" s="1"/>
  <c r="AQ122" i="4"/>
  <c r="AR122" i="4" s="1"/>
  <c r="AQ185" i="4"/>
  <c r="AR185" i="4" s="1"/>
  <c r="AQ169" i="4"/>
  <c r="AR169" i="4" s="1"/>
  <c r="BC6" i="4"/>
  <c r="AQ180" i="4"/>
  <c r="AR180" i="4" s="1"/>
  <c r="AQ80" i="4"/>
  <c r="AR80" i="4" s="1"/>
  <c r="AQ204" i="4"/>
  <c r="AR204" i="4" s="1"/>
  <c r="AQ306" i="4"/>
  <c r="AR306" i="4" s="1"/>
  <c r="AQ165" i="4"/>
  <c r="AR165" i="4" s="1"/>
  <c r="AQ281" i="4"/>
  <c r="AR281" i="4" s="1"/>
  <c r="AQ186" i="4"/>
  <c r="AR186" i="4" s="1"/>
  <c r="AQ261" i="4"/>
  <c r="AR261" i="4" s="1"/>
  <c r="AQ84" i="4"/>
  <c r="AR84" i="4" s="1"/>
  <c r="AQ149" i="4"/>
  <c r="AR149" i="4" s="1"/>
  <c r="AO111" i="4"/>
  <c r="W6" i="4"/>
  <c r="X99" i="4" s="1"/>
  <c r="Z99" i="4" s="1"/>
  <c r="AB6" i="4"/>
  <c r="AC29" i="4" s="1"/>
  <c r="AE29" i="4" s="1"/>
  <c r="AR215" i="4"/>
  <c r="K186" i="4"/>
  <c r="AO262" i="4"/>
  <c r="AO47" i="4"/>
  <c r="AO73" i="4"/>
  <c r="J139" i="4" l="1"/>
  <c r="K139" i="4" s="1"/>
  <c r="R110" i="4"/>
  <c r="S110" i="4" s="1"/>
  <c r="T110" i="4" s="1"/>
  <c r="U110" i="4" s="1"/>
  <c r="R80" i="4"/>
  <c r="S80" i="4" s="1"/>
  <c r="T80" i="4" s="1"/>
  <c r="U80" i="4" s="1"/>
  <c r="R173" i="4"/>
  <c r="S173" i="4" s="1"/>
  <c r="T173" i="4" s="1"/>
  <c r="U173" i="4" s="1"/>
  <c r="R224" i="4"/>
  <c r="S224" i="4" s="1"/>
  <c r="T224" i="4" s="1"/>
  <c r="U224" i="4" s="1"/>
  <c r="R48" i="4"/>
  <c r="S48" i="4" s="1"/>
  <c r="T48" i="4" s="1"/>
  <c r="U48" i="4" s="1"/>
  <c r="R227" i="4"/>
  <c r="S227" i="4" s="1"/>
  <c r="T227" i="4" s="1"/>
  <c r="U227" i="4" s="1"/>
  <c r="R149" i="4"/>
  <c r="S149" i="4" s="1"/>
  <c r="T149" i="4" s="1"/>
  <c r="U149" i="4" s="1"/>
  <c r="T281" i="4"/>
  <c r="U281" i="4" s="1"/>
  <c r="BX13" i="4"/>
  <c r="AL308" i="4"/>
  <c r="AL307" i="4"/>
  <c r="BX14" i="4"/>
  <c r="BW25" i="4"/>
  <c r="M6" i="4"/>
  <c r="R179" i="4"/>
  <c r="S179" i="4" s="1"/>
  <c r="T179" i="4" s="1"/>
  <c r="U179" i="4" s="1"/>
  <c r="R244" i="4"/>
  <c r="S244" i="4" s="1"/>
  <c r="T244" i="4" s="1"/>
  <c r="U244" i="4" s="1"/>
  <c r="R37" i="4"/>
  <c r="S37" i="4" s="1"/>
  <c r="T37" i="4" s="1"/>
  <c r="U37" i="4" s="1"/>
  <c r="R221" i="4"/>
  <c r="S221" i="4" s="1"/>
  <c r="T221" i="4" s="1"/>
  <c r="U221" i="4" s="1"/>
  <c r="R106" i="4"/>
  <c r="S106" i="4" s="1"/>
  <c r="T106" i="4" s="1"/>
  <c r="U106" i="4" s="1"/>
  <c r="R303" i="4"/>
  <c r="S303" i="4" s="1"/>
  <c r="T303" i="4" s="1"/>
  <c r="U303" i="4" s="1"/>
  <c r="R126" i="4"/>
  <c r="S126" i="4" s="1"/>
  <c r="T126" i="4" s="1"/>
  <c r="U126" i="4" s="1"/>
  <c r="R137" i="4"/>
  <c r="S137" i="4" s="1"/>
  <c r="T137" i="4" s="1"/>
  <c r="U137" i="4" s="1"/>
  <c r="R233" i="4"/>
  <c r="S233" i="4" s="1"/>
  <c r="T233" i="4" s="1"/>
  <c r="U233" i="4" s="1"/>
  <c r="R140" i="4"/>
  <c r="S140" i="4" s="1"/>
  <c r="T140" i="4" s="1"/>
  <c r="U140" i="4" s="1"/>
  <c r="R131" i="4"/>
  <c r="S131" i="4" s="1"/>
  <c r="T131" i="4" s="1"/>
  <c r="U131" i="4" s="1"/>
  <c r="R12" i="4"/>
  <c r="S12" i="4" s="1"/>
  <c r="T12" i="4" s="1"/>
  <c r="U12" i="4" s="1"/>
  <c r="R107" i="4"/>
  <c r="S107" i="4" s="1"/>
  <c r="T107" i="4" s="1"/>
  <c r="U107" i="4" s="1"/>
  <c r="R81" i="4"/>
  <c r="S81" i="4" s="1"/>
  <c r="T81" i="4" s="1"/>
  <c r="U81" i="4" s="1"/>
  <c r="R195" i="4"/>
  <c r="S195" i="4" s="1"/>
  <c r="T195" i="4" s="1"/>
  <c r="U195" i="4" s="1"/>
  <c r="R171" i="4"/>
  <c r="S171" i="4" s="1"/>
  <c r="T171" i="4" s="1"/>
  <c r="U171" i="4" s="1"/>
  <c r="R138" i="4"/>
  <c r="S138" i="4" s="1"/>
  <c r="T138" i="4" s="1"/>
  <c r="U138" i="4" s="1"/>
  <c r="R73" i="4"/>
  <c r="S73" i="4" s="1"/>
  <c r="T73" i="4" s="1"/>
  <c r="U73" i="4" s="1"/>
  <c r="R127" i="4"/>
  <c r="S127" i="4" s="1"/>
  <c r="T127" i="4" s="1"/>
  <c r="U127" i="4" s="1"/>
  <c r="R163" i="4"/>
  <c r="S163" i="4" s="1"/>
  <c r="T163" i="4" s="1"/>
  <c r="U163" i="4" s="1"/>
  <c r="R225" i="4"/>
  <c r="S225" i="4" s="1"/>
  <c r="T225" i="4" s="1"/>
  <c r="U225" i="4" s="1"/>
  <c r="R268" i="4"/>
  <c r="S268" i="4" s="1"/>
  <c r="T268" i="4" s="1"/>
  <c r="U268" i="4" s="1"/>
  <c r="BB232" i="4"/>
  <c r="BC232" i="4" s="1"/>
  <c r="BB26" i="4"/>
  <c r="BC26" i="4" s="1"/>
  <c r="BB128" i="4"/>
  <c r="BC128" i="4" s="1"/>
  <c r="R278" i="4"/>
  <c r="S278" i="4" s="1"/>
  <c r="T278" i="4" s="1"/>
  <c r="U278" i="4" s="1"/>
  <c r="R252" i="4"/>
  <c r="S252" i="4" s="1"/>
  <c r="T252" i="4" s="1"/>
  <c r="U252" i="4" s="1"/>
  <c r="R262" i="4"/>
  <c r="S262" i="4" s="1"/>
  <c r="T262" i="4" s="1"/>
  <c r="U262" i="4" s="1"/>
  <c r="R142" i="4"/>
  <c r="S142" i="4" s="1"/>
  <c r="T142" i="4" s="1"/>
  <c r="U142" i="4" s="1"/>
  <c r="R104" i="4"/>
  <c r="S104" i="4" s="1"/>
  <c r="T104" i="4" s="1"/>
  <c r="U104" i="4" s="1"/>
  <c r="R215" i="4"/>
  <c r="S215" i="4" s="1"/>
  <c r="T215" i="4" s="1"/>
  <c r="U215" i="4" s="1"/>
  <c r="R144" i="4"/>
  <c r="S144" i="4" s="1"/>
  <c r="T144" i="4" s="1"/>
  <c r="U144" i="4" s="1"/>
  <c r="R97" i="4"/>
  <c r="S97" i="4" s="1"/>
  <c r="T97" i="4" s="1"/>
  <c r="U97" i="4" s="1"/>
  <c r="R242" i="4"/>
  <c r="S242" i="4" s="1"/>
  <c r="T242" i="4" s="1"/>
  <c r="U242" i="4" s="1"/>
  <c r="R55" i="4"/>
  <c r="S55" i="4" s="1"/>
  <c r="T55" i="4" s="1"/>
  <c r="U55" i="4" s="1"/>
  <c r="BB141" i="4"/>
  <c r="BC141" i="4" s="1"/>
  <c r="BB211" i="4"/>
  <c r="BC211" i="4" s="1"/>
  <c r="R53" i="4"/>
  <c r="S53" i="4" s="1"/>
  <c r="T53" i="4" s="1"/>
  <c r="U53" i="4" s="1"/>
  <c r="R210" i="4"/>
  <c r="S210" i="4" s="1"/>
  <c r="T210" i="4" s="1"/>
  <c r="U210" i="4" s="1"/>
  <c r="R130" i="4"/>
  <c r="S130" i="4" s="1"/>
  <c r="T130" i="4" s="1"/>
  <c r="U130" i="4" s="1"/>
  <c r="R118" i="4"/>
  <c r="S118" i="4" s="1"/>
  <c r="T118" i="4" s="1"/>
  <c r="U118" i="4" s="1"/>
  <c r="R42" i="4"/>
  <c r="S42" i="4" s="1"/>
  <c r="T42" i="4" s="1"/>
  <c r="U42" i="4" s="1"/>
  <c r="R155" i="4"/>
  <c r="S155" i="4" s="1"/>
  <c r="T155" i="4" s="1"/>
  <c r="U155" i="4" s="1"/>
  <c r="BB56" i="4"/>
  <c r="BC56" i="4" s="1"/>
  <c r="BB254" i="4"/>
  <c r="BC254" i="4" s="1"/>
  <c r="R121" i="4"/>
  <c r="S121" i="4" s="1"/>
  <c r="T121" i="4" s="1"/>
  <c r="U121" i="4" s="1"/>
  <c r="R198" i="4"/>
  <c r="S198" i="4" s="1"/>
  <c r="T198" i="4" s="1"/>
  <c r="U198" i="4" s="1"/>
  <c r="R192" i="4"/>
  <c r="S192" i="4" s="1"/>
  <c r="T192" i="4" s="1"/>
  <c r="U192" i="4" s="1"/>
  <c r="R33" i="4"/>
  <c r="S33" i="4" s="1"/>
  <c r="T33" i="4" s="1"/>
  <c r="U33" i="4" s="1"/>
  <c r="R88" i="4"/>
  <c r="S88" i="4" s="1"/>
  <c r="T88" i="4" s="1"/>
  <c r="U88" i="4" s="1"/>
  <c r="R64" i="4"/>
  <c r="S64" i="4" s="1"/>
  <c r="T64" i="4" s="1"/>
  <c r="U64" i="4" s="1"/>
  <c r="R289" i="4"/>
  <c r="S289" i="4" s="1"/>
  <c r="T289" i="4" s="1"/>
  <c r="U289" i="4" s="1"/>
  <c r="R226" i="4"/>
  <c r="S226" i="4" s="1"/>
  <c r="T226" i="4" s="1"/>
  <c r="U226" i="4" s="1"/>
  <c r="R51" i="4"/>
  <c r="S51" i="4" s="1"/>
  <c r="T51" i="4" s="1"/>
  <c r="U51" i="4" s="1"/>
  <c r="BB233" i="4"/>
  <c r="BC233" i="4" s="1"/>
  <c r="R119" i="4"/>
  <c r="S119" i="4" s="1"/>
  <c r="T119" i="4" s="1"/>
  <c r="U119" i="4" s="1"/>
  <c r="R295" i="4"/>
  <c r="S295" i="4" s="1"/>
  <c r="T295" i="4" s="1"/>
  <c r="U295" i="4" s="1"/>
  <c r="R234" i="4"/>
  <c r="S234" i="4" s="1"/>
  <c r="T234" i="4" s="1"/>
  <c r="U234" i="4" s="1"/>
  <c r="R22" i="4"/>
  <c r="S22" i="4" s="1"/>
  <c r="T22" i="4" s="1"/>
  <c r="U22" i="4" s="1"/>
  <c r="R29" i="4"/>
  <c r="S29" i="4" s="1"/>
  <c r="T29" i="4" s="1"/>
  <c r="U29" i="4" s="1"/>
  <c r="BB40" i="4"/>
  <c r="BC40" i="4" s="1"/>
  <c r="R46" i="4"/>
  <c r="S46" i="4" s="1"/>
  <c r="T46" i="4" s="1"/>
  <c r="U46" i="4" s="1"/>
  <c r="R275" i="4"/>
  <c r="S275" i="4" s="1"/>
  <c r="T275" i="4" s="1"/>
  <c r="U275" i="4" s="1"/>
  <c r="R276" i="4"/>
  <c r="S276" i="4" s="1"/>
  <c r="T276" i="4" s="1"/>
  <c r="U276" i="4" s="1"/>
  <c r="R40" i="4"/>
  <c r="S40" i="4" s="1"/>
  <c r="T40" i="4" s="1"/>
  <c r="U40" i="4" s="1"/>
  <c r="R47" i="4"/>
  <c r="S47" i="4" s="1"/>
  <c r="T47" i="4" s="1"/>
  <c r="U47" i="4" s="1"/>
  <c r="R150" i="4"/>
  <c r="S150" i="4" s="1"/>
  <c r="T150" i="4" s="1"/>
  <c r="U150" i="4" s="1"/>
  <c r="R178" i="4"/>
  <c r="S178" i="4" s="1"/>
  <c r="T178" i="4" s="1"/>
  <c r="U178" i="4" s="1"/>
  <c r="R84" i="4"/>
  <c r="S84" i="4" s="1"/>
  <c r="T84" i="4" s="1"/>
  <c r="U84" i="4" s="1"/>
  <c r="R292" i="4"/>
  <c r="S292" i="4" s="1"/>
  <c r="T292" i="4" s="1"/>
  <c r="U292" i="4" s="1"/>
  <c r="R207" i="4"/>
  <c r="S207" i="4" s="1"/>
  <c r="T207" i="4" s="1"/>
  <c r="U207" i="4" s="1"/>
  <c r="R109" i="4"/>
  <c r="S109" i="4" s="1"/>
  <c r="T109" i="4" s="1"/>
  <c r="U109" i="4" s="1"/>
  <c r="R277" i="4"/>
  <c r="S277" i="4" s="1"/>
  <c r="T277" i="4" s="1"/>
  <c r="U277" i="4" s="1"/>
  <c r="R269" i="4"/>
  <c r="S269" i="4" s="1"/>
  <c r="T269" i="4" s="1"/>
  <c r="U269" i="4" s="1"/>
  <c r="R98" i="4"/>
  <c r="S98" i="4" s="1"/>
  <c r="T98" i="4" s="1"/>
  <c r="U98" i="4" s="1"/>
  <c r="R153" i="4"/>
  <c r="S153" i="4" s="1"/>
  <c r="T153" i="4" s="1"/>
  <c r="U153" i="4" s="1"/>
  <c r="R93" i="4"/>
  <c r="S93" i="4" s="1"/>
  <c r="T93" i="4" s="1"/>
  <c r="U93" i="4" s="1"/>
  <c r="R188" i="4"/>
  <c r="S188" i="4" s="1"/>
  <c r="T188" i="4" s="1"/>
  <c r="U188" i="4" s="1"/>
  <c r="R83" i="4"/>
  <c r="S83" i="4" s="1"/>
  <c r="T83" i="4" s="1"/>
  <c r="U83" i="4" s="1"/>
  <c r="R7" i="4"/>
  <c r="S7" i="4" s="1"/>
  <c r="T7" i="4" s="1"/>
  <c r="U7" i="4" s="1"/>
  <c r="BB229" i="4"/>
  <c r="BC229" i="4" s="1"/>
  <c r="BB144" i="4"/>
  <c r="BC144" i="4" s="1"/>
  <c r="R279" i="4"/>
  <c r="S279" i="4" s="1"/>
  <c r="T279" i="4" s="1"/>
  <c r="U279" i="4" s="1"/>
  <c r="R190" i="4"/>
  <c r="S190" i="4" s="1"/>
  <c r="T190" i="4" s="1"/>
  <c r="U190" i="4" s="1"/>
  <c r="R77" i="4"/>
  <c r="S77" i="4" s="1"/>
  <c r="T77" i="4" s="1"/>
  <c r="U77" i="4" s="1"/>
  <c r="R164" i="4"/>
  <c r="S164" i="4" s="1"/>
  <c r="T164" i="4" s="1"/>
  <c r="U164" i="4" s="1"/>
  <c r="R152" i="4"/>
  <c r="S152" i="4" s="1"/>
  <c r="T152" i="4" s="1"/>
  <c r="U152" i="4" s="1"/>
  <c r="R99" i="4"/>
  <c r="S99" i="4" s="1"/>
  <c r="T99" i="4" s="1"/>
  <c r="U99" i="4" s="1"/>
  <c r="R170" i="4"/>
  <c r="S170" i="4" s="1"/>
  <c r="T170" i="4" s="1"/>
  <c r="U170" i="4" s="1"/>
  <c r="R297" i="4"/>
  <c r="S297" i="4" s="1"/>
  <c r="T297" i="4" s="1"/>
  <c r="U297" i="4" s="1"/>
  <c r="R86" i="4"/>
  <c r="S86" i="4" s="1"/>
  <c r="T86" i="4" s="1"/>
  <c r="U86" i="4" s="1"/>
  <c r="R304" i="4"/>
  <c r="S304" i="4" s="1"/>
  <c r="T304" i="4" s="1"/>
  <c r="U304" i="4" s="1"/>
  <c r="R147" i="4"/>
  <c r="S147" i="4" s="1"/>
  <c r="T147" i="4" s="1"/>
  <c r="U147" i="4" s="1"/>
  <c r="BB247" i="4"/>
  <c r="BC247" i="4" s="1"/>
  <c r="BB83" i="4"/>
  <c r="BC83" i="4" s="1"/>
  <c r="BB99" i="4"/>
  <c r="BC99" i="4" s="1"/>
  <c r="BB239" i="4"/>
  <c r="BC239" i="4" s="1"/>
  <c r="BB103" i="4"/>
  <c r="BC103" i="4" s="1"/>
  <c r="BB89" i="4"/>
  <c r="BC89" i="4" s="1"/>
  <c r="BB129" i="4"/>
  <c r="BC129" i="4" s="1"/>
  <c r="R111" i="4"/>
  <c r="S111" i="4" s="1"/>
  <c r="T111" i="4" s="1"/>
  <c r="U111" i="4" s="1"/>
  <c r="R49" i="4"/>
  <c r="S49" i="4" s="1"/>
  <c r="T49" i="4" s="1"/>
  <c r="U49" i="4" s="1"/>
  <c r="R209" i="4"/>
  <c r="S209" i="4" s="1"/>
  <c r="T209" i="4" s="1"/>
  <c r="U209" i="4" s="1"/>
  <c r="R254" i="4"/>
  <c r="S254" i="4" s="1"/>
  <c r="T254" i="4" s="1"/>
  <c r="U254" i="4" s="1"/>
  <c r="R185" i="4"/>
  <c r="S185" i="4" s="1"/>
  <c r="T185" i="4" s="1"/>
  <c r="U185" i="4" s="1"/>
  <c r="R21" i="4"/>
  <c r="S21" i="4" s="1"/>
  <c r="T21" i="4" s="1"/>
  <c r="U21" i="4" s="1"/>
  <c r="R162" i="4"/>
  <c r="S162" i="4" s="1"/>
  <c r="T162" i="4" s="1"/>
  <c r="U162" i="4" s="1"/>
  <c r="R54" i="4"/>
  <c r="S54" i="4" s="1"/>
  <c r="T54" i="4" s="1"/>
  <c r="U54" i="4" s="1"/>
  <c r="R186" i="4"/>
  <c r="S186" i="4" s="1"/>
  <c r="T186" i="4" s="1"/>
  <c r="U186" i="4" s="1"/>
  <c r="R100" i="4"/>
  <c r="S100" i="4" s="1"/>
  <c r="T100" i="4" s="1"/>
  <c r="U100" i="4" s="1"/>
  <c r="R18" i="4"/>
  <c r="S18" i="4" s="1"/>
  <c r="T18" i="4" s="1"/>
  <c r="U18" i="4" s="1"/>
  <c r="R270" i="4"/>
  <c r="S270" i="4" s="1"/>
  <c r="T270" i="4" s="1"/>
  <c r="U270" i="4" s="1"/>
  <c r="R168" i="4"/>
  <c r="S168" i="4" s="1"/>
  <c r="T168" i="4" s="1"/>
  <c r="U168" i="4" s="1"/>
  <c r="R189" i="4"/>
  <c r="S189" i="4" s="1"/>
  <c r="T189" i="4" s="1"/>
  <c r="U189" i="4" s="1"/>
  <c r="R249" i="4"/>
  <c r="S249" i="4" s="1"/>
  <c r="T249" i="4" s="1"/>
  <c r="U249" i="4" s="1"/>
  <c r="R124" i="4"/>
  <c r="S124" i="4" s="1"/>
  <c r="T124" i="4" s="1"/>
  <c r="U124" i="4" s="1"/>
  <c r="R288" i="4"/>
  <c r="S288" i="4" s="1"/>
  <c r="T288" i="4" s="1"/>
  <c r="U288" i="4" s="1"/>
  <c r="R172" i="4"/>
  <c r="S172" i="4" s="1"/>
  <c r="T172" i="4" s="1"/>
  <c r="U172" i="4" s="1"/>
  <c r="R79" i="4"/>
  <c r="S79" i="4" s="1"/>
  <c r="T79" i="4" s="1"/>
  <c r="U79" i="4" s="1"/>
  <c r="R139" i="4"/>
  <c r="S139" i="4" s="1"/>
  <c r="T139" i="4" s="1"/>
  <c r="U139" i="4" s="1"/>
  <c r="R191" i="4"/>
  <c r="S191" i="4" s="1"/>
  <c r="T191" i="4" s="1"/>
  <c r="U191" i="4" s="1"/>
  <c r="R299" i="4"/>
  <c r="S299" i="4" s="1"/>
  <c r="T299" i="4" s="1"/>
  <c r="U299" i="4" s="1"/>
  <c r="R56" i="4"/>
  <c r="S56" i="4" s="1"/>
  <c r="T56" i="4" s="1"/>
  <c r="U56" i="4" s="1"/>
  <c r="R250" i="4"/>
  <c r="S250" i="4" s="1"/>
  <c r="T250" i="4" s="1"/>
  <c r="U250" i="4" s="1"/>
  <c r="R169" i="4"/>
  <c r="S169" i="4" s="1"/>
  <c r="T169" i="4" s="1"/>
  <c r="U169" i="4" s="1"/>
  <c r="R158" i="4"/>
  <c r="S158" i="4" s="1"/>
  <c r="T158" i="4" s="1"/>
  <c r="U158" i="4" s="1"/>
  <c r="R57" i="4"/>
  <c r="S57" i="4" s="1"/>
  <c r="T57" i="4" s="1"/>
  <c r="U57" i="4" s="1"/>
  <c r="R236" i="4"/>
  <c r="S236" i="4" s="1"/>
  <c r="T236" i="4" s="1"/>
  <c r="U236" i="4" s="1"/>
  <c r="BB39" i="4"/>
  <c r="BC39" i="4" s="1"/>
  <c r="BB285" i="4"/>
  <c r="BC285" i="4" s="1"/>
  <c r="BB28" i="4"/>
  <c r="BC28" i="4" s="1"/>
  <c r="BB131" i="4"/>
  <c r="BC131" i="4" s="1"/>
  <c r="BB212" i="4"/>
  <c r="BC212" i="4" s="1"/>
  <c r="BB72" i="4"/>
  <c r="BC72" i="4" s="1"/>
  <c r="BB9" i="4"/>
  <c r="BC9" i="4" s="1"/>
  <c r="BB132" i="4"/>
  <c r="BC132" i="4" s="1"/>
  <c r="BB210" i="4"/>
  <c r="BC210" i="4" s="1"/>
  <c r="BB158" i="4"/>
  <c r="BC158" i="4" s="1"/>
  <c r="BB100" i="4"/>
  <c r="BC100" i="4" s="1"/>
  <c r="BB95" i="4"/>
  <c r="BC95" i="4" s="1"/>
  <c r="R217" i="4"/>
  <c r="S217" i="4" s="1"/>
  <c r="T217" i="4" s="1"/>
  <c r="U217" i="4" s="1"/>
  <c r="R194" i="4"/>
  <c r="S194" i="4" s="1"/>
  <c r="T194" i="4" s="1"/>
  <c r="U194" i="4" s="1"/>
  <c r="R211" i="4"/>
  <c r="S211" i="4" s="1"/>
  <c r="T211" i="4" s="1"/>
  <c r="U211" i="4" s="1"/>
  <c r="R240" i="4"/>
  <c r="S240" i="4" s="1"/>
  <c r="T240" i="4" s="1"/>
  <c r="U240" i="4" s="1"/>
  <c r="R161" i="4"/>
  <c r="S161" i="4" s="1"/>
  <c r="T161" i="4" s="1"/>
  <c r="U161" i="4" s="1"/>
  <c r="R94" i="4"/>
  <c r="S94" i="4" s="1"/>
  <c r="T94" i="4" s="1"/>
  <c r="U94" i="4" s="1"/>
  <c r="R85" i="4"/>
  <c r="S85" i="4" s="1"/>
  <c r="T85" i="4" s="1"/>
  <c r="U85" i="4" s="1"/>
  <c r="R301" i="4"/>
  <c r="S301" i="4" s="1"/>
  <c r="T301" i="4" s="1"/>
  <c r="U301" i="4" s="1"/>
  <c r="R148" i="4"/>
  <c r="S148" i="4" s="1"/>
  <c r="T148" i="4" s="1"/>
  <c r="U148" i="4" s="1"/>
  <c r="R257" i="4"/>
  <c r="S257" i="4" s="1"/>
  <c r="T257" i="4" s="1"/>
  <c r="U257" i="4" s="1"/>
  <c r="R167" i="4"/>
  <c r="S167" i="4" s="1"/>
  <c r="T167" i="4" s="1"/>
  <c r="U167" i="4" s="1"/>
  <c r="R38" i="4"/>
  <c r="S38" i="4" s="1"/>
  <c r="T38" i="4" s="1"/>
  <c r="U38" i="4" s="1"/>
  <c r="R58" i="4"/>
  <c r="S58" i="4" s="1"/>
  <c r="T58" i="4" s="1"/>
  <c r="U58" i="4" s="1"/>
  <c r="R112" i="4"/>
  <c r="S112" i="4" s="1"/>
  <c r="T112" i="4" s="1"/>
  <c r="U112" i="4" s="1"/>
  <c r="R231" i="4"/>
  <c r="S231" i="4" s="1"/>
  <c r="T231" i="4" s="1"/>
  <c r="U231" i="4" s="1"/>
  <c r="R241" i="4"/>
  <c r="S241" i="4" s="1"/>
  <c r="T241" i="4" s="1"/>
  <c r="U241" i="4" s="1"/>
  <c r="R229" i="4"/>
  <c r="S229" i="4" s="1"/>
  <c r="T229" i="4" s="1"/>
  <c r="U229" i="4" s="1"/>
  <c r="R284" i="4"/>
  <c r="S284" i="4" s="1"/>
  <c r="T284" i="4" s="1"/>
  <c r="U284" i="4" s="1"/>
  <c r="R39" i="4"/>
  <c r="S39" i="4" s="1"/>
  <c r="T39" i="4" s="1"/>
  <c r="U39" i="4" s="1"/>
  <c r="R238" i="4"/>
  <c r="S238" i="4" s="1"/>
  <c r="T238" i="4" s="1"/>
  <c r="U238" i="4" s="1"/>
  <c r="R74" i="4"/>
  <c r="S74" i="4" s="1"/>
  <c r="T74" i="4" s="1"/>
  <c r="U74" i="4" s="1"/>
  <c r="R11" i="4"/>
  <c r="S11" i="4" s="1"/>
  <c r="T11" i="4" s="1"/>
  <c r="U11" i="4" s="1"/>
  <c r="R63" i="4"/>
  <c r="S63" i="4" s="1"/>
  <c r="T63" i="4" s="1"/>
  <c r="U63" i="4" s="1"/>
  <c r="R91" i="4"/>
  <c r="S91" i="4" s="1"/>
  <c r="T91" i="4" s="1"/>
  <c r="U91" i="4" s="1"/>
  <c r="R143" i="4"/>
  <c r="S143" i="4" s="1"/>
  <c r="T143" i="4" s="1"/>
  <c r="U143" i="4" s="1"/>
  <c r="R200" i="4"/>
  <c r="S200" i="4" s="1"/>
  <c r="T200" i="4" s="1"/>
  <c r="U200" i="4" s="1"/>
  <c r="R246" i="4"/>
  <c r="S246" i="4" s="1"/>
  <c r="T246" i="4" s="1"/>
  <c r="U246" i="4" s="1"/>
  <c r="R89" i="4"/>
  <c r="S89" i="4" s="1"/>
  <c r="T89" i="4" s="1"/>
  <c r="U89" i="4" s="1"/>
  <c r="R24" i="4"/>
  <c r="S24" i="4" s="1"/>
  <c r="T24" i="4" s="1"/>
  <c r="U24" i="4" s="1"/>
  <c r="R247" i="4"/>
  <c r="S247" i="4" s="1"/>
  <c r="T247" i="4" s="1"/>
  <c r="U247" i="4" s="1"/>
  <c r="R36" i="4"/>
  <c r="S36" i="4" s="1"/>
  <c r="T36" i="4" s="1"/>
  <c r="U36" i="4" s="1"/>
  <c r="R9" i="4"/>
  <c r="S9" i="4" s="1"/>
  <c r="T9" i="4" s="1"/>
  <c r="U9" i="4" s="1"/>
  <c r="R108" i="4"/>
  <c r="S108" i="4" s="1"/>
  <c r="T108" i="4" s="1"/>
  <c r="U108" i="4" s="1"/>
  <c r="R287" i="4"/>
  <c r="S287" i="4" s="1"/>
  <c r="T287" i="4" s="1"/>
  <c r="U287" i="4" s="1"/>
  <c r="R300" i="4"/>
  <c r="S300" i="4" s="1"/>
  <c r="T300" i="4" s="1"/>
  <c r="U300" i="4" s="1"/>
  <c r="R26" i="4"/>
  <c r="S26" i="4" s="1"/>
  <c r="T26" i="4" s="1"/>
  <c r="U26" i="4" s="1"/>
  <c r="R293" i="4"/>
  <c r="S293" i="4" s="1"/>
  <c r="T293" i="4" s="1"/>
  <c r="U293" i="4" s="1"/>
  <c r="R16" i="4"/>
  <c r="S16" i="4" s="1"/>
  <c r="T16" i="4" s="1"/>
  <c r="U16" i="4" s="1"/>
  <c r="R214" i="4"/>
  <c r="S214" i="4" s="1"/>
  <c r="T214" i="4" s="1"/>
  <c r="U214" i="4" s="1"/>
  <c r="R69" i="4"/>
  <c r="S69" i="4" s="1"/>
  <c r="T69" i="4" s="1"/>
  <c r="U69" i="4" s="1"/>
  <c r="R273" i="4"/>
  <c r="S273" i="4" s="1"/>
  <c r="T273" i="4" s="1"/>
  <c r="U273" i="4" s="1"/>
  <c r="R128" i="4"/>
  <c r="S128" i="4" s="1"/>
  <c r="T128" i="4" s="1"/>
  <c r="U128" i="4" s="1"/>
  <c r="R102" i="4"/>
  <c r="S102" i="4" s="1"/>
  <c r="T102" i="4" s="1"/>
  <c r="U102" i="4" s="1"/>
  <c r="R290" i="4"/>
  <c r="S290" i="4" s="1"/>
  <c r="T290" i="4" s="1"/>
  <c r="U290" i="4" s="1"/>
  <c r="R237" i="4"/>
  <c r="S237" i="4" s="1"/>
  <c r="T237" i="4" s="1"/>
  <c r="U237" i="4" s="1"/>
  <c r="R176" i="4"/>
  <c r="S176" i="4" s="1"/>
  <c r="T176" i="4" s="1"/>
  <c r="U176" i="4" s="1"/>
  <c r="R263" i="4"/>
  <c r="S263" i="4" s="1"/>
  <c r="T263" i="4" s="1"/>
  <c r="U263" i="4" s="1"/>
  <c r="R213" i="4"/>
  <c r="S213" i="4" s="1"/>
  <c r="T213" i="4" s="1"/>
  <c r="U213" i="4" s="1"/>
  <c r="R23" i="4"/>
  <c r="S23" i="4" s="1"/>
  <c r="T23" i="4" s="1"/>
  <c r="U23" i="4" s="1"/>
  <c r="R266" i="4"/>
  <c r="S266" i="4" s="1"/>
  <c r="T266" i="4" s="1"/>
  <c r="U266" i="4" s="1"/>
  <c r="R174" i="4"/>
  <c r="S174" i="4" s="1"/>
  <c r="T174" i="4" s="1"/>
  <c r="U174" i="4" s="1"/>
  <c r="R265" i="4"/>
  <c r="S265" i="4" s="1"/>
  <c r="T265" i="4" s="1"/>
  <c r="U265" i="4" s="1"/>
  <c r="R114" i="4"/>
  <c r="S114" i="4" s="1"/>
  <c r="T114" i="4" s="1"/>
  <c r="U114" i="4" s="1"/>
  <c r="R280" i="4"/>
  <c r="S280" i="4" s="1"/>
  <c r="T280" i="4" s="1"/>
  <c r="U280" i="4" s="1"/>
  <c r="R125" i="4"/>
  <c r="S125" i="4" s="1"/>
  <c r="T125" i="4" s="1"/>
  <c r="U125" i="4" s="1"/>
  <c r="R256" i="4"/>
  <c r="S256" i="4" s="1"/>
  <c r="T256" i="4" s="1"/>
  <c r="U256" i="4" s="1"/>
  <c r="R253" i="4"/>
  <c r="S253" i="4" s="1"/>
  <c r="T253" i="4" s="1"/>
  <c r="U253" i="4" s="1"/>
  <c r="R243" i="4"/>
  <c r="S243" i="4" s="1"/>
  <c r="T243" i="4" s="1"/>
  <c r="U243" i="4" s="1"/>
  <c r="R223" i="4"/>
  <c r="S223" i="4" s="1"/>
  <c r="T223" i="4" s="1"/>
  <c r="U223" i="4" s="1"/>
  <c r="R196" i="4"/>
  <c r="S196" i="4" s="1"/>
  <c r="T196" i="4" s="1"/>
  <c r="U196" i="4" s="1"/>
  <c r="R28" i="4"/>
  <c r="S28" i="4" s="1"/>
  <c r="T28" i="4" s="1"/>
  <c r="U28" i="4" s="1"/>
  <c r="R272" i="4"/>
  <c r="S272" i="4" s="1"/>
  <c r="T272" i="4" s="1"/>
  <c r="U272" i="4" s="1"/>
  <c r="R136" i="4"/>
  <c r="S136" i="4" s="1"/>
  <c r="T136" i="4" s="1"/>
  <c r="U136" i="4" s="1"/>
  <c r="R235" i="4"/>
  <c r="S235" i="4" s="1"/>
  <c r="T235" i="4" s="1"/>
  <c r="U235" i="4" s="1"/>
  <c r="R25" i="4"/>
  <c r="S25" i="4" s="1"/>
  <c r="T25" i="4" s="1"/>
  <c r="U25" i="4" s="1"/>
  <c r="R180" i="4"/>
  <c r="S180" i="4" s="1"/>
  <c r="T180" i="4" s="1"/>
  <c r="U180" i="4" s="1"/>
  <c r="R67" i="4"/>
  <c r="S67" i="4" s="1"/>
  <c r="T67" i="4" s="1"/>
  <c r="U67" i="4" s="1"/>
  <c r="R87" i="4"/>
  <c r="S87" i="4" s="1"/>
  <c r="T87" i="4" s="1"/>
  <c r="U87" i="4" s="1"/>
  <c r="R258" i="4"/>
  <c r="S258" i="4" s="1"/>
  <c r="T258" i="4" s="1"/>
  <c r="U258" i="4" s="1"/>
  <c r="R267" i="4"/>
  <c r="S267" i="4" s="1"/>
  <c r="T267" i="4" s="1"/>
  <c r="U267" i="4" s="1"/>
  <c r="R19" i="4"/>
  <c r="S19" i="4" s="1"/>
  <c r="T19" i="4" s="1"/>
  <c r="U19" i="4" s="1"/>
  <c r="R71" i="4"/>
  <c r="S71" i="4" s="1"/>
  <c r="T71" i="4" s="1"/>
  <c r="U71" i="4" s="1"/>
  <c r="R115" i="4"/>
  <c r="S115" i="4" s="1"/>
  <c r="T115" i="4" s="1"/>
  <c r="U115" i="4" s="1"/>
  <c r="R151" i="4"/>
  <c r="S151" i="4" s="1"/>
  <c r="T151" i="4" s="1"/>
  <c r="U151" i="4" s="1"/>
  <c r="R212" i="4"/>
  <c r="S212" i="4" s="1"/>
  <c r="T212" i="4" s="1"/>
  <c r="U212" i="4" s="1"/>
  <c r="R10" i="4"/>
  <c r="S10" i="4" s="1"/>
  <c r="T10" i="4" s="1"/>
  <c r="U10" i="4" s="1"/>
  <c r="R44" i="4"/>
  <c r="S44" i="4" s="1"/>
  <c r="T44" i="4" s="1"/>
  <c r="U44" i="4" s="1"/>
  <c r="R8" i="4"/>
  <c r="S8" i="4" s="1"/>
  <c r="T8" i="4" s="1"/>
  <c r="U8" i="4" s="1"/>
  <c r="R264" i="4"/>
  <c r="S264" i="4" s="1"/>
  <c r="T264" i="4" s="1"/>
  <c r="U264" i="4" s="1"/>
  <c r="R181" i="4"/>
  <c r="S181" i="4" s="1"/>
  <c r="T181" i="4" s="1"/>
  <c r="U181" i="4" s="1"/>
  <c r="R296" i="4"/>
  <c r="S296" i="4" s="1"/>
  <c r="T296" i="4" s="1"/>
  <c r="U296" i="4" s="1"/>
  <c r="R305" i="4"/>
  <c r="S305" i="4" s="1"/>
  <c r="T305" i="4" s="1"/>
  <c r="U305" i="4" s="1"/>
  <c r="R116" i="4"/>
  <c r="S116" i="4" s="1"/>
  <c r="T116" i="4" s="1"/>
  <c r="U116" i="4" s="1"/>
  <c r="R306" i="4"/>
  <c r="S306" i="4" s="1"/>
  <c r="T306" i="4" s="1"/>
  <c r="U306" i="4" s="1"/>
  <c r="R248" i="4"/>
  <c r="S248" i="4" s="1"/>
  <c r="T248" i="4" s="1"/>
  <c r="U248" i="4" s="1"/>
  <c r="R177" i="4"/>
  <c r="S177" i="4" s="1"/>
  <c r="T177" i="4" s="1"/>
  <c r="U177" i="4" s="1"/>
  <c r="R30" i="4"/>
  <c r="S30" i="4" s="1"/>
  <c r="T30" i="4" s="1"/>
  <c r="U30" i="4" s="1"/>
  <c r="R14" i="4"/>
  <c r="S14" i="4" s="1"/>
  <c r="T14" i="4" s="1"/>
  <c r="U14" i="4" s="1"/>
  <c r="R129" i="4"/>
  <c r="S129" i="4" s="1"/>
  <c r="T129" i="4" s="1"/>
  <c r="U129" i="4" s="1"/>
  <c r="R146" i="4"/>
  <c r="S146" i="4" s="1"/>
  <c r="T146" i="4" s="1"/>
  <c r="U146" i="4" s="1"/>
  <c r="R283" i="4"/>
  <c r="S283" i="4" s="1"/>
  <c r="T283" i="4" s="1"/>
  <c r="U283" i="4" s="1"/>
  <c r="R41" i="4"/>
  <c r="S41" i="4" s="1"/>
  <c r="T41" i="4" s="1"/>
  <c r="U41" i="4" s="1"/>
  <c r="R298" i="4"/>
  <c r="S298" i="4" s="1"/>
  <c r="T298" i="4" s="1"/>
  <c r="U298" i="4" s="1"/>
  <c r="R62" i="4"/>
  <c r="S62" i="4" s="1"/>
  <c r="T62" i="4" s="1"/>
  <c r="U62" i="4" s="1"/>
  <c r="R60" i="4"/>
  <c r="S60" i="4" s="1"/>
  <c r="T60" i="4" s="1"/>
  <c r="U60" i="4" s="1"/>
  <c r="R132" i="4"/>
  <c r="S132" i="4" s="1"/>
  <c r="T132" i="4" s="1"/>
  <c r="U132" i="4" s="1"/>
  <c r="BB18" i="4"/>
  <c r="BC18" i="4" s="1"/>
  <c r="BB107" i="4"/>
  <c r="BC107" i="4" s="1"/>
  <c r="BB181" i="4"/>
  <c r="BC181" i="4" s="1"/>
  <c r="BB34" i="4"/>
  <c r="BC34" i="4" s="1"/>
  <c r="BB45" i="4"/>
  <c r="BC45" i="4" s="1"/>
  <c r="BB195" i="4"/>
  <c r="BC195" i="4" s="1"/>
  <c r="BB252" i="4"/>
  <c r="BC252" i="4" s="1"/>
  <c r="BB166" i="4"/>
  <c r="BC166" i="4" s="1"/>
  <c r="BB121" i="4"/>
  <c r="BC121" i="4" s="1"/>
  <c r="BB110" i="4"/>
  <c r="BC110" i="4" s="1"/>
  <c r="BB58" i="4"/>
  <c r="BC58" i="4" s="1"/>
  <c r="BB264" i="4"/>
  <c r="BC264" i="4" s="1"/>
  <c r="BB69" i="4"/>
  <c r="BC69" i="4" s="1"/>
  <c r="BB13" i="4"/>
  <c r="BC13" i="4" s="1"/>
  <c r="BB304" i="4"/>
  <c r="BC304" i="4" s="1"/>
  <c r="BB192" i="4"/>
  <c r="BC192" i="4" s="1"/>
  <c r="BB178" i="4"/>
  <c r="BC178" i="4" s="1"/>
  <c r="BB160" i="4"/>
  <c r="BC160" i="4" s="1"/>
  <c r="BB179" i="4"/>
  <c r="BC179" i="4" s="1"/>
  <c r="BB274" i="4"/>
  <c r="BC274" i="4" s="1"/>
  <c r="BB87" i="4"/>
  <c r="BC87" i="4" s="1"/>
  <c r="BB114" i="4"/>
  <c r="BC114" i="4" s="1"/>
  <c r="BB190" i="4"/>
  <c r="BC190" i="4" s="1"/>
  <c r="BB59" i="4"/>
  <c r="BC59" i="4" s="1"/>
  <c r="BB263" i="4"/>
  <c r="BC263" i="4" s="1"/>
  <c r="BB32" i="4"/>
  <c r="BC32" i="4" s="1"/>
  <c r="BB226" i="4"/>
  <c r="BC226" i="4" s="1"/>
  <c r="BB199" i="4"/>
  <c r="BC199" i="4" s="1"/>
  <c r="BB54" i="4"/>
  <c r="BC54" i="4" s="1"/>
  <c r="BB200" i="4"/>
  <c r="BC200" i="4" s="1"/>
  <c r="BB81" i="4"/>
  <c r="BC81" i="4" s="1"/>
  <c r="BB16" i="4"/>
  <c r="BC16" i="4" s="1"/>
  <c r="BB143" i="4"/>
  <c r="BC143" i="4" s="1"/>
  <c r="R43" i="4"/>
  <c r="S43" i="4" s="1"/>
  <c r="T43" i="4" s="1"/>
  <c r="U43" i="4" s="1"/>
  <c r="R184" i="4"/>
  <c r="S184" i="4" s="1"/>
  <c r="T184" i="4" s="1"/>
  <c r="U184" i="4" s="1"/>
  <c r="R286" i="4"/>
  <c r="S286" i="4" s="1"/>
  <c r="T286" i="4" s="1"/>
  <c r="U286" i="4" s="1"/>
  <c r="R134" i="4"/>
  <c r="S134" i="4" s="1"/>
  <c r="T134" i="4" s="1"/>
  <c r="U134" i="4" s="1"/>
  <c r="R66" i="4"/>
  <c r="S66" i="4" s="1"/>
  <c r="T66" i="4" s="1"/>
  <c r="U66" i="4" s="1"/>
  <c r="R141" i="4"/>
  <c r="S141" i="4" s="1"/>
  <c r="T141" i="4" s="1"/>
  <c r="U141" i="4" s="1"/>
  <c r="R260" i="4"/>
  <c r="S260" i="4" s="1"/>
  <c r="T260" i="4" s="1"/>
  <c r="U260" i="4" s="1"/>
  <c r="R20" i="4"/>
  <c r="S20" i="4" s="1"/>
  <c r="T20" i="4" s="1"/>
  <c r="U20" i="4" s="1"/>
  <c r="R187" i="4"/>
  <c r="S187" i="4" s="1"/>
  <c r="T187" i="4" s="1"/>
  <c r="U187" i="4" s="1"/>
  <c r="R133" i="4"/>
  <c r="S133" i="4" s="1"/>
  <c r="T133" i="4" s="1"/>
  <c r="U133" i="4" s="1"/>
  <c r="R182" i="4"/>
  <c r="S182" i="4" s="1"/>
  <c r="T182" i="4" s="1"/>
  <c r="U182" i="4" s="1"/>
  <c r="R245" i="4"/>
  <c r="S245" i="4" s="1"/>
  <c r="T245" i="4" s="1"/>
  <c r="U245" i="4" s="1"/>
  <c r="R203" i="4"/>
  <c r="S203" i="4" s="1"/>
  <c r="T203" i="4" s="1"/>
  <c r="U203" i="4" s="1"/>
  <c r="R228" i="4"/>
  <c r="S228" i="4" s="1"/>
  <c r="T228" i="4" s="1"/>
  <c r="U228" i="4" s="1"/>
  <c r="R145" i="4"/>
  <c r="S145" i="4" s="1"/>
  <c r="T145" i="4" s="1"/>
  <c r="U145" i="4" s="1"/>
  <c r="R101" i="4"/>
  <c r="S101" i="4" s="1"/>
  <c r="T101" i="4" s="1"/>
  <c r="U101" i="4" s="1"/>
  <c r="R154" i="4"/>
  <c r="S154" i="4" s="1"/>
  <c r="T154" i="4" s="1"/>
  <c r="U154" i="4" s="1"/>
  <c r="R122" i="4"/>
  <c r="S122" i="4" s="1"/>
  <c r="T122" i="4" s="1"/>
  <c r="U122" i="4" s="1"/>
  <c r="R291" i="4"/>
  <c r="S291" i="4" s="1"/>
  <c r="T291" i="4" s="1"/>
  <c r="U291" i="4" s="1"/>
  <c r="R45" i="4"/>
  <c r="S45" i="4" s="1"/>
  <c r="T45" i="4" s="1"/>
  <c r="U45" i="4" s="1"/>
  <c r="R27" i="4"/>
  <c r="S27" i="4" s="1"/>
  <c r="T27" i="4" s="1"/>
  <c r="U27" i="4" s="1"/>
  <c r="R123" i="4"/>
  <c r="S123" i="4" s="1"/>
  <c r="T123" i="4" s="1"/>
  <c r="U123" i="4" s="1"/>
  <c r="R208" i="4"/>
  <c r="S208" i="4" s="1"/>
  <c r="T208" i="4" s="1"/>
  <c r="U208" i="4" s="1"/>
  <c r="R274" i="4"/>
  <c r="S274" i="4" s="1"/>
  <c r="T274" i="4" s="1"/>
  <c r="U274" i="4" s="1"/>
  <c r="R78" i="4"/>
  <c r="S78" i="4" s="1"/>
  <c r="T78" i="4" s="1"/>
  <c r="U78" i="4" s="1"/>
  <c r="R165" i="4"/>
  <c r="S165" i="4" s="1"/>
  <c r="T165" i="4" s="1"/>
  <c r="U165" i="4" s="1"/>
  <c r="R17" i="4"/>
  <c r="S17" i="4" s="1"/>
  <c r="T17" i="4" s="1"/>
  <c r="U17" i="4" s="1"/>
  <c r="R68" i="4"/>
  <c r="S68" i="4" s="1"/>
  <c r="T68" i="4" s="1"/>
  <c r="U68" i="4" s="1"/>
  <c r="R156" i="4"/>
  <c r="S156" i="4" s="1"/>
  <c r="T156" i="4" s="1"/>
  <c r="U156" i="4" s="1"/>
  <c r="R193" i="4"/>
  <c r="S193" i="4" s="1"/>
  <c r="T193" i="4" s="1"/>
  <c r="U193" i="4" s="1"/>
  <c r="R255" i="4"/>
  <c r="S255" i="4" s="1"/>
  <c r="T255" i="4" s="1"/>
  <c r="U255" i="4" s="1"/>
  <c r="R220" i="4"/>
  <c r="S220" i="4" s="1"/>
  <c r="T220" i="4" s="1"/>
  <c r="U220" i="4" s="1"/>
  <c r="R261" i="4"/>
  <c r="S261" i="4" s="1"/>
  <c r="T261" i="4" s="1"/>
  <c r="U261" i="4" s="1"/>
  <c r="R50" i="4"/>
  <c r="S50" i="4" s="1"/>
  <c r="T50" i="4" s="1"/>
  <c r="U50" i="4" s="1"/>
  <c r="R75" i="4"/>
  <c r="S75" i="4" s="1"/>
  <c r="T75" i="4" s="1"/>
  <c r="U75" i="4" s="1"/>
  <c r="R259" i="4"/>
  <c r="S259" i="4" s="1"/>
  <c r="T259" i="4" s="1"/>
  <c r="U259" i="4" s="1"/>
  <c r="R166" i="4"/>
  <c r="S166" i="4" s="1"/>
  <c r="T166" i="4" s="1"/>
  <c r="U166" i="4" s="1"/>
  <c r="R15" i="4"/>
  <c r="S15" i="4" s="1"/>
  <c r="T15" i="4" s="1"/>
  <c r="U15" i="4" s="1"/>
  <c r="R95" i="4"/>
  <c r="S95" i="4" s="1"/>
  <c r="T95" i="4" s="1"/>
  <c r="U95" i="4" s="1"/>
  <c r="R159" i="4"/>
  <c r="S159" i="4" s="1"/>
  <c r="T159" i="4" s="1"/>
  <c r="U159" i="4" s="1"/>
  <c r="R70" i="4"/>
  <c r="S70" i="4" s="1"/>
  <c r="T70" i="4" s="1"/>
  <c r="U70" i="4" s="1"/>
  <c r="R120" i="4"/>
  <c r="S120" i="4" s="1"/>
  <c r="T120" i="4" s="1"/>
  <c r="U120" i="4" s="1"/>
  <c r="R201" i="4"/>
  <c r="S201" i="4" s="1"/>
  <c r="T201" i="4" s="1"/>
  <c r="U201" i="4" s="1"/>
  <c r="R59" i="4"/>
  <c r="S59" i="4" s="1"/>
  <c r="T59" i="4" s="1"/>
  <c r="U59" i="4" s="1"/>
  <c r="R204" i="4"/>
  <c r="S204" i="4" s="1"/>
  <c r="T204" i="4" s="1"/>
  <c r="U204" i="4" s="1"/>
  <c r="R294" i="4"/>
  <c r="S294" i="4" s="1"/>
  <c r="T294" i="4" s="1"/>
  <c r="U294" i="4" s="1"/>
  <c r="R34" i="4"/>
  <c r="S34" i="4" s="1"/>
  <c r="T34" i="4" s="1"/>
  <c r="U34" i="4" s="1"/>
  <c r="R183" i="4"/>
  <c r="S183" i="4" s="1"/>
  <c r="T183" i="4" s="1"/>
  <c r="U183" i="4" s="1"/>
  <c r="R90" i="4"/>
  <c r="S90" i="4" s="1"/>
  <c r="T90" i="4" s="1"/>
  <c r="U90" i="4" s="1"/>
  <c r="R157" i="4"/>
  <c r="S157" i="4" s="1"/>
  <c r="T157" i="4" s="1"/>
  <c r="U157" i="4" s="1"/>
  <c r="R202" i="4"/>
  <c r="S202" i="4" s="1"/>
  <c r="T202" i="4" s="1"/>
  <c r="U202" i="4" s="1"/>
  <c r="R76" i="4"/>
  <c r="S76" i="4" s="1"/>
  <c r="T76" i="4" s="1"/>
  <c r="U76" i="4" s="1"/>
  <c r="R216" i="4"/>
  <c r="S216" i="4" s="1"/>
  <c r="T216" i="4" s="1"/>
  <c r="U216" i="4" s="1"/>
  <c r="R13" i="4"/>
  <c r="S13" i="4" s="1"/>
  <c r="T13" i="4" s="1"/>
  <c r="U13" i="4" s="1"/>
  <c r="R105" i="4"/>
  <c r="S105" i="4" s="1"/>
  <c r="T105" i="4" s="1"/>
  <c r="U105" i="4" s="1"/>
  <c r="R206" i="4"/>
  <c r="S206" i="4" s="1"/>
  <c r="T206" i="4" s="1"/>
  <c r="U206" i="4" s="1"/>
  <c r="R285" i="4"/>
  <c r="S285" i="4" s="1"/>
  <c r="T285" i="4" s="1"/>
  <c r="U285" i="4" s="1"/>
  <c r="R117" i="4"/>
  <c r="S117" i="4" s="1"/>
  <c r="T117" i="4" s="1"/>
  <c r="U117" i="4" s="1"/>
  <c r="R82" i="4"/>
  <c r="S82" i="4" s="1"/>
  <c r="T82" i="4" s="1"/>
  <c r="U82" i="4" s="1"/>
  <c r="R175" i="4"/>
  <c r="S175" i="4" s="1"/>
  <c r="T175" i="4" s="1"/>
  <c r="U175" i="4" s="1"/>
  <c r="R52" i="4"/>
  <c r="S52" i="4" s="1"/>
  <c r="T52" i="4" s="1"/>
  <c r="U52" i="4" s="1"/>
  <c r="R61" i="4"/>
  <c r="S61" i="4" s="1"/>
  <c r="T61" i="4" s="1"/>
  <c r="U61" i="4" s="1"/>
  <c r="R239" i="4"/>
  <c r="S239" i="4" s="1"/>
  <c r="T239" i="4" s="1"/>
  <c r="U239" i="4" s="1"/>
  <c r="R35" i="4"/>
  <c r="S35" i="4" s="1"/>
  <c r="T35" i="4" s="1"/>
  <c r="U35" i="4" s="1"/>
  <c r="R135" i="4"/>
  <c r="S135" i="4" s="1"/>
  <c r="T135" i="4" s="1"/>
  <c r="U135" i="4" s="1"/>
  <c r="R222" i="4"/>
  <c r="S222" i="4" s="1"/>
  <c r="T222" i="4" s="1"/>
  <c r="U222" i="4" s="1"/>
  <c r="R302" i="4"/>
  <c r="S302" i="4" s="1"/>
  <c r="T302" i="4" s="1"/>
  <c r="U302" i="4" s="1"/>
  <c r="R113" i="4"/>
  <c r="S113" i="4" s="1"/>
  <c r="T113" i="4" s="1"/>
  <c r="U113" i="4" s="1"/>
  <c r="R219" i="4"/>
  <c r="S219" i="4" s="1"/>
  <c r="T219" i="4" s="1"/>
  <c r="U219" i="4" s="1"/>
  <c r="R32" i="4"/>
  <c r="S32" i="4" s="1"/>
  <c r="T32" i="4" s="1"/>
  <c r="U32" i="4" s="1"/>
  <c r="R96" i="4"/>
  <c r="S96" i="4" s="1"/>
  <c r="T96" i="4" s="1"/>
  <c r="U96" i="4" s="1"/>
  <c r="R160" i="4"/>
  <c r="S160" i="4" s="1"/>
  <c r="T160" i="4" s="1"/>
  <c r="U160" i="4" s="1"/>
  <c r="R218" i="4"/>
  <c r="S218" i="4" s="1"/>
  <c r="T218" i="4" s="1"/>
  <c r="U218" i="4" s="1"/>
  <c r="R271" i="4"/>
  <c r="S271" i="4" s="1"/>
  <c r="T271" i="4" s="1"/>
  <c r="U271" i="4" s="1"/>
  <c r="R251" i="4"/>
  <c r="S251" i="4" s="1"/>
  <c r="T251" i="4" s="1"/>
  <c r="U251" i="4" s="1"/>
  <c r="R197" i="4"/>
  <c r="S197" i="4" s="1"/>
  <c r="T197" i="4" s="1"/>
  <c r="U197" i="4" s="1"/>
  <c r="R92" i="4"/>
  <c r="S92" i="4" s="1"/>
  <c r="T92" i="4" s="1"/>
  <c r="U92" i="4" s="1"/>
  <c r="R65" i="4"/>
  <c r="S65" i="4" s="1"/>
  <c r="T65" i="4" s="1"/>
  <c r="U65" i="4" s="1"/>
  <c r="R282" i="4"/>
  <c r="S282" i="4" s="1"/>
  <c r="T282" i="4" s="1"/>
  <c r="U282" i="4" s="1"/>
  <c r="R205" i="4"/>
  <c r="S205" i="4" s="1"/>
  <c r="T205" i="4" s="1"/>
  <c r="U205" i="4" s="1"/>
  <c r="R31" i="4"/>
  <c r="S31" i="4" s="1"/>
  <c r="T31" i="4" s="1"/>
  <c r="U31" i="4" s="1"/>
  <c r="R103" i="4"/>
  <c r="S103" i="4" s="1"/>
  <c r="T103" i="4" s="1"/>
  <c r="U103" i="4" s="1"/>
  <c r="R230" i="4"/>
  <c r="S230" i="4" s="1"/>
  <c r="T230" i="4" s="1"/>
  <c r="U230" i="4" s="1"/>
  <c r="R72" i="4"/>
  <c r="S72" i="4" s="1"/>
  <c r="T72" i="4" s="1"/>
  <c r="U72" i="4" s="1"/>
  <c r="R199" i="4"/>
  <c r="S199" i="4" s="1"/>
  <c r="T199" i="4" s="1"/>
  <c r="U199" i="4" s="1"/>
  <c r="R232" i="4"/>
  <c r="S232" i="4" s="1"/>
  <c r="T232" i="4" s="1"/>
  <c r="U232" i="4" s="1"/>
  <c r="AZ6" i="4"/>
  <c r="BB21" i="4"/>
  <c r="BC21" i="4" s="1"/>
  <c r="BB261" i="4"/>
  <c r="BC261" i="4" s="1"/>
  <c r="BB305" i="4"/>
  <c r="BC305" i="4" s="1"/>
  <c r="BB97" i="4"/>
  <c r="BC97" i="4" s="1"/>
  <c r="BB219" i="4"/>
  <c r="BC219" i="4" s="1"/>
  <c r="BB77" i="4"/>
  <c r="BC77" i="4" s="1"/>
  <c r="BB23" i="4"/>
  <c r="BC23" i="4" s="1"/>
  <c r="BB150" i="4"/>
  <c r="BC150" i="4" s="1"/>
  <c r="BB60" i="4"/>
  <c r="BC60" i="4" s="1"/>
  <c r="BB88" i="4"/>
  <c r="BC88" i="4" s="1"/>
  <c r="BB286" i="4"/>
  <c r="BC286" i="4" s="1"/>
  <c r="BB238" i="4"/>
  <c r="BC238" i="4" s="1"/>
  <c r="BB125" i="4"/>
  <c r="BC125" i="4" s="1"/>
  <c r="BB236" i="4"/>
  <c r="BC236" i="4" s="1"/>
  <c r="BB241" i="4"/>
  <c r="BC241" i="4" s="1"/>
  <c r="BB301" i="4"/>
  <c r="BC301" i="4" s="1"/>
  <c r="BB294" i="4"/>
  <c r="BC294" i="4" s="1"/>
  <c r="BB14" i="4"/>
  <c r="BC14" i="4" s="1"/>
  <c r="BB184" i="4"/>
  <c r="BC184" i="4" s="1"/>
  <c r="BB234" i="4"/>
  <c r="BC234" i="4" s="1"/>
  <c r="BB104" i="4"/>
  <c r="BC104" i="4" s="1"/>
  <c r="BB193" i="4"/>
  <c r="BC193" i="4" s="1"/>
  <c r="BB117" i="4"/>
  <c r="BC117" i="4" s="1"/>
  <c r="BB246" i="4"/>
  <c r="BC246" i="4" s="1"/>
  <c r="BB249" i="4"/>
  <c r="BC249" i="4" s="1"/>
  <c r="BB62" i="4"/>
  <c r="BC62" i="4" s="1"/>
  <c r="BB188" i="4"/>
  <c r="BC188" i="4" s="1"/>
  <c r="BB93" i="4"/>
  <c r="BC93" i="4" s="1"/>
  <c r="BB52" i="4"/>
  <c r="BC52" i="4" s="1"/>
  <c r="BB242" i="4"/>
  <c r="BC242" i="4" s="1"/>
  <c r="BB85" i="4"/>
  <c r="BC85" i="4" s="1"/>
  <c r="BB302" i="4"/>
  <c r="BC302" i="4" s="1"/>
  <c r="BB173" i="4"/>
  <c r="BC173" i="4" s="1"/>
  <c r="BB118" i="4"/>
  <c r="BC118" i="4" s="1"/>
  <c r="BB90" i="4"/>
  <c r="BC90" i="4" s="1"/>
  <c r="BB248" i="4"/>
  <c r="BC248" i="4" s="1"/>
  <c r="BB30" i="4"/>
  <c r="BC30" i="4" s="1"/>
  <c r="BB76" i="4"/>
  <c r="BC76" i="4" s="1"/>
  <c r="BB92" i="4"/>
  <c r="BC92" i="4" s="1"/>
  <c r="BB138" i="4"/>
  <c r="BC138" i="4" s="1"/>
  <c r="BB267" i="4"/>
  <c r="BC267" i="4" s="1"/>
  <c r="AC240" i="4"/>
  <c r="AE240" i="4" s="1"/>
  <c r="BB265" i="4"/>
  <c r="BC265" i="4" s="1"/>
  <c r="AW6" i="4"/>
  <c r="AC198" i="4"/>
  <c r="AE198" i="4" s="1"/>
  <c r="BB94" i="4"/>
  <c r="BC94" i="4" s="1"/>
  <c r="BB145" i="4"/>
  <c r="BC145" i="4" s="1"/>
  <c r="BB19" i="4"/>
  <c r="BC19" i="4" s="1"/>
  <c r="BB15" i="4"/>
  <c r="BC15" i="4" s="1"/>
  <c r="BB272" i="4"/>
  <c r="BC272" i="4" s="1"/>
  <c r="BB245" i="4"/>
  <c r="BC245" i="4" s="1"/>
  <c r="BB235" i="4"/>
  <c r="BC235" i="4" s="1"/>
  <c r="BB86" i="4"/>
  <c r="BC86" i="4" s="1"/>
  <c r="BB71" i="4"/>
  <c r="BC71" i="4" s="1"/>
  <c r="BB216" i="4"/>
  <c r="BC216" i="4" s="1"/>
  <c r="BB214" i="4"/>
  <c r="BC214" i="4" s="1"/>
  <c r="BB174" i="4"/>
  <c r="BC174" i="4" s="1"/>
  <c r="BB55" i="4"/>
  <c r="BC55" i="4" s="1"/>
  <c r="BB297" i="4"/>
  <c r="BC297" i="4" s="1"/>
  <c r="BB287" i="4"/>
  <c r="BC287" i="4" s="1"/>
  <c r="BB168" i="4"/>
  <c r="BC168" i="4" s="1"/>
  <c r="BB33" i="4"/>
  <c r="BC33" i="4" s="1"/>
  <c r="BB277" i="4"/>
  <c r="BC277" i="4" s="1"/>
  <c r="BB11" i="4"/>
  <c r="BC11" i="4" s="1"/>
  <c r="BB175" i="4"/>
  <c r="BC175" i="4" s="1"/>
  <c r="BB237" i="4"/>
  <c r="BC237" i="4" s="1"/>
  <c r="BB91" i="4"/>
  <c r="BC91" i="4" s="1"/>
  <c r="BB98" i="4"/>
  <c r="BC98" i="4" s="1"/>
  <c r="BB208" i="4"/>
  <c r="BC208" i="4" s="1"/>
  <c r="BB299" i="4"/>
  <c r="BC299" i="4" s="1"/>
  <c r="BB82" i="4"/>
  <c r="BC82" i="4" s="1"/>
  <c r="BB27" i="4"/>
  <c r="BC27" i="4" s="1"/>
  <c r="BB206" i="4"/>
  <c r="BC206" i="4" s="1"/>
  <c r="BB119" i="4"/>
  <c r="BC119" i="4" s="1"/>
  <c r="BB292" i="4"/>
  <c r="BC292" i="4" s="1"/>
  <c r="BB46" i="4"/>
  <c r="BC46" i="4" s="1"/>
  <c r="BB161" i="4"/>
  <c r="BC161" i="4" s="1"/>
  <c r="BB197" i="4"/>
  <c r="BC197" i="4" s="1"/>
  <c r="BB194" i="4"/>
  <c r="BC194" i="4" s="1"/>
  <c r="BB270" i="4"/>
  <c r="BC270" i="4" s="1"/>
  <c r="BB260" i="4"/>
  <c r="BC260" i="4" s="1"/>
  <c r="BB122" i="4"/>
  <c r="BC122" i="4" s="1"/>
  <c r="BB36" i="4"/>
  <c r="BC36" i="4" s="1"/>
  <c r="BB148" i="4"/>
  <c r="BC148" i="4" s="1"/>
  <c r="AI6" i="4"/>
  <c r="BB10" i="4"/>
  <c r="BC10" i="4" s="1"/>
  <c r="BB217" i="4"/>
  <c r="BC217" i="4" s="1"/>
  <c r="BB42" i="4"/>
  <c r="BC42" i="4" s="1"/>
  <c r="BB276" i="4"/>
  <c r="BC276" i="4" s="1"/>
  <c r="BB218" i="4"/>
  <c r="BC218" i="4" s="1"/>
  <c r="BB183" i="4"/>
  <c r="BC183" i="4" s="1"/>
  <c r="BB156" i="4"/>
  <c r="BC156" i="4" s="1"/>
  <c r="BB283" i="4"/>
  <c r="BC283" i="4" s="1"/>
  <c r="BB25" i="4"/>
  <c r="BC25" i="4" s="1"/>
  <c r="BB222" i="4"/>
  <c r="BC222" i="4" s="1"/>
  <c r="BB78" i="4"/>
  <c r="BC78" i="4" s="1"/>
  <c r="BB66" i="4"/>
  <c r="BC66" i="4" s="1"/>
  <c r="BB223" i="4"/>
  <c r="BC223" i="4" s="1"/>
  <c r="BB230" i="4"/>
  <c r="BC230" i="4" s="1"/>
  <c r="BB253" i="4"/>
  <c r="BC253" i="4" s="1"/>
  <c r="BB75" i="4"/>
  <c r="BC75" i="4" s="1"/>
  <c r="BB243" i="4"/>
  <c r="BC243" i="4" s="1"/>
  <c r="BB209" i="4"/>
  <c r="BC209" i="4" s="1"/>
  <c r="BB24" i="4"/>
  <c r="BC24" i="4" s="1"/>
  <c r="BB290" i="4"/>
  <c r="BC290" i="4" s="1"/>
  <c r="BB101" i="4"/>
  <c r="BC101" i="4" s="1"/>
  <c r="BB38" i="4"/>
  <c r="BC38" i="4" s="1"/>
  <c r="BB220" i="4"/>
  <c r="BC220" i="4" s="1"/>
  <c r="BB112" i="4"/>
  <c r="BC112" i="4" s="1"/>
  <c r="BB275" i="4"/>
  <c r="BC275" i="4" s="1"/>
  <c r="BB289" i="4"/>
  <c r="BC289" i="4" s="1"/>
  <c r="BB102" i="4"/>
  <c r="BC102" i="4" s="1"/>
  <c r="BB201" i="4"/>
  <c r="BC201" i="4" s="1"/>
  <c r="BB12" i="4"/>
  <c r="BC12" i="4" s="1"/>
  <c r="BB157" i="4"/>
  <c r="BC157" i="4" s="1"/>
  <c r="BB191" i="4"/>
  <c r="BC191" i="4" s="1"/>
  <c r="BB258" i="4"/>
  <c r="BC258" i="4" s="1"/>
  <c r="BB280" i="4"/>
  <c r="BC280" i="4" s="1"/>
  <c r="BB35" i="4"/>
  <c r="BC35" i="4" s="1"/>
  <c r="BB155" i="4"/>
  <c r="BC155" i="4" s="1"/>
  <c r="BB74" i="4"/>
  <c r="BC74" i="4" s="1"/>
  <c r="BB108" i="4"/>
  <c r="BC108" i="4" s="1"/>
  <c r="BB43" i="4"/>
  <c r="BC43" i="4" s="1"/>
  <c r="BB196" i="4"/>
  <c r="BC196" i="4" s="1"/>
  <c r="AT6" i="4"/>
  <c r="BB84" i="4"/>
  <c r="BC84" i="4" s="1"/>
  <c r="BB165" i="4"/>
  <c r="BC165" i="4" s="1"/>
  <c r="BB142" i="4"/>
  <c r="BC142" i="4" s="1"/>
  <c r="BB187" i="4"/>
  <c r="BC187" i="4" s="1"/>
  <c r="BB96" i="4"/>
  <c r="BC96" i="4" s="1"/>
  <c r="BB139" i="4"/>
  <c r="BC139" i="4" s="1"/>
  <c r="BB295" i="4"/>
  <c r="BC295" i="4" s="1"/>
  <c r="BB151" i="4"/>
  <c r="BC151" i="4" s="1"/>
  <c r="BB163" i="4"/>
  <c r="BC163" i="4" s="1"/>
  <c r="BB279" i="4"/>
  <c r="BC279" i="4" s="1"/>
  <c r="BB154" i="4"/>
  <c r="BC154" i="4" s="1"/>
  <c r="BB48" i="4"/>
  <c r="BC48" i="4" s="1"/>
  <c r="BB227" i="4"/>
  <c r="BC227" i="4" s="1"/>
  <c r="BB215" i="4"/>
  <c r="BB203" i="4"/>
  <c r="BC203" i="4" s="1"/>
  <c r="BB182" i="4"/>
  <c r="BC182" i="4" s="1"/>
  <c r="BB140" i="4"/>
  <c r="BC140" i="4" s="1"/>
  <c r="BB65" i="4"/>
  <c r="BC65" i="4" s="1"/>
  <c r="BB22" i="4"/>
  <c r="BC22" i="4" s="1"/>
  <c r="BB134" i="4"/>
  <c r="BC134" i="4" s="1"/>
  <c r="BB124" i="4"/>
  <c r="BC124" i="4" s="1"/>
  <c r="BB171" i="4"/>
  <c r="BC171" i="4" s="1"/>
  <c r="AQ6" i="4"/>
  <c r="BB291" i="4"/>
  <c r="BC291" i="4" s="1"/>
  <c r="BB146" i="4"/>
  <c r="BC146" i="4" s="1"/>
  <c r="BB224" i="4"/>
  <c r="BC224" i="4" s="1"/>
  <c r="BB109" i="4"/>
  <c r="BC109" i="4" s="1"/>
  <c r="BB115" i="4"/>
  <c r="BC115" i="4" s="1"/>
  <c r="BB133" i="4"/>
  <c r="BC133" i="4" s="1"/>
  <c r="BB269" i="4"/>
  <c r="BC269" i="4" s="1"/>
  <c r="BB278" i="4"/>
  <c r="BC278" i="4" s="1"/>
  <c r="BB164" i="4"/>
  <c r="BC164" i="4" s="1"/>
  <c r="BB213" i="4"/>
  <c r="BC213" i="4" s="1"/>
  <c r="BB136" i="4"/>
  <c r="BC136" i="4" s="1"/>
  <c r="BB67" i="4"/>
  <c r="BC67" i="4" s="1"/>
  <c r="BB282" i="4"/>
  <c r="BC282" i="4" s="1"/>
  <c r="BB271" i="4"/>
  <c r="BC271" i="4" s="1"/>
  <c r="BB177" i="4"/>
  <c r="BC177" i="4" s="1"/>
  <c r="BB147" i="4"/>
  <c r="BC147" i="4" s="1"/>
  <c r="BB244" i="4"/>
  <c r="BC244" i="4" s="1"/>
  <c r="BB162" i="4"/>
  <c r="BC162" i="4" s="1"/>
  <c r="AO7" i="4"/>
  <c r="BB7" i="4" s="1"/>
  <c r="BC7" i="4" s="1"/>
  <c r="AN6" i="4"/>
  <c r="BB306" i="4"/>
  <c r="BC306" i="4" s="1"/>
  <c r="BB159" i="4"/>
  <c r="BC159" i="4" s="1"/>
  <c r="BB120" i="4"/>
  <c r="BC120" i="4" s="1"/>
  <c r="BB296" i="4"/>
  <c r="BC296" i="4" s="1"/>
  <c r="BB176" i="4"/>
  <c r="BC176" i="4" s="1"/>
  <c r="BB251" i="4"/>
  <c r="BC251" i="4" s="1"/>
  <c r="BB300" i="4"/>
  <c r="BC300" i="4" s="1"/>
  <c r="BB20" i="4"/>
  <c r="BC20" i="4" s="1"/>
  <c r="BB123" i="4"/>
  <c r="BC123" i="4" s="1"/>
  <c r="BB257" i="4"/>
  <c r="BC257" i="4" s="1"/>
  <c r="BB153" i="4"/>
  <c r="BC153" i="4" s="1"/>
  <c r="BB113" i="4"/>
  <c r="BC113" i="4" s="1"/>
  <c r="BB205" i="4"/>
  <c r="BC205" i="4" s="1"/>
  <c r="BB127" i="4"/>
  <c r="BC127" i="4" s="1"/>
  <c r="BB57" i="4"/>
  <c r="BC57" i="4" s="1"/>
  <c r="BB259" i="4"/>
  <c r="BC259" i="4" s="1"/>
  <c r="BB303" i="4"/>
  <c r="BC303" i="4" s="1"/>
  <c r="BB268" i="4"/>
  <c r="BC268" i="4" s="1"/>
  <c r="BB116" i="4"/>
  <c r="BC116" i="4" s="1"/>
  <c r="BB273" i="4"/>
  <c r="BC273" i="4" s="1"/>
  <c r="BB250" i="4"/>
  <c r="BC250" i="4" s="1"/>
  <c r="AC121" i="4"/>
  <c r="AE121" i="4" s="1"/>
  <c r="AC105" i="4"/>
  <c r="AE105" i="4" s="1"/>
  <c r="X63" i="4"/>
  <c r="Z63" i="4" s="1"/>
  <c r="X274" i="4"/>
  <c r="Z274" i="4" s="1"/>
  <c r="X15" i="4"/>
  <c r="Z15" i="4" s="1"/>
  <c r="X11" i="4"/>
  <c r="Z11" i="4" s="1"/>
  <c r="X151" i="4"/>
  <c r="Z151" i="4" s="1"/>
  <c r="X176" i="4"/>
  <c r="Z176" i="4" s="1"/>
  <c r="X143" i="4"/>
  <c r="Z143" i="4" s="1"/>
  <c r="X306" i="4"/>
  <c r="Z306" i="4" s="1"/>
  <c r="X51" i="4"/>
  <c r="Z51" i="4" s="1"/>
  <c r="X131" i="4"/>
  <c r="Z131" i="4" s="1"/>
  <c r="AC248" i="4"/>
  <c r="AE248" i="4" s="1"/>
  <c r="AC165" i="4"/>
  <c r="AE165" i="4" s="1"/>
  <c r="AC41" i="4"/>
  <c r="AE41" i="4" s="1"/>
  <c r="X238" i="4"/>
  <c r="Z238" i="4" s="1"/>
  <c r="X115" i="4"/>
  <c r="Z115" i="4" s="1"/>
  <c r="BB49" i="4"/>
  <c r="BC49" i="4" s="1"/>
  <c r="BB63" i="4"/>
  <c r="BC63" i="4" s="1"/>
  <c r="X212" i="4"/>
  <c r="Z212" i="4" s="1"/>
  <c r="BB17" i="4"/>
  <c r="BC17" i="4" s="1"/>
  <c r="BB111" i="4"/>
  <c r="BC111" i="4" s="1"/>
  <c r="BB180" i="4"/>
  <c r="BC180" i="4" s="1"/>
  <c r="BB185" i="4"/>
  <c r="BC185" i="4" s="1"/>
  <c r="BB281" i="4"/>
  <c r="BC281" i="4" s="1"/>
  <c r="BB169" i="4"/>
  <c r="BC169" i="4" s="1"/>
  <c r="BB80" i="4"/>
  <c r="BC80" i="4" s="1"/>
  <c r="AC296" i="4"/>
  <c r="AE296" i="4" s="1"/>
  <c r="AC194" i="4"/>
  <c r="AE194" i="4" s="1"/>
  <c r="AC85" i="4"/>
  <c r="AE85" i="4" s="1"/>
  <c r="BB44" i="4"/>
  <c r="BC44" i="4" s="1"/>
  <c r="BB149" i="4"/>
  <c r="BC149" i="4" s="1"/>
  <c r="BB186" i="4"/>
  <c r="BC186" i="4" s="1"/>
  <c r="BB207" i="4"/>
  <c r="BC207" i="4" s="1"/>
  <c r="X209" i="4"/>
  <c r="Z209" i="4" s="1"/>
  <c r="X179" i="4"/>
  <c r="Z179" i="4" s="1"/>
  <c r="X116" i="4"/>
  <c r="Z116" i="4" s="1"/>
  <c r="X14" i="4"/>
  <c r="Z14" i="4" s="1"/>
  <c r="X140" i="4"/>
  <c r="Z140" i="4" s="1"/>
  <c r="X206" i="4"/>
  <c r="Z206" i="4" s="1"/>
  <c r="X134" i="4"/>
  <c r="Z134" i="4" s="1"/>
  <c r="X53" i="4"/>
  <c r="Z53" i="4" s="1"/>
  <c r="X271" i="4"/>
  <c r="Z271" i="4" s="1"/>
  <c r="X110" i="4"/>
  <c r="Z110" i="4" s="1"/>
  <c r="X213" i="4"/>
  <c r="Z213" i="4" s="1"/>
  <c r="X198" i="4"/>
  <c r="Z198" i="4" s="1"/>
  <c r="X118" i="4"/>
  <c r="Z118" i="4" s="1"/>
  <c r="X20" i="4"/>
  <c r="Z20" i="4" s="1"/>
  <c r="X125" i="4"/>
  <c r="Z125" i="4" s="1"/>
  <c r="X248" i="4"/>
  <c r="Z248" i="4" s="1"/>
  <c r="X56" i="4"/>
  <c r="Z56" i="4" s="1"/>
  <c r="X84" i="4"/>
  <c r="Z84" i="4" s="1"/>
  <c r="X128" i="4"/>
  <c r="Z128" i="4" s="1"/>
  <c r="X165" i="4"/>
  <c r="Z165" i="4" s="1"/>
  <c r="X22" i="4"/>
  <c r="Z22" i="4" s="1"/>
  <c r="X48" i="4"/>
  <c r="Z48" i="4" s="1"/>
  <c r="X94" i="4"/>
  <c r="Z94" i="4" s="1"/>
  <c r="X105" i="4"/>
  <c r="Z105" i="4" s="1"/>
  <c r="X232" i="4"/>
  <c r="Z232" i="4" s="1"/>
  <c r="X152" i="4"/>
  <c r="Z152" i="4" s="1"/>
  <c r="X96" i="4"/>
  <c r="Z96" i="4" s="1"/>
  <c r="X108" i="4"/>
  <c r="Z108" i="4" s="1"/>
  <c r="X49" i="4"/>
  <c r="Z49" i="4" s="1"/>
  <c r="X296" i="4"/>
  <c r="Z296" i="4" s="1"/>
  <c r="X62" i="4"/>
  <c r="Z62" i="4" s="1"/>
  <c r="X65" i="4"/>
  <c r="Z65" i="4" s="1"/>
  <c r="X265" i="4"/>
  <c r="Z265" i="4" s="1"/>
  <c r="X100" i="4"/>
  <c r="Z100" i="4" s="1"/>
  <c r="X32" i="4"/>
  <c r="Z32" i="4" s="1"/>
  <c r="X195" i="4"/>
  <c r="Z195" i="4" s="1"/>
  <c r="X146" i="4"/>
  <c r="Z146" i="4" s="1"/>
  <c r="X272" i="4"/>
  <c r="Z272" i="4" s="1"/>
  <c r="X305" i="4"/>
  <c r="Z305" i="4" s="1"/>
  <c r="X297" i="4"/>
  <c r="Z297" i="4" s="1"/>
  <c r="X40" i="4"/>
  <c r="Z40" i="4" s="1"/>
  <c r="X157" i="4"/>
  <c r="Z157" i="4" s="1"/>
  <c r="X12" i="4"/>
  <c r="Z12" i="4" s="1"/>
  <c r="X267" i="4"/>
  <c r="Z267" i="4" s="1"/>
  <c r="X44" i="4"/>
  <c r="Z44" i="4" s="1"/>
  <c r="X162" i="4"/>
  <c r="Z162" i="4" s="1"/>
  <c r="X29" i="4"/>
  <c r="Z29" i="4" s="1"/>
  <c r="AF29" i="4" s="1"/>
  <c r="AG29" i="4" s="1"/>
  <c r="X90" i="4"/>
  <c r="Z90" i="4" s="1"/>
  <c r="X37" i="4"/>
  <c r="Z37" i="4" s="1"/>
  <c r="X224" i="4"/>
  <c r="Z224" i="4" s="1"/>
  <c r="X68" i="4"/>
  <c r="Z68" i="4" s="1"/>
  <c r="X150" i="4"/>
  <c r="Z150" i="4" s="1"/>
  <c r="X33" i="4"/>
  <c r="Z33" i="4" s="1"/>
  <c r="X210" i="4"/>
  <c r="Z210" i="4" s="1"/>
  <c r="X158" i="4"/>
  <c r="Z158" i="4" s="1"/>
  <c r="X171" i="4"/>
  <c r="Z171" i="4" s="1"/>
  <c r="X34" i="4"/>
  <c r="Z34" i="4" s="1"/>
  <c r="X18" i="4"/>
  <c r="Z18" i="4" s="1"/>
  <c r="X197" i="4"/>
  <c r="Z197" i="4" s="1"/>
  <c r="X219" i="4"/>
  <c r="Z219" i="4" s="1"/>
  <c r="X263" i="4"/>
  <c r="Z263" i="4" s="1"/>
  <c r="X45" i="4"/>
  <c r="Z45" i="4" s="1"/>
  <c r="X54" i="4"/>
  <c r="Z54" i="4" s="1"/>
  <c r="X25" i="4"/>
  <c r="Z25" i="4" s="1"/>
  <c r="X109" i="4"/>
  <c r="Z109" i="4" s="1"/>
  <c r="X186" i="4"/>
  <c r="Z186" i="4" s="1"/>
  <c r="X289" i="4"/>
  <c r="Z289" i="4" s="1"/>
  <c r="X182" i="4"/>
  <c r="Z182" i="4" s="1"/>
  <c r="X194" i="4"/>
  <c r="Z194" i="4" s="1"/>
  <c r="X183" i="4"/>
  <c r="Z183" i="4" s="1"/>
  <c r="X129" i="4"/>
  <c r="Z129" i="4" s="1"/>
  <c r="X260" i="4"/>
  <c r="Z260" i="4" s="1"/>
  <c r="X239" i="4"/>
  <c r="Z239" i="4" s="1"/>
  <c r="X120" i="4"/>
  <c r="Z120" i="4" s="1"/>
  <c r="X251" i="4"/>
  <c r="Z251" i="4" s="1"/>
  <c r="X233" i="4"/>
  <c r="Z233" i="4" s="1"/>
  <c r="X97" i="4"/>
  <c r="Z97" i="4" s="1"/>
  <c r="X190" i="4"/>
  <c r="Z190" i="4" s="1"/>
  <c r="X85" i="4"/>
  <c r="Z85" i="4" s="1"/>
  <c r="X269" i="4"/>
  <c r="Z269" i="4" s="1"/>
  <c r="X203" i="4"/>
  <c r="Z203" i="4" s="1"/>
  <c r="X215" i="4"/>
  <c r="Z215" i="4" s="1"/>
  <c r="X178" i="4"/>
  <c r="Z178" i="4" s="1"/>
  <c r="X189" i="4"/>
  <c r="Z189" i="4" s="1"/>
  <c r="X221" i="4"/>
  <c r="Z221" i="4" s="1"/>
  <c r="X117" i="4"/>
  <c r="Z117" i="4" s="1"/>
  <c r="X13" i="4"/>
  <c r="Z13" i="4" s="1"/>
  <c r="X92" i="4"/>
  <c r="Z92" i="4" s="1"/>
  <c r="X288" i="4"/>
  <c r="Z288" i="4" s="1"/>
  <c r="X69" i="4"/>
  <c r="Z69" i="4" s="1"/>
  <c r="X57" i="4"/>
  <c r="Z57" i="4" s="1"/>
  <c r="X255" i="4"/>
  <c r="Z255" i="4" s="1"/>
  <c r="X301" i="4"/>
  <c r="Z301" i="4" s="1"/>
  <c r="X60" i="4"/>
  <c r="Z60" i="4" s="1"/>
  <c r="X148" i="4"/>
  <c r="Z148" i="4" s="1"/>
  <c r="X81" i="4"/>
  <c r="Z81" i="4" s="1"/>
  <c r="X112" i="4"/>
  <c r="Z112" i="4" s="1"/>
  <c r="X229" i="4"/>
  <c r="Z229" i="4" s="1"/>
  <c r="X122" i="4"/>
  <c r="Z122" i="4" s="1"/>
  <c r="X30" i="4"/>
  <c r="Z30" i="4" s="1"/>
  <c r="X160" i="4"/>
  <c r="Z160" i="4" s="1"/>
  <c r="X114" i="4"/>
  <c r="Z114" i="4" s="1"/>
  <c r="X93" i="4"/>
  <c r="Z93" i="4" s="1"/>
  <c r="X82" i="4"/>
  <c r="Z82" i="4" s="1"/>
  <c r="X73" i="4"/>
  <c r="Z73" i="4" s="1"/>
  <c r="X199" i="4"/>
  <c r="Z199" i="4" s="1"/>
  <c r="X231" i="4"/>
  <c r="Z231" i="4" s="1"/>
  <c r="X132" i="4"/>
  <c r="Z132" i="4" s="1"/>
  <c r="X161" i="4"/>
  <c r="Z161" i="4" s="1"/>
  <c r="X141" i="4"/>
  <c r="Z141" i="4" s="1"/>
  <c r="X173" i="4"/>
  <c r="Z173" i="4" s="1"/>
  <c r="X303" i="4"/>
  <c r="Z303" i="4" s="1"/>
  <c r="X9" i="4"/>
  <c r="Z9" i="4" s="1"/>
  <c r="X277" i="4"/>
  <c r="Z277" i="4" s="1"/>
  <c r="X292" i="4"/>
  <c r="Z292" i="4" s="1"/>
  <c r="X133" i="4"/>
  <c r="Z133" i="4" s="1"/>
  <c r="X8" i="4"/>
  <c r="Z8" i="4" s="1"/>
  <c r="X76" i="4"/>
  <c r="Z76" i="4" s="1"/>
  <c r="X191" i="4"/>
  <c r="Z191" i="4" s="1"/>
  <c r="X280" i="4"/>
  <c r="Z280" i="4" s="1"/>
  <c r="X228" i="4"/>
  <c r="Z228" i="4" s="1"/>
  <c r="X137" i="4"/>
  <c r="Z137" i="4" s="1"/>
  <c r="X106" i="4"/>
  <c r="Z106" i="4" s="1"/>
  <c r="X145" i="4"/>
  <c r="Z145" i="4" s="1"/>
  <c r="X10" i="4"/>
  <c r="Z10" i="4" s="1"/>
  <c r="X70" i="4"/>
  <c r="Z70" i="4" s="1"/>
  <c r="X149" i="4"/>
  <c r="Z149" i="4" s="1"/>
  <c r="X80" i="4"/>
  <c r="Z80" i="4" s="1"/>
  <c r="X181" i="4"/>
  <c r="Z181" i="4" s="1"/>
  <c r="X61" i="4"/>
  <c r="Z61" i="4" s="1"/>
  <c r="X77" i="4"/>
  <c r="Z77" i="4" s="1"/>
  <c r="X168" i="4"/>
  <c r="Z168" i="4" s="1"/>
  <c r="X211" i="4"/>
  <c r="Z211" i="4" s="1"/>
  <c r="X227" i="4"/>
  <c r="Z227" i="4" s="1"/>
  <c r="X235" i="4"/>
  <c r="Z235" i="4" s="1"/>
  <c r="X201" i="4"/>
  <c r="Z201" i="4" s="1"/>
  <c r="X164" i="4"/>
  <c r="Z164" i="4" s="1"/>
  <c r="X214" i="4"/>
  <c r="Z214" i="4" s="1"/>
  <c r="X285" i="4"/>
  <c r="Z285" i="4" s="1"/>
  <c r="X17" i="4"/>
  <c r="Z17" i="4" s="1"/>
  <c r="X276" i="4"/>
  <c r="Z276" i="4" s="1"/>
  <c r="X241" i="4"/>
  <c r="Z241" i="4" s="1"/>
  <c r="X88" i="4"/>
  <c r="Z88" i="4" s="1"/>
  <c r="X220" i="4"/>
  <c r="Z220" i="4" s="1"/>
  <c r="X218" i="4"/>
  <c r="Z218" i="4" s="1"/>
  <c r="X216" i="4"/>
  <c r="Z216" i="4" s="1"/>
  <c r="X187" i="4"/>
  <c r="Z187" i="4" s="1"/>
  <c r="X240" i="4"/>
  <c r="Z240" i="4" s="1"/>
  <c r="X245" i="4"/>
  <c r="Z245" i="4" s="1"/>
  <c r="X283" i="4"/>
  <c r="Z283" i="4" s="1"/>
  <c r="X259" i="4"/>
  <c r="Z259" i="4" s="1"/>
  <c r="X126" i="4"/>
  <c r="Z126" i="4" s="1"/>
  <c r="X101" i="4"/>
  <c r="Z101" i="4" s="1"/>
  <c r="X124" i="4"/>
  <c r="Z124" i="4" s="1"/>
  <c r="X253" i="4"/>
  <c r="Z253" i="4" s="1"/>
  <c r="X24" i="4"/>
  <c r="Z24" i="4" s="1"/>
  <c r="X154" i="4"/>
  <c r="Z154" i="4" s="1"/>
  <c r="X130" i="4"/>
  <c r="Z130" i="4" s="1"/>
  <c r="X104" i="4"/>
  <c r="Z104" i="4" s="1"/>
  <c r="X247" i="4"/>
  <c r="Z247" i="4" s="1"/>
  <c r="X16" i="4"/>
  <c r="Z16" i="4" s="1"/>
  <c r="X46" i="4"/>
  <c r="Z46" i="4" s="1"/>
  <c r="X72" i="4"/>
  <c r="Z72" i="4" s="1"/>
  <c r="X295" i="4"/>
  <c r="Z295" i="4" s="1"/>
  <c r="X42" i="4"/>
  <c r="Z42" i="4" s="1"/>
  <c r="X52" i="4"/>
  <c r="Z52" i="4" s="1"/>
  <c r="X279" i="4"/>
  <c r="Z279" i="4" s="1"/>
  <c r="X249" i="4"/>
  <c r="Z249" i="4" s="1"/>
  <c r="X300" i="4"/>
  <c r="Z300" i="4" s="1"/>
  <c r="X21" i="4"/>
  <c r="Z21" i="4" s="1"/>
  <c r="X41" i="4"/>
  <c r="Z41" i="4" s="1"/>
  <c r="X207" i="4"/>
  <c r="Z207" i="4" s="1"/>
  <c r="X287" i="4"/>
  <c r="Z287" i="4" s="1"/>
  <c r="X304" i="4"/>
  <c r="Z304" i="4" s="1"/>
  <c r="X64" i="4"/>
  <c r="Z64" i="4" s="1"/>
  <c r="X98" i="4"/>
  <c r="Z98" i="4" s="1"/>
  <c r="X113" i="4"/>
  <c r="Z113" i="4" s="1"/>
  <c r="X257" i="4"/>
  <c r="Z257" i="4" s="1"/>
  <c r="X217" i="4"/>
  <c r="Z217" i="4" s="1"/>
  <c r="X26" i="4"/>
  <c r="Z26" i="4" s="1"/>
  <c r="X142" i="4"/>
  <c r="Z142" i="4" s="1"/>
  <c r="X58" i="4"/>
  <c r="Z58" i="4" s="1"/>
  <c r="X252" i="4"/>
  <c r="Z252" i="4" s="1"/>
  <c r="X268" i="4"/>
  <c r="Z268" i="4" s="1"/>
  <c r="X138" i="4"/>
  <c r="Z138" i="4" s="1"/>
  <c r="X261" i="4"/>
  <c r="Z261" i="4" s="1"/>
  <c r="X166" i="4"/>
  <c r="Z166" i="4" s="1"/>
  <c r="X293" i="4"/>
  <c r="Z293" i="4" s="1"/>
  <c r="X38" i="4"/>
  <c r="Z38" i="4" s="1"/>
  <c r="X196" i="4"/>
  <c r="Z196" i="4" s="1"/>
  <c r="X170" i="4"/>
  <c r="Z170" i="4" s="1"/>
  <c r="X273" i="4"/>
  <c r="Z273" i="4" s="1"/>
  <c r="X175" i="4"/>
  <c r="Z175" i="4" s="1"/>
  <c r="X284" i="4"/>
  <c r="Z284" i="4" s="1"/>
  <c r="X185" i="4"/>
  <c r="Z185" i="4" s="1"/>
  <c r="X237" i="4"/>
  <c r="Z237" i="4" s="1"/>
  <c r="X156" i="4"/>
  <c r="Z156" i="4" s="1"/>
  <c r="X102" i="4"/>
  <c r="Z102" i="4" s="1"/>
  <c r="X177" i="4"/>
  <c r="Z177" i="4" s="1"/>
  <c r="X275" i="4"/>
  <c r="Z275" i="4" s="1"/>
  <c r="X236" i="4"/>
  <c r="Z236" i="4" s="1"/>
  <c r="X193" i="4"/>
  <c r="Z193" i="4" s="1"/>
  <c r="X74" i="4"/>
  <c r="Z74" i="4" s="1"/>
  <c r="X89" i="4"/>
  <c r="Z89" i="4" s="1"/>
  <c r="X299" i="4"/>
  <c r="Z299" i="4" s="1"/>
  <c r="X78" i="4"/>
  <c r="Z78" i="4" s="1"/>
  <c r="X121" i="4"/>
  <c r="Z121" i="4" s="1"/>
  <c r="X256" i="4"/>
  <c r="Z256" i="4" s="1"/>
  <c r="X169" i="4"/>
  <c r="Z169" i="4" s="1"/>
  <c r="X66" i="4"/>
  <c r="Z66" i="4" s="1"/>
  <c r="X225" i="4"/>
  <c r="Z225" i="4" s="1"/>
  <c r="X205" i="4"/>
  <c r="Z205" i="4" s="1"/>
  <c r="X244" i="4"/>
  <c r="Z244" i="4" s="1"/>
  <c r="X75" i="4"/>
  <c r="Z75" i="4" s="1"/>
  <c r="X290" i="4"/>
  <c r="Z290" i="4" s="1"/>
  <c r="X291" i="4"/>
  <c r="Z291" i="4" s="1"/>
  <c r="X243" i="4"/>
  <c r="Z243" i="4" s="1"/>
  <c r="X281" i="4"/>
  <c r="Z281" i="4" s="1"/>
  <c r="X270" i="4"/>
  <c r="Z270" i="4" s="1"/>
  <c r="X50" i="4"/>
  <c r="Z50" i="4" s="1"/>
  <c r="X264" i="4"/>
  <c r="Z264" i="4" s="1"/>
  <c r="X27" i="4"/>
  <c r="Z27" i="4" s="1"/>
  <c r="X223" i="4"/>
  <c r="Z223" i="4" s="1"/>
  <c r="X136" i="4"/>
  <c r="Z136" i="4" s="1"/>
  <c r="X28" i="4"/>
  <c r="Z28" i="4" s="1"/>
  <c r="X153" i="4"/>
  <c r="Z153" i="4" s="1"/>
  <c r="X86" i="4"/>
  <c r="Z86" i="4" s="1"/>
  <c r="X192" i="4"/>
  <c r="Z192" i="4" s="1"/>
  <c r="X174" i="4"/>
  <c r="Z174" i="4" s="1"/>
  <c r="X36" i="4"/>
  <c r="Z36" i="4" s="1"/>
  <c r="X202" i="4"/>
  <c r="Z202" i="4" s="1"/>
  <c r="X67" i="4"/>
  <c r="Z67" i="4" s="1"/>
  <c r="X246" i="4"/>
  <c r="Z246" i="4" s="1"/>
  <c r="X147" i="4"/>
  <c r="Z147" i="4" s="1"/>
  <c r="X144" i="4"/>
  <c r="Z144" i="4" s="1"/>
  <c r="AC292" i="4"/>
  <c r="AE292" i="4" s="1"/>
  <c r="AC256" i="4"/>
  <c r="AE256" i="4" s="1"/>
  <c r="AC178" i="4"/>
  <c r="AE178" i="4" s="1"/>
  <c r="AC137" i="4"/>
  <c r="AE137" i="4" s="1"/>
  <c r="AC89" i="4"/>
  <c r="AE89" i="4" s="1"/>
  <c r="AC61" i="4"/>
  <c r="AE61" i="4" s="1"/>
  <c r="X298" i="4"/>
  <c r="Z298" i="4" s="1"/>
  <c r="X250" i="4"/>
  <c r="Z250" i="4" s="1"/>
  <c r="X180" i="4"/>
  <c r="Z180" i="4" s="1"/>
  <c r="X135" i="4"/>
  <c r="Z135" i="4" s="1"/>
  <c r="X71" i="4"/>
  <c r="Z71" i="4" s="1"/>
  <c r="AC299" i="4"/>
  <c r="AE299" i="4" s="1"/>
  <c r="AC212" i="4"/>
  <c r="AE212" i="4" s="1"/>
  <c r="AC166" i="4"/>
  <c r="AE166" i="4" s="1"/>
  <c r="AC50" i="4"/>
  <c r="AE50" i="4" s="1"/>
  <c r="AC207" i="4"/>
  <c r="AE207" i="4" s="1"/>
  <c r="AC293" i="4"/>
  <c r="AE293" i="4" s="1"/>
  <c r="AC168" i="4"/>
  <c r="AE168" i="4" s="1"/>
  <c r="AC84" i="4"/>
  <c r="AE84" i="4" s="1"/>
  <c r="AC11" i="4"/>
  <c r="AE11" i="4" s="1"/>
  <c r="AC298" i="4"/>
  <c r="AE298" i="4" s="1"/>
  <c r="AC126" i="4"/>
  <c r="AE126" i="4" s="1"/>
  <c r="AC306" i="4"/>
  <c r="AE306" i="4" s="1"/>
  <c r="AC34" i="4"/>
  <c r="AE34" i="4" s="1"/>
  <c r="AC99" i="4"/>
  <c r="AE99" i="4" s="1"/>
  <c r="AF99" i="4" s="1"/>
  <c r="AC75" i="4"/>
  <c r="AE75" i="4" s="1"/>
  <c r="AC39" i="4"/>
  <c r="AE39" i="4" s="1"/>
  <c r="AC132" i="4"/>
  <c r="AE132" i="4" s="1"/>
  <c r="AC143" i="4"/>
  <c r="AE143" i="4" s="1"/>
  <c r="AC38" i="4"/>
  <c r="AE38" i="4" s="1"/>
  <c r="AC267" i="4"/>
  <c r="AE267" i="4" s="1"/>
  <c r="AC195" i="4"/>
  <c r="AE195" i="4" s="1"/>
  <c r="AC152" i="4"/>
  <c r="AE152" i="4" s="1"/>
  <c r="AC160" i="4"/>
  <c r="AE160" i="4" s="1"/>
  <c r="AC27" i="4"/>
  <c r="AE27" i="4" s="1"/>
  <c r="AC237" i="4"/>
  <c r="AE237" i="4" s="1"/>
  <c r="AC217" i="4"/>
  <c r="AE217" i="4" s="1"/>
  <c r="AC54" i="4"/>
  <c r="AE54" i="4" s="1"/>
  <c r="AC32" i="4"/>
  <c r="AE32" i="4" s="1"/>
  <c r="AC201" i="4"/>
  <c r="AE201" i="4" s="1"/>
  <c r="AC95" i="4"/>
  <c r="AE95" i="4" s="1"/>
  <c r="AC154" i="4"/>
  <c r="AE154" i="4" s="1"/>
  <c r="AC43" i="4"/>
  <c r="AE43" i="4" s="1"/>
  <c r="AC234" i="4"/>
  <c r="AE234" i="4" s="1"/>
  <c r="AC229" i="4"/>
  <c r="AE229" i="4" s="1"/>
  <c r="AC74" i="4"/>
  <c r="AE74" i="4" s="1"/>
  <c r="AC279" i="4"/>
  <c r="AE279" i="4" s="1"/>
  <c r="AC142" i="4"/>
  <c r="AE142" i="4" s="1"/>
  <c r="AC140" i="4"/>
  <c r="AE140" i="4" s="1"/>
  <c r="AC242" i="4"/>
  <c r="AE242" i="4" s="1"/>
  <c r="AC90" i="4"/>
  <c r="AE90" i="4" s="1"/>
  <c r="AC20" i="4"/>
  <c r="AE20" i="4" s="1"/>
  <c r="AC31" i="4"/>
  <c r="AE31" i="4" s="1"/>
  <c r="AC162" i="4"/>
  <c r="AE162" i="4" s="1"/>
  <c r="AC297" i="4"/>
  <c r="AE297" i="4" s="1"/>
  <c r="AC144" i="4"/>
  <c r="AE144" i="4" s="1"/>
  <c r="AC179" i="4"/>
  <c r="AE179" i="4" s="1"/>
  <c r="AC184" i="4"/>
  <c r="AE184" i="4" s="1"/>
  <c r="AC247" i="4"/>
  <c r="AE247" i="4" s="1"/>
  <c r="AC103" i="4"/>
  <c r="AE103" i="4" s="1"/>
  <c r="AC55" i="4"/>
  <c r="AE55" i="4" s="1"/>
  <c r="AC135" i="4"/>
  <c r="AE135" i="4" s="1"/>
  <c r="AC241" i="4"/>
  <c r="AE241" i="4" s="1"/>
  <c r="AC287" i="4"/>
  <c r="AE287" i="4" s="1"/>
  <c r="AC303" i="4"/>
  <c r="AE303" i="4" s="1"/>
  <c r="AC128" i="4"/>
  <c r="AE128" i="4" s="1"/>
  <c r="AC67" i="4"/>
  <c r="AE67" i="4" s="1"/>
  <c r="AC151" i="4"/>
  <c r="AE151" i="4" s="1"/>
  <c r="AC281" i="4"/>
  <c r="AE281" i="4" s="1"/>
  <c r="AC107" i="4"/>
  <c r="AE107" i="4" s="1"/>
  <c r="AC12" i="4"/>
  <c r="AE12" i="4" s="1"/>
  <c r="AC203" i="4"/>
  <c r="AE203" i="4" s="1"/>
  <c r="AC231" i="4"/>
  <c r="AE231" i="4" s="1"/>
  <c r="AC294" i="4"/>
  <c r="AE294" i="4" s="1"/>
  <c r="AC71" i="4"/>
  <c r="AE71" i="4" s="1"/>
  <c r="AC238" i="4"/>
  <c r="AE238" i="4" s="1"/>
  <c r="AC70" i="4"/>
  <c r="AE70" i="4" s="1"/>
  <c r="AC136" i="4"/>
  <c r="AE136" i="4" s="1"/>
  <c r="AC60" i="4"/>
  <c r="AE60" i="4" s="1"/>
  <c r="AC8" i="4"/>
  <c r="AE8" i="4" s="1"/>
  <c r="AC36" i="4"/>
  <c r="AE36" i="4" s="1"/>
  <c r="AC100" i="4"/>
  <c r="AE100" i="4" s="1"/>
  <c r="AC243" i="4"/>
  <c r="AE243" i="4" s="1"/>
  <c r="AC171" i="4"/>
  <c r="AE171" i="4" s="1"/>
  <c r="AC14" i="4"/>
  <c r="AE14" i="4" s="1"/>
  <c r="AC271" i="4"/>
  <c r="AE271" i="4" s="1"/>
  <c r="AC58" i="4"/>
  <c r="AE58" i="4" s="1"/>
  <c r="AC218" i="4"/>
  <c r="AE218" i="4" s="1"/>
  <c r="AC177" i="4"/>
  <c r="AE177" i="4" s="1"/>
  <c r="AC254" i="4"/>
  <c r="AE254" i="4" s="1"/>
  <c r="AC130" i="4"/>
  <c r="AE130" i="4" s="1"/>
  <c r="AC158" i="4"/>
  <c r="AE158" i="4" s="1"/>
  <c r="AC265" i="4"/>
  <c r="AE265" i="4" s="1"/>
  <c r="AC15" i="4"/>
  <c r="AE15" i="4" s="1"/>
  <c r="AC48" i="4"/>
  <c r="AE48" i="4" s="1"/>
  <c r="AC83" i="4"/>
  <c r="AE83" i="4" s="1"/>
  <c r="AC104" i="4"/>
  <c r="AE104" i="4" s="1"/>
  <c r="AC227" i="4"/>
  <c r="AE227" i="4" s="1"/>
  <c r="AC181" i="4"/>
  <c r="AE181" i="4" s="1"/>
  <c r="AC295" i="4"/>
  <c r="AE295" i="4" s="1"/>
  <c r="AC138" i="4"/>
  <c r="AE138" i="4" s="1"/>
  <c r="AC26" i="4"/>
  <c r="AE26" i="4" s="1"/>
  <c r="AC123" i="4"/>
  <c r="AE123" i="4" s="1"/>
  <c r="AC122" i="4"/>
  <c r="AE122" i="4" s="1"/>
  <c r="AC277" i="4"/>
  <c r="AE277" i="4" s="1"/>
  <c r="AC200" i="4"/>
  <c r="AE200" i="4" s="1"/>
  <c r="AC196" i="4"/>
  <c r="AE196" i="4" s="1"/>
  <c r="AC185" i="4"/>
  <c r="AE185" i="4" s="1"/>
  <c r="AC66" i="4"/>
  <c r="AE66" i="4" s="1"/>
  <c r="AC173" i="4"/>
  <c r="AE173" i="4" s="1"/>
  <c r="AC102" i="4"/>
  <c r="AE102" i="4" s="1"/>
  <c r="AC191" i="4"/>
  <c r="AE191" i="4" s="1"/>
  <c r="AC172" i="4"/>
  <c r="AE172" i="4" s="1"/>
  <c r="AC88" i="4"/>
  <c r="AE88" i="4" s="1"/>
  <c r="AC188" i="4"/>
  <c r="AE188" i="4" s="1"/>
  <c r="AC251" i="4"/>
  <c r="AE251" i="4" s="1"/>
  <c r="AC111" i="4"/>
  <c r="AE111" i="4" s="1"/>
  <c r="AC197" i="4"/>
  <c r="AE197" i="4" s="1"/>
  <c r="AC257" i="4"/>
  <c r="AE257" i="4" s="1"/>
  <c r="AC221" i="4"/>
  <c r="AE221" i="4" s="1"/>
  <c r="AC52" i="4"/>
  <c r="AE52" i="4" s="1"/>
  <c r="AC86" i="4"/>
  <c r="AE86" i="4" s="1"/>
  <c r="AC204" i="4"/>
  <c r="AE204" i="4" s="1"/>
  <c r="AC98" i="4"/>
  <c r="AE98" i="4" s="1"/>
  <c r="AC235" i="4"/>
  <c r="AE235" i="4" s="1"/>
  <c r="AC269" i="4"/>
  <c r="AE269" i="4" s="1"/>
  <c r="AC76" i="4"/>
  <c r="AE76" i="4" s="1"/>
  <c r="AC120" i="4"/>
  <c r="AE120" i="4" s="1"/>
  <c r="AC127" i="4"/>
  <c r="AE127" i="4" s="1"/>
  <c r="AC18" i="4"/>
  <c r="AE18" i="4" s="1"/>
  <c r="AC183" i="4"/>
  <c r="AE183" i="4" s="1"/>
  <c r="AC208" i="4"/>
  <c r="AE208" i="4" s="1"/>
  <c r="AC56" i="4"/>
  <c r="AE56" i="4" s="1"/>
  <c r="AC112" i="4"/>
  <c r="AE112" i="4" s="1"/>
  <c r="AC273" i="4"/>
  <c r="AE273" i="4" s="1"/>
  <c r="AC226" i="4"/>
  <c r="AE226" i="4" s="1"/>
  <c r="AC114" i="4"/>
  <c r="AE114" i="4" s="1"/>
  <c r="AC258" i="4"/>
  <c r="AE258" i="4" s="1"/>
  <c r="AC285" i="4"/>
  <c r="AE285" i="4" s="1"/>
  <c r="AC92" i="4"/>
  <c r="AE92" i="4" s="1"/>
  <c r="AC220" i="4"/>
  <c r="AE220" i="4" s="1"/>
  <c r="AC255" i="4"/>
  <c r="AE255" i="4" s="1"/>
  <c r="AC193" i="4"/>
  <c r="AE193" i="4" s="1"/>
  <c r="AC94" i="4"/>
  <c r="AE94" i="4" s="1"/>
  <c r="AC253" i="4"/>
  <c r="AE253" i="4" s="1"/>
  <c r="AC79" i="4"/>
  <c r="AE79" i="4" s="1"/>
  <c r="AC146" i="4"/>
  <c r="AE146" i="4" s="1"/>
  <c r="AC278" i="4"/>
  <c r="AE278" i="4" s="1"/>
  <c r="AC239" i="4"/>
  <c r="AE239" i="4" s="1"/>
  <c r="AC263" i="4"/>
  <c r="AE263" i="4" s="1"/>
  <c r="AC305" i="4"/>
  <c r="AE305" i="4" s="1"/>
  <c r="AC10" i="4"/>
  <c r="AC22" i="4"/>
  <c r="AE22" i="4" s="1"/>
  <c r="AC187" i="4"/>
  <c r="AE187" i="4" s="1"/>
  <c r="AC290" i="4"/>
  <c r="AE290" i="4" s="1"/>
  <c r="AC118" i="4"/>
  <c r="AE118" i="4" s="1"/>
  <c r="AC19" i="4"/>
  <c r="AE19" i="4" s="1"/>
  <c r="AC275" i="4"/>
  <c r="AE275" i="4" s="1"/>
  <c r="AC16" i="4"/>
  <c r="AE16" i="4" s="1"/>
  <c r="AC7" i="4"/>
  <c r="AE7" i="4" s="1"/>
  <c r="AC106" i="4"/>
  <c r="AE106" i="4" s="1"/>
  <c r="AC156" i="4"/>
  <c r="AE156" i="4" s="1"/>
  <c r="AC261" i="4"/>
  <c r="AE261" i="4" s="1"/>
  <c r="AC301" i="4"/>
  <c r="AE301" i="4" s="1"/>
  <c r="AC150" i="4"/>
  <c r="AE150" i="4" s="1"/>
  <c r="AC40" i="4"/>
  <c r="AE40" i="4" s="1"/>
  <c r="AF40" i="4" s="1"/>
  <c r="AG40" i="4" s="1"/>
  <c r="AC110" i="4"/>
  <c r="AE110" i="4" s="1"/>
  <c r="AC282" i="4"/>
  <c r="AE282" i="4" s="1"/>
  <c r="AC96" i="4"/>
  <c r="AE96" i="4" s="1"/>
  <c r="AC155" i="4"/>
  <c r="AE155" i="4" s="1"/>
  <c r="AC262" i="4"/>
  <c r="AE262" i="4" s="1"/>
  <c r="AC216" i="4"/>
  <c r="AE216" i="4" s="1"/>
  <c r="AC302" i="4"/>
  <c r="AE302" i="4" s="1"/>
  <c r="AC291" i="4"/>
  <c r="AE291" i="4" s="1"/>
  <c r="AC223" i="4"/>
  <c r="AE223" i="4" s="1"/>
  <c r="AC46" i="4"/>
  <c r="AE46" i="4" s="1"/>
  <c r="AC148" i="4"/>
  <c r="AE148" i="4" s="1"/>
  <c r="AC266" i="4"/>
  <c r="AE266" i="4" s="1"/>
  <c r="AC215" i="4"/>
  <c r="AE215" i="4" s="1"/>
  <c r="AC35" i="4"/>
  <c r="AE35" i="4" s="1"/>
  <c r="AC222" i="4"/>
  <c r="AE222" i="4" s="1"/>
  <c r="AC163" i="4"/>
  <c r="AE163" i="4" s="1"/>
  <c r="AC199" i="4"/>
  <c r="AE199" i="4" s="1"/>
  <c r="AC28" i="4"/>
  <c r="AE28" i="4" s="1"/>
  <c r="AC213" i="4"/>
  <c r="AE213" i="4" s="1"/>
  <c r="AC119" i="4"/>
  <c r="AE119" i="4" s="1"/>
  <c r="AC192" i="4"/>
  <c r="AE192" i="4" s="1"/>
  <c r="AC42" i="4"/>
  <c r="AE42" i="4" s="1"/>
  <c r="AC108" i="4"/>
  <c r="AE108" i="4" s="1"/>
  <c r="AC59" i="4"/>
  <c r="AE59" i="4" s="1"/>
  <c r="AC259" i="4"/>
  <c r="AE259" i="4" s="1"/>
  <c r="AC80" i="4"/>
  <c r="AE80" i="4" s="1"/>
  <c r="AC116" i="4"/>
  <c r="AE116" i="4" s="1"/>
  <c r="AC51" i="4"/>
  <c r="AE51" i="4" s="1"/>
  <c r="AC23" i="4"/>
  <c r="AE23" i="4" s="1"/>
  <c r="AC124" i="4"/>
  <c r="AE124" i="4" s="1"/>
  <c r="AC78" i="4"/>
  <c r="AE78" i="4" s="1"/>
  <c r="AC87" i="4"/>
  <c r="AE87" i="4" s="1"/>
  <c r="AC72" i="4"/>
  <c r="AE72" i="4" s="1"/>
  <c r="AC134" i="4"/>
  <c r="AE134" i="4" s="1"/>
  <c r="AC270" i="4"/>
  <c r="AE270" i="4" s="1"/>
  <c r="AC24" i="4"/>
  <c r="AE24" i="4" s="1"/>
  <c r="AC131" i="4"/>
  <c r="AE131" i="4" s="1"/>
  <c r="AC167" i="4"/>
  <c r="AE167" i="4" s="1"/>
  <c r="AC250" i="4"/>
  <c r="AE250" i="4" s="1"/>
  <c r="AC286" i="4"/>
  <c r="AE286" i="4" s="1"/>
  <c r="AC205" i="4"/>
  <c r="AE205" i="4" s="1"/>
  <c r="AC68" i="4"/>
  <c r="AE68" i="4" s="1"/>
  <c r="AC225" i="4"/>
  <c r="AE225" i="4" s="1"/>
  <c r="AC230" i="4"/>
  <c r="AE230" i="4" s="1"/>
  <c r="AC63" i="4"/>
  <c r="AE63" i="4" s="1"/>
  <c r="AC164" i="4"/>
  <c r="AE164" i="4" s="1"/>
  <c r="AC211" i="4"/>
  <c r="AE211" i="4" s="1"/>
  <c r="AC147" i="4"/>
  <c r="AE147" i="4" s="1"/>
  <c r="AC139" i="4"/>
  <c r="AE139" i="4" s="1"/>
  <c r="AC62" i="4"/>
  <c r="AE62" i="4" s="1"/>
  <c r="AC209" i="4"/>
  <c r="AE209" i="4" s="1"/>
  <c r="AC249" i="4"/>
  <c r="AE249" i="4" s="1"/>
  <c r="AC233" i="4"/>
  <c r="AE233" i="4" s="1"/>
  <c r="AC169" i="4"/>
  <c r="AE169" i="4" s="1"/>
  <c r="AC47" i="4"/>
  <c r="AE47" i="4" s="1"/>
  <c r="AC189" i="4"/>
  <c r="AE189" i="4" s="1"/>
  <c r="AC175" i="4"/>
  <c r="AE175" i="4" s="1"/>
  <c r="AC245" i="4"/>
  <c r="AE245" i="4" s="1"/>
  <c r="AC44" i="4"/>
  <c r="AE44" i="4" s="1"/>
  <c r="AC289" i="4"/>
  <c r="AE289" i="4" s="1"/>
  <c r="AC30" i="4"/>
  <c r="AE30" i="4" s="1"/>
  <c r="AC274" i="4"/>
  <c r="AE274" i="4" s="1"/>
  <c r="AC64" i="4"/>
  <c r="AE64" i="4" s="1"/>
  <c r="AC176" i="4"/>
  <c r="AE176" i="4" s="1"/>
  <c r="AC159" i="4"/>
  <c r="AE159" i="4" s="1"/>
  <c r="AC244" i="4"/>
  <c r="AE244" i="4" s="1"/>
  <c r="AC153" i="4"/>
  <c r="AE153" i="4" s="1"/>
  <c r="AC65" i="4"/>
  <c r="AE65" i="4" s="1"/>
  <c r="AC284" i="4"/>
  <c r="AE284" i="4" s="1"/>
  <c r="AF284" i="4" s="1"/>
  <c r="AG284" i="4" s="1"/>
  <c r="AC206" i="4"/>
  <c r="AE206" i="4" s="1"/>
  <c r="AC174" i="4"/>
  <c r="AE174" i="4" s="1"/>
  <c r="AC17" i="4"/>
  <c r="AE17" i="4" s="1"/>
  <c r="AC101" i="4"/>
  <c r="AE101" i="4" s="1"/>
  <c r="AC272" i="4"/>
  <c r="AE272" i="4" s="1"/>
  <c r="AC210" i="4"/>
  <c r="AE210" i="4" s="1"/>
  <c r="AC246" i="4"/>
  <c r="AE246" i="4" s="1"/>
  <c r="AC91" i="4"/>
  <c r="AE91" i="4" s="1"/>
  <c r="AC219" i="4"/>
  <c r="AE219" i="4" s="1"/>
  <c r="AC180" i="4"/>
  <c r="AE180" i="4" s="1"/>
  <c r="AC115" i="4"/>
  <c r="AE115" i="4" s="1"/>
  <c r="AC157" i="4"/>
  <c r="AE157" i="4" s="1"/>
  <c r="AC170" i="4"/>
  <c r="AE170" i="4" s="1"/>
  <c r="AC300" i="4"/>
  <c r="AE300" i="4" s="1"/>
  <c r="AC125" i="4"/>
  <c r="AE125" i="4" s="1"/>
  <c r="AC33" i="4"/>
  <c r="AE33" i="4" s="1"/>
  <c r="AC228" i="4"/>
  <c r="AE228" i="4" s="1"/>
  <c r="AC57" i="4"/>
  <c r="AE57" i="4" s="1"/>
  <c r="AC93" i="4"/>
  <c r="AE93" i="4" s="1"/>
  <c r="AC288" i="4"/>
  <c r="AE288" i="4" s="1"/>
  <c r="AC133" i="4"/>
  <c r="AE133" i="4" s="1"/>
  <c r="AC145" i="4"/>
  <c r="AE145" i="4" s="1"/>
  <c r="AC304" i="4"/>
  <c r="AE304" i="4" s="1"/>
  <c r="AC82" i="4"/>
  <c r="AE82" i="4" s="1"/>
  <c r="AC224" i="4"/>
  <c r="AE224" i="4" s="1"/>
  <c r="AC182" i="4"/>
  <c r="AE182" i="4" s="1"/>
  <c r="AC283" i="4"/>
  <c r="AE283" i="4" s="1"/>
  <c r="X286" i="4"/>
  <c r="Z286" i="4" s="1"/>
  <c r="X266" i="4"/>
  <c r="Z266" i="4" s="1"/>
  <c r="X234" i="4"/>
  <c r="Z234" i="4" s="1"/>
  <c r="X208" i="4"/>
  <c r="Z208" i="4" s="1"/>
  <c r="X163" i="4"/>
  <c r="Z163" i="4" s="1"/>
  <c r="X127" i="4"/>
  <c r="Z127" i="4" s="1"/>
  <c r="X111" i="4"/>
  <c r="Z111" i="4" s="1"/>
  <c r="X87" i="4"/>
  <c r="Z87" i="4" s="1"/>
  <c r="X47" i="4"/>
  <c r="Z47" i="4" s="1"/>
  <c r="X35" i="4"/>
  <c r="Z35" i="4" s="1"/>
  <c r="AC280" i="4"/>
  <c r="AE280" i="4" s="1"/>
  <c r="AC252" i="4"/>
  <c r="AE252" i="4" s="1"/>
  <c r="AC161" i="4"/>
  <c r="AE161" i="4" s="1"/>
  <c r="AC129" i="4"/>
  <c r="AE129" i="4" s="1"/>
  <c r="AC81" i="4"/>
  <c r="AE81" i="4" s="1"/>
  <c r="AC53" i="4"/>
  <c r="AE53" i="4" s="1"/>
  <c r="AC25" i="4"/>
  <c r="AE25" i="4" s="1"/>
  <c r="X294" i="4"/>
  <c r="Z294" i="4" s="1"/>
  <c r="X226" i="4"/>
  <c r="Z226" i="4" s="1"/>
  <c r="X172" i="4"/>
  <c r="Z172" i="4" s="1"/>
  <c r="X95" i="4"/>
  <c r="Z95" i="4" s="1"/>
  <c r="X55" i="4"/>
  <c r="Z55" i="4" s="1"/>
  <c r="AC268" i="4"/>
  <c r="AE268" i="4" s="1"/>
  <c r="AC232" i="4"/>
  <c r="AE232" i="4" s="1"/>
  <c r="AC190" i="4"/>
  <c r="AE190" i="4" s="1"/>
  <c r="AC117" i="4"/>
  <c r="AE117" i="4" s="1"/>
  <c r="AC77" i="4"/>
  <c r="AE77" i="4" s="1"/>
  <c r="AC21" i="4"/>
  <c r="AE21" i="4" s="1"/>
  <c r="X282" i="4"/>
  <c r="Z282" i="4" s="1"/>
  <c r="X258" i="4"/>
  <c r="Z258" i="4" s="1"/>
  <c r="X230" i="4"/>
  <c r="Z230" i="4" s="1"/>
  <c r="X188" i="4"/>
  <c r="Z188" i="4" s="1"/>
  <c r="X159" i="4"/>
  <c r="Z159" i="4" s="1"/>
  <c r="X123" i="4"/>
  <c r="Z123" i="4" s="1"/>
  <c r="X107" i="4"/>
  <c r="Z107" i="4" s="1"/>
  <c r="X79" i="4"/>
  <c r="Z79" i="4" s="1"/>
  <c r="X43" i="4"/>
  <c r="Z43" i="4" s="1"/>
  <c r="X19" i="4"/>
  <c r="Z19" i="4" s="1"/>
  <c r="AC276" i="4"/>
  <c r="AE276" i="4" s="1"/>
  <c r="AC236" i="4"/>
  <c r="AE236" i="4" s="1"/>
  <c r="AF236" i="4" s="1"/>
  <c r="AC149" i="4"/>
  <c r="AE149" i="4" s="1"/>
  <c r="AC113" i="4"/>
  <c r="AE113" i="4" s="1"/>
  <c r="AC73" i="4"/>
  <c r="AE73" i="4" s="1"/>
  <c r="AC49" i="4"/>
  <c r="AE49" i="4" s="1"/>
  <c r="AC9" i="4"/>
  <c r="AE9" i="4" s="1"/>
  <c r="X262" i="4"/>
  <c r="Z262" i="4" s="1"/>
  <c r="X204" i="4"/>
  <c r="Z204" i="4" s="1"/>
  <c r="X167" i="4"/>
  <c r="Z167" i="4" s="1"/>
  <c r="X91" i="4"/>
  <c r="Z91" i="4" s="1"/>
  <c r="X31" i="4"/>
  <c r="Z31" i="4" s="1"/>
  <c r="AC264" i="4"/>
  <c r="AE264" i="4" s="1"/>
  <c r="AC202" i="4"/>
  <c r="AE202" i="4" s="1"/>
  <c r="AC186" i="4"/>
  <c r="AE186" i="4" s="1"/>
  <c r="AC109" i="4"/>
  <c r="AE109" i="4" s="1"/>
  <c r="AC45" i="4"/>
  <c r="AE45" i="4" s="1"/>
  <c r="AC13" i="4"/>
  <c r="AE13" i="4" s="1"/>
  <c r="X278" i="4"/>
  <c r="Z278" i="4" s="1"/>
  <c r="X242" i="4"/>
  <c r="Z242" i="4" s="1"/>
  <c r="X222" i="4"/>
  <c r="Z222" i="4" s="1"/>
  <c r="X184" i="4"/>
  <c r="Z184" i="4" s="1"/>
  <c r="AF184" i="4" s="1"/>
  <c r="X155" i="4"/>
  <c r="Z155" i="4" s="1"/>
  <c r="X119" i="4"/>
  <c r="Z119" i="4" s="1"/>
  <c r="X103" i="4"/>
  <c r="Z103" i="4" s="1"/>
  <c r="X59" i="4"/>
  <c r="Z59" i="4" s="1"/>
  <c r="X39" i="4"/>
  <c r="Z39" i="4" s="1"/>
  <c r="X7" i="4"/>
  <c r="Z7" i="4" s="1"/>
  <c r="AF7" i="4" s="1"/>
  <c r="AC260" i="4"/>
  <c r="AE260" i="4" s="1"/>
  <c r="AC214" i="4"/>
  <c r="AE214" i="4" s="1"/>
  <c r="AC141" i="4"/>
  <c r="AE141" i="4" s="1"/>
  <c r="AC97" i="4"/>
  <c r="AE97" i="4" s="1"/>
  <c r="AC69" i="4"/>
  <c r="AE69" i="4" s="1"/>
  <c r="AC37" i="4"/>
  <c r="AE37" i="4" s="1"/>
  <c r="X302" i="4"/>
  <c r="Z302" i="4" s="1"/>
  <c r="X254" i="4"/>
  <c r="Z254" i="4" s="1"/>
  <c r="X200" i="4"/>
  <c r="Z200" i="4" s="1"/>
  <c r="X139" i="4"/>
  <c r="Z139" i="4" s="1"/>
  <c r="X83" i="4"/>
  <c r="Z83" i="4" s="1"/>
  <c r="X23" i="4"/>
  <c r="Z23" i="4" s="1"/>
  <c r="BC215" i="4"/>
  <c r="BB170" i="4"/>
  <c r="BB50" i="4"/>
  <c r="BB266" i="4"/>
  <c r="BB228" i="4"/>
  <c r="BB225" i="4"/>
  <c r="BB106" i="4"/>
  <c r="BB231" i="4"/>
  <c r="BB73" i="4"/>
  <c r="BB130" i="4"/>
  <c r="BB51" i="4"/>
  <c r="BB105" i="4"/>
  <c r="BB79" i="4"/>
  <c r="BB37" i="4"/>
  <c r="BB135" i="4"/>
  <c r="K52" i="4"/>
  <c r="BB255" i="4"/>
  <c r="BB41" i="4"/>
  <c r="BB29" i="4"/>
  <c r="BB152" i="4"/>
  <c r="BB256" i="4"/>
  <c r="BB53" i="4"/>
  <c r="BB64" i="4"/>
  <c r="BB8" i="4"/>
  <c r="BB70" i="4"/>
  <c r="BB137" i="4"/>
  <c r="BB240" i="4"/>
  <c r="BB167" i="4"/>
  <c r="BB172" i="4"/>
  <c r="BB204" i="4"/>
  <c r="BB31" i="4"/>
  <c r="BB126" i="4"/>
  <c r="BB61" i="4"/>
  <c r="BB47" i="4"/>
  <c r="BB293" i="4"/>
  <c r="BB284" i="4"/>
  <c r="BB221" i="4"/>
  <c r="BB298" i="4"/>
  <c r="BB202" i="4"/>
  <c r="BB262" i="4"/>
  <c r="BB189" i="4"/>
  <c r="BB68" i="4"/>
  <c r="BB198" i="4"/>
  <c r="BB288" i="4"/>
  <c r="AF260" i="4" l="1"/>
  <c r="AG260" i="4" s="1"/>
  <c r="BX16" i="4"/>
  <c r="BX23" i="4"/>
  <c r="BX9" i="4"/>
  <c r="BX10" i="4"/>
  <c r="BX11" i="4"/>
  <c r="BX21" i="4"/>
  <c r="BX12" i="4"/>
  <c r="BX15" i="4"/>
  <c r="BX18" i="4"/>
  <c r="BX20" i="4"/>
  <c r="BX22" i="4"/>
  <c r="BX24" i="4"/>
  <c r="BX17" i="4"/>
  <c r="U308" i="4"/>
  <c r="U307" i="4"/>
  <c r="BX19" i="4"/>
  <c r="AF296" i="4"/>
  <c r="AG296" i="4" s="1"/>
  <c r="AF129" i="4"/>
  <c r="AG129" i="4" s="1"/>
  <c r="AF280" i="4"/>
  <c r="AG280" i="4" s="1"/>
  <c r="AF35" i="4"/>
  <c r="AG35" i="4" s="1"/>
  <c r="AF59" i="4"/>
  <c r="AG59" i="4" s="1"/>
  <c r="AF246" i="4"/>
  <c r="AG246" i="4" s="1"/>
  <c r="AF111" i="4"/>
  <c r="AG111" i="4" s="1"/>
  <c r="AF145" i="4"/>
  <c r="AG145" i="4" s="1"/>
  <c r="AF79" i="4"/>
  <c r="AG79" i="4" s="1"/>
  <c r="AF222" i="4"/>
  <c r="AG222" i="4" s="1"/>
  <c r="AF176" i="4"/>
  <c r="BD176" i="4" s="1"/>
  <c r="AF103" i="4"/>
  <c r="AG103" i="4" s="1"/>
  <c r="AF226" i="4"/>
  <c r="AG226" i="4" s="1"/>
  <c r="AF234" i="4"/>
  <c r="AG234" i="4" s="1"/>
  <c r="AF31" i="4"/>
  <c r="AG31" i="4" s="1"/>
  <c r="AF55" i="4"/>
  <c r="AG55" i="4" s="1"/>
  <c r="AF151" i="4"/>
  <c r="BD151" i="4" s="1"/>
  <c r="AF83" i="4"/>
  <c r="AG83" i="4" s="1"/>
  <c r="AF302" i="4"/>
  <c r="AG302" i="4" s="1"/>
  <c r="AF278" i="4"/>
  <c r="AG278" i="4" s="1"/>
  <c r="AF282" i="4"/>
  <c r="AG282" i="4" s="1"/>
  <c r="AF95" i="4"/>
  <c r="AG95" i="4" s="1"/>
  <c r="AF25" i="4"/>
  <c r="BD25" i="4" s="1"/>
  <c r="AF82" i="4"/>
  <c r="AG82" i="4" s="1"/>
  <c r="AF30" i="4"/>
  <c r="AG30" i="4" s="1"/>
  <c r="AF63" i="4"/>
  <c r="AG63" i="4" s="1"/>
  <c r="AF167" i="4"/>
  <c r="AG167" i="4" s="1"/>
  <c r="AF53" i="4"/>
  <c r="AG53" i="4" s="1"/>
  <c r="AF208" i="4"/>
  <c r="AG208" i="4" s="1"/>
  <c r="AF65" i="4"/>
  <c r="AG65" i="4" s="1"/>
  <c r="AF249" i="4"/>
  <c r="BD249" i="4" s="1"/>
  <c r="AF51" i="4"/>
  <c r="AG51" i="4" s="1"/>
  <c r="AF194" i="4"/>
  <c r="AG194" i="4" s="1"/>
  <c r="R6" i="4"/>
  <c r="AF41" i="4"/>
  <c r="AG41" i="4" s="1"/>
  <c r="AF240" i="4"/>
  <c r="AG240" i="4" s="1"/>
  <c r="AF105" i="4"/>
  <c r="AG105" i="4" s="1"/>
  <c r="AF165" i="4"/>
  <c r="BD165" i="4" s="1"/>
  <c r="AF44" i="4"/>
  <c r="AG44" i="4" s="1"/>
  <c r="AF209" i="4"/>
  <c r="AG209" i="4" s="1"/>
  <c r="AF212" i="4"/>
  <c r="AG212" i="4" s="1"/>
  <c r="AF198" i="4"/>
  <c r="AG198" i="4" s="1"/>
  <c r="AF97" i="4"/>
  <c r="BD97" i="4" s="1"/>
  <c r="AF274" i="4"/>
  <c r="AG274" i="4" s="1"/>
  <c r="AF28" i="4"/>
  <c r="AG28" i="4" s="1"/>
  <c r="AF238" i="4"/>
  <c r="AG238" i="4" s="1"/>
  <c r="AF101" i="4"/>
  <c r="BD101" i="4" s="1"/>
  <c r="AF131" i="4"/>
  <c r="BD131" i="4" s="1"/>
  <c r="AF172" i="4"/>
  <c r="AG172" i="4" s="1"/>
  <c r="AF248" i="4"/>
  <c r="AG248" i="4" s="1"/>
  <c r="AF69" i="4"/>
  <c r="AF204" i="4"/>
  <c r="AG204" i="4" s="1"/>
  <c r="AF23" i="4"/>
  <c r="AG23" i="4" s="1"/>
  <c r="AF19" i="4"/>
  <c r="AG19" i="4" s="1"/>
  <c r="AF127" i="4"/>
  <c r="AG127" i="4" s="1"/>
  <c r="AF224" i="4"/>
  <c r="AG224" i="4" s="1"/>
  <c r="AF272" i="4"/>
  <c r="BD272" i="4" s="1"/>
  <c r="AF121" i="4"/>
  <c r="BD121" i="4" s="1"/>
  <c r="AF85" i="4"/>
  <c r="AG85" i="4" s="1"/>
  <c r="BD40" i="4"/>
  <c r="BF40" i="4" s="1"/>
  <c r="AF200" i="4"/>
  <c r="BD200" i="4" s="1"/>
  <c r="AF107" i="4"/>
  <c r="AG107" i="4" s="1"/>
  <c r="AF230" i="4"/>
  <c r="AG230" i="4" s="1"/>
  <c r="AF254" i="4"/>
  <c r="AG254" i="4" s="1"/>
  <c r="AF119" i="4"/>
  <c r="BD119" i="4" s="1"/>
  <c r="AF242" i="4"/>
  <c r="BD242" i="4" s="1"/>
  <c r="AF258" i="4"/>
  <c r="BD258" i="4" s="1"/>
  <c r="AF294" i="4"/>
  <c r="AG294" i="4" s="1"/>
  <c r="AF266" i="4"/>
  <c r="AG266" i="4" s="1"/>
  <c r="AF11" i="4"/>
  <c r="AG11" i="4" s="1"/>
  <c r="AF155" i="4"/>
  <c r="AG155" i="4" s="1"/>
  <c r="AF163" i="4"/>
  <c r="AG163" i="4" s="1"/>
  <c r="AF286" i="4"/>
  <c r="BD286" i="4" s="1"/>
  <c r="AF298" i="4"/>
  <c r="AG298" i="4" s="1"/>
  <c r="AF143" i="4"/>
  <c r="BD143" i="4" s="1"/>
  <c r="AF178" i="4"/>
  <c r="BD178" i="4" s="1"/>
  <c r="AF125" i="4"/>
  <c r="AG125" i="4" s="1"/>
  <c r="AF115" i="4"/>
  <c r="AG115" i="4" s="1"/>
  <c r="AF289" i="4"/>
  <c r="BD289" i="4" s="1"/>
  <c r="AF15" i="4"/>
  <c r="AG15" i="4" s="1"/>
  <c r="AF306" i="4"/>
  <c r="AG306" i="4" s="1"/>
  <c r="AF149" i="4"/>
  <c r="BD149" i="4" s="1"/>
  <c r="AF139" i="4"/>
  <c r="AG139" i="4" s="1"/>
  <c r="AF214" i="4"/>
  <c r="AG214" i="4" s="1"/>
  <c r="AF91" i="4"/>
  <c r="BD91" i="4" s="1"/>
  <c r="AF43" i="4"/>
  <c r="AG43" i="4" s="1"/>
  <c r="AF159" i="4"/>
  <c r="BD159" i="4" s="1"/>
  <c r="AF188" i="4"/>
  <c r="AG188" i="4" s="1"/>
  <c r="X6" i="4"/>
  <c r="AF39" i="4"/>
  <c r="AG39" i="4" s="1"/>
  <c r="AF262" i="4"/>
  <c r="AG262" i="4" s="1"/>
  <c r="AF123" i="4"/>
  <c r="BD123" i="4" s="1"/>
  <c r="AF304" i="4"/>
  <c r="AG304" i="4" s="1"/>
  <c r="AF61" i="4"/>
  <c r="AG61" i="4" s="1"/>
  <c r="AG99" i="4"/>
  <c r="BD99" i="4"/>
  <c r="AF47" i="4"/>
  <c r="AG47" i="4" s="1"/>
  <c r="AF135" i="4"/>
  <c r="AG135" i="4" s="1"/>
  <c r="AF174" i="4"/>
  <c r="AF264" i="4"/>
  <c r="AF243" i="4"/>
  <c r="AF244" i="4"/>
  <c r="AF169" i="4"/>
  <c r="AF299" i="4"/>
  <c r="AF156" i="4"/>
  <c r="AF175" i="4"/>
  <c r="AF38" i="4"/>
  <c r="AF138" i="4"/>
  <c r="AF142" i="4"/>
  <c r="AF113" i="4"/>
  <c r="AF287" i="4"/>
  <c r="AF300" i="4"/>
  <c r="AF42" i="4"/>
  <c r="AF16" i="4"/>
  <c r="AF154" i="4"/>
  <c r="AF245" i="4"/>
  <c r="AF218" i="4"/>
  <c r="AF276" i="4"/>
  <c r="AF164" i="4"/>
  <c r="AF211" i="4"/>
  <c r="AF181" i="4"/>
  <c r="AF228" i="4"/>
  <c r="AG228" i="4" s="1"/>
  <c r="AF8" i="4"/>
  <c r="AG8" i="4" s="1"/>
  <c r="AF9" i="4"/>
  <c r="AF161" i="4"/>
  <c r="AF73" i="4"/>
  <c r="AG73" i="4" s="1"/>
  <c r="AF160" i="4"/>
  <c r="AF112" i="4"/>
  <c r="AF301" i="4"/>
  <c r="AF288" i="4"/>
  <c r="AG288" i="4" s="1"/>
  <c r="AF221" i="4"/>
  <c r="AG221" i="4" s="1"/>
  <c r="AF203" i="4"/>
  <c r="AF239" i="4"/>
  <c r="AF109" i="4"/>
  <c r="AF263" i="4"/>
  <c r="AF34" i="4"/>
  <c r="AF33" i="4"/>
  <c r="AF37" i="4"/>
  <c r="AG37" i="4" s="1"/>
  <c r="AF146" i="4"/>
  <c r="AF265" i="4"/>
  <c r="AF49" i="4"/>
  <c r="AF232" i="4"/>
  <c r="AF22" i="4"/>
  <c r="AF56" i="4"/>
  <c r="AF118" i="4"/>
  <c r="AF271" i="4"/>
  <c r="AF140" i="4"/>
  <c r="AG184" i="4"/>
  <c r="BD184" i="4"/>
  <c r="AE10" i="4"/>
  <c r="AF10" i="4" s="1"/>
  <c r="AC6" i="4"/>
  <c r="AF180" i="4"/>
  <c r="AF67" i="4"/>
  <c r="AF192" i="4"/>
  <c r="AF136" i="4"/>
  <c r="AF50" i="4"/>
  <c r="AG50" i="4" s="1"/>
  <c r="AF291" i="4"/>
  <c r="AF205" i="4"/>
  <c r="AF256" i="4"/>
  <c r="AG256" i="4" s="1"/>
  <c r="AF89" i="4"/>
  <c r="AF275" i="4"/>
  <c r="AF237" i="4"/>
  <c r="AF273" i="4"/>
  <c r="AF293" i="4"/>
  <c r="AG293" i="4" s="1"/>
  <c r="AF268" i="4"/>
  <c r="AF26" i="4"/>
  <c r="AF98" i="4"/>
  <c r="AF207" i="4"/>
  <c r="AF295" i="4"/>
  <c r="AF247" i="4"/>
  <c r="AF24" i="4"/>
  <c r="AF126" i="4"/>
  <c r="AG126" i="4" s="1"/>
  <c r="AF220" i="4"/>
  <c r="AF17" i="4"/>
  <c r="AF201" i="4"/>
  <c r="AF168" i="4"/>
  <c r="AF80" i="4"/>
  <c r="AF133" i="4"/>
  <c r="AF303" i="4"/>
  <c r="AF132" i="4"/>
  <c r="AF81" i="4"/>
  <c r="AF255" i="4"/>
  <c r="AG255" i="4" s="1"/>
  <c r="AF92" i="4"/>
  <c r="AF189" i="4"/>
  <c r="AG189" i="4" s="1"/>
  <c r="AF269" i="4"/>
  <c r="AF233" i="4"/>
  <c r="AF182" i="4"/>
  <c r="AF219" i="4"/>
  <c r="AF171" i="4"/>
  <c r="AF150" i="4"/>
  <c r="AF90" i="4"/>
  <c r="AF267" i="4"/>
  <c r="AF297" i="4"/>
  <c r="AF195" i="4"/>
  <c r="AF108" i="4"/>
  <c r="AF14" i="4"/>
  <c r="AF250" i="4"/>
  <c r="AF144" i="4"/>
  <c r="AF202" i="4"/>
  <c r="AG202" i="4" s="1"/>
  <c r="AF86" i="4"/>
  <c r="AF223" i="4"/>
  <c r="AF270" i="4"/>
  <c r="AF290" i="4"/>
  <c r="AF225" i="4"/>
  <c r="AG225" i="4" s="1"/>
  <c r="AF74" i="4"/>
  <c r="AF177" i="4"/>
  <c r="AF185" i="4"/>
  <c r="AF170" i="4"/>
  <c r="AG170" i="4" s="1"/>
  <c r="AF166" i="4"/>
  <c r="AF252" i="4"/>
  <c r="AF217" i="4"/>
  <c r="AF64" i="4"/>
  <c r="AG64" i="4" s="1"/>
  <c r="AF279" i="4"/>
  <c r="AF72" i="4"/>
  <c r="AF104" i="4"/>
  <c r="AF253" i="4"/>
  <c r="AF259" i="4"/>
  <c r="AF187" i="4"/>
  <c r="AF88" i="4"/>
  <c r="AF285" i="4"/>
  <c r="AF235" i="4"/>
  <c r="AF77" i="4"/>
  <c r="AF106" i="4"/>
  <c r="AG106" i="4" s="1"/>
  <c r="AF191" i="4"/>
  <c r="AF292" i="4"/>
  <c r="AF173" i="4"/>
  <c r="AF231" i="4"/>
  <c r="AG231" i="4" s="1"/>
  <c r="AF93" i="4"/>
  <c r="AF122" i="4"/>
  <c r="AF148" i="4"/>
  <c r="AF57" i="4"/>
  <c r="AF13" i="4"/>
  <c r="AF251" i="4"/>
  <c r="AF54" i="4"/>
  <c r="AF197" i="4"/>
  <c r="AF158" i="4"/>
  <c r="AF68" i="4"/>
  <c r="AG68" i="4" s="1"/>
  <c r="AF12" i="4"/>
  <c r="AF305" i="4"/>
  <c r="AF32" i="4"/>
  <c r="AF62" i="4"/>
  <c r="AF96" i="4"/>
  <c r="AF94" i="4"/>
  <c r="AF128" i="4"/>
  <c r="AF213" i="4"/>
  <c r="AF134" i="4"/>
  <c r="AF116" i="4"/>
  <c r="AG7" i="4"/>
  <c r="BD7" i="4"/>
  <c r="AG236" i="4"/>
  <c r="BD236" i="4"/>
  <c r="AF87" i="4"/>
  <c r="AF71" i="4"/>
  <c r="AF147" i="4"/>
  <c r="AF36" i="4"/>
  <c r="AF153" i="4"/>
  <c r="AF27" i="4"/>
  <c r="AF281" i="4"/>
  <c r="AF75" i="4"/>
  <c r="AF66" i="4"/>
  <c r="AF78" i="4"/>
  <c r="AF193" i="4"/>
  <c r="AF102" i="4"/>
  <c r="AF196" i="4"/>
  <c r="AF261" i="4"/>
  <c r="AF58" i="4"/>
  <c r="AF257" i="4"/>
  <c r="AF21" i="4"/>
  <c r="AF52" i="4"/>
  <c r="AF46" i="4"/>
  <c r="AF130" i="4"/>
  <c r="AG130" i="4" s="1"/>
  <c r="AF124" i="4"/>
  <c r="AF283" i="4"/>
  <c r="AF216" i="4"/>
  <c r="AF241" i="4"/>
  <c r="AF227" i="4"/>
  <c r="AF70" i="4"/>
  <c r="AG70" i="4" s="1"/>
  <c r="AF137" i="4"/>
  <c r="AG137" i="4" s="1"/>
  <c r="AF76" i="4"/>
  <c r="AF277" i="4"/>
  <c r="AF141" i="4"/>
  <c r="AF199" i="4"/>
  <c r="AF114" i="4"/>
  <c r="AF229" i="4"/>
  <c r="AF60" i="4"/>
  <c r="AF117" i="4"/>
  <c r="AF215" i="4"/>
  <c r="AF190" i="4"/>
  <c r="AF120" i="4"/>
  <c r="AF183" i="4"/>
  <c r="AF186" i="4"/>
  <c r="AF45" i="4"/>
  <c r="AF18" i="4"/>
  <c r="AF210" i="4"/>
  <c r="AF162" i="4"/>
  <c r="AF157" i="4"/>
  <c r="AF100" i="4"/>
  <c r="AF152" i="4"/>
  <c r="AG152" i="4" s="1"/>
  <c r="AF48" i="4"/>
  <c r="AF84" i="4"/>
  <c r="AF20" i="4"/>
  <c r="AF110" i="4"/>
  <c r="AF206" i="4"/>
  <c r="AF179" i="4"/>
  <c r="BC68" i="4"/>
  <c r="BC284" i="4"/>
  <c r="BD284" i="4"/>
  <c r="BC167" i="4"/>
  <c r="BC255" i="4"/>
  <c r="BC135" i="4"/>
  <c r="BC126" i="4"/>
  <c r="BC172" i="4"/>
  <c r="BC79" i="4"/>
  <c r="BC225" i="4"/>
  <c r="BC202" i="4"/>
  <c r="BC221" i="4"/>
  <c r="BC293" i="4"/>
  <c r="BC240" i="4"/>
  <c r="BC70" i="4"/>
  <c r="BC64" i="4"/>
  <c r="BC53" i="4"/>
  <c r="BC256" i="4"/>
  <c r="BC29" i="4"/>
  <c r="BD29" i="4"/>
  <c r="BC37" i="4"/>
  <c r="BC51" i="4"/>
  <c r="BC130" i="4"/>
  <c r="BC106" i="4"/>
  <c r="BC50" i="4"/>
  <c r="BC298" i="4"/>
  <c r="BC31" i="4"/>
  <c r="BC73" i="4"/>
  <c r="BC170" i="4"/>
  <c r="BC47" i="4"/>
  <c r="BC204" i="4"/>
  <c r="BC152" i="4"/>
  <c r="BC266" i="4"/>
  <c r="BC288" i="4"/>
  <c r="BC198" i="4"/>
  <c r="BC189" i="4"/>
  <c r="BC262" i="4"/>
  <c r="BC61" i="4"/>
  <c r="BC137" i="4"/>
  <c r="BC8" i="4"/>
  <c r="BC41" i="4"/>
  <c r="BC105" i="4"/>
  <c r="BC231" i="4"/>
  <c r="BC228" i="4"/>
  <c r="BD260" i="4" l="1"/>
  <c r="BG260" i="4" s="1"/>
  <c r="BD296" i="4"/>
  <c r="BF296" i="4" s="1"/>
  <c r="BD129" i="4"/>
  <c r="BG129" i="4" s="1"/>
  <c r="BC307" i="4"/>
  <c r="BC308" i="4"/>
  <c r="BY9" i="4"/>
  <c r="BD79" i="4"/>
  <c r="BG79" i="4" s="1"/>
  <c r="BD31" i="4"/>
  <c r="BG31" i="4" s="1"/>
  <c r="BD280" i="4"/>
  <c r="BG280" i="4" s="1"/>
  <c r="BD103" i="4"/>
  <c r="BG103" i="4" s="1"/>
  <c r="BD278" i="4"/>
  <c r="BG278" i="4" s="1"/>
  <c r="AG176" i="4"/>
  <c r="BD145" i="4"/>
  <c r="BF145" i="4" s="1"/>
  <c r="AG25" i="4"/>
  <c r="BD222" i="4"/>
  <c r="BG222" i="4" s="1"/>
  <c r="BD41" i="4"/>
  <c r="BF41" i="4" s="1"/>
  <c r="BD246" i="4"/>
  <c r="BF246" i="4" s="1"/>
  <c r="BD35" i="4"/>
  <c r="BF35" i="4" s="1"/>
  <c r="AG165" i="4"/>
  <c r="BD111" i="4"/>
  <c r="BF111" i="4" s="1"/>
  <c r="BD59" i="4"/>
  <c r="BG59" i="4" s="1"/>
  <c r="BD198" i="4"/>
  <c r="BG198" i="4" s="1"/>
  <c r="BD167" i="4"/>
  <c r="BF167" i="4" s="1"/>
  <c r="BD55" i="4"/>
  <c r="BG55" i="4" s="1"/>
  <c r="BD53" i="4"/>
  <c r="BF53" i="4" s="1"/>
  <c r="BD302" i="4"/>
  <c r="BG302" i="4" s="1"/>
  <c r="AG249" i="4"/>
  <c r="BD51" i="4"/>
  <c r="BG51" i="4" s="1"/>
  <c r="BD82" i="4"/>
  <c r="BG82" i="4" s="1"/>
  <c r="BD226" i="4"/>
  <c r="BG226" i="4" s="1"/>
  <c r="BD234" i="4"/>
  <c r="BD208" i="4"/>
  <c r="BF208" i="4" s="1"/>
  <c r="AG151" i="4"/>
  <c r="BD194" i="4"/>
  <c r="BG194" i="4" s="1"/>
  <c r="BD95" i="4"/>
  <c r="BG95" i="4" s="1"/>
  <c r="BD65" i="4"/>
  <c r="BG65" i="4" s="1"/>
  <c r="BD105" i="4"/>
  <c r="BF105" i="4" s="1"/>
  <c r="BD204" i="4"/>
  <c r="BF204" i="4" s="1"/>
  <c r="BD30" i="4"/>
  <c r="BG30" i="4" s="1"/>
  <c r="BD282" i="4"/>
  <c r="BF282" i="4" s="1"/>
  <c r="AG272" i="4"/>
  <c r="BD107" i="4"/>
  <c r="BF107" i="4" s="1"/>
  <c r="BD83" i="4"/>
  <c r="BG83" i="4" s="1"/>
  <c r="BD212" i="4"/>
  <c r="BF212" i="4" s="1"/>
  <c r="BD39" i="4"/>
  <c r="BF39" i="4" s="1"/>
  <c r="BD63" i="4"/>
  <c r="BF63" i="4" s="1"/>
  <c r="AG97" i="4"/>
  <c r="BD274" i="4"/>
  <c r="BG274" i="4" s="1"/>
  <c r="AG131" i="4"/>
  <c r="BD240" i="4"/>
  <c r="BF240" i="4" s="1"/>
  <c r="BD135" i="4"/>
  <c r="BF135" i="4" s="1"/>
  <c r="BD15" i="4"/>
  <c r="BG15" i="4" s="1"/>
  <c r="AG159" i="4"/>
  <c r="BD248" i="4"/>
  <c r="BG248" i="4" s="1"/>
  <c r="BD19" i="4"/>
  <c r="BF19" i="4" s="1"/>
  <c r="BD115" i="4"/>
  <c r="BF115" i="4" s="1"/>
  <c r="BD61" i="4"/>
  <c r="BG61" i="4" s="1"/>
  <c r="AG121" i="4"/>
  <c r="BD28" i="4"/>
  <c r="BG28" i="4" s="1"/>
  <c r="AG119" i="4"/>
  <c r="AG286" i="4"/>
  <c r="BD44" i="4"/>
  <c r="BF44" i="4" s="1"/>
  <c r="BD170" i="4"/>
  <c r="BF170" i="4" s="1"/>
  <c r="AG200" i="4"/>
  <c r="BD214" i="4"/>
  <c r="BG214" i="4" s="1"/>
  <c r="BD152" i="4"/>
  <c r="BG152" i="4" s="1"/>
  <c r="AG101" i="4"/>
  <c r="BD266" i="4"/>
  <c r="BF266" i="4" s="1"/>
  <c r="BD64" i="4"/>
  <c r="BF64" i="4" s="1"/>
  <c r="BD172" i="4"/>
  <c r="BG172" i="4" s="1"/>
  <c r="AG258" i="4"/>
  <c r="BD209" i="4"/>
  <c r="BD304" i="4"/>
  <c r="BF304" i="4" s="1"/>
  <c r="AG143" i="4"/>
  <c r="BD256" i="4"/>
  <c r="BF256" i="4" s="1"/>
  <c r="BD125" i="4"/>
  <c r="BG125" i="4" s="1"/>
  <c r="AG91" i="4"/>
  <c r="BD306" i="4"/>
  <c r="BF306" i="4" s="1"/>
  <c r="AG242" i="4"/>
  <c r="BD23" i="4"/>
  <c r="BG23" i="4" s="1"/>
  <c r="BD238" i="4"/>
  <c r="BF238" i="4" s="1"/>
  <c r="BD298" i="4"/>
  <c r="BG298" i="4" s="1"/>
  <c r="BD224" i="4"/>
  <c r="AG69" i="4"/>
  <c r="BD69" i="4"/>
  <c r="BD70" i="4"/>
  <c r="BF70" i="4" s="1"/>
  <c r="BD85" i="4"/>
  <c r="BG85" i="4" s="1"/>
  <c r="BD163" i="4"/>
  <c r="BF163" i="4" s="1"/>
  <c r="BD127" i="4"/>
  <c r="BG127" i="4" s="1"/>
  <c r="BD294" i="4"/>
  <c r="BG294" i="4" s="1"/>
  <c r="AG178" i="4"/>
  <c r="AG123" i="4"/>
  <c r="BD254" i="4"/>
  <c r="BG254" i="4" s="1"/>
  <c r="BD106" i="4"/>
  <c r="BG106" i="4" s="1"/>
  <c r="BD43" i="4"/>
  <c r="BF43" i="4" s="1"/>
  <c r="BG40" i="4"/>
  <c r="BD230" i="4"/>
  <c r="BF230" i="4" s="1"/>
  <c r="BD155" i="4"/>
  <c r="BF155" i="4" s="1"/>
  <c r="BG242" i="4"/>
  <c r="BF242" i="4"/>
  <c r="BD47" i="4"/>
  <c r="BF47" i="4" s="1"/>
  <c r="BD68" i="4"/>
  <c r="BF68" i="4" s="1"/>
  <c r="BD139" i="4"/>
  <c r="BG139" i="4" s="1"/>
  <c r="BD11" i="4"/>
  <c r="BF11" i="4" s="1"/>
  <c r="BD137" i="4"/>
  <c r="BF137" i="4" s="1"/>
  <c r="BD231" i="4"/>
  <c r="BG231" i="4" s="1"/>
  <c r="BD188" i="4"/>
  <c r="BF188" i="4" s="1"/>
  <c r="BD262" i="4"/>
  <c r="BF262" i="4" s="1"/>
  <c r="BD221" i="4"/>
  <c r="BF221" i="4" s="1"/>
  <c r="BD255" i="4"/>
  <c r="BG255" i="4" s="1"/>
  <c r="AG289" i="4"/>
  <c r="AG149" i="4"/>
  <c r="BD225" i="4"/>
  <c r="BG225" i="4" s="1"/>
  <c r="BD37" i="4"/>
  <c r="BG37" i="4" s="1"/>
  <c r="AG10" i="4"/>
  <c r="BD10" i="4"/>
  <c r="AG186" i="4"/>
  <c r="BD186" i="4"/>
  <c r="AG76" i="4"/>
  <c r="BD76" i="4"/>
  <c r="AG75" i="4"/>
  <c r="BD75" i="4"/>
  <c r="AG179" i="4"/>
  <c r="BD179" i="4"/>
  <c r="AG183" i="4"/>
  <c r="BD183" i="4"/>
  <c r="AG46" i="4"/>
  <c r="BD46" i="4"/>
  <c r="AG193" i="4"/>
  <c r="BD193" i="4"/>
  <c r="BD147" i="4"/>
  <c r="AG147" i="4"/>
  <c r="AG134" i="4"/>
  <c r="BD134" i="4"/>
  <c r="AG12" i="4"/>
  <c r="BD12" i="4"/>
  <c r="AG13" i="4"/>
  <c r="BD13" i="4"/>
  <c r="AG285" i="4"/>
  <c r="BD285" i="4"/>
  <c r="AG253" i="4"/>
  <c r="BD253" i="4"/>
  <c r="AG270" i="4"/>
  <c r="BD270" i="4"/>
  <c r="BG286" i="4"/>
  <c r="BF286" i="4"/>
  <c r="BF143" i="4"/>
  <c r="BG143" i="4"/>
  <c r="BF159" i="4"/>
  <c r="BG159" i="4"/>
  <c r="AG14" i="4"/>
  <c r="BD14" i="4"/>
  <c r="AG267" i="4"/>
  <c r="BD267" i="4"/>
  <c r="AG89" i="4"/>
  <c r="BD89" i="4"/>
  <c r="BD180" i="4"/>
  <c r="AG180" i="4"/>
  <c r="AG265" i="4"/>
  <c r="BD265" i="4"/>
  <c r="AG164" i="4"/>
  <c r="BD164" i="4"/>
  <c r="AG154" i="4"/>
  <c r="BD154" i="4"/>
  <c r="AG287" i="4"/>
  <c r="BD287" i="4"/>
  <c r="AG38" i="4"/>
  <c r="BD38" i="4"/>
  <c r="AG174" i="4"/>
  <c r="BD174" i="4"/>
  <c r="AG206" i="4"/>
  <c r="BD206" i="4"/>
  <c r="AG48" i="4"/>
  <c r="BD48" i="4"/>
  <c r="BD100" i="4"/>
  <c r="AG100" i="4"/>
  <c r="BD18" i="4"/>
  <c r="AG18" i="4"/>
  <c r="AG120" i="4"/>
  <c r="BD120" i="4"/>
  <c r="AG60" i="4"/>
  <c r="BD60" i="4"/>
  <c r="BD141" i="4"/>
  <c r="AG141" i="4"/>
  <c r="AG283" i="4"/>
  <c r="BD283" i="4"/>
  <c r="AG52" i="4"/>
  <c r="BD52" i="4"/>
  <c r="AG261" i="4"/>
  <c r="BD261" i="4"/>
  <c r="AG78" i="4"/>
  <c r="BD78" i="4"/>
  <c r="AG27" i="4"/>
  <c r="BD27" i="4"/>
  <c r="BG178" i="4"/>
  <c r="BF178" i="4"/>
  <c r="BG249" i="4"/>
  <c r="BF249" i="4"/>
  <c r="BG236" i="4"/>
  <c r="BF236" i="4"/>
  <c r="BG7" i="4"/>
  <c r="BF7" i="4"/>
  <c r="AG213" i="4"/>
  <c r="BD213" i="4"/>
  <c r="AG62" i="4"/>
  <c r="BD62" i="4"/>
  <c r="AG251" i="4"/>
  <c r="BD251" i="4"/>
  <c r="AG57" i="4"/>
  <c r="BD57" i="4"/>
  <c r="AG88" i="4"/>
  <c r="BD88" i="4"/>
  <c r="AG104" i="4"/>
  <c r="BD104" i="4"/>
  <c r="AG217" i="4"/>
  <c r="BD217" i="4"/>
  <c r="AG185" i="4"/>
  <c r="BD185" i="4"/>
  <c r="AG223" i="4"/>
  <c r="BD223" i="4"/>
  <c r="AG250" i="4"/>
  <c r="BD250" i="4"/>
  <c r="BG149" i="4"/>
  <c r="BF149" i="4"/>
  <c r="AG108" i="4"/>
  <c r="BD108" i="4"/>
  <c r="AG90" i="4"/>
  <c r="BD90" i="4"/>
  <c r="AG182" i="4"/>
  <c r="BD182" i="4"/>
  <c r="AG92" i="4"/>
  <c r="BD92" i="4"/>
  <c r="AG303" i="4"/>
  <c r="BD303" i="4"/>
  <c r="AG201" i="4"/>
  <c r="BD201" i="4"/>
  <c r="AG24" i="4"/>
  <c r="BD24" i="4"/>
  <c r="AG98" i="4"/>
  <c r="BD98" i="4"/>
  <c r="AG273" i="4"/>
  <c r="BD273" i="4"/>
  <c r="AG136" i="4"/>
  <c r="BD136" i="4"/>
  <c r="BF123" i="4"/>
  <c r="BG123" i="4"/>
  <c r="BG184" i="4"/>
  <c r="BF184" i="4"/>
  <c r="AG140" i="4"/>
  <c r="BD140" i="4"/>
  <c r="AG22" i="4"/>
  <c r="BD22" i="4"/>
  <c r="AG146" i="4"/>
  <c r="BD146" i="4"/>
  <c r="AG263" i="4"/>
  <c r="BD263" i="4"/>
  <c r="AG239" i="4"/>
  <c r="BD239" i="4"/>
  <c r="AG301" i="4"/>
  <c r="BD301" i="4"/>
  <c r="AG161" i="4"/>
  <c r="BD161" i="4"/>
  <c r="AG276" i="4"/>
  <c r="BD276" i="4"/>
  <c r="AG16" i="4"/>
  <c r="BD16" i="4"/>
  <c r="AG113" i="4"/>
  <c r="BD113" i="4"/>
  <c r="BD175" i="4"/>
  <c r="AG175" i="4"/>
  <c r="AG244" i="4"/>
  <c r="BD244" i="4"/>
  <c r="BF176" i="4"/>
  <c r="BG176" i="4"/>
  <c r="AG20" i="4"/>
  <c r="BD20" i="4"/>
  <c r="AG162" i="4"/>
  <c r="BD162" i="4"/>
  <c r="AG114" i="4"/>
  <c r="BD114" i="4"/>
  <c r="AG241" i="4"/>
  <c r="BD241" i="4"/>
  <c r="AG36" i="4"/>
  <c r="BD36" i="4"/>
  <c r="BD130" i="4"/>
  <c r="BG130" i="4" s="1"/>
  <c r="AG84" i="4"/>
  <c r="BD84" i="4"/>
  <c r="BD210" i="4"/>
  <c r="AG210" i="4"/>
  <c r="AG117" i="4"/>
  <c r="BD117" i="4"/>
  <c r="AG199" i="4"/>
  <c r="BD199" i="4"/>
  <c r="AG216" i="4"/>
  <c r="BD216" i="4"/>
  <c r="AG58" i="4"/>
  <c r="BD58" i="4"/>
  <c r="AG281" i="4"/>
  <c r="BD281" i="4"/>
  <c r="AG87" i="4"/>
  <c r="BD87" i="4"/>
  <c r="AG96" i="4"/>
  <c r="BD96" i="4"/>
  <c r="AG54" i="4"/>
  <c r="BD54" i="4"/>
  <c r="AG93" i="4"/>
  <c r="BD93" i="4"/>
  <c r="AG191" i="4"/>
  <c r="BD191" i="4"/>
  <c r="BG121" i="4"/>
  <c r="BF121" i="4"/>
  <c r="AG144" i="4"/>
  <c r="BD144" i="4"/>
  <c r="BF101" i="4"/>
  <c r="BG101" i="4"/>
  <c r="BF25" i="4"/>
  <c r="BG25" i="4"/>
  <c r="AG219" i="4"/>
  <c r="BD219" i="4"/>
  <c r="AG132" i="4"/>
  <c r="BD132" i="4"/>
  <c r="AG168" i="4"/>
  <c r="BD168" i="4"/>
  <c r="AG207" i="4"/>
  <c r="BD207" i="4"/>
  <c r="AG56" i="4"/>
  <c r="BD56" i="4"/>
  <c r="BD34" i="4"/>
  <c r="AG34" i="4"/>
  <c r="AG169" i="4"/>
  <c r="BD169" i="4"/>
  <c r="BD228" i="4"/>
  <c r="BF228" i="4" s="1"/>
  <c r="BD8" i="4"/>
  <c r="BG8" i="4" s="1"/>
  <c r="BD189" i="4"/>
  <c r="BG189" i="4" s="1"/>
  <c r="BD288" i="4"/>
  <c r="BF288" i="4" s="1"/>
  <c r="BD73" i="4"/>
  <c r="BG73" i="4" s="1"/>
  <c r="BD50" i="4"/>
  <c r="BG50" i="4" s="1"/>
  <c r="BD293" i="4"/>
  <c r="BG293" i="4" s="1"/>
  <c r="BD202" i="4"/>
  <c r="BG202" i="4" s="1"/>
  <c r="BD126" i="4"/>
  <c r="BG126" i="4" s="1"/>
  <c r="AG110" i="4"/>
  <c r="BD110" i="4"/>
  <c r="AG157" i="4"/>
  <c r="BD157" i="4"/>
  <c r="AG45" i="4"/>
  <c r="BD45" i="4"/>
  <c r="AG190" i="4"/>
  <c r="BD190" i="4"/>
  <c r="AG229" i="4"/>
  <c r="BD229" i="4"/>
  <c r="BD277" i="4"/>
  <c r="AG277" i="4"/>
  <c r="AG227" i="4"/>
  <c r="BD227" i="4"/>
  <c r="AG124" i="4"/>
  <c r="BD124" i="4"/>
  <c r="AG21" i="4"/>
  <c r="BD21" i="4"/>
  <c r="AG196" i="4"/>
  <c r="BD196" i="4"/>
  <c r="AG66" i="4"/>
  <c r="BD66" i="4"/>
  <c r="AG153" i="4"/>
  <c r="BD153" i="4"/>
  <c r="AG128" i="4"/>
  <c r="BD128" i="4"/>
  <c r="AG32" i="4"/>
  <c r="BD32" i="4"/>
  <c r="AG158" i="4"/>
  <c r="BD158" i="4"/>
  <c r="AG148" i="4"/>
  <c r="BD148" i="4"/>
  <c r="AG173" i="4"/>
  <c r="BD173" i="4"/>
  <c r="AG77" i="4"/>
  <c r="BD77" i="4"/>
  <c r="BD187" i="4"/>
  <c r="AG187" i="4"/>
  <c r="AG72" i="4"/>
  <c r="BD72" i="4"/>
  <c r="AG252" i="4"/>
  <c r="BD252" i="4"/>
  <c r="AG177" i="4"/>
  <c r="BD177" i="4"/>
  <c r="AG86" i="4"/>
  <c r="BD86" i="4"/>
  <c r="BG200" i="4"/>
  <c r="BF200" i="4"/>
  <c r="AG195" i="4"/>
  <c r="BD195" i="4"/>
  <c r="AG150" i="4"/>
  <c r="BD150" i="4"/>
  <c r="AG233" i="4"/>
  <c r="BD233" i="4"/>
  <c r="AG133" i="4"/>
  <c r="BD133" i="4"/>
  <c r="AG17" i="4"/>
  <c r="BD17" i="4"/>
  <c r="AG247" i="4"/>
  <c r="BD247" i="4"/>
  <c r="AG26" i="4"/>
  <c r="BD26" i="4"/>
  <c r="AG237" i="4"/>
  <c r="BD237" i="4"/>
  <c r="AG205" i="4"/>
  <c r="BD205" i="4"/>
  <c r="AG192" i="4"/>
  <c r="BD192" i="4"/>
  <c r="BF272" i="4"/>
  <c r="BG272" i="4"/>
  <c r="AG271" i="4"/>
  <c r="BD271" i="4"/>
  <c r="BD232" i="4"/>
  <c r="AG232" i="4"/>
  <c r="AG109" i="4"/>
  <c r="BD109" i="4"/>
  <c r="AG203" i="4"/>
  <c r="BD203" i="4"/>
  <c r="AG112" i="4"/>
  <c r="BD112" i="4"/>
  <c r="AG9" i="4"/>
  <c r="BD9" i="4"/>
  <c r="AG181" i="4"/>
  <c r="BD181" i="4"/>
  <c r="AG218" i="4"/>
  <c r="BD218" i="4"/>
  <c r="AG42" i="4"/>
  <c r="BD42" i="4"/>
  <c r="AG142" i="4"/>
  <c r="BD142" i="4"/>
  <c r="AG156" i="4"/>
  <c r="BD156" i="4"/>
  <c r="AG243" i="4"/>
  <c r="BD243" i="4"/>
  <c r="AG215" i="4"/>
  <c r="BD215" i="4"/>
  <c r="AG257" i="4"/>
  <c r="BD257" i="4"/>
  <c r="AG102" i="4"/>
  <c r="BD102" i="4"/>
  <c r="AG71" i="4"/>
  <c r="BD71" i="4"/>
  <c r="BF289" i="4"/>
  <c r="BG289" i="4"/>
  <c r="BG119" i="4"/>
  <c r="BF119" i="4"/>
  <c r="BG97" i="4"/>
  <c r="BF97" i="4"/>
  <c r="AG116" i="4"/>
  <c r="BD116" i="4"/>
  <c r="AG94" i="4"/>
  <c r="BD94" i="4"/>
  <c r="AG305" i="4"/>
  <c r="BD305" i="4"/>
  <c r="AG197" i="4"/>
  <c r="BD197" i="4"/>
  <c r="AG122" i="4"/>
  <c r="BD122" i="4"/>
  <c r="AG292" i="4"/>
  <c r="BD292" i="4"/>
  <c r="AG235" i="4"/>
  <c r="BD235" i="4"/>
  <c r="AG259" i="4"/>
  <c r="BD259" i="4"/>
  <c r="AG279" i="4"/>
  <c r="BD279" i="4"/>
  <c r="AG166" i="4"/>
  <c r="BD166" i="4"/>
  <c r="AG74" i="4"/>
  <c r="BD74" i="4"/>
  <c r="AG290" i="4"/>
  <c r="BD290" i="4"/>
  <c r="BF91" i="4"/>
  <c r="BG91" i="4"/>
  <c r="BF165" i="4"/>
  <c r="BG165" i="4"/>
  <c r="AG297" i="4"/>
  <c r="BD297" i="4"/>
  <c r="AG171" i="4"/>
  <c r="BD171" i="4"/>
  <c r="AG269" i="4"/>
  <c r="BD269" i="4"/>
  <c r="AG81" i="4"/>
  <c r="BD81" i="4"/>
  <c r="AG80" i="4"/>
  <c r="BD80" i="4"/>
  <c r="AG220" i="4"/>
  <c r="BD220" i="4"/>
  <c r="AG295" i="4"/>
  <c r="BD295" i="4"/>
  <c r="AG268" i="4"/>
  <c r="BD268" i="4"/>
  <c r="AG275" i="4"/>
  <c r="BD275" i="4"/>
  <c r="AG291" i="4"/>
  <c r="BD291" i="4"/>
  <c r="AG67" i="4"/>
  <c r="BD67" i="4"/>
  <c r="BG258" i="4"/>
  <c r="BF258" i="4"/>
  <c r="AG118" i="4"/>
  <c r="BD118" i="4"/>
  <c r="AG49" i="4"/>
  <c r="BD49" i="4"/>
  <c r="AG33" i="4"/>
  <c r="BD33" i="4"/>
  <c r="AG160" i="4"/>
  <c r="BD160" i="4"/>
  <c r="AG211" i="4"/>
  <c r="BD211" i="4"/>
  <c r="AG245" i="4"/>
  <c r="BD245" i="4"/>
  <c r="AG300" i="4"/>
  <c r="BD300" i="4"/>
  <c r="AG138" i="4"/>
  <c r="BD138" i="4"/>
  <c r="AG299" i="4"/>
  <c r="BD299" i="4"/>
  <c r="AG264" i="4"/>
  <c r="BD264" i="4"/>
  <c r="BG151" i="4"/>
  <c r="BF151" i="4"/>
  <c r="BG99" i="4"/>
  <c r="BF99" i="4"/>
  <c r="BF131" i="4"/>
  <c r="BG131" i="4"/>
  <c r="BG29" i="4"/>
  <c r="BF29" i="4"/>
  <c r="BF284" i="4"/>
  <c r="BG284" i="4"/>
  <c r="BF260" i="4" l="1"/>
  <c r="BG296" i="4"/>
  <c r="AG307" i="4"/>
  <c r="BF129" i="4"/>
  <c r="BF103" i="4"/>
  <c r="AG308" i="4"/>
  <c r="BF31" i="4"/>
  <c r="BF280" i="4"/>
  <c r="BF79" i="4"/>
  <c r="BF278" i="4"/>
  <c r="BG246" i="4"/>
  <c r="BF302" i="4"/>
  <c r="BG35" i="4"/>
  <c r="BG41" i="4"/>
  <c r="BF222" i="4"/>
  <c r="BG53" i="4"/>
  <c r="BG145" i="4"/>
  <c r="BF198" i="4"/>
  <c r="BF59" i="4"/>
  <c r="BG111" i="4"/>
  <c r="BG167" i="4"/>
  <c r="BF82" i="4"/>
  <c r="BF51" i="4"/>
  <c r="BF65" i="4"/>
  <c r="BF55" i="4"/>
  <c r="BG212" i="4"/>
  <c r="BG208" i="4"/>
  <c r="BF226" i="4"/>
  <c r="BG64" i="4"/>
  <c r="BF194" i="4"/>
  <c r="BG63" i="4"/>
  <c r="BF234" i="4"/>
  <c r="BG234" i="4"/>
  <c r="BF254" i="4"/>
  <c r="BF30" i="4"/>
  <c r="BF95" i="4"/>
  <c r="BF152" i="4"/>
  <c r="BG39" i="4"/>
  <c r="BG282" i="4"/>
  <c r="BG105" i="4"/>
  <c r="BG266" i="4"/>
  <c r="BG115" i="4"/>
  <c r="BF274" i="4"/>
  <c r="BG256" i="4"/>
  <c r="BG135" i="4"/>
  <c r="BG19" i="4"/>
  <c r="BG204" i="4"/>
  <c r="BG107" i="4"/>
  <c r="BG44" i="4"/>
  <c r="BF172" i="4"/>
  <c r="BG240" i="4"/>
  <c r="BF83" i="4"/>
  <c r="BF248" i="4"/>
  <c r="BF61" i="4"/>
  <c r="BF214" i="4"/>
  <c r="BF15" i="4"/>
  <c r="BF298" i="4"/>
  <c r="BF106" i="4"/>
  <c r="BG230" i="4"/>
  <c r="BF28" i="4"/>
  <c r="BG137" i="4"/>
  <c r="BG170" i="4"/>
  <c r="BG70" i="4"/>
  <c r="BF294" i="4"/>
  <c r="BG306" i="4"/>
  <c r="BG47" i="4"/>
  <c r="BG163" i="4"/>
  <c r="BG304" i="4"/>
  <c r="BG228" i="4"/>
  <c r="BF209" i="4"/>
  <c r="BG209" i="4"/>
  <c r="BF23" i="4"/>
  <c r="BF125" i="4"/>
  <c r="BG238" i="4"/>
  <c r="BF127" i="4"/>
  <c r="BG224" i="4"/>
  <c r="BF224" i="4"/>
  <c r="BG43" i="4"/>
  <c r="BF85" i="4"/>
  <c r="BG69" i="4"/>
  <c r="BF69" i="4"/>
  <c r="BF225" i="4"/>
  <c r="BG68" i="4"/>
  <c r="BF231" i="4"/>
  <c r="BG221" i="4"/>
  <c r="BG155" i="4"/>
  <c r="BF73" i="4"/>
  <c r="BF126" i="4"/>
  <c r="BF37" i="4"/>
  <c r="BF255" i="4"/>
  <c r="BF139" i="4"/>
  <c r="BG288" i="4"/>
  <c r="BG188" i="4"/>
  <c r="BF50" i="4"/>
  <c r="BF8" i="4"/>
  <c r="BG11" i="4"/>
  <c r="BG262" i="4"/>
  <c r="BF189" i="4"/>
  <c r="BF293" i="4"/>
  <c r="BD6" i="4"/>
  <c r="BF202" i="4"/>
  <c r="BF130" i="4"/>
  <c r="BG264" i="4"/>
  <c r="BF264" i="4"/>
  <c r="BG138" i="4"/>
  <c r="BF138" i="4"/>
  <c r="BF245" i="4"/>
  <c r="BG245" i="4"/>
  <c r="BG160" i="4"/>
  <c r="BF160" i="4"/>
  <c r="BG33" i="4"/>
  <c r="BF33" i="4"/>
  <c r="BF118" i="4"/>
  <c r="BG118" i="4"/>
  <c r="BG67" i="4"/>
  <c r="BF67" i="4"/>
  <c r="BG275" i="4"/>
  <c r="BF275" i="4"/>
  <c r="BG295" i="4"/>
  <c r="BF295" i="4"/>
  <c r="BF80" i="4"/>
  <c r="BG80" i="4"/>
  <c r="BF269" i="4"/>
  <c r="BG269" i="4"/>
  <c r="BG297" i="4"/>
  <c r="BF297" i="4"/>
  <c r="BF74" i="4"/>
  <c r="BG74" i="4"/>
  <c r="BG279" i="4"/>
  <c r="BF279" i="4"/>
  <c r="BF235" i="4"/>
  <c r="BG235" i="4"/>
  <c r="BG122" i="4"/>
  <c r="BF122" i="4"/>
  <c r="BG305" i="4"/>
  <c r="BF305" i="4"/>
  <c r="BF116" i="4"/>
  <c r="BG116" i="4"/>
  <c r="BG102" i="4"/>
  <c r="BF102" i="4"/>
  <c r="BG215" i="4"/>
  <c r="BF215" i="4"/>
  <c r="BF156" i="4"/>
  <c r="BG156" i="4"/>
  <c r="BF42" i="4"/>
  <c r="BG42" i="4"/>
  <c r="BG181" i="4"/>
  <c r="BF181" i="4"/>
  <c r="BG112" i="4"/>
  <c r="BF112" i="4"/>
  <c r="BG109" i="4"/>
  <c r="BF109" i="4"/>
  <c r="BF271" i="4"/>
  <c r="BG271" i="4"/>
  <c r="BF192" i="4"/>
  <c r="BG192" i="4"/>
  <c r="BG237" i="4"/>
  <c r="BF237" i="4"/>
  <c r="BF247" i="4"/>
  <c r="BG247" i="4"/>
  <c r="BF133" i="4"/>
  <c r="BG133" i="4"/>
  <c r="BF150" i="4"/>
  <c r="BG150" i="4"/>
  <c r="BF86" i="4"/>
  <c r="BG86" i="4"/>
  <c r="BF252" i="4"/>
  <c r="BG252" i="4"/>
  <c r="BG173" i="4"/>
  <c r="BF173" i="4"/>
  <c r="BF32" i="4"/>
  <c r="BG32" i="4"/>
  <c r="BF153" i="4"/>
  <c r="BG153" i="4"/>
  <c r="BF196" i="4"/>
  <c r="BG196" i="4"/>
  <c r="BF124" i="4"/>
  <c r="BG124" i="4"/>
  <c r="BG190" i="4"/>
  <c r="BF190" i="4"/>
  <c r="BF157" i="4"/>
  <c r="BG157" i="4"/>
  <c r="BF34" i="4"/>
  <c r="BG34" i="4"/>
  <c r="BG241" i="4"/>
  <c r="BF241" i="4"/>
  <c r="BG162" i="4"/>
  <c r="BF162" i="4"/>
  <c r="BG16" i="4"/>
  <c r="BF16" i="4"/>
  <c r="BG161" i="4"/>
  <c r="BF161" i="4"/>
  <c r="BG239" i="4"/>
  <c r="BF239" i="4"/>
  <c r="BF146" i="4"/>
  <c r="BG146" i="4"/>
  <c r="BF140" i="4"/>
  <c r="BG140" i="4"/>
  <c r="BG136" i="4"/>
  <c r="BF136" i="4"/>
  <c r="BG98" i="4"/>
  <c r="BF98" i="4"/>
  <c r="BG201" i="4"/>
  <c r="BF201" i="4"/>
  <c r="BF92" i="4"/>
  <c r="BG92" i="4"/>
  <c r="BG90" i="4"/>
  <c r="BF90" i="4"/>
  <c r="BG250" i="4"/>
  <c r="BF250" i="4"/>
  <c r="BF185" i="4"/>
  <c r="BG185" i="4"/>
  <c r="BF104" i="4"/>
  <c r="BG104" i="4"/>
  <c r="BG57" i="4"/>
  <c r="BF57" i="4"/>
  <c r="BF62" i="4"/>
  <c r="BG62" i="4"/>
  <c r="BG27" i="4"/>
  <c r="BF27" i="4"/>
  <c r="BG261" i="4"/>
  <c r="BF261" i="4"/>
  <c r="BG283" i="4"/>
  <c r="BF283" i="4"/>
  <c r="BF60" i="4"/>
  <c r="BG60" i="4"/>
  <c r="BG48" i="4"/>
  <c r="BF48" i="4"/>
  <c r="BF174" i="4"/>
  <c r="BG174" i="4"/>
  <c r="BG287" i="4"/>
  <c r="BF287" i="4"/>
  <c r="BF164" i="4"/>
  <c r="BG164" i="4"/>
  <c r="BF267" i="4"/>
  <c r="BG267" i="4"/>
  <c r="BG270" i="4"/>
  <c r="BF270" i="4"/>
  <c r="BG285" i="4"/>
  <c r="BF285" i="4"/>
  <c r="BF12" i="4"/>
  <c r="BG12" i="4"/>
  <c r="BG46" i="4"/>
  <c r="BF46" i="4"/>
  <c r="BF179" i="4"/>
  <c r="BG179" i="4"/>
  <c r="BG76" i="4"/>
  <c r="BF76" i="4"/>
  <c r="BG187" i="4"/>
  <c r="BF187" i="4"/>
  <c r="BG277" i="4"/>
  <c r="BF277" i="4"/>
  <c r="BG169" i="4"/>
  <c r="BF169" i="4"/>
  <c r="BG56" i="4"/>
  <c r="BF56" i="4"/>
  <c r="BG168" i="4"/>
  <c r="BF168" i="4"/>
  <c r="BF219" i="4"/>
  <c r="BG219" i="4"/>
  <c r="BF144" i="4"/>
  <c r="BG144" i="4"/>
  <c r="BF191" i="4"/>
  <c r="BG191" i="4"/>
  <c r="BF54" i="4"/>
  <c r="BG54" i="4"/>
  <c r="BG87" i="4"/>
  <c r="BF87" i="4"/>
  <c r="BG58" i="4"/>
  <c r="BF58" i="4"/>
  <c r="BF199" i="4"/>
  <c r="BG199" i="4"/>
  <c r="BG175" i="4"/>
  <c r="BF175" i="4"/>
  <c r="BF18" i="4"/>
  <c r="BG18" i="4"/>
  <c r="BG180" i="4"/>
  <c r="BF180" i="4"/>
  <c r="BG147" i="4"/>
  <c r="BF147" i="4"/>
  <c r="BG299" i="4"/>
  <c r="BF299" i="4"/>
  <c r="BG300" i="4"/>
  <c r="BF300" i="4"/>
  <c r="BF211" i="4"/>
  <c r="BG211" i="4"/>
  <c r="BF49" i="4"/>
  <c r="BG49" i="4"/>
  <c r="BG291" i="4"/>
  <c r="BF291" i="4"/>
  <c r="BG268" i="4"/>
  <c r="BF268" i="4"/>
  <c r="BG220" i="4"/>
  <c r="BF220" i="4"/>
  <c r="BG81" i="4"/>
  <c r="BF81" i="4"/>
  <c r="BG171" i="4"/>
  <c r="BF171" i="4"/>
  <c r="BF290" i="4"/>
  <c r="BG290" i="4"/>
  <c r="BF166" i="4"/>
  <c r="BG166" i="4"/>
  <c r="BG259" i="4"/>
  <c r="BF259" i="4"/>
  <c r="BF292" i="4"/>
  <c r="BG292" i="4"/>
  <c r="BF197" i="4"/>
  <c r="BG197" i="4"/>
  <c r="BF94" i="4"/>
  <c r="BG94" i="4"/>
  <c r="BF71" i="4"/>
  <c r="BG71" i="4"/>
  <c r="BF257" i="4"/>
  <c r="BG257" i="4"/>
  <c r="BG243" i="4"/>
  <c r="BF243" i="4"/>
  <c r="BG142" i="4"/>
  <c r="BF142" i="4"/>
  <c r="BF218" i="4"/>
  <c r="BG218" i="4"/>
  <c r="BF9" i="4"/>
  <c r="BG9" i="4"/>
  <c r="BG203" i="4"/>
  <c r="BF203" i="4"/>
  <c r="BF205" i="4"/>
  <c r="BG205" i="4"/>
  <c r="BG26" i="4"/>
  <c r="BF26" i="4"/>
  <c r="BG17" i="4"/>
  <c r="BF17" i="4"/>
  <c r="BG233" i="4"/>
  <c r="BF233" i="4"/>
  <c r="BF195" i="4"/>
  <c r="BG195" i="4"/>
  <c r="BG177" i="4"/>
  <c r="BF177" i="4"/>
  <c r="BG72" i="4"/>
  <c r="BF72" i="4"/>
  <c r="BF77" i="4"/>
  <c r="BG77" i="4"/>
  <c r="BG148" i="4"/>
  <c r="BF148" i="4"/>
  <c r="BF158" i="4"/>
  <c r="BG158" i="4"/>
  <c r="BF128" i="4"/>
  <c r="BG128" i="4"/>
  <c r="BF66" i="4"/>
  <c r="BG66" i="4"/>
  <c r="BG21" i="4"/>
  <c r="BF21" i="4"/>
  <c r="BF227" i="4"/>
  <c r="BG227" i="4"/>
  <c r="BF229" i="4"/>
  <c r="BG229" i="4"/>
  <c r="BG45" i="4"/>
  <c r="BF45" i="4"/>
  <c r="BF110" i="4"/>
  <c r="BG110" i="4"/>
  <c r="BG210" i="4"/>
  <c r="BF210" i="4"/>
  <c r="BG36" i="4"/>
  <c r="BF36" i="4"/>
  <c r="BF114" i="4"/>
  <c r="BG114" i="4"/>
  <c r="BF20" i="4"/>
  <c r="BG20" i="4"/>
  <c r="BG244" i="4"/>
  <c r="BF244" i="4"/>
  <c r="BF113" i="4"/>
  <c r="BG113" i="4"/>
  <c r="BG276" i="4"/>
  <c r="BF276" i="4"/>
  <c r="BF301" i="4"/>
  <c r="BG301" i="4"/>
  <c r="BF263" i="4"/>
  <c r="BG263" i="4"/>
  <c r="BF22" i="4"/>
  <c r="BG22" i="4"/>
  <c r="BG273" i="4"/>
  <c r="BF273" i="4"/>
  <c r="BG24" i="4"/>
  <c r="BF24" i="4"/>
  <c r="BF303" i="4"/>
  <c r="BG303" i="4"/>
  <c r="BF182" i="4"/>
  <c r="BG182" i="4"/>
  <c r="BF108" i="4"/>
  <c r="BG108" i="4"/>
  <c r="BF223" i="4"/>
  <c r="BG223" i="4"/>
  <c r="BF217" i="4"/>
  <c r="BG217" i="4"/>
  <c r="BF88" i="4"/>
  <c r="BG88" i="4"/>
  <c r="BF251" i="4"/>
  <c r="BG251" i="4"/>
  <c r="BF213" i="4"/>
  <c r="BG213" i="4"/>
  <c r="BF78" i="4"/>
  <c r="BG78" i="4"/>
  <c r="BF52" i="4"/>
  <c r="BG52" i="4"/>
  <c r="BF120" i="4"/>
  <c r="BG120" i="4"/>
  <c r="BG206" i="4"/>
  <c r="BF206" i="4"/>
  <c r="BF38" i="4"/>
  <c r="BG38" i="4"/>
  <c r="BF154" i="4"/>
  <c r="BG154" i="4"/>
  <c r="BF265" i="4"/>
  <c r="BG265" i="4"/>
  <c r="BF89" i="4"/>
  <c r="BG89" i="4"/>
  <c r="BG14" i="4"/>
  <c r="BF14" i="4"/>
  <c r="BG253" i="4"/>
  <c r="BF253" i="4"/>
  <c r="BG13" i="4"/>
  <c r="BF13" i="4"/>
  <c r="BF134" i="4"/>
  <c r="BG134" i="4"/>
  <c r="BG193" i="4"/>
  <c r="BF193" i="4"/>
  <c r="BF183" i="4"/>
  <c r="BG183" i="4"/>
  <c r="BF75" i="4"/>
  <c r="BG75" i="4"/>
  <c r="BG186" i="4"/>
  <c r="BF186" i="4"/>
  <c r="BG10" i="4"/>
  <c r="BF10" i="4"/>
  <c r="BG232" i="4"/>
  <c r="BF232" i="4"/>
  <c r="BG207" i="4"/>
  <c r="BF207" i="4"/>
  <c r="BG132" i="4"/>
  <c r="BF132" i="4"/>
  <c r="BF93" i="4"/>
  <c r="BG93" i="4"/>
  <c r="BG96" i="4"/>
  <c r="BF96" i="4"/>
  <c r="BF281" i="4"/>
  <c r="BG281" i="4"/>
  <c r="BG216" i="4"/>
  <c r="BF216" i="4"/>
  <c r="BG117" i="4"/>
  <c r="BF117" i="4"/>
  <c r="BF84" i="4"/>
  <c r="BG84" i="4"/>
  <c r="BF141" i="4"/>
  <c r="BG141" i="4"/>
  <c r="BF100" i="4"/>
  <c r="BG100" i="4"/>
  <c r="BG6" i="4" l="1"/>
  <c r="BH130" i="4" s="1"/>
  <c r="BF6" i="4"/>
  <c r="BI6" i="4" s="1"/>
  <c r="BH182" i="4" l="1"/>
  <c r="BI182" i="4" s="1"/>
  <c r="BJ182" i="4" s="1"/>
  <c r="BH192" i="4"/>
  <c r="BI192" i="4" s="1"/>
  <c r="BJ192" i="4" s="1"/>
  <c r="BH92" i="4"/>
  <c r="BI92" i="4" s="1"/>
  <c r="BJ92" i="4" s="1"/>
  <c r="BH160" i="4"/>
  <c r="BI160" i="4" s="1"/>
  <c r="BJ160" i="4" s="1"/>
  <c r="BH249" i="4"/>
  <c r="BI249" i="4" s="1"/>
  <c r="BJ249" i="4" s="1"/>
  <c r="BH129" i="4"/>
  <c r="BI129" i="4" s="1"/>
  <c r="BJ129" i="4" s="1"/>
  <c r="BH304" i="4"/>
  <c r="BI304" i="4" s="1"/>
  <c r="BJ304" i="4" s="1"/>
  <c r="BH176" i="4"/>
  <c r="BI176" i="4" s="1"/>
  <c r="BJ176" i="4" s="1"/>
  <c r="BH276" i="4"/>
  <c r="BI276" i="4" s="1"/>
  <c r="BJ276" i="4" s="1"/>
  <c r="BH58" i="4"/>
  <c r="BI58" i="4" s="1"/>
  <c r="BJ58" i="4" s="1"/>
  <c r="BH181" i="4"/>
  <c r="BI181" i="4" s="1"/>
  <c r="BJ181" i="4" s="1"/>
  <c r="BH295" i="4"/>
  <c r="BI295" i="4" s="1"/>
  <c r="BJ295" i="4" s="1"/>
  <c r="BH36" i="4"/>
  <c r="BI36" i="4" s="1"/>
  <c r="BJ36" i="4" s="1"/>
  <c r="BH211" i="4"/>
  <c r="BI211" i="4" s="1"/>
  <c r="BJ211" i="4" s="1"/>
  <c r="BH142" i="4"/>
  <c r="BI142" i="4" s="1"/>
  <c r="BJ142" i="4" s="1"/>
  <c r="BH121" i="4"/>
  <c r="BI121" i="4" s="1"/>
  <c r="BJ121" i="4" s="1"/>
  <c r="BH13" i="4"/>
  <c r="BI13" i="4" s="1"/>
  <c r="BJ13" i="4" s="1"/>
  <c r="BH114" i="4"/>
  <c r="BI114" i="4" s="1"/>
  <c r="BJ114" i="4" s="1"/>
  <c r="BH143" i="4"/>
  <c r="BI143" i="4" s="1"/>
  <c r="BJ143" i="4" s="1"/>
  <c r="BH173" i="4"/>
  <c r="BI173" i="4" s="1"/>
  <c r="BJ173" i="4" s="1"/>
  <c r="BH151" i="4"/>
  <c r="BI151" i="4" s="1"/>
  <c r="BJ151" i="4" s="1"/>
  <c r="BH219" i="4"/>
  <c r="BI219" i="4" s="1"/>
  <c r="BJ219" i="4" s="1"/>
  <c r="BH207" i="4"/>
  <c r="BI207" i="4" s="1"/>
  <c r="BJ207" i="4" s="1"/>
  <c r="BH156" i="4"/>
  <c r="BI156" i="4" s="1"/>
  <c r="BJ156" i="4" s="1"/>
  <c r="BH171" i="4"/>
  <c r="BI171" i="4" s="1"/>
  <c r="BJ171" i="4" s="1"/>
  <c r="BH157" i="4"/>
  <c r="BI157" i="4" s="1"/>
  <c r="BJ157" i="4" s="1"/>
  <c r="BH26" i="4"/>
  <c r="BI26" i="4" s="1"/>
  <c r="BJ26" i="4" s="1"/>
  <c r="BH188" i="4"/>
  <c r="BI188" i="4" s="1"/>
  <c r="BJ188" i="4" s="1"/>
  <c r="BH87" i="4"/>
  <c r="BI87" i="4" s="1"/>
  <c r="BJ87" i="4" s="1"/>
  <c r="BH45" i="4"/>
  <c r="BI45" i="4" s="1"/>
  <c r="BJ45" i="4" s="1"/>
  <c r="BH227" i="4"/>
  <c r="BI227" i="4" s="1"/>
  <c r="BJ227" i="4" s="1"/>
  <c r="BH80" i="4"/>
  <c r="BI80" i="4" s="1"/>
  <c r="BJ80" i="4" s="1"/>
  <c r="BH69" i="4"/>
  <c r="BI69" i="4" s="1"/>
  <c r="BJ69" i="4" s="1"/>
  <c r="BH168" i="4"/>
  <c r="BI168" i="4" s="1"/>
  <c r="BJ168" i="4" s="1"/>
  <c r="BH84" i="4"/>
  <c r="BI84" i="4" s="1"/>
  <c r="BJ84" i="4" s="1"/>
  <c r="BH95" i="4"/>
  <c r="BI95" i="4" s="1"/>
  <c r="BJ95" i="4" s="1"/>
  <c r="BH283" i="4"/>
  <c r="BI283" i="4" s="1"/>
  <c r="BJ283" i="4" s="1"/>
  <c r="BH90" i="4"/>
  <c r="BI90" i="4" s="1"/>
  <c r="BJ90" i="4" s="1"/>
  <c r="BH63" i="4"/>
  <c r="BI63" i="4" s="1"/>
  <c r="BJ63" i="4" s="1"/>
  <c r="BH254" i="4"/>
  <c r="BI254" i="4" s="1"/>
  <c r="BJ254" i="4" s="1"/>
  <c r="BH101" i="4"/>
  <c r="BI101" i="4" s="1"/>
  <c r="BJ101" i="4" s="1"/>
  <c r="BH300" i="4"/>
  <c r="BI300" i="4" s="1"/>
  <c r="BJ300" i="4" s="1"/>
  <c r="BH164" i="4"/>
  <c r="BI164" i="4" s="1"/>
  <c r="BJ164" i="4" s="1"/>
  <c r="BH118" i="4"/>
  <c r="BI118" i="4" s="1"/>
  <c r="BJ118" i="4" s="1"/>
  <c r="BH144" i="4"/>
  <c r="BI144" i="4" s="1"/>
  <c r="BJ144" i="4" s="1"/>
  <c r="BH302" i="4"/>
  <c r="BI302" i="4" s="1"/>
  <c r="BJ302" i="4" s="1"/>
  <c r="BH48" i="4"/>
  <c r="BI48" i="4" s="1"/>
  <c r="BJ48" i="4" s="1"/>
  <c r="BH210" i="4"/>
  <c r="BI210" i="4" s="1"/>
  <c r="BJ210" i="4" s="1"/>
  <c r="BH264" i="4"/>
  <c r="BI264" i="4" s="1"/>
  <c r="BJ264" i="4" s="1"/>
  <c r="BH218" i="4"/>
  <c r="BI218" i="4" s="1"/>
  <c r="BJ218" i="4" s="1"/>
  <c r="BH201" i="4"/>
  <c r="BI201" i="4" s="1"/>
  <c r="BJ201" i="4" s="1"/>
  <c r="BH190" i="4"/>
  <c r="BI190" i="4" s="1"/>
  <c r="BJ190" i="4" s="1"/>
  <c r="BH243" i="4"/>
  <c r="BI243" i="4" s="1"/>
  <c r="BJ243" i="4" s="1"/>
  <c r="BH203" i="4"/>
  <c r="BI203" i="4" s="1"/>
  <c r="BJ203" i="4" s="1"/>
  <c r="BH19" i="4"/>
  <c r="BI19" i="4" s="1"/>
  <c r="BJ19" i="4" s="1"/>
  <c r="BH56" i="4"/>
  <c r="BI56" i="4" s="1"/>
  <c r="BJ56" i="4" s="1"/>
  <c r="BH22" i="4"/>
  <c r="BI22" i="4" s="1"/>
  <c r="BJ22" i="4" s="1"/>
  <c r="BH290" i="4"/>
  <c r="BI290" i="4" s="1"/>
  <c r="BJ290" i="4" s="1"/>
  <c r="BH23" i="4"/>
  <c r="BI23" i="4" s="1"/>
  <c r="BJ23" i="4" s="1"/>
  <c r="BH43" i="4"/>
  <c r="BI43" i="4" s="1"/>
  <c r="BJ43" i="4" s="1"/>
  <c r="BH86" i="4"/>
  <c r="BI86" i="4" s="1"/>
  <c r="BJ86" i="4" s="1"/>
  <c r="BH96" i="4"/>
  <c r="BI96" i="4" s="1"/>
  <c r="BJ96" i="4" s="1"/>
  <c r="BH140" i="4"/>
  <c r="BI140" i="4" s="1"/>
  <c r="BJ140" i="4" s="1"/>
  <c r="BH212" i="4"/>
  <c r="BI212" i="4" s="1"/>
  <c r="BJ212" i="4" s="1"/>
  <c r="BH195" i="4"/>
  <c r="BI195" i="4" s="1"/>
  <c r="BJ195" i="4" s="1"/>
  <c r="BH200" i="4"/>
  <c r="BI200" i="4" s="1"/>
  <c r="BJ200" i="4" s="1"/>
  <c r="BH294" i="4"/>
  <c r="BI294" i="4" s="1"/>
  <c r="BJ294" i="4" s="1"/>
  <c r="BH261" i="4"/>
  <c r="BI261" i="4" s="1"/>
  <c r="BJ261" i="4" s="1"/>
  <c r="BH257" i="4"/>
  <c r="BI257" i="4" s="1"/>
  <c r="BJ257" i="4" s="1"/>
  <c r="BH193" i="4"/>
  <c r="BI193" i="4" s="1"/>
  <c r="BJ193" i="4" s="1"/>
  <c r="BH273" i="4"/>
  <c r="BI273" i="4" s="1"/>
  <c r="BJ273" i="4" s="1"/>
  <c r="BH275" i="4"/>
  <c r="BI275" i="4" s="1"/>
  <c r="BJ275" i="4" s="1"/>
  <c r="BH248" i="4"/>
  <c r="BI248" i="4" s="1"/>
  <c r="BJ248" i="4" s="1"/>
  <c r="BH297" i="4"/>
  <c r="BI297" i="4" s="1"/>
  <c r="BJ297" i="4" s="1"/>
  <c r="BH272" i="4"/>
  <c r="BI272" i="4" s="1"/>
  <c r="BJ272" i="4" s="1"/>
  <c r="BH289" i="4"/>
  <c r="BI289" i="4" s="1"/>
  <c r="BJ289" i="4" s="1"/>
  <c r="BH303" i="4"/>
  <c r="BI303" i="4" s="1"/>
  <c r="BJ303" i="4" s="1"/>
  <c r="BH260" i="4"/>
  <c r="BI260" i="4" s="1"/>
  <c r="BJ260" i="4" s="1"/>
  <c r="BH47" i="4"/>
  <c r="BI47" i="4" s="1"/>
  <c r="BJ47" i="4" s="1"/>
  <c r="BH279" i="4"/>
  <c r="BH154" i="4"/>
  <c r="BI154" i="4" s="1"/>
  <c r="BJ154" i="4" s="1"/>
  <c r="BH34" i="4"/>
  <c r="BI34" i="4" s="1"/>
  <c r="BJ34" i="4" s="1"/>
  <c r="BH242" i="4"/>
  <c r="BI242" i="4" s="1"/>
  <c r="BJ242" i="4" s="1"/>
  <c r="BH77" i="4"/>
  <c r="BI77" i="4" s="1"/>
  <c r="BJ77" i="4" s="1"/>
  <c r="BH197" i="4"/>
  <c r="BI197" i="4" s="1"/>
  <c r="BJ197" i="4" s="1"/>
  <c r="BH163" i="4"/>
  <c r="BI163" i="4" s="1"/>
  <c r="BJ163" i="4" s="1"/>
  <c r="BH83" i="4"/>
  <c r="BI83" i="4" s="1"/>
  <c r="BJ83" i="4" s="1"/>
  <c r="BH267" i="4"/>
  <c r="BI267" i="4" s="1"/>
  <c r="BJ267" i="4" s="1"/>
  <c r="BH216" i="4"/>
  <c r="BI216" i="4" s="1"/>
  <c r="BJ216" i="4" s="1"/>
  <c r="BH159" i="4"/>
  <c r="BI159" i="4" s="1"/>
  <c r="BJ159" i="4" s="1"/>
  <c r="BH141" i="4"/>
  <c r="BI141" i="4" s="1"/>
  <c r="BJ141" i="4" s="1"/>
  <c r="BH93" i="4"/>
  <c r="BI93" i="4" s="1"/>
  <c r="BJ93" i="4" s="1"/>
  <c r="BH296" i="4"/>
  <c r="BI296" i="4" s="1"/>
  <c r="BJ296" i="4" s="1"/>
  <c r="BH117" i="4"/>
  <c r="BI117" i="4" s="1"/>
  <c r="BJ117" i="4" s="1"/>
  <c r="BH251" i="4"/>
  <c r="BI251" i="4" s="1"/>
  <c r="BJ251" i="4" s="1"/>
  <c r="BH109" i="4"/>
  <c r="BI109" i="4" s="1"/>
  <c r="BJ109" i="4" s="1"/>
  <c r="BH11" i="4"/>
  <c r="BI11" i="4" s="1"/>
  <c r="BJ11" i="4" s="1"/>
  <c r="BH78" i="4"/>
  <c r="BI78" i="4" s="1"/>
  <c r="BJ78" i="4" s="1"/>
  <c r="BH44" i="4"/>
  <c r="BI44" i="4" s="1"/>
  <c r="BJ44" i="4" s="1"/>
  <c r="BH12" i="4"/>
  <c r="BI12" i="4" s="1"/>
  <c r="BJ12" i="4" s="1"/>
  <c r="BH110" i="4"/>
  <c r="BI110" i="4" s="1"/>
  <c r="BJ110" i="4" s="1"/>
  <c r="BH132" i="4"/>
  <c r="BI132" i="4" s="1"/>
  <c r="BJ132" i="4" s="1"/>
  <c r="BH81" i="4"/>
  <c r="BI81" i="4" s="1"/>
  <c r="BJ81" i="4" s="1"/>
  <c r="BH274" i="4"/>
  <c r="BI274" i="4" s="1"/>
  <c r="BJ274" i="4" s="1"/>
  <c r="BH194" i="4"/>
  <c r="BI194" i="4" s="1"/>
  <c r="BJ194" i="4" s="1"/>
  <c r="BH282" i="4"/>
  <c r="BI282" i="4" s="1"/>
  <c r="BJ282" i="4" s="1"/>
  <c r="BH94" i="4"/>
  <c r="BI94" i="4" s="1"/>
  <c r="BJ94" i="4" s="1"/>
  <c r="BH99" i="4"/>
  <c r="BI99" i="4" s="1"/>
  <c r="BJ99" i="4" s="1"/>
  <c r="BH263" i="4"/>
  <c r="BI263" i="4" s="1"/>
  <c r="BJ263" i="4" s="1"/>
  <c r="BH120" i="4"/>
  <c r="BI120" i="4" s="1"/>
  <c r="BJ120" i="4" s="1"/>
  <c r="BH119" i="4"/>
  <c r="BI119" i="4" s="1"/>
  <c r="BJ119" i="4" s="1"/>
  <c r="BH241" i="4"/>
  <c r="BI241" i="4" s="1"/>
  <c r="BJ241" i="4" s="1"/>
  <c r="BH138" i="4"/>
  <c r="BI138" i="4" s="1"/>
  <c r="BJ138" i="4" s="1"/>
  <c r="BH108" i="4"/>
  <c r="BI108" i="4" s="1"/>
  <c r="BJ108" i="4" s="1"/>
  <c r="BH40" i="4"/>
  <c r="BI40" i="4" s="1"/>
  <c r="BJ40" i="4" s="1"/>
  <c r="BH57" i="4"/>
  <c r="BI57" i="4" s="1"/>
  <c r="BJ57" i="4" s="1"/>
  <c r="BH127" i="4"/>
  <c r="BI127" i="4" s="1"/>
  <c r="BJ127" i="4" s="1"/>
  <c r="BH213" i="4"/>
  <c r="BI213" i="4" s="1"/>
  <c r="BJ213" i="4" s="1"/>
  <c r="BH18" i="4"/>
  <c r="BI18" i="4" s="1"/>
  <c r="BJ18" i="4" s="1"/>
  <c r="BH75" i="4"/>
  <c r="BI75" i="4" s="1"/>
  <c r="BJ75" i="4" s="1"/>
  <c r="BH191" i="4"/>
  <c r="BI191" i="4" s="1"/>
  <c r="BJ191" i="4" s="1"/>
  <c r="BH91" i="4"/>
  <c r="BI91" i="4" s="1"/>
  <c r="BJ91" i="4" s="1"/>
  <c r="BH277" i="4"/>
  <c r="BI277" i="4" s="1"/>
  <c r="BJ277" i="4" s="1"/>
  <c r="BH128" i="4"/>
  <c r="BI128" i="4" s="1"/>
  <c r="BJ128" i="4" s="1"/>
  <c r="BH147" i="4"/>
  <c r="BI147" i="4" s="1"/>
  <c r="BJ147" i="4" s="1"/>
  <c r="BH239" i="4"/>
  <c r="BI239" i="4" s="1"/>
  <c r="BJ239" i="4" s="1"/>
  <c r="BH244" i="4"/>
  <c r="BI244" i="4" s="1"/>
  <c r="BJ244" i="4" s="1"/>
  <c r="BH113" i="4"/>
  <c r="BI113" i="4" s="1"/>
  <c r="BJ113" i="4" s="1"/>
  <c r="BH82" i="4"/>
  <c r="BI82" i="4" s="1"/>
  <c r="BJ82" i="4" s="1"/>
  <c r="BH208" i="4"/>
  <c r="BI208" i="4" s="1"/>
  <c r="BJ208" i="4" s="1"/>
  <c r="BH21" i="4"/>
  <c r="BI21" i="4" s="1"/>
  <c r="BJ21" i="4" s="1"/>
  <c r="BH161" i="4"/>
  <c r="BI161" i="4" s="1"/>
  <c r="BJ161" i="4" s="1"/>
  <c r="BH268" i="4"/>
  <c r="BI268" i="4" s="1"/>
  <c r="BJ268" i="4" s="1"/>
  <c r="BH196" i="4"/>
  <c r="BI196" i="4" s="1"/>
  <c r="BJ196" i="4" s="1"/>
  <c r="BH271" i="4"/>
  <c r="BI271" i="4" s="1"/>
  <c r="BJ271" i="4" s="1"/>
  <c r="BH66" i="4"/>
  <c r="BI66" i="4" s="1"/>
  <c r="BJ66" i="4" s="1"/>
  <c r="BH269" i="4"/>
  <c r="BI269" i="4" s="1"/>
  <c r="BJ269" i="4" s="1"/>
  <c r="BH10" i="4"/>
  <c r="BI10" i="4" s="1"/>
  <c r="BJ10" i="4" s="1"/>
  <c r="BH27" i="4"/>
  <c r="BI27" i="4" s="1"/>
  <c r="BJ27" i="4" s="1"/>
  <c r="BH175" i="4"/>
  <c r="BI175" i="4" s="1"/>
  <c r="BJ175" i="4" s="1"/>
  <c r="BH123" i="4"/>
  <c r="BI123" i="4" s="1"/>
  <c r="BJ123" i="4" s="1"/>
  <c r="BH306" i="4"/>
  <c r="BI306" i="4" s="1"/>
  <c r="BJ306" i="4" s="1"/>
  <c r="BH301" i="4"/>
  <c r="BI301" i="4" s="1"/>
  <c r="BJ301" i="4" s="1"/>
  <c r="BH65" i="4"/>
  <c r="BI65" i="4" s="1"/>
  <c r="BJ65" i="4" s="1"/>
  <c r="BH116" i="4"/>
  <c r="BI116" i="4" s="1"/>
  <c r="BJ116" i="4" s="1"/>
  <c r="BH222" i="4"/>
  <c r="BI222" i="4" s="1"/>
  <c r="BJ222" i="4" s="1"/>
  <c r="BH20" i="4"/>
  <c r="BI20" i="4" s="1"/>
  <c r="BJ20" i="4" s="1"/>
  <c r="BH46" i="4"/>
  <c r="BI46" i="4" s="1"/>
  <c r="BJ46" i="4" s="1"/>
  <c r="BH179" i="4"/>
  <c r="BI179" i="4" s="1"/>
  <c r="BJ179" i="4" s="1"/>
  <c r="BH220" i="4"/>
  <c r="BI220" i="4" s="1"/>
  <c r="BJ220" i="4" s="1"/>
  <c r="BH74" i="4"/>
  <c r="BI74" i="4" s="1"/>
  <c r="BJ74" i="4" s="1"/>
  <c r="BH252" i="4"/>
  <c r="BI252" i="4" s="1"/>
  <c r="BJ252" i="4" s="1"/>
  <c r="BH224" i="4"/>
  <c r="BI224" i="4" s="1"/>
  <c r="BJ224" i="4" s="1"/>
  <c r="BH238" i="4"/>
  <c r="BI238" i="4" s="1"/>
  <c r="BJ238" i="4" s="1"/>
  <c r="BH134" i="4"/>
  <c r="BI134" i="4" s="1"/>
  <c r="BJ134" i="4" s="1"/>
  <c r="BH183" i="4"/>
  <c r="BI183" i="4" s="1"/>
  <c r="BJ183" i="4" s="1"/>
  <c r="BH185" i="4"/>
  <c r="BI185" i="4" s="1"/>
  <c r="BJ185" i="4" s="1"/>
  <c r="BH50" i="4"/>
  <c r="BI50" i="4" s="1"/>
  <c r="BJ50" i="4" s="1"/>
  <c r="BH76" i="4"/>
  <c r="BI76" i="4" s="1"/>
  <c r="BJ76" i="4" s="1"/>
  <c r="BH38" i="4"/>
  <c r="BI38" i="4" s="1"/>
  <c r="BJ38" i="4" s="1"/>
  <c r="BH174" i="4"/>
  <c r="BI174" i="4" s="1"/>
  <c r="BJ174" i="4" s="1"/>
  <c r="BH165" i="4"/>
  <c r="BI165" i="4" s="1"/>
  <c r="BJ165" i="4" s="1"/>
  <c r="BH235" i="4"/>
  <c r="BI235" i="4" s="1"/>
  <c r="BJ235" i="4" s="1"/>
  <c r="BH291" i="4"/>
  <c r="BI291" i="4" s="1"/>
  <c r="BJ291" i="4" s="1"/>
  <c r="BH253" i="4"/>
  <c r="BI253" i="4" s="1"/>
  <c r="BJ253" i="4" s="1"/>
  <c r="BH15" i="4"/>
  <c r="BI15" i="4" s="1"/>
  <c r="BJ15" i="4" s="1"/>
  <c r="BH111" i="4"/>
  <c r="BI111" i="4" s="1"/>
  <c r="BJ111" i="4" s="1"/>
  <c r="BH149" i="4"/>
  <c r="BI149" i="4" s="1"/>
  <c r="BJ149" i="4" s="1"/>
  <c r="BH49" i="4"/>
  <c r="BI49" i="4" s="1"/>
  <c r="BJ49" i="4" s="1"/>
  <c r="BH232" i="4"/>
  <c r="BI232" i="4" s="1"/>
  <c r="BJ232" i="4" s="1"/>
  <c r="BH230" i="4"/>
  <c r="BI230" i="4" s="1"/>
  <c r="BJ230" i="4" s="1"/>
  <c r="BH14" i="4"/>
  <c r="BI14" i="4" s="1"/>
  <c r="BJ14" i="4" s="1"/>
  <c r="BH255" i="4"/>
  <c r="BI255" i="4" s="1"/>
  <c r="BJ255" i="4" s="1"/>
  <c r="BH281" i="4"/>
  <c r="BI281" i="4" s="1"/>
  <c r="BJ281" i="4" s="1"/>
  <c r="BH104" i="4"/>
  <c r="BI104" i="4" s="1"/>
  <c r="BJ104" i="4" s="1"/>
  <c r="BH39" i="4"/>
  <c r="BI39" i="4" s="1"/>
  <c r="BJ39" i="4" s="1"/>
  <c r="BH89" i="4"/>
  <c r="BI89" i="4" s="1"/>
  <c r="BJ89" i="4" s="1"/>
  <c r="BH62" i="4"/>
  <c r="BI62" i="4" s="1"/>
  <c r="BJ62" i="4" s="1"/>
  <c r="BH209" i="4"/>
  <c r="BI209" i="4" s="1"/>
  <c r="BJ209" i="4" s="1"/>
  <c r="BH187" i="4"/>
  <c r="BI187" i="4" s="1"/>
  <c r="BJ187" i="4" s="1"/>
  <c r="BH32" i="4"/>
  <c r="BI32" i="4" s="1"/>
  <c r="BJ32" i="4" s="1"/>
  <c r="BH107" i="4"/>
  <c r="BI107" i="4" s="1"/>
  <c r="BJ107" i="4" s="1"/>
  <c r="BH67" i="4"/>
  <c r="BI67" i="4" s="1"/>
  <c r="BJ67" i="4" s="1"/>
  <c r="BH85" i="4"/>
  <c r="BI85" i="4" s="1"/>
  <c r="BJ85" i="4" s="1"/>
  <c r="BH226" i="4"/>
  <c r="BI226" i="4" s="1"/>
  <c r="BJ226" i="4" s="1"/>
  <c r="BH148" i="4"/>
  <c r="BI148" i="4" s="1"/>
  <c r="BJ148" i="4" s="1"/>
  <c r="BH79" i="4"/>
  <c r="BI79" i="4" s="1"/>
  <c r="BJ79" i="4" s="1"/>
  <c r="BI279" i="4"/>
  <c r="BJ279" i="4" s="1"/>
  <c r="BH270" i="4"/>
  <c r="BI270" i="4" s="1"/>
  <c r="BJ270" i="4" s="1"/>
  <c r="BH245" i="4"/>
  <c r="BI245" i="4" s="1"/>
  <c r="BJ245" i="4" s="1"/>
  <c r="BH24" i="4"/>
  <c r="BI24" i="4" s="1"/>
  <c r="BJ24" i="4" s="1"/>
  <c r="BH88" i="4"/>
  <c r="BI88" i="4" s="1"/>
  <c r="BJ88" i="4" s="1"/>
  <c r="BH136" i="4"/>
  <c r="BI136" i="4" s="1"/>
  <c r="BJ136" i="4" s="1"/>
  <c r="BH233" i="4"/>
  <c r="BI233" i="4" s="1"/>
  <c r="BJ233" i="4" s="1"/>
  <c r="BH236" i="4"/>
  <c r="BI236" i="4" s="1"/>
  <c r="BJ236" i="4" s="1"/>
  <c r="BH97" i="4"/>
  <c r="BI97" i="4" s="1"/>
  <c r="BJ97" i="4" s="1"/>
  <c r="BH37" i="4"/>
  <c r="BI37" i="4" s="1"/>
  <c r="BJ37" i="4" s="1"/>
  <c r="BH55" i="4"/>
  <c r="BI55" i="4" s="1"/>
  <c r="BJ55" i="4" s="1"/>
  <c r="BH68" i="4"/>
  <c r="BI68" i="4" s="1"/>
  <c r="BJ68" i="4" s="1"/>
  <c r="BH41" i="4"/>
  <c r="BI41" i="4" s="1"/>
  <c r="BJ41" i="4" s="1"/>
  <c r="BH53" i="4"/>
  <c r="BI53" i="4" s="1"/>
  <c r="BJ53" i="4" s="1"/>
  <c r="BH60" i="4"/>
  <c r="BI60" i="4" s="1"/>
  <c r="BJ60" i="4" s="1"/>
  <c r="BH155" i="4"/>
  <c r="BI155" i="4" s="1"/>
  <c r="BJ155" i="4" s="1"/>
  <c r="BH298" i="4"/>
  <c r="BI298" i="4" s="1"/>
  <c r="BJ298" i="4" s="1"/>
  <c r="BH137" i="4"/>
  <c r="BI137" i="4" s="1"/>
  <c r="BJ137" i="4" s="1"/>
  <c r="BH293" i="4"/>
  <c r="BI293" i="4" s="1"/>
  <c r="BJ293" i="4" s="1"/>
  <c r="BI130" i="4"/>
  <c r="BJ130" i="4" s="1"/>
  <c r="BH31" i="4"/>
  <c r="BI31" i="4" s="1"/>
  <c r="BJ31" i="4" s="1"/>
  <c r="BH170" i="4"/>
  <c r="BI170" i="4" s="1"/>
  <c r="BJ170" i="4" s="1"/>
  <c r="BH64" i="4"/>
  <c r="BI64" i="4" s="1"/>
  <c r="BJ64" i="4" s="1"/>
  <c r="BH105" i="4"/>
  <c r="BI105" i="4" s="1"/>
  <c r="BJ105" i="4" s="1"/>
  <c r="BH8" i="4"/>
  <c r="BI8" i="4" s="1"/>
  <c r="BJ8" i="4" s="1"/>
  <c r="BH262" i="4"/>
  <c r="BI262" i="4" s="1"/>
  <c r="BJ262" i="4" s="1"/>
  <c r="BH204" i="4"/>
  <c r="BI204" i="4" s="1"/>
  <c r="BJ204" i="4" s="1"/>
  <c r="BH167" i="4"/>
  <c r="BI167" i="4" s="1"/>
  <c r="BJ167" i="4" s="1"/>
  <c r="BH29" i="4"/>
  <c r="BI29" i="4" s="1"/>
  <c r="BJ29" i="4" s="1"/>
  <c r="BH135" i="4"/>
  <c r="BI135" i="4" s="1"/>
  <c r="BJ135" i="4" s="1"/>
  <c r="BH228" i="4"/>
  <c r="BI228" i="4" s="1"/>
  <c r="BJ228" i="4" s="1"/>
  <c r="BH61" i="4"/>
  <c r="BI61" i="4" s="1"/>
  <c r="BJ61" i="4" s="1"/>
  <c r="BH234" i="4"/>
  <c r="BI234" i="4" s="1"/>
  <c r="BJ234" i="4" s="1"/>
  <c r="BH215" i="4"/>
  <c r="BI215" i="4" s="1"/>
  <c r="BJ215" i="4" s="1"/>
  <c r="BH71" i="4"/>
  <c r="BI71" i="4" s="1"/>
  <c r="BJ71" i="4" s="1"/>
  <c r="BH305" i="4"/>
  <c r="BI305" i="4" s="1"/>
  <c r="BJ305" i="4" s="1"/>
  <c r="BH150" i="4"/>
  <c r="BI150" i="4" s="1"/>
  <c r="BJ150" i="4" s="1"/>
  <c r="BH166" i="4"/>
  <c r="BI166" i="4" s="1"/>
  <c r="BJ166" i="4" s="1"/>
  <c r="BH286" i="4"/>
  <c r="BI286" i="4" s="1"/>
  <c r="BJ286" i="4" s="1"/>
  <c r="BH278" i="4"/>
  <c r="BI278" i="4" s="1"/>
  <c r="BJ278" i="4" s="1"/>
  <c r="BH153" i="4"/>
  <c r="BI153" i="4" s="1"/>
  <c r="BJ153" i="4" s="1"/>
  <c r="BH72" i="4"/>
  <c r="BI72" i="4" s="1"/>
  <c r="BJ72" i="4" s="1"/>
  <c r="BH280" i="4"/>
  <c r="BI280" i="4" s="1"/>
  <c r="BJ280" i="4" s="1"/>
  <c r="BH139" i="4"/>
  <c r="BI139" i="4" s="1"/>
  <c r="BJ139" i="4" s="1"/>
  <c r="BH25" i="4"/>
  <c r="BI25" i="4" s="1"/>
  <c r="BJ25" i="4" s="1"/>
  <c r="BH145" i="4"/>
  <c r="BI145" i="4" s="1"/>
  <c r="BJ145" i="4" s="1"/>
  <c r="BH229" i="4"/>
  <c r="BI229" i="4" s="1"/>
  <c r="BJ229" i="4" s="1"/>
  <c r="BH285" i="4"/>
  <c r="BI285" i="4" s="1"/>
  <c r="BJ285" i="4" s="1"/>
  <c r="BH217" i="4"/>
  <c r="BI217" i="4" s="1"/>
  <c r="BJ217" i="4" s="1"/>
  <c r="BH16" i="4"/>
  <c r="BI16" i="4" s="1"/>
  <c r="BJ16" i="4" s="1"/>
  <c r="BH103" i="4"/>
  <c r="BI103" i="4" s="1"/>
  <c r="BJ103" i="4" s="1"/>
  <c r="BH102" i="4"/>
  <c r="BI102" i="4" s="1"/>
  <c r="BJ102" i="4" s="1"/>
  <c r="BH214" i="4"/>
  <c r="BI214" i="4" s="1"/>
  <c r="BJ214" i="4" s="1"/>
  <c r="BH7" i="4"/>
  <c r="BH177" i="4"/>
  <c r="BI177" i="4" s="1"/>
  <c r="BJ177" i="4" s="1"/>
  <c r="BH158" i="4"/>
  <c r="BI158" i="4" s="1"/>
  <c r="BJ158" i="4" s="1"/>
  <c r="BH250" i="4"/>
  <c r="BI250" i="4" s="1"/>
  <c r="BJ250" i="4" s="1"/>
  <c r="BH205" i="4"/>
  <c r="BI205" i="4" s="1"/>
  <c r="BJ205" i="4" s="1"/>
  <c r="BH237" i="4"/>
  <c r="BI237" i="4" s="1"/>
  <c r="BJ237" i="4" s="1"/>
  <c r="BH186" i="4"/>
  <c r="BI186" i="4" s="1"/>
  <c r="BJ186" i="4" s="1"/>
  <c r="BH299" i="4"/>
  <c r="BI299" i="4" s="1"/>
  <c r="BJ299" i="4" s="1"/>
  <c r="BH178" i="4"/>
  <c r="BI178" i="4" s="1"/>
  <c r="BJ178" i="4" s="1"/>
  <c r="BH125" i="4"/>
  <c r="BI125" i="4" s="1"/>
  <c r="BJ125" i="4" s="1"/>
  <c r="BH131" i="4"/>
  <c r="BI131" i="4" s="1"/>
  <c r="BJ131" i="4" s="1"/>
  <c r="BH258" i="4"/>
  <c r="BI258" i="4" s="1"/>
  <c r="BJ258" i="4" s="1"/>
  <c r="BH100" i="4"/>
  <c r="BI100" i="4" s="1"/>
  <c r="BJ100" i="4" s="1"/>
  <c r="BH292" i="4"/>
  <c r="BI292" i="4" s="1"/>
  <c r="BJ292" i="4" s="1"/>
  <c r="BH124" i="4"/>
  <c r="BI124" i="4" s="1"/>
  <c r="BJ124" i="4" s="1"/>
  <c r="BH206" i="4"/>
  <c r="BI206" i="4" s="1"/>
  <c r="BJ206" i="4" s="1"/>
  <c r="BH35" i="4"/>
  <c r="BI35" i="4" s="1"/>
  <c r="BJ35" i="4" s="1"/>
  <c r="BH112" i="4"/>
  <c r="BI112" i="4" s="1"/>
  <c r="BJ112" i="4" s="1"/>
  <c r="BH30" i="4"/>
  <c r="BI30" i="4" s="1"/>
  <c r="BJ30" i="4" s="1"/>
  <c r="BH223" i="4"/>
  <c r="BI223" i="4" s="1"/>
  <c r="BJ223" i="4" s="1"/>
  <c r="BH246" i="4"/>
  <c r="BI246" i="4" s="1"/>
  <c r="BJ246" i="4" s="1"/>
  <c r="BH98" i="4"/>
  <c r="BI98" i="4" s="1"/>
  <c r="BJ98" i="4" s="1"/>
  <c r="BH259" i="4"/>
  <c r="BI259" i="4" s="1"/>
  <c r="BJ259" i="4" s="1"/>
  <c r="BH287" i="4"/>
  <c r="BI287" i="4" s="1"/>
  <c r="BJ287" i="4" s="1"/>
  <c r="BH199" i="4"/>
  <c r="BI199" i="4" s="1"/>
  <c r="BJ199" i="4" s="1"/>
  <c r="BH33" i="4"/>
  <c r="BI33" i="4" s="1"/>
  <c r="BJ33" i="4" s="1"/>
  <c r="BH247" i="4"/>
  <c r="BI247" i="4" s="1"/>
  <c r="BJ247" i="4" s="1"/>
  <c r="BH28" i="4"/>
  <c r="BI28" i="4" s="1"/>
  <c r="BJ28" i="4" s="1"/>
  <c r="BH17" i="4"/>
  <c r="BI17" i="4" s="1"/>
  <c r="BJ17" i="4" s="1"/>
  <c r="BH59" i="4"/>
  <c r="BI59" i="4" s="1"/>
  <c r="BJ59" i="4" s="1"/>
  <c r="BH115" i="4"/>
  <c r="BI115" i="4" s="1"/>
  <c r="BJ115" i="4" s="1"/>
  <c r="BH9" i="4"/>
  <c r="BI9" i="4" s="1"/>
  <c r="BJ9" i="4" s="1"/>
  <c r="BH184" i="4"/>
  <c r="BI184" i="4" s="1"/>
  <c r="BJ184" i="4" s="1"/>
  <c r="BH180" i="4"/>
  <c r="BI180" i="4" s="1"/>
  <c r="BJ180" i="4" s="1"/>
  <c r="BH169" i="4"/>
  <c r="BI169" i="4" s="1"/>
  <c r="BJ169" i="4" s="1"/>
  <c r="BH42" i="4"/>
  <c r="BI42" i="4" s="1"/>
  <c r="BJ42" i="4" s="1"/>
  <c r="BH146" i="4"/>
  <c r="BI146" i="4" s="1"/>
  <c r="BJ146" i="4" s="1"/>
  <c r="BH162" i="4"/>
  <c r="BI162" i="4" s="1"/>
  <c r="BJ162" i="4" s="1"/>
  <c r="BH133" i="4"/>
  <c r="BI133" i="4" s="1"/>
  <c r="BJ133" i="4" s="1"/>
  <c r="BH54" i="4"/>
  <c r="BI54" i="4" s="1"/>
  <c r="BJ54" i="4" s="1"/>
  <c r="BH52" i="4"/>
  <c r="BI52" i="4" s="1"/>
  <c r="BJ52" i="4" s="1"/>
  <c r="BH265" i="4"/>
  <c r="BI265" i="4" s="1"/>
  <c r="BJ265" i="4" s="1"/>
  <c r="BH122" i="4"/>
  <c r="BI122" i="4" s="1"/>
  <c r="BJ122" i="4" s="1"/>
  <c r="BH126" i="4"/>
  <c r="BI126" i="4" s="1"/>
  <c r="BJ126" i="4" s="1"/>
  <c r="BH73" i="4"/>
  <c r="BI73" i="4" s="1"/>
  <c r="BJ73" i="4" s="1"/>
  <c r="BH266" i="4"/>
  <c r="BI266" i="4" s="1"/>
  <c r="BJ266" i="4" s="1"/>
  <c r="BH288" i="4"/>
  <c r="BI288" i="4" s="1"/>
  <c r="BJ288" i="4" s="1"/>
  <c r="BH221" i="4"/>
  <c r="BI221" i="4" s="1"/>
  <c r="BJ221" i="4" s="1"/>
  <c r="BH189" i="4"/>
  <c r="BI189" i="4" s="1"/>
  <c r="BJ189" i="4" s="1"/>
  <c r="BH225" i="4"/>
  <c r="BI225" i="4" s="1"/>
  <c r="BJ225" i="4" s="1"/>
  <c r="BH51" i="4"/>
  <c r="BI51" i="4" s="1"/>
  <c r="BJ51" i="4" s="1"/>
  <c r="BH70" i="4"/>
  <c r="BI70" i="4" s="1"/>
  <c r="BJ70" i="4" s="1"/>
  <c r="BH106" i="4"/>
  <c r="BI106" i="4" s="1"/>
  <c r="BJ106" i="4" s="1"/>
  <c r="BH284" i="4"/>
  <c r="BI284" i="4" s="1"/>
  <c r="BJ284" i="4" s="1"/>
  <c r="BH240" i="4"/>
  <c r="BI240" i="4" s="1"/>
  <c r="BJ240" i="4" s="1"/>
  <c r="BH231" i="4"/>
  <c r="BI231" i="4" s="1"/>
  <c r="BJ231" i="4" s="1"/>
  <c r="BH256" i="4"/>
  <c r="BI256" i="4" s="1"/>
  <c r="BJ256" i="4" s="1"/>
  <c r="BH198" i="4"/>
  <c r="BI198" i="4" s="1"/>
  <c r="BJ198" i="4" s="1"/>
  <c r="BH172" i="4"/>
  <c r="BI172" i="4" s="1"/>
  <c r="BJ172" i="4" s="1"/>
  <c r="BH152" i="4"/>
  <c r="BI152" i="4" s="1"/>
  <c r="BJ152" i="4" s="1"/>
  <c r="BH202" i="4"/>
  <c r="BI202" i="4" s="1"/>
  <c r="BJ202" i="4" s="1"/>
  <c r="BN150" i="4" l="1"/>
  <c r="BN179" i="4"/>
  <c r="BN35" i="4"/>
  <c r="BN202" i="4"/>
  <c r="BN201" i="4"/>
  <c r="BL85" i="4"/>
  <c r="BN85" i="4"/>
  <c r="BL67" i="4"/>
  <c r="BN67" i="4"/>
  <c r="BN100" i="4"/>
  <c r="BL100" i="4"/>
  <c r="BN51" i="4"/>
  <c r="BL51" i="4"/>
  <c r="BN47" i="4"/>
  <c r="BL47" i="4"/>
  <c r="BL229" i="4"/>
  <c r="BN229" i="4"/>
  <c r="BL269" i="4"/>
  <c r="BN269" i="4"/>
  <c r="BN158" i="4"/>
  <c r="BL158" i="4"/>
  <c r="BN246" i="4"/>
  <c r="BL246" i="4"/>
  <c r="BL190" i="4"/>
  <c r="BN190" i="4"/>
  <c r="BN172" i="4"/>
  <c r="BL172" i="4"/>
  <c r="BN243" i="4"/>
  <c r="BL243" i="4"/>
  <c r="BN162" i="4"/>
  <c r="BL162" i="4"/>
  <c r="BN299" i="4"/>
  <c r="BL299" i="4"/>
  <c r="BL57" i="4"/>
  <c r="BN57" i="4"/>
  <c r="BN195" i="4"/>
  <c r="BL195" i="4"/>
  <c r="BN38" i="4"/>
  <c r="BL38" i="4"/>
  <c r="BN250" i="4"/>
  <c r="BL250" i="4"/>
  <c r="BL64" i="4"/>
  <c r="BN64" i="4"/>
  <c r="BL286" i="4"/>
  <c r="BN286" i="4"/>
  <c r="BL30" i="4"/>
  <c r="BN30" i="4"/>
  <c r="BN71" i="4"/>
  <c r="BL71" i="4"/>
  <c r="BN245" i="4"/>
  <c r="BL245" i="4"/>
  <c r="BN161" i="4"/>
  <c r="BL161" i="4"/>
  <c r="BL26" i="4"/>
  <c r="BN26" i="4"/>
  <c r="BL302" i="4"/>
  <c r="BN302" i="4"/>
  <c r="BN40" i="4"/>
  <c r="BL40" i="4"/>
  <c r="BL232" i="4"/>
  <c r="BN232" i="4"/>
  <c r="BN182" i="4"/>
  <c r="BL182" i="4"/>
  <c r="BN104" i="4"/>
  <c r="BL104" i="4"/>
  <c r="BL108" i="4"/>
  <c r="BN108" i="4"/>
  <c r="BN88" i="4"/>
  <c r="BL88" i="4"/>
  <c r="BL293" i="4"/>
  <c r="BN293" i="4"/>
  <c r="BN27" i="4"/>
  <c r="BL27" i="4"/>
  <c r="BL58" i="4"/>
  <c r="BN58" i="4"/>
  <c r="BL19" i="4"/>
  <c r="BN19" i="4"/>
  <c r="BN186" i="4"/>
  <c r="BL186" i="4"/>
  <c r="BN139" i="4"/>
  <c r="BL139" i="4"/>
  <c r="BL133" i="4"/>
  <c r="BN133" i="4"/>
  <c r="BN50" i="4"/>
  <c r="BL50" i="4"/>
  <c r="BL126" i="4"/>
  <c r="BN126" i="4"/>
  <c r="BL247" i="4"/>
  <c r="BN247" i="4"/>
  <c r="BN287" i="4"/>
  <c r="BL287" i="4"/>
  <c r="BL166" i="4"/>
  <c r="BN166" i="4"/>
  <c r="BL111" i="4"/>
  <c r="BN111" i="4"/>
  <c r="BL257" i="4"/>
  <c r="BN257" i="4"/>
  <c r="BN222" i="4"/>
  <c r="BL222" i="4"/>
  <c r="BN285" i="4"/>
  <c r="BL285" i="4"/>
  <c r="BN83" i="4"/>
  <c r="BL83" i="4"/>
  <c r="BL101" i="4"/>
  <c r="BN101" i="4"/>
  <c r="BL37" i="4"/>
  <c r="BN37" i="4"/>
  <c r="BL79" i="4"/>
  <c r="BN79" i="4"/>
  <c r="BN214" i="4"/>
  <c r="BL214" i="4"/>
  <c r="BN33" i="4"/>
  <c r="BL33" i="4"/>
  <c r="BN66" i="4"/>
  <c r="BL66" i="4"/>
  <c r="BL272" i="4"/>
  <c r="BN272" i="4"/>
  <c r="BN143" i="4"/>
  <c r="BL143" i="4"/>
  <c r="BN49" i="4"/>
  <c r="BL49" i="4"/>
  <c r="BN115" i="4"/>
  <c r="BL115" i="4"/>
  <c r="BN44" i="4"/>
  <c r="BL44" i="4"/>
  <c r="BN127" i="4"/>
  <c r="BL127" i="4"/>
  <c r="BN131" i="4"/>
  <c r="BL131" i="4"/>
  <c r="BN105" i="4"/>
  <c r="BL105" i="4"/>
  <c r="BL142" i="4"/>
  <c r="BN142" i="4"/>
  <c r="BL24" i="4"/>
  <c r="BN24" i="4"/>
  <c r="BL264" i="4"/>
  <c r="BN264" i="4"/>
  <c r="BN260" i="4"/>
  <c r="BL260" i="4"/>
  <c r="BL274" i="4"/>
  <c r="BN274" i="4"/>
  <c r="BN306" i="4"/>
  <c r="BL306" i="4"/>
  <c r="BN168" i="4"/>
  <c r="BL168" i="4"/>
  <c r="BN251" i="4"/>
  <c r="BL251" i="4"/>
  <c r="BN209" i="4"/>
  <c r="BL209" i="4"/>
  <c r="BN292" i="4"/>
  <c r="BL292" i="4"/>
  <c r="BL279" i="4"/>
  <c r="BN279" i="4"/>
  <c r="BN134" i="4"/>
  <c r="BL134" i="4"/>
  <c r="BN59" i="4"/>
  <c r="BL59" i="4"/>
  <c r="BL291" i="4"/>
  <c r="BN291" i="4"/>
  <c r="BN169" i="4"/>
  <c r="BL169" i="4"/>
  <c r="BN107" i="4"/>
  <c r="BL107" i="4"/>
  <c r="BN213" i="4"/>
  <c r="BL213" i="4"/>
  <c r="BN9" i="4"/>
  <c r="BL9" i="4"/>
  <c r="BN231" i="4"/>
  <c r="BL231" i="4"/>
  <c r="BL12" i="4"/>
  <c r="BN12" i="4"/>
  <c r="BN28" i="4"/>
  <c r="BL28" i="4"/>
  <c r="BN43" i="4"/>
  <c r="BL43" i="4"/>
  <c r="BN54" i="4"/>
  <c r="BL54" i="4"/>
  <c r="BN112" i="4"/>
  <c r="BL112" i="4"/>
  <c r="BN244" i="4"/>
  <c r="BL244" i="4"/>
  <c r="BN103" i="4"/>
  <c r="BL103" i="4"/>
  <c r="BL144" i="4"/>
  <c r="BN144" i="4"/>
  <c r="BN113" i="4"/>
  <c r="BL113" i="4"/>
  <c r="BN211" i="4"/>
  <c r="BL211" i="4"/>
  <c r="BN175" i="4"/>
  <c r="BL175" i="4"/>
  <c r="BL52" i="4"/>
  <c r="BN52" i="4"/>
  <c r="BN132" i="4"/>
  <c r="BL132" i="4"/>
  <c r="BN215" i="4"/>
  <c r="BL215" i="4"/>
  <c r="BN167" i="4"/>
  <c r="BL167" i="4"/>
  <c r="BN177" i="4"/>
  <c r="BL177" i="4"/>
  <c r="BN8" i="4"/>
  <c r="BL8" i="4"/>
  <c r="BN282" i="4"/>
  <c r="BL282" i="4"/>
  <c r="BN117" i="4"/>
  <c r="BL117" i="4"/>
  <c r="BN118" i="4"/>
  <c r="BL118" i="4"/>
  <c r="BL185" i="4"/>
  <c r="BN185" i="4"/>
  <c r="BN106" i="4"/>
  <c r="BL106" i="4"/>
  <c r="BL294" i="4"/>
  <c r="BN294" i="4"/>
  <c r="BL99" i="4"/>
  <c r="BN99" i="4"/>
  <c r="BL32" i="4"/>
  <c r="BN32" i="4"/>
  <c r="BN230" i="4"/>
  <c r="BL230" i="4"/>
  <c r="BN76" i="4"/>
  <c r="BL76" i="4"/>
  <c r="BL187" i="4"/>
  <c r="BN187" i="4"/>
  <c r="BN119" i="4"/>
  <c r="BL119" i="4"/>
  <c r="BN236" i="4"/>
  <c r="BL236" i="4"/>
  <c r="BN89" i="4"/>
  <c r="BL89" i="4"/>
  <c r="BN156" i="4"/>
  <c r="BL156" i="4"/>
  <c r="BN10" i="4"/>
  <c r="BL10" i="4"/>
  <c r="BL122" i="4"/>
  <c r="BN122" i="4"/>
  <c r="BN218" i="4"/>
  <c r="BL218" i="4"/>
  <c r="BN17" i="4"/>
  <c r="BL17" i="4"/>
  <c r="BL174" i="4"/>
  <c r="BN174" i="4"/>
  <c r="BN56" i="4"/>
  <c r="BL56" i="4"/>
  <c r="BL268" i="4"/>
  <c r="BN268" i="4"/>
  <c r="BN283" i="4"/>
  <c r="BL283" i="4"/>
  <c r="BL87" i="4"/>
  <c r="BN87" i="4"/>
  <c r="BN262" i="4"/>
  <c r="BL262" i="4"/>
  <c r="BN60" i="4"/>
  <c r="BL60" i="4"/>
  <c r="BN210" i="4"/>
  <c r="BL210" i="4"/>
  <c r="BL217" i="4"/>
  <c r="BN217" i="4"/>
  <c r="BN18" i="4"/>
  <c r="BL18" i="4"/>
  <c r="BL25" i="4"/>
  <c r="BN25" i="4"/>
  <c r="BN151" i="4"/>
  <c r="BL151" i="4"/>
  <c r="BN70" i="4"/>
  <c r="BL70" i="4"/>
  <c r="BL233" i="4"/>
  <c r="BN233" i="4"/>
  <c r="BN225" i="4"/>
  <c r="BL225" i="4"/>
  <c r="BN73" i="4"/>
  <c r="BL73" i="4"/>
  <c r="BN159" i="4"/>
  <c r="BL159" i="4"/>
  <c r="BN253" i="4"/>
  <c r="BL253" i="4"/>
  <c r="BL39" i="4"/>
  <c r="BN39" i="4"/>
  <c r="BN207" i="4"/>
  <c r="BL207" i="4"/>
  <c r="BN221" i="4"/>
  <c r="BL221" i="4"/>
  <c r="BN22" i="4"/>
  <c r="BL22" i="4"/>
  <c r="BN275" i="4"/>
  <c r="BL275" i="4"/>
  <c r="BL136" i="4"/>
  <c r="BN136" i="4"/>
  <c r="BN68" i="4"/>
  <c r="BL68" i="4"/>
  <c r="BN154" i="4"/>
  <c r="BL154" i="4"/>
  <c r="BN256" i="4"/>
  <c r="BL256" i="4"/>
  <c r="BN273" i="4"/>
  <c r="BL273" i="4"/>
  <c r="BN69" i="4"/>
  <c r="BL69" i="4"/>
  <c r="BN234" i="4"/>
  <c r="BL234" i="4"/>
  <c r="BN129" i="4"/>
  <c r="BL129" i="4"/>
  <c r="BL278" i="4"/>
  <c r="BN278" i="4"/>
  <c r="BN192" i="4"/>
  <c r="BL192" i="4"/>
  <c r="BN46" i="4"/>
  <c r="BL46" i="4"/>
  <c r="BN41" i="4"/>
  <c r="BL41" i="4"/>
  <c r="BN11" i="4"/>
  <c r="BL11" i="4"/>
  <c r="BL145" i="4"/>
  <c r="BN145" i="4"/>
  <c r="BL23" i="4"/>
  <c r="BN23" i="4"/>
  <c r="BL237" i="4"/>
  <c r="BN237" i="4"/>
  <c r="BL300" i="4"/>
  <c r="BN300" i="4"/>
  <c r="BN188" i="4"/>
  <c r="BL188" i="4"/>
  <c r="BL297" i="4"/>
  <c r="BN297" i="4"/>
  <c r="BN14" i="4"/>
  <c r="BL14" i="4"/>
  <c r="BN61" i="4"/>
  <c r="BL61" i="4"/>
  <c r="BL284" i="4"/>
  <c r="BN284" i="4"/>
  <c r="BN125" i="4"/>
  <c r="BL125" i="4"/>
  <c r="BN114" i="4"/>
  <c r="BL114" i="4"/>
  <c r="BN13" i="4"/>
  <c r="BL13" i="4"/>
  <c r="BN36" i="4"/>
  <c r="BL36" i="4"/>
  <c r="BN123" i="4"/>
  <c r="BL123" i="4"/>
  <c r="BN163" i="4"/>
  <c r="BL163" i="4"/>
  <c r="BN92" i="4"/>
  <c r="BL92" i="4"/>
  <c r="BN147" i="4"/>
  <c r="BL147" i="4"/>
  <c r="BN110" i="4"/>
  <c r="BL110" i="4"/>
  <c r="BL239" i="4"/>
  <c r="BN239" i="4"/>
  <c r="BN200" i="4"/>
  <c r="BL200" i="4"/>
  <c r="BL93" i="4"/>
  <c r="BN93" i="4"/>
  <c r="BN171" i="4"/>
  <c r="BL171" i="4"/>
  <c r="BL81" i="4"/>
  <c r="BN81" i="4"/>
  <c r="BN78" i="4"/>
  <c r="BL78" i="4"/>
  <c r="BL224" i="4"/>
  <c r="BN224" i="4"/>
  <c r="BN176" i="4"/>
  <c r="BL176" i="4"/>
  <c r="BN31" i="4"/>
  <c r="BL31" i="4"/>
  <c r="BL82" i="4"/>
  <c r="BN82" i="4"/>
  <c r="BN238" i="4"/>
  <c r="BL238" i="4"/>
  <c r="BN48" i="4"/>
  <c r="BL48" i="4"/>
  <c r="BN173" i="4"/>
  <c r="BL173" i="4"/>
  <c r="BN84" i="4"/>
  <c r="BL84" i="4"/>
  <c r="BN208" i="4"/>
  <c r="BL208" i="4"/>
  <c r="BN95" i="4"/>
  <c r="BL95" i="4"/>
  <c r="BL181" i="4"/>
  <c r="BN181" i="4"/>
  <c r="BN160" i="4"/>
  <c r="BL160" i="4"/>
  <c r="BL90" i="4"/>
  <c r="BN90" i="4"/>
  <c r="BN15" i="4"/>
  <c r="BL15" i="4"/>
  <c r="BN298" i="4"/>
  <c r="BL298" i="4"/>
  <c r="BL240" i="4"/>
  <c r="BN240" i="4"/>
  <c r="BN91" i="4"/>
  <c r="BL91" i="4"/>
  <c r="BL137" i="4"/>
  <c r="BN137" i="4"/>
  <c r="BN196" i="4"/>
  <c r="BL196" i="4"/>
  <c r="BL86" i="4"/>
  <c r="BN86" i="4"/>
  <c r="BN16" i="4"/>
  <c r="BL16" i="4"/>
  <c r="BN74" i="4"/>
  <c r="BL74" i="4"/>
  <c r="BN254" i="4"/>
  <c r="BL254" i="4"/>
  <c r="BN128" i="4"/>
  <c r="BL128" i="4"/>
  <c r="BN141" i="4"/>
  <c r="BL141" i="4"/>
  <c r="BL241" i="4"/>
  <c r="BN241" i="4"/>
  <c r="BN281" i="4"/>
  <c r="BL281" i="4"/>
  <c r="BN227" i="4"/>
  <c r="BL227" i="4"/>
  <c r="BL149" i="4"/>
  <c r="BN149" i="4"/>
  <c r="BN165" i="4"/>
  <c r="BL165" i="4"/>
  <c r="BN265" i="4"/>
  <c r="BL265" i="4"/>
  <c r="BL280" i="4"/>
  <c r="BN280" i="4"/>
  <c r="BL29" i="4"/>
  <c r="BN29" i="4"/>
  <c r="BL261" i="4"/>
  <c r="BN261" i="4"/>
  <c r="BN276" i="4"/>
  <c r="BL276" i="4"/>
  <c r="BN288" i="4"/>
  <c r="BL288" i="4"/>
  <c r="BN94" i="4"/>
  <c r="BL94" i="4"/>
  <c r="BN53" i="4"/>
  <c r="BL53" i="4"/>
  <c r="BN77" i="4"/>
  <c r="BL77" i="4"/>
  <c r="BN20" i="4"/>
  <c r="BL20" i="4"/>
  <c r="BL270" i="4"/>
  <c r="BN270" i="4"/>
  <c r="BN295" i="4"/>
  <c r="BL295" i="4"/>
  <c r="BN155" i="4"/>
  <c r="BL155" i="4"/>
  <c r="BN102" i="4"/>
  <c r="BL102" i="4"/>
  <c r="BN194" i="4"/>
  <c r="BL194" i="4"/>
  <c r="BL75" i="4"/>
  <c r="BN75" i="4"/>
  <c r="BN277" i="4"/>
  <c r="BL277" i="4"/>
  <c r="BN266" i="4"/>
  <c r="BL266" i="4"/>
  <c r="BN259" i="4"/>
  <c r="BL259" i="4"/>
  <c r="BN109" i="4"/>
  <c r="BL109" i="4"/>
  <c r="BL80" i="4"/>
  <c r="BN80" i="4"/>
  <c r="BN263" i="4"/>
  <c r="BL263" i="4"/>
  <c r="BL152" i="4"/>
  <c r="BN152" i="4"/>
  <c r="BN252" i="4"/>
  <c r="BL252" i="4"/>
  <c r="BN204" i="4"/>
  <c r="BL204" i="4"/>
  <c r="BN271" i="4"/>
  <c r="BL271" i="4"/>
  <c r="BN178" i="4"/>
  <c r="BL178" i="4"/>
  <c r="BN121" i="4"/>
  <c r="BL121" i="4"/>
  <c r="BN198" i="4"/>
  <c r="BL198" i="4"/>
  <c r="BN203" i="4"/>
  <c r="BL203" i="4"/>
  <c r="BL206" i="4"/>
  <c r="BN206" i="4"/>
  <c r="BN212" i="4"/>
  <c r="BL212" i="4"/>
  <c r="BL191" i="4"/>
  <c r="BN191" i="4"/>
  <c r="BN164" i="4"/>
  <c r="BL164" i="4"/>
  <c r="BN138" i="4"/>
  <c r="BL138" i="4"/>
  <c r="BN180" i="4"/>
  <c r="BL180" i="4"/>
  <c r="BL248" i="4"/>
  <c r="BN248" i="4"/>
  <c r="BN223" i="4"/>
  <c r="BL223" i="4"/>
  <c r="BN183" i="4"/>
  <c r="BL183" i="4"/>
  <c r="BN258" i="4"/>
  <c r="BL258" i="4"/>
  <c r="BL96" i="4"/>
  <c r="BN96" i="4"/>
  <c r="BN140" i="4"/>
  <c r="BL140" i="4"/>
  <c r="BN135" i="4"/>
  <c r="BL135" i="4"/>
  <c r="BN120" i="4"/>
  <c r="BL120" i="4"/>
  <c r="BN220" i="4"/>
  <c r="BL220" i="4"/>
  <c r="BN193" i="4"/>
  <c r="BL193" i="4"/>
  <c r="BN189" i="4"/>
  <c r="BL189" i="4"/>
  <c r="BL148" i="4"/>
  <c r="BN148" i="4"/>
  <c r="BN249" i="4"/>
  <c r="BL249" i="4"/>
  <c r="BN290" i="4"/>
  <c r="BL290" i="4"/>
  <c r="BN116" i="4"/>
  <c r="BL116" i="4"/>
  <c r="BN219" i="4"/>
  <c r="BL219" i="4"/>
  <c r="BN63" i="4"/>
  <c r="BL63" i="4"/>
  <c r="BN267" i="4"/>
  <c r="BL267" i="4"/>
  <c r="BN289" i="4"/>
  <c r="BL289" i="4"/>
  <c r="BN153" i="4"/>
  <c r="BL153" i="4"/>
  <c r="BN170" i="4"/>
  <c r="BL170" i="4"/>
  <c r="BN62" i="4"/>
  <c r="BL62" i="4"/>
  <c r="BN65" i="4"/>
  <c r="BL65" i="4"/>
  <c r="BL255" i="4"/>
  <c r="BN255" i="4"/>
  <c r="BN98" i="4"/>
  <c r="BL98" i="4"/>
  <c r="BL226" i="4"/>
  <c r="BN226" i="4"/>
  <c r="BN228" i="4"/>
  <c r="BL228" i="4"/>
  <c r="BN242" i="4"/>
  <c r="BL242" i="4"/>
  <c r="BL130" i="4"/>
  <c r="BN130" i="4"/>
  <c r="BN199" i="4"/>
  <c r="BL199" i="4"/>
  <c r="BN42" i="4"/>
  <c r="BL42" i="4"/>
  <c r="BN303" i="4"/>
  <c r="BL303" i="4"/>
  <c r="BN216" i="4"/>
  <c r="BL216" i="4"/>
  <c r="BN72" i="4"/>
  <c r="BL72" i="4"/>
  <c r="BN55" i="4"/>
  <c r="BL55" i="4"/>
  <c r="BN97" i="4"/>
  <c r="BL97" i="4"/>
  <c r="BN45" i="4"/>
  <c r="BL45" i="4"/>
  <c r="BN124" i="4"/>
  <c r="BL124" i="4"/>
  <c r="BN235" i="4"/>
  <c r="BL235" i="4"/>
  <c r="BN184" i="4"/>
  <c r="BL184" i="4"/>
  <c r="BL157" i="4"/>
  <c r="BN157" i="4"/>
  <c r="BN34" i="4"/>
  <c r="BL34" i="4"/>
  <c r="BN301" i="4"/>
  <c r="BL301" i="4"/>
  <c r="BL304" i="4"/>
  <c r="BN304" i="4"/>
  <c r="BN296" i="4"/>
  <c r="BL296" i="4"/>
  <c r="BN146" i="4"/>
  <c r="BL146" i="4"/>
  <c r="BN197" i="4"/>
  <c r="BL197" i="4"/>
  <c r="BN21" i="4"/>
  <c r="BL21" i="4"/>
  <c r="BL305" i="4"/>
  <c r="BN305" i="4"/>
  <c r="BL179" i="4"/>
  <c r="BH6" i="4"/>
  <c r="BI7" i="4"/>
  <c r="BJ7" i="4" s="1"/>
  <c r="BL201" i="4"/>
  <c r="BL35" i="4"/>
  <c r="BL202" i="4"/>
  <c r="BL150" i="4"/>
  <c r="BO238" i="4" l="1"/>
  <c r="BP238" i="4" s="1"/>
  <c r="BO202" i="4"/>
  <c r="BP202" i="4" s="1"/>
  <c r="BO304" i="4"/>
  <c r="BP304" i="4" s="1"/>
  <c r="BO124" i="4"/>
  <c r="BP124" i="4" s="1"/>
  <c r="BO303" i="4"/>
  <c r="BP303" i="4" s="1"/>
  <c r="BO226" i="4"/>
  <c r="BP226" i="4" s="1"/>
  <c r="BO153" i="4"/>
  <c r="BP153" i="4" s="1"/>
  <c r="BO290" i="4"/>
  <c r="BP290" i="4" s="1"/>
  <c r="BO120" i="4"/>
  <c r="BP120" i="4" s="1"/>
  <c r="BO223" i="4"/>
  <c r="BP223" i="4" s="1"/>
  <c r="BO212" i="4"/>
  <c r="BP212" i="4" s="1"/>
  <c r="BO271" i="4"/>
  <c r="BP271" i="4" s="1"/>
  <c r="BO109" i="4"/>
  <c r="BP109" i="4" s="1"/>
  <c r="BO102" i="4"/>
  <c r="BP102" i="4" s="1"/>
  <c r="BO53" i="4"/>
  <c r="BP53" i="4" s="1"/>
  <c r="BO200" i="4"/>
  <c r="BP200" i="4" s="1"/>
  <c r="BO123" i="4"/>
  <c r="BP123" i="4" s="1"/>
  <c r="BO61" i="4"/>
  <c r="BP61" i="4" s="1"/>
  <c r="BO23" i="4"/>
  <c r="BP23" i="4" s="1"/>
  <c r="BO278" i="4"/>
  <c r="BP278" i="4" s="1"/>
  <c r="BO154" i="4"/>
  <c r="BP154" i="4" s="1"/>
  <c r="BO207" i="4"/>
  <c r="BP207" i="4" s="1"/>
  <c r="BO233" i="4"/>
  <c r="BP233" i="4" s="1"/>
  <c r="BO201" i="4"/>
  <c r="BP201" i="4" s="1"/>
  <c r="BO67" i="4"/>
  <c r="BP67" i="4" s="1"/>
  <c r="BN7" i="4"/>
  <c r="BO179" i="4"/>
  <c r="BP179" i="4" s="1"/>
  <c r="BO100" i="4"/>
  <c r="BP100" i="4" s="1"/>
  <c r="BO162" i="4"/>
  <c r="BP162" i="4" s="1"/>
  <c r="BO241" i="4"/>
  <c r="BP241" i="4" s="1"/>
  <c r="BO15" i="4"/>
  <c r="BP15" i="4" s="1"/>
  <c r="BO84" i="4"/>
  <c r="BP84" i="4" s="1"/>
  <c r="BO176" i="4"/>
  <c r="BP176" i="4" s="1"/>
  <c r="BO9" i="4"/>
  <c r="BP9" i="4" s="1"/>
  <c r="BO210" i="4"/>
  <c r="BP210" i="4" s="1"/>
  <c r="BO111" i="4"/>
  <c r="BP111" i="4" s="1"/>
  <c r="BO30" i="4"/>
  <c r="BP30" i="4" s="1"/>
  <c r="BO56" i="4"/>
  <c r="BP56" i="4" s="1"/>
  <c r="BO157" i="4"/>
  <c r="BP157" i="4" s="1"/>
  <c r="BO55" i="4"/>
  <c r="BP55" i="4" s="1"/>
  <c r="BO130" i="4"/>
  <c r="BP130" i="4" s="1"/>
  <c r="BO283" i="4"/>
  <c r="BP283" i="4" s="1"/>
  <c r="BO66" i="4"/>
  <c r="BP66" i="4" s="1"/>
  <c r="BO287" i="4"/>
  <c r="BP287" i="4" s="1"/>
  <c r="BO186" i="4"/>
  <c r="BP186" i="4" s="1"/>
  <c r="BO108" i="4"/>
  <c r="BP108" i="4" s="1"/>
  <c r="BO26" i="4"/>
  <c r="BP26" i="4" s="1"/>
  <c r="BO65" i="4"/>
  <c r="BP65" i="4" s="1"/>
  <c r="BO189" i="4"/>
  <c r="BP189" i="4" s="1"/>
  <c r="BO96" i="4"/>
  <c r="BP96" i="4" s="1"/>
  <c r="BO138" i="4"/>
  <c r="BP138" i="4" s="1"/>
  <c r="BO198" i="4"/>
  <c r="BP198" i="4" s="1"/>
  <c r="BO152" i="4"/>
  <c r="BP152" i="4" s="1"/>
  <c r="BO277" i="4"/>
  <c r="BP277" i="4" s="1"/>
  <c r="BO270" i="4"/>
  <c r="BP270" i="4" s="1"/>
  <c r="BO276" i="4"/>
  <c r="BP276" i="4" s="1"/>
  <c r="BO149" i="4"/>
  <c r="BP149" i="4" s="1"/>
  <c r="BO254" i="4"/>
  <c r="BP254" i="4" s="1"/>
  <c r="BO91" i="4"/>
  <c r="BP91" i="4" s="1"/>
  <c r="BO181" i="4"/>
  <c r="BP181" i="4" s="1"/>
  <c r="BO275" i="4"/>
  <c r="BP275" i="4" s="1"/>
  <c r="BO87" i="4"/>
  <c r="BP87" i="4" s="1"/>
  <c r="BO119" i="4"/>
  <c r="BP119" i="4" s="1"/>
  <c r="BO175" i="4"/>
  <c r="BP175" i="4" s="1"/>
  <c r="BO134" i="4"/>
  <c r="BP134" i="4" s="1"/>
  <c r="BO105" i="4"/>
  <c r="BP105" i="4" s="1"/>
  <c r="BO143" i="4"/>
  <c r="BP143" i="4" s="1"/>
  <c r="BO37" i="4"/>
  <c r="BP37" i="4" s="1"/>
  <c r="BO293" i="4"/>
  <c r="BP293" i="4" s="1"/>
  <c r="BO40" i="4"/>
  <c r="BP40" i="4" s="1"/>
  <c r="BO113" i="4"/>
  <c r="BP113" i="4" s="1"/>
  <c r="BO292" i="4"/>
  <c r="BP292" i="4" s="1"/>
  <c r="BO79" i="4"/>
  <c r="BP79" i="4" s="1"/>
  <c r="BO279" i="4"/>
  <c r="BP279" i="4" s="1"/>
  <c r="BO274" i="4"/>
  <c r="BP274" i="4" s="1"/>
  <c r="BO166" i="4"/>
  <c r="BP166" i="4" s="1"/>
  <c r="BO139" i="4"/>
  <c r="BP139" i="4" s="1"/>
  <c r="BO286" i="4"/>
  <c r="BP286" i="4" s="1"/>
  <c r="BO127" i="4"/>
  <c r="BP127" i="4" s="1"/>
  <c r="BO237" i="4"/>
  <c r="BP237" i="4" s="1"/>
  <c r="BO64" i="4"/>
  <c r="BP64" i="4" s="1"/>
  <c r="BO269" i="4"/>
  <c r="BP269" i="4" s="1"/>
  <c r="BO221" i="4"/>
  <c r="BP221" i="4" s="1"/>
  <c r="BO77" i="4"/>
  <c r="BP77" i="4" s="1"/>
  <c r="BO268" i="4"/>
  <c r="BP268" i="4" s="1"/>
  <c r="BL7" i="4"/>
  <c r="BO7" i="4" s="1"/>
  <c r="BP7" i="4" s="1"/>
  <c r="BO280" i="4"/>
  <c r="BP280" i="4" s="1"/>
  <c r="BO235" i="4"/>
  <c r="BP235" i="4" s="1"/>
  <c r="BO85" i="4"/>
  <c r="BP85" i="4" s="1"/>
  <c r="BO156" i="4"/>
  <c r="BP156" i="4" s="1"/>
  <c r="BO230" i="4"/>
  <c r="BP230" i="4" s="1"/>
  <c r="BO118" i="4"/>
  <c r="BP118" i="4" s="1"/>
  <c r="BO215" i="4"/>
  <c r="BP215" i="4" s="1"/>
  <c r="BO144" i="4"/>
  <c r="BP144" i="4" s="1"/>
  <c r="BO28" i="4"/>
  <c r="BP28" i="4" s="1"/>
  <c r="BO169" i="4"/>
  <c r="BP169" i="4" s="1"/>
  <c r="BO209" i="4"/>
  <c r="BP209" i="4" s="1"/>
  <c r="BO264" i="4"/>
  <c r="BP264" i="4" s="1"/>
  <c r="BO44" i="4"/>
  <c r="BP44" i="4" s="1"/>
  <c r="BO33" i="4"/>
  <c r="BP33" i="4" s="1"/>
  <c r="BO285" i="4"/>
  <c r="BP285" i="4" s="1"/>
  <c r="BO247" i="4"/>
  <c r="BP247" i="4" s="1"/>
  <c r="BO19" i="4"/>
  <c r="BP19" i="4" s="1"/>
  <c r="BO104" i="4"/>
  <c r="BP104" i="4" s="1"/>
  <c r="BO161" i="4"/>
  <c r="BP161" i="4" s="1"/>
  <c r="BO250" i="4"/>
  <c r="BP250" i="4" s="1"/>
  <c r="BO243" i="4"/>
  <c r="BP243" i="4" s="1"/>
  <c r="BO151" i="4"/>
  <c r="BP151" i="4" s="1"/>
  <c r="BO57" i="4"/>
  <c r="BP57" i="4" s="1"/>
  <c r="BO246" i="4"/>
  <c r="BP246" i="4" s="1"/>
  <c r="BO216" i="4"/>
  <c r="BP216" i="4" s="1"/>
  <c r="BO228" i="4"/>
  <c r="BP228" i="4" s="1"/>
  <c r="BO178" i="4"/>
  <c r="BP178" i="4" s="1"/>
  <c r="BO194" i="4"/>
  <c r="BP194" i="4" s="1"/>
  <c r="BO281" i="4"/>
  <c r="BP281" i="4" s="1"/>
  <c r="BO16" i="4"/>
  <c r="BP16" i="4" s="1"/>
  <c r="BO298" i="4"/>
  <c r="BP298" i="4" s="1"/>
  <c r="BO208" i="4"/>
  <c r="BP208" i="4" s="1"/>
  <c r="BO93" i="4"/>
  <c r="BP93" i="4" s="1"/>
  <c r="BO163" i="4"/>
  <c r="BP163" i="4" s="1"/>
  <c r="BO192" i="4"/>
  <c r="BP192" i="4" s="1"/>
  <c r="BO256" i="4"/>
  <c r="BP256" i="4" s="1"/>
  <c r="BO217" i="4"/>
  <c r="BP217" i="4" s="1"/>
  <c r="BO185" i="4"/>
  <c r="BP185" i="4" s="1"/>
  <c r="BO167" i="4"/>
  <c r="BP167" i="4" s="1"/>
  <c r="BO43" i="4"/>
  <c r="BP43" i="4" s="1"/>
  <c r="BO107" i="4"/>
  <c r="BP107" i="4" s="1"/>
  <c r="BO260" i="4"/>
  <c r="BP260" i="4" s="1"/>
  <c r="BO83" i="4"/>
  <c r="BP83" i="4" s="1"/>
  <c r="BO63" i="4"/>
  <c r="BP63" i="4" s="1"/>
  <c r="BO21" i="4"/>
  <c r="BP21" i="4" s="1"/>
  <c r="BO34" i="4"/>
  <c r="BP34" i="4" s="1"/>
  <c r="BO97" i="4"/>
  <c r="BP97" i="4" s="1"/>
  <c r="BO199" i="4"/>
  <c r="BP199" i="4" s="1"/>
  <c r="BO267" i="4"/>
  <c r="BP267" i="4" s="1"/>
  <c r="BO140" i="4"/>
  <c r="BP140" i="4" s="1"/>
  <c r="BO180" i="4"/>
  <c r="BP180" i="4" s="1"/>
  <c r="BO203" i="4"/>
  <c r="BP203" i="4" s="1"/>
  <c r="BO252" i="4"/>
  <c r="BP252" i="4" s="1"/>
  <c r="BO266" i="4"/>
  <c r="BP266" i="4" s="1"/>
  <c r="BO295" i="4"/>
  <c r="BP295" i="4" s="1"/>
  <c r="BO288" i="4"/>
  <c r="BP288" i="4" s="1"/>
  <c r="BO165" i="4"/>
  <c r="BP165" i="4" s="1"/>
  <c r="BO128" i="4"/>
  <c r="BP128" i="4" s="1"/>
  <c r="BO160" i="4"/>
  <c r="BP160" i="4" s="1"/>
  <c r="BO48" i="4"/>
  <c r="BP48" i="4" s="1"/>
  <c r="BO78" i="4"/>
  <c r="BP78" i="4" s="1"/>
  <c r="BO110" i="4"/>
  <c r="BP110" i="4" s="1"/>
  <c r="BO13" i="4"/>
  <c r="BP13" i="4" s="1"/>
  <c r="BO11" i="4"/>
  <c r="BP11" i="4" s="1"/>
  <c r="BO234" i="4"/>
  <c r="BP234" i="4" s="1"/>
  <c r="BO253" i="4"/>
  <c r="BP253" i="4" s="1"/>
  <c r="BO262" i="4"/>
  <c r="BP262" i="4" s="1"/>
  <c r="BO17" i="4"/>
  <c r="BP17" i="4" s="1"/>
  <c r="BO236" i="4"/>
  <c r="BP236" i="4" s="1"/>
  <c r="BO282" i="4"/>
  <c r="BP282" i="4" s="1"/>
  <c r="BO244" i="4"/>
  <c r="BP244" i="4" s="1"/>
  <c r="BO231" i="4"/>
  <c r="BP231" i="4" s="1"/>
  <c r="BO59" i="4"/>
  <c r="BP59" i="4" s="1"/>
  <c r="BO168" i="4"/>
  <c r="BP168" i="4" s="1"/>
  <c r="BO49" i="4"/>
  <c r="BP49" i="4" s="1"/>
  <c r="BO257" i="4"/>
  <c r="BP257" i="4" s="1"/>
  <c r="BO81" i="4"/>
  <c r="BP81" i="4" s="1"/>
  <c r="BO147" i="4"/>
  <c r="BP147" i="4" s="1"/>
  <c r="BO114" i="4"/>
  <c r="BP114" i="4" s="1"/>
  <c r="BO188" i="4"/>
  <c r="BP188" i="4" s="1"/>
  <c r="BO41" i="4"/>
  <c r="BP41" i="4" s="1"/>
  <c r="BO69" i="4"/>
  <c r="BP69" i="4" s="1"/>
  <c r="BO159" i="4"/>
  <c r="BP159" i="4" s="1"/>
  <c r="BO25" i="4"/>
  <c r="BP25" i="4" s="1"/>
  <c r="BO218" i="4"/>
  <c r="BP218" i="4" s="1"/>
  <c r="BO294" i="4"/>
  <c r="BP294" i="4" s="1"/>
  <c r="BO8" i="4"/>
  <c r="BP8" i="4" s="1"/>
  <c r="BO112" i="4"/>
  <c r="BP112" i="4" s="1"/>
  <c r="BO306" i="4"/>
  <c r="BP306" i="4" s="1"/>
  <c r="BO133" i="4"/>
  <c r="BP133" i="4" s="1"/>
  <c r="BO158" i="4"/>
  <c r="BP158" i="4" s="1"/>
  <c r="BO75" i="4"/>
  <c r="BP75" i="4" s="1"/>
  <c r="BO122" i="4"/>
  <c r="BP122" i="4" s="1"/>
  <c r="BO146" i="4"/>
  <c r="BP146" i="4" s="1"/>
  <c r="BO184" i="4"/>
  <c r="BP184" i="4" s="1"/>
  <c r="BO242" i="4"/>
  <c r="BP242" i="4" s="1"/>
  <c r="BO219" i="4"/>
  <c r="BP219" i="4" s="1"/>
  <c r="BO164" i="4"/>
  <c r="BP164" i="4" s="1"/>
  <c r="BO240" i="4"/>
  <c r="BP240" i="4" s="1"/>
  <c r="BO92" i="4"/>
  <c r="BP92" i="4" s="1"/>
  <c r="BO125" i="4"/>
  <c r="BP125" i="4" s="1"/>
  <c r="BO273" i="4"/>
  <c r="BP273" i="4" s="1"/>
  <c r="BO18" i="4"/>
  <c r="BP18" i="4" s="1"/>
  <c r="BO211" i="4"/>
  <c r="BP211" i="4" s="1"/>
  <c r="BO54" i="4"/>
  <c r="BP54" i="4" s="1"/>
  <c r="BO213" i="4"/>
  <c r="BP213" i="4" s="1"/>
  <c r="BO88" i="4"/>
  <c r="BP88" i="4" s="1"/>
  <c r="BO106" i="4"/>
  <c r="BP106" i="4" s="1"/>
  <c r="BO191" i="4"/>
  <c r="BP191" i="4" s="1"/>
  <c r="BO80" i="4"/>
  <c r="BP80" i="4" s="1"/>
  <c r="BO232" i="4"/>
  <c r="BP232" i="4" s="1"/>
  <c r="BO190" i="4"/>
  <c r="BP190" i="4" s="1"/>
  <c r="BO62" i="4"/>
  <c r="BP62" i="4" s="1"/>
  <c r="BO193" i="4"/>
  <c r="BP193" i="4" s="1"/>
  <c r="BO258" i="4"/>
  <c r="BP258" i="4" s="1"/>
  <c r="BO121" i="4"/>
  <c r="BP121" i="4" s="1"/>
  <c r="BO263" i="4"/>
  <c r="BP263" i="4" s="1"/>
  <c r="BO20" i="4"/>
  <c r="BP20" i="4" s="1"/>
  <c r="BO261" i="4"/>
  <c r="BP261" i="4" s="1"/>
  <c r="BO227" i="4"/>
  <c r="BP227" i="4" s="1"/>
  <c r="BO74" i="4"/>
  <c r="BP74" i="4" s="1"/>
  <c r="BO95" i="4"/>
  <c r="BP95" i="4" s="1"/>
  <c r="BO82" i="4"/>
  <c r="BP82" i="4" s="1"/>
  <c r="BO171" i="4"/>
  <c r="BP171" i="4" s="1"/>
  <c r="BO300" i="4"/>
  <c r="BP300" i="4" s="1"/>
  <c r="BO46" i="4"/>
  <c r="BP46" i="4" s="1"/>
  <c r="BO22" i="4"/>
  <c r="BP22" i="4" s="1"/>
  <c r="BO73" i="4"/>
  <c r="BP73" i="4" s="1"/>
  <c r="BO187" i="4"/>
  <c r="BP187" i="4" s="1"/>
  <c r="BO177" i="4"/>
  <c r="BP177" i="4" s="1"/>
  <c r="BO131" i="4"/>
  <c r="BP131" i="4" s="1"/>
  <c r="BO272" i="4"/>
  <c r="BP272" i="4" s="1"/>
  <c r="BO101" i="4"/>
  <c r="BP101" i="4" s="1"/>
  <c r="BO302" i="4"/>
  <c r="BP302" i="4" s="1"/>
  <c r="BO299" i="4"/>
  <c r="BP299" i="4" s="1"/>
  <c r="BO296" i="4"/>
  <c r="BP296" i="4" s="1"/>
  <c r="BO170" i="4"/>
  <c r="BP170" i="4" s="1"/>
  <c r="BO31" i="4"/>
  <c r="BP31" i="4" s="1"/>
  <c r="BO225" i="4"/>
  <c r="BP225" i="4" s="1"/>
  <c r="BO10" i="4"/>
  <c r="BP10" i="4" s="1"/>
  <c r="BO305" i="4"/>
  <c r="BP305" i="4" s="1"/>
  <c r="BO301" i="4"/>
  <c r="BP301" i="4" s="1"/>
  <c r="BO45" i="4"/>
  <c r="BP45" i="4" s="1"/>
  <c r="BO42" i="4"/>
  <c r="BP42" i="4" s="1"/>
  <c r="BO98" i="4"/>
  <c r="BP98" i="4" s="1"/>
  <c r="BO289" i="4"/>
  <c r="BP289" i="4" s="1"/>
  <c r="BO249" i="4"/>
  <c r="BP249" i="4" s="1"/>
  <c r="BO135" i="4"/>
  <c r="BP135" i="4" s="1"/>
  <c r="BO206" i="4"/>
  <c r="BP206" i="4" s="1"/>
  <c r="BO204" i="4"/>
  <c r="BP204" i="4" s="1"/>
  <c r="BO259" i="4"/>
  <c r="BP259" i="4" s="1"/>
  <c r="BO155" i="4"/>
  <c r="BP155" i="4" s="1"/>
  <c r="BO94" i="4"/>
  <c r="BP94" i="4" s="1"/>
  <c r="BO265" i="4"/>
  <c r="BP265" i="4" s="1"/>
  <c r="BO141" i="4"/>
  <c r="BP141" i="4" s="1"/>
  <c r="BO196" i="4"/>
  <c r="BP196" i="4" s="1"/>
  <c r="BO90" i="4"/>
  <c r="BP90" i="4" s="1"/>
  <c r="BO173" i="4"/>
  <c r="BP173" i="4" s="1"/>
  <c r="BO224" i="4"/>
  <c r="BP224" i="4" s="1"/>
  <c r="BO239" i="4"/>
  <c r="BP239" i="4" s="1"/>
  <c r="BO36" i="4"/>
  <c r="BP36" i="4" s="1"/>
  <c r="BO14" i="4"/>
  <c r="BP14" i="4" s="1"/>
  <c r="BO145" i="4"/>
  <c r="BP145" i="4" s="1"/>
  <c r="BO129" i="4"/>
  <c r="BP129" i="4" s="1"/>
  <c r="BO68" i="4"/>
  <c r="BP68" i="4" s="1"/>
  <c r="BO39" i="4"/>
  <c r="BP39" i="4" s="1"/>
  <c r="BO70" i="4"/>
  <c r="BP70" i="4" s="1"/>
  <c r="BO60" i="4"/>
  <c r="BP60" i="4" s="1"/>
  <c r="BO174" i="4"/>
  <c r="BP174" i="4" s="1"/>
  <c r="BO89" i="4"/>
  <c r="BP89" i="4" s="1"/>
  <c r="BO32" i="4"/>
  <c r="BP32" i="4" s="1"/>
  <c r="BO117" i="4"/>
  <c r="BP117" i="4" s="1"/>
  <c r="BO132" i="4"/>
  <c r="BP132" i="4" s="1"/>
  <c r="BO103" i="4"/>
  <c r="BP103" i="4" s="1"/>
  <c r="BO12" i="4"/>
  <c r="BP12" i="4" s="1"/>
  <c r="BO291" i="4"/>
  <c r="BP291" i="4" s="1"/>
  <c r="BO251" i="4"/>
  <c r="BP251" i="4" s="1"/>
  <c r="BO24" i="4"/>
  <c r="BP24" i="4" s="1"/>
  <c r="BO115" i="4"/>
  <c r="BP115" i="4" s="1"/>
  <c r="BO214" i="4"/>
  <c r="BP214" i="4" s="1"/>
  <c r="BO58" i="4"/>
  <c r="BP58" i="4" s="1"/>
  <c r="BO182" i="4"/>
  <c r="BP182" i="4" s="1"/>
  <c r="BO245" i="4"/>
  <c r="BP245" i="4" s="1"/>
  <c r="BO38" i="4"/>
  <c r="BP38" i="4" s="1"/>
  <c r="BO172" i="4"/>
  <c r="BP172" i="4" s="1"/>
  <c r="BO47" i="4"/>
  <c r="BP47" i="4" s="1"/>
  <c r="BO50" i="4"/>
  <c r="BP50" i="4" s="1"/>
  <c r="BO27" i="4"/>
  <c r="BP27" i="4" s="1"/>
  <c r="BO71" i="4"/>
  <c r="BP71" i="4" s="1"/>
  <c r="BO195" i="4"/>
  <c r="BP195" i="4" s="1"/>
  <c r="BO51" i="4"/>
  <c r="BP51" i="4" s="1"/>
  <c r="BO148" i="4"/>
  <c r="BP148" i="4" s="1"/>
  <c r="BO197" i="4"/>
  <c r="BP197" i="4" s="1"/>
  <c r="BO72" i="4"/>
  <c r="BP72" i="4" s="1"/>
  <c r="BO116" i="4"/>
  <c r="BP116" i="4" s="1"/>
  <c r="BO220" i="4"/>
  <c r="BP220" i="4" s="1"/>
  <c r="BO183" i="4"/>
  <c r="BP183" i="4" s="1"/>
  <c r="BO76" i="4"/>
  <c r="BP76" i="4" s="1"/>
  <c r="BO29" i="4"/>
  <c r="BP29" i="4" s="1"/>
  <c r="BO284" i="4"/>
  <c r="BP284" i="4" s="1"/>
  <c r="BO86" i="4"/>
  <c r="BP86" i="4" s="1"/>
  <c r="BO229" i="4"/>
  <c r="BP229" i="4" s="1"/>
  <c r="BO137" i="4"/>
  <c r="BP137" i="4" s="1"/>
  <c r="BO297" i="4"/>
  <c r="BP297" i="4" s="1"/>
  <c r="BO136" i="4"/>
  <c r="BP136" i="4" s="1"/>
  <c r="BO99" i="4"/>
  <c r="BP99" i="4" s="1"/>
  <c r="BO52" i="4"/>
  <c r="BP52" i="4" s="1"/>
  <c r="BO142" i="4"/>
  <c r="BP142" i="4" s="1"/>
  <c r="BO255" i="4"/>
  <c r="BP255" i="4" s="1"/>
  <c r="BO126" i="4"/>
  <c r="BP126" i="4" s="1"/>
  <c r="BO248" i="4"/>
  <c r="BP248" i="4" s="1"/>
  <c r="BO222" i="4"/>
  <c r="BP222" i="4" s="1"/>
  <c r="BN205" i="4"/>
  <c r="BL205" i="4"/>
  <c r="BO35" i="4"/>
  <c r="BP35" i="4" s="1"/>
  <c r="BO150" i="4"/>
  <c r="BP150" i="4" s="1"/>
  <c r="BJ6" i="4"/>
  <c r="BN6" i="4" l="1"/>
  <c r="BL6" i="4"/>
  <c r="BR6" i="4" s="1"/>
  <c r="BO205" i="4"/>
  <c r="BP205" i="4" s="1"/>
  <c r="BP6" i="4" s="1"/>
  <c r="BO6" i="4" l="1"/>
  <c r="BQ202" i="4"/>
  <c r="BR202" i="4" s="1"/>
  <c r="BS202" i="4" s="1"/>
  <c r="BQ35" i="4"/>
  <c r="BR35" i="4" s="1"/>
  <c r="BS35" i="4" s="1"/>
  <c r="BQ201" i="4"/>
  <c r="BR201" i="4" s="1"/>
  <c r="BS201" i="4" s="1"/>
  <c r="BQ150" i="4"/>
  <c r="BR150" i="4" s="1"/>
  <c r="BS150" i="4" s="1"/>
  <c r="BQ48" i="4"/>
  <c r="BR48" i="4" s="1"/>
  <c r="BS48" i="4" s="1"/>
  <c r="BQ199" i="4"/>
  <c r="BR199" i="4" s="1"/>
  <c r="BS199" i="4" s="1"/>
  <c r="BQ70" i="4"/>
  <c r="BR70" i="4" s="1"/>
  <c r="BS70" i="4" s="1"/>
  <c r="BQ20" i="4"/>
  <c r="BR20" i="4" s="1"/>
  <c r="BS20" i="4" s="1"/>
  <c r="BQ258" i="4"/>
  <c r="BR258" i="4" s="1"/>
  <c r="BS258" i="4" s="1"/>
  <c r="BQ79" i="4"/>
  <c r="BR79" i="4" s="1"/>
  <c r="BS79" i="4" s="1"/>
  <c r="BQ64" i="4"/>
  <c r="BR64" i="4" s="1"/>
  <c r="BS64" i="4" s="1"/>
  <c r="BQ62" i="4"/>
  <c r="BR62" i="4" s="1"/>
  <c r="BS62" i="4" s="1"/>
  <c r="BQ78" i="4"/>
  <c r="BR78" i="4" s="1"/>
  <c r="BS78" i="4" s="1"/>
  <c r="BQ96" i="4"/>
  <c r="BR96" i="4" s="1"/>
  <c r="BS96" i="4" s="1"/>
  <c r="BQ138" i="4"/>
  <c r="BR138" i="4" s="1"/>
  <c r="BS138" i="4" s="1"/>
  <c r="BQ47" i="4"/>
  <c r="BR47" i="4" s="1"/>
  <c r="BS47" i="4" s="1"/>
  <c r="BQ183" i="4"/>
  <c r="BR183" i="4" s="1"/>
  <c r="BS183" i="4" s="1"/>
  <c r="BQ51" i="4"/>
  <c r="BR51" i="4" s="1"/>
  <c r="BS51" i="4" s="1"/>
  <c r="BQ29" i="4"/>
  <c r="BR29" i="4" s="1"/>
  <c r="BS29" i="4" s="1"/>
  <c r="BQ251" i="4"/>
  <c r="BR251" i="4" s="1"/>
  <c r="BS251" i="4" s="1"/>
  <c r="BQ149" i="4"/>
  <c r="BR149" i="4" s="1"/>
  <c r="BS149" i="4" s="1"/>
  <c r="BQ123" i="4"/>
  <c r="BR123" i="4" s="1"/>
  <c r="BS123" i="4" s="1"/>
  <c r="BQ260" i="4"/>
  <c r="BR260" i="4" s="1"/>
  <c r="BS260" i="4" s="1"/>
  <c r="BQ261" i="4"/>
  <c r="BR261" i="4" s="1"/>
  <c r="BS261" i="4" s="1"/>
  <c r="BQ125" i="4"/>
  <c r="BR125" i="4" s="1"/>
  <c r="BS125" i="4" s="1"/>
  <c r="BQ172" i="4"/>
  <c r="BR172" i="4" s="1"/>
  <c r="BS172" i="4" s="1"/>
  <c r="BQ245" i="4"/>
  <c r="BR245" i="4" s="1"/>
  <c r="BS245" i="4" s="1"/>
  <c r="BQ280" i="4"/>
  <c r="BR280" i="4" s="1"/>
  <c r="BS280" i="4" s="1"/>
  <c r="BQ57" i="4"/>
  <c r="BR57" i="4" s="1"/>
  <c r="BS57" i="4" s="1"/>
  <c r="BQ59" i="4"/>
  <c r="BR59" i="4" s="1"/>
  <c r="BS59" i="4" s="1"/>
  <c r="BQ169" i="4"/>
  <c r="BR169" i="4" s="1"/>
  <c r="BS169" i="4" s="1"/>
  <c r="BQ241" i="4"/>
  <c r="BR241" i="4" s="1"/>
  <c r="BS241" i="4" s="1"/>
  <c r="BQ114" i="4"/>
  <c r="BR114" i="4" s="1"/>
  <c r="BS114" i="4" s="1"/>
  <c r="BQ50" i="4"/>
  <c r="BR50" i="4" s="1"/>
  <c r="BS50" i="4" s="1"/>
  <c r="BQ105" i="4"/>
  <c r="BR105" i="4" s="1"/>
  <c r="BS105" i="4" s="1"/>
  <c r="BQ272" i="4"/>
  <c r="BR272" i="4" s="1"/>
  <c r="BS272" i="4" s="1"/>
  <c r="BQ270" i="4"/>
  <c r="BR270" i="4" s="1"/>
  <c r="BS270" i="4" s="1"/>
  <c r="BQ279" i="4"/>
  <c r="BR279" i="4" s="1"/>
  <c r="BS279" i="4" s="1"/>
  <c r="BQ295" i="4"/>
  <c r="BR295" i="4" s="1"/>
  <c r="BS295" i="4" s="1"/>
  <c r="BQ210" i="4"/>
  <c r="BR210" i="4" s="1"/>
  <c r="BS210" i="4" s="1"/>
  <c r="BQ71" i="4"/>
  <c r="BR71" i="4" s="1"/>
  <c r="BS71" i="4" s="1"/>
  <c r="BQ43" i="4"/>
  <c r="BR43" i="4" s="1"/>
  <c r="BS43" i="4" s="1"/>
  <c r="BQ253" i="4"/>
  <c r="BR253" i="4" s="1"/>
  <c r="BS253" i="4" s="1"/>
  <c r="BQ268" i="4"/>
  <c r="BR268" i="4" s="1"/>
  <c r="BS268" i="4" s="1"/>
  <c r="BQ242" i="4"/>
  <c r="BR242" i="4" s="1"/>
  <c r="BS242" i="4" s="1"/>
  <c r="BQ232" i="4"/>
  <c r="BR232" i="4" s="1"/>
  <c r="BS232" i="4" s="1"/>
  <c r="BQ82" i="4"/>
  <c r="BR82" i="4" s="1"/>
  <c r="BS82" i="4" s="1"/>
  <c r="BQ240" i="4"/>
  <c r="BR240" i="4" s="1"/>
  <c r="BS240" i="4" s="1"/>
  <c r="BQ107" i="4"/>
  <c r="BR107" i="4" s="1"/>
  <c r="BS107" i="4" s="1"/>
  <c r="BQ25" i="4"/>
  <c r="BR25" i="4" s="1"/>
  <c r="BS25" i="4" s="1"/>
  <c r="BQ148" i="4"/>
  <c r="BR148" i="4" s="1"/>
  <c r="BS148" i="4" s="1"/>
  <c r="BQ256" i="4"/>
  <c r="BR256" i="4" s="1"/>
  <c r="BS256" i="4" s="1"/>
  <c r="BQ283" i="4"/>
  <c r="BR283" i="4" s="1"/>
  <c r="BS283" i="4" s="1"/>
  <c r="BQ233" i="4"/>
  <c r="BR233" i="4" s="1"/>
  <c r="BS233" i="4" s="1"/>
  <c r="BQ152" i="4"/>
  <c r="BR152" i="4" s="1"/>
  <c r="BS152" i="4" s="1"/>
  <c r="BQ227" i="4"/>
  <c r="BR227" i="4" s="1"/>
  <c r="BS227" i="4" s="1"/>
  <c r="BQ188" i="4"/>
  <c r="BR188" i="4" s="1"/>
  <c r="BS188" i="4" s="1"/>
  <c r="BQ306" i="4"/>
  <c r="BR306" i="4" s="1"/>
  <c r="BS306" i="4" s="1"/>
  <c r="BQ247" i="4"/>
  <c r="BR247" i="4" s="1"/>
  <c r="BS247" i="4" s="1"/>
  <c r="BQ139" i="4"/>
  <c r="BR139" i="4" s="1"/>
  <c r="BS139" i="4" s="1"/>
  <c r="BQ130" i="4"/>
  <c r="BR130" i="4" s="1"/>
  <c r="BS130" i="4" s="1"/>
  <c r="BQ65" i="4"/>
  <c r="BR65" i="4" s="1"/>
  <c r="BS65" i="4" s="1"/>
  <c r="BQ207" i="4"/>
  <c r="BR207" i="4" s="1"/>
  <c r="BS207" i="4" s="1"/>
  <c r="BQ131" i="4"/>
  <c r="BR131" i="4" s="1"/>
  <c r="BS131" i="4" s="1"/>
  <c r="BQ127" i="4"/>
  <c r="BR127" i="4" s="1"/>
  <c r="BS127" i="4" s="1"/>
  <c r="BQ76" i="4"/>
  <c r="BR76" i="4" s="1"/>
  <c r="BS76" i="4" s="1"/>
  <c r="BQ17" i="4"/>
  <c r="BR17" i="4" s="1"/>
  <c r="BS17" i="4" s="1"/>
  <c r="BQ277" i="4"/>
  <c r="BR277" i="4" s="1"/>
  <c r="BS277" i="4" s="1"/>
  <c r="BQ136" i="4"/>
  <c r="BR136" i="4" s="1"/>
  <c r="BS136" i="4" s="1"/>
  <c r="BQ266" i="4"/>
  <c r="BR266" i="4" s="1"/>
  <c r="BS266" i="4" s="1"/>
  <c r="BQ157" i="4"/>
  <c r="BR157" i="4" s="1"/>
  <c r="BS157" i="4" s="1"/>
  <c r="BQ95" i="4"/>
  <c r="BR95" i="4" s="1"/>
  <c r="BS95" i="4" s="1"/>
  <c r="BQ164" i="4"/>
  <c r="BR164" i="4" s="1"/>
  <c r="BS164" i="4" s="1"/>
  <c r="BQ11" i="4"/>
  <c r="BR11" i="4" s="1"/>
  <c r="BS11" i="4" s="1"/>
  <c r="BQ66" i="4"/>
  <c r="BR66" i="4" s="1"/>
  <c r="BS66" i="4" s="1"/>
  <c r="BQ40" i="4"/>
  <c r="BR40" i="4" s="1"/>
  <c r="BS40" i="4" s="1"/>
  <c r="BQ119" i="4"/>
  <c r="BR119" i="4" s="1"/>
  <c r="BS119" i="4" s="1"/>
  <c r="BQ252" i="4"/>
  <c r="BR252" i="4" s="1"/>
  <c r="BS252" i="4" s="1"/>
  <c r="BQ80" i="4"/>
  <c r="BR80" i="4" s="1"/>
  <c r="BS80" i="4" s="1"/>
  <c r="BQ237" i="4"/>
  <c r="BR237" i="4" s="1"/>
  <c r="BS237" i="4" s="1"/>
  <c r="BQ209" i="4"/>
  <c r="BR209" i="4" s="1"/>
  <c r="BS209" i="4" s="1"/>
  <c r="BQ146" i="4"/>
  <c r="BR146" i="4" s="1"/>
  <c r="BS146" i="4" s="1"/>
  <c r="BQ69" i="4"/>
  <c r="BR69" i="4" s="1"/>
  <c r="BS69" i="4" s="1"/>
  <c r="BQ215" i="4"/>
  <c r="BR215" i="4" s="1"/>
  <c r="BS215" i="4" s="1"/>
  <c r="BQ286" i="4"/>
  <c r="BR286" i="4" s="1"/>
  <c r="BS286" i="4" s="1"/>
  <c r="BQ38" i="4"/>
  <c r="BR38" i="4" s="1"/>
  <c r="BS38" i="4" s="1"/>
  <c r="BQ203" i="4"/>
  <c r="BR203" i="4" s="1"/>
  <c r="BS203" i="4" s="1"/>
  <c r="BQ52" i="4"/>
  <c r="BR52" i="4" s="1"/>
  <c r="BS52" i="4" s="1"/>
  <c r="BQ204" i="4"/>
  <c r="BR204" i="4" s="1"/>
  <c r="BS204" i="4" s="1"/>
  <c r="BQ189" i="4"/>
  <c r="BR189" i="4" s="1"/>
  <c r="BS189" i="4" s="1"/>
  <c r="BQ196" i="4"/>
  <c r="BR196" i="4" s="1"/>
  <c r="BS196" i="4" s="1"/>
  <c r="BQ213" i="4"/>
  <c r="BR213" i="4" s="1"/>
  <c r="BS213" i="4" s="1"/>
  <c r="BQ224" i="4"/>
  <c r="BR224" i="4" s="1"/>
  <c r="BS224" i="4" s="1"/>
  <c r="BQ287" i="4"/>
  <c r="BR287" i="4" s="1"/>
  <c r="BS287" i="4" s="1"/>
  <c r="BQ42" i="4"/>
  <c r="BR42" i="4" s="1"/>
  <c r="BS42" i="4" s="1"/>
  <c r="BQ285" i="4"/>
  <c r="BR285" i="4" s="1"/>
  <c r="BS285" i="4" s="1"/>
  <c r="BQ99" i="4"/>
  <c r="BR99" i="4" s="1"/>
  <c r="BS99" i="4" s="1"/>
  <c r="BQ137" i="4"/>
  <c r="BR137" i="4" s="1"/>
  <c r="BS137" i="4" s="1"/>
  <c r="BQ100" i="4"/>
  <c r="BR100" i="4" s="1"/>
  <c r="BS100" i="4" s="1"/>
  <c r="BQ91" i="4"/>
  <c r="BR91" i="4" s="1"/>
  <c r="BS91" i="4" s="1"/>
  <c r="BQ159" i="4"/>
  <c r="BR159" i="4" s="1"/>
  <c r="BS159" i="4" s="1"/>
  <c r="BQ231" i="4"/>
  <c r="BR231" i="4" s="1"/>
  <c r="BS231" i="4" s="1"/>
  <c r="BQ84" i="4"/>
  <c r="BR84" i="4" s="1"/>
  <c r="BS84" i="4" s="1"/>
  <c r="BQ9" i="4"/>
  <c r="BR9" i="4" s="1"/>
  <c r="BS9" i="4" s="1"/>
  <c r="BQ162" i="4"/>
  <c r="BR162" i="4" s="1"/>
  <c r="BS162" i="4" s="1"/>
  <c r="BQ18" i="4"/>
  <c r="BR18" i="4" s="1"/>
  <c r="BS18" i="4" s="1"/>
  <c r="BQ145" i="4"/>
  <c r="BR145" i="4" s="1"/>
  <c r="BS145" i="4" s="1"/>
  <c r="BQ106" i="4"/>
  <c r="BR106" i="4" s="1"/>
  <c r="BS106" i="4" s="1"/>
  <c r="BQ243" i="4"/>
  <c r="BR243" i="4" s="1"/>
  <c r="BS243" i="4" s="1"/>
  <c r="BQ166" i="4"/>
  <c r="BR166" i="4" s="1"/>
  <c r="BS166" i="4" s="1"/>
  <c r="BQ225" i="4"/>
  <c r="BR225" i="4" s="1"/>
  <c r="BS225" i="4" s="1"/>
  <c r="BQ234" i="4"/>
  <c r="BR234" i="4" s="1"/>
  <c r="BS234" i="4" s="1"/>
  <c r="BQ90" i="4"/>
  <c r="BR90" i="4" s="1"/>
  <c r="BS90" i="4" s="1"/>
  <c r="BQ212" i="4"/>
  <c r="BR212" i="4" s="1"/>
  <c r="BS212" i="4" s="1"/>
  <c r="BQ290" i="4"/>
  <c r="BR290" i="4" s="1"/>
  <c r="BS290" i="4" s="1"/>
  <c r="BQ246" i="4"/>
  <c r="BR246" i="4" s="1"/>
  <c r="BS246" i="4" s="1"/>
  <c r="BQ112" i="4"/>
  <c r="BR112" i="4" s="1"/>
  <c r="BS112" i="4" s="1"/>
  <c r="BQ113" i="4"/>
  <c r="BR113" i="4" s="1"/>
  <c r="BS113" i="4" s="1"/>
  <c r="BQ223" i="4"/>
  <c r="BR223" i="4" s="1"/>
  <c r="BS223" i="4" s="1"/>
  <c r="BQ30" i="4"/>
  <c r="BR30" i="4" s="1"/>
  <c r="BS30" i="4" s="1"/>
  <c r="BQ32" i="4"/>
  <c r="BR32" i="4" s="1"/>
  <c r="BS32" i="4" s="1"/>
  <c r="BQ45" i="4"/>
  <c r="BR45" i="4" s="1"/>
  <c r="BS45" i="4" s="1"/>
  <c r="BQ22" i="4"/>
  <c r="BR22" i="4" s="1"/>
  <c r="BS22" i="4" s="1"/>
  <c r="BQ86" i="4"/>
  <c r="BR86" i="4" s="1"/>
  <c r="BS86" i="4" s="1"/>
  <c r="BQ160" i="4"/>
  <c r="BR160" i="4" s="1"/>
  <c r="BS160" i="4" s="1"/>
  <c r="BQ263" i="4"/>
  <c r="BR263" i="4" s="1"/>
  <c r="BS263" i="4" s="1"/>
  <c r="BQ170" i="4"/>
  <c r="BR170" i="4" s="1"/>
  <c r="BS170" i="4" s="1"/>
  <c r="BQ274" i="4"/>
  <c r="BR274" i="4" s="1"/>
  <c r="BS274" i="4" s="1"/>
  <c r="BQ124" i="4"/>
  <c r="BR124" i="4" s="1"/>
  <c r="BS124" i="4" s="1"/>
  <c r="BQ292" i="4"/>
  <c r="BR292" i="4" s="1"/>
  <c r="BS292" i="4" s="1"/>
  <c r="BQ299" i="4"/>
  <c r="BR299" i="4" s="1"/>
  <c r="BS299" i="4" s="1"/>
  <c r="BQ168" i="4"/>
  <c r="BR168" i="4" s="1"/>
  <c r="BS168" i="4" s="1"/>
  <c r="BQ77" i="4"/>
  <c r="BR77" i="4" s="1"/>
  <c r="BS77" i="4" s="1"/>
  <c r="BQ282" i="4"/>
  <c r="BR282" i="4" s="1"/>
  <c r="BS282" i="4" s="1"/>
  <c r="BQ255" i="4"/>
  <c r="BR255" i="4" s="1"/>
  <c r="BS255" i="4" s="1"/>
  <c r="BQ73" i="4"/>
  <c r="BR73" i="4" s="1"/>
  <c r="BS73" i="4" s="1"/>
  <c r="BQ190" i="4"/>
  <c r="BR190" i="4" s="1"/>
  <c r="BS190" i="4" s="1"/>
  <c r="BQ103" i="4"/>
  <c r="BR103" i="4" s="1"/>
  <c r="BS103" i="4" s="1"/>
  <c r="BQ39" i="4"/>
  <c r="BR39" i="4" s="1"/>
  <c r="BS39" i="4" s="1"/>
  <c r="BQ143" i="4"/>
  <c r="BR143" i="4" s="1"/>
  <c r="BS143" i="4" s="1"/>
  <c r="BQ175" i="4"/>
  <c r="BR175" i="4" s="1"/>
  <c r="BS175" i="4" s="1"/>
  <c r="BQ122" i="4"/>
  <c r="BR122" i="4" s="1"/>
  <c r="BS122" i="4" s="1"/>
  <c r="BQ118" i="4"/>
  <c r="BR118" i="4" s="1"/>
  <c r="BS118" i="4" s="1"/>
  <c r="BQ144" i="4"/>
  <c r="BR144" i="4" s="1"/>
  <c r="BS144" i="4" s="1"/>
  <c r="BQ259" i="4"/>
  <c r="BR259" i="4" s="1"/>
  <c r="BS259" i="4" s="1"/>
  <c r="BQ158" i="4"/>
  <c r="BR158" i="4" s="1"/>
  <c r="BS158" i="4" s="1"/>
  <c r="BQ134" i="4"/>
  <c r="BR134" i="4" s="1"/>
  <c r="BS134" i="4" s="1"/>
  <c r="BQ126" i="4"/>
  <c r="BR126" i="4" s="1"/>
  <c r="BS126" i="4" s="1"/>
  <c r="BQ109" i="4"/>
  <c r="BR109" i="4" s="1"/>
  <c r="BS109" i="4" s="1"/>
  <c r="BQ216" i="4"/>
  <c r="BR216" i="4" s="1"/>
  <c r="BS216" i="4" s="1"/>
  <c r="BQ61" i="4"/>
  <c r="BR61" i="4" s="1"/>
  <c r="BS61" i="4" s="1"/>
  <c r="BQ85" i="4"/>
  <c r="BR85" i="4" s="1"/>
  <c r="BS85" i="4" s="1"/>
  <c r="BQ72" i="4"/>
  <c r="BR72" i="4" s="1"/>
  <c r="BS72" i="4" s="1"/>
  <c r="BQ198" i="4"/>
  <c r="BR198" i="4" s="1"/>
  <c r="BS198" i="4" s="1"/>
  <c r="BQ33" i="4"/>
  <c r="BR33" i="4" s="1"/>
  <c r="BS33" i="4" s="1"/>
  <c r="BQ87" i="4"/>
  <c r="BR87" i="4" s="1"/>
  <c r="BS87" i="4" s="1"/>
  <c r="BQ181" i="4"/>
  <c r="BR181" i="4" s="1"/>
  <c r="BS181" i="4" s="1"/>
  <c r="BQ187" i="4"/>
  <c r="BR187" i="4" s="1"/>
  <c r="BS187" i="4" s="1"/>
  <c r="BQ155" i="4"/>
  <c r="BR155" i="4" s="1"/>
  <c r="BS155" i="4" s="1"/>
  <c r="BQ300" i="4"/>
  <c r="BR300" i="4" s="1"/>
  <c r="BS300" i="4" s="1"/>
  <c r="BQ192" i="4"/>
  <c r="BR192" i="4" s="1"/>
  <c r="BS192" i="4" s="1"/>
  <c r="BQ197" i="4"/>
  <c r="BR197" i="4" s="1"/>
  <c r="BS197" i="4" s="1"/>
  <c r="BQ68" i="4"/>
  <c r="BR68" i="4" s="1"/>
  <c r="BS68" i="4" s="1"/>
  <c r="BQ156" i="4"/>
  <c r="BR156" i="4" s="1"/>
  <c r="BS156" i="4" s="1"/>
  <c r="BQ147" i="4"/>
  <c r="BR147" i="4" s="1"/>
  <c r="BS147" i="4" s="1"/>
  <c r="BQ236" i="4"/>
  <c r="BR236" i="4" s="1"/>
  <c r="BS236" i="4" s="1"/>
  <c r="BQ31" i="4"/>
  <c r="BR31" i="4" s="1"/>
  <c r="BS31" i="4" s="1"/>
  <c r="BQ293" i="4"/>
  <c r="BR293" i="4" s="1"/>
  <c r="BS293" i="4" s="1"/>
  <c r="BQ83" i="4"/>
  <c r="BR83" i="4" s="1"/>
  <c r="BS83" i="4" s="1"/>
  <c r="BQ10" i="4"/>
  <c r="BR10" i="4" s="1"/>
  <c r="BS10" i="4" s="1"/>
  <c r="BQ221" i="4"/>
  <c r="BR221" i="4" s="1"/>
  <c r="BS221" i="4" s="1"/>
  <c r="BQ257" i="4"/>
  <c r="BR257" i="4" s="1"/>
  <c r="BS257" i="4" s="1"/>
  <c r="BQ194" i="4"/>
  <c r="BR194" i="4" s="1"/>
  <c r="BS194" i="4" s="1"/>
  <c r="BQ153" i="4"/>
  <c r="BR153" i="4" s="1"/>
  <c r="BS153" i="4" s="1"/>
  <c r="BQ58" i="4"/>
  <c r="BR58" i="4" s="1"/>
  <c r="BS58" i="4" s="1"/>
  <c r="BQ214" i="4"/>
  <c r="BR214" i="4" s="1"/>
  <c r="BS214" i="4" s="1"/>
  <c r="BQ75" i="4"/>
  <c r="BR75" i="4" s="1"/>
  <c r="BS75" i="4" s="1"/>
  <c r="BQ294" i="4"/>
  <c r="BR294" i="4" s="1"/>
  <c r="BS294" i="4" s="1"/>
  <c r="BQ142" i="4"/>
  <c r="BR142" i="4" s="1"/>
  <c r="BS142" i="4" s="1"/>
  <c r="BQ291" i="4"/>
  <c r="BR291" i="4" s="1"/>
  <c r="BS291" i="4" s="1"/>
  <c r="BQ173" i="4"/>
  <c r="BR173" i="4" s="1"/>
  <c r="BS173" i="4" s="1"/>
  <c r="BQ54" i="4"/>
  <c r="BR54" i="4" s="1"/>
  <c r="BS54" i="4" s="1"/>
  <c r="BQ140" i="4"/>
  <c r="BR140" i="4" s="1"/>
  <c r="BS140" i="4" s="1"/>
  <c r="BQ101" i="4"/>
  <c r="BR101" i="4" s="1"/>
  <c r="BS101" i="4" s="1"/>
  <c r="BQ178" i="4"/>
  <c r="BR178" i="4" s="1"/>
  <c r="BS178" i="4" s="1"/>
  <c r="BQ304" i="4"/>
  <c r="BR304" i="4" s="1"/>
  <c r="BS304" i="4" s="1"/>
  <c r="BQ185" i="4"/>
  <c r="BR185" i="4" s="1"/>
  <c r="BS185" i="4" s="1"/>
  <c r="BQ44" i="4"/>
  <c r="BR44" i="4" s="1"/>
  <c r="BS44" i="4" s="1"/>
  <c r="BQ271" i="4"/>
  <c r="BR271" i="4" s="1"/>
  <c r="BS271" i="4" s="1"/>
  <c r="BQ167" i="4"/>
  <c r="BR167" i="4" s="1"/>
  <c r="BS167" i="4" s="1"/>
  <c r="BQ8" i="4"/>
  <c r="BR8" i="4" s="1"/>
  <c r="BS8" i="4" s="1"/>
  <c r="BQ46" i="4"/>
  <c r="BR46" i="4" s="1"/>
  <c r="BS46" i="4" s="1"/>
  <c r="BQ305" i="4"/>
  <c r="BR305" i="4" s="1"/>
  <c r="BS305" i="4" s="1"/>
  <c r="BQ249" i="4"/>
  <c r="BR249" i="4" s="1"/>
  <c r="BS249" i="4" s="1"/>
  <c r="BQ289" i="4"/>
  <c r="BR289" i="4" s="1"/>
  <c r="BS289" i="4" s="1"/>
  <c r="BQ81" i="4"/>
  <c r="BR81" i="4" s="1"/>
  <c r="BS81" i="4" s="1"/>
  <c r="BQ19" i="4"/>
  <c r="BR19" i="4" s="1"/>
  <c r="BS19" i="4" s="1"/>
  <c r="BQ14" i="4"/>
  <c r="BR14" i="4" s="1"/>
  <c r="BS14" i="4" s="1"/>
  <c r="BQ24" i="4"/>
  <c r="BR24" i="4" s="1"/>
  <c r="BS24" i="4" s="1"/>
  <c r="BQ278" i="4"/>
  <c r="BR278" i="4" s="1"/>
  <c r="BS278" i="4" s="1"/>
  <c r="BQ133" i="4"/>
  <c r="BR133" i="4" s="1"/>
  <c r="BS133" i="4" s="1"/>
  <c r="BQ230" i="4"/>
  <c r="BR230" i="4" s="1"/>
  <c r="BS230" i="4" s="1"/>
  <c r="BQ220" i="4"/>
  <c r="BR220" i="4" s="1"/>
  <c r="BS220" i="4" s="1"/>
  <c r="BQ206" i="4"/>
  <c r="BR206" i="4" s="1"/>
  <c r="BS206" i="4" s="1"/>
  <c r="BQ92" i="4"/>
  <c r="BR92" i="4" s="1"/>
  <c r="BS92" i="4" s="1"/>
  <c r="BQ12" i="4"/>
  <c r="BR12" i="4" s="1"/>
  <c r="BS12" i="4" s="1"/>
  <c r="BQ108" i="4"/>
  <c r="BR108" i="4" s="1"/>
  <c r="BS108" i="4" s="1"/>
  <c r="BQ89" i="4"/>
  <c r="BR89" i="4" s="1"/>
  <c r="BS89" i="4" s="1"/>
  <c r="BQ37" i="4"/>
  <c r="BR37" i="4" s="1"/>
  <c r="BS37" i="4" s="1"/>
  <c r="BQ179" i="4"/>
  <c r="BR179" i="4" s="1"/>
  <c r="BS179" i="4" s="1"/>
  <c r="BQ275" i="4"/>
  <c r="BR275" i="4" s="1"/>
  <c r="BS275" i="4" s="1"/>
  <c r="BQ264" i="4"/>
  <c r="BR264" i="4" s="1"/>
  <c r="BS264" i="4" s="1"/>
  <c r="BQ276" i="4"/>
  <c r="BR276" i="4" s="1"/>
  <c r="BS276" i="4" s="1"/>
  <c r="BQ97" i="4"/>
  <c r="BR97" i="4" s="1"/>
  <c r="BS97" i="4" s="1"/>
  <c r="BQ141" i="4"/>
  <c r="BR141" i="4" s="1"/>
  <c r="BS141" i="4" s="1"/>
  <c r="BQ193" i="4"/>
  <c r="BR193" i="4" s="1"/>
  <c r="BS193" i="4" s="1"/>
  <c r="BQ21" i="4"/>
  <c r="BR21" i="4" s="1"/>
  <c r="BS21" i="4" s="1"/>
  <c r="BQ116" i="4"/>
  <c r="BR116" i="4" s="1"/>
  <c r="BS116" i="4" s="1"/>
  <c r="BQ121" i="4"/>
  <c r="BR121" i="4" s="1"/>
  <c r="BS121" i="4" s="1"/>
  <c r="BQ200" i="4"/>
  <c r="BR200" i="4" s="1"/>
  <c r="BS200" i="4" s="1"/>
  <c r="BQ23" i="4"/>
  <c r="BR23" i="4" s="1"/>
  <c r="BS23" i="4" s="1"/>
  <c r="BQ262" i="4"/>
  <c r="BR262" i="4" s="1"/>
  <c r="BS262" i="4" s="1"/>
  <c r="BQ302" i="4"/>
  <c r="BR302" i="4" s="1"/>
  <c r="BS302" i="4" s="1"/>
  <c r="BQ298" i="4"/>
  <c r="BR298" i="4" s="1"/>
  <c r="BS298" i="4" s="1"/>
  <c r="BQ217" i="4"/>
  <c r="BR217" i="4" s="1"/>
  <c r="BS217" i="4" s="1"/>
  <c r="BQ248" i="4"/>
  <c r="BR248" i="4" s="1"/>
  <c r="BS248" i="4" s="1"/>
  <c r="BQ111" i="4"/>
  <c r="BR111" i="4" s="1"/>
  <c r="BS111" i="4" s="1"/>
  <c r="BQ34" i="4"/>
  <c r="BR34" i="4" s="1"/>
  <c r="BS34" i="4" s="1"/>
  <c r="BQ117" i="4"/>
  <c r="BR117" i="4" s="1"/>
  <c r="BS117" i="4" s="1"/>
  <c r="BQ26" i="4"/>
  <c r="BR26" i="4" s="1"/>
  <c r="BS26" i="4" s="1"/>
  <c r="BQ163" i="4"/>
  <c r="BR163" i="4" s="1"/>
  <c r="BS163" i="4" s="1"/>
  <c r="BQ16" i="4"/>
  <c r="BR16" i="4" s="1"/>
  <c r="BS16" i="4" s="1"/>
  <c r="BQ15" i="4"/>
  <c r="BR15" i="4" s="1"/>
  <c r="BS15" i="4" s="1"/>
  <c r="BQ93" i="4"/>
  <c r="BR93" i="4" s="1"/>
  <c r="BS93" i="4" s="1"/>
  <c r="BQ222" i="4"/>
  <c r="BR222" i="4" s="1"/>
  <c r="BS222" i="4" s="1"/>
  <c r="BQ104" i="4"/>
  <c r="BR104" i="4" s="1"/>
  <c r="BS104" i="4" s="1"/>
  <c r="BQ41" i="4"/>
  <c r="BR41" i="4" s="1"/>
  <c r="BS41" i="4" s="1"/>
  <c r="BQ13" i="4"/>
  <c r="BR13" i="4" s="1"/>
  <c r="BS13" i="4" s="1"/>
  <c r="BQ235" i="4"/>
  <c r="BR235" i="4" s="1"/>
  <c r="BS235" i="4" s="1"/>
  <c r="BQ171" i="4"/>
  <c r="BR171" i="4" s="1"/>
  <c r="BS171" i="4" s="1"/>
  <c r="BQ195" i="4"/>
  <c r="BR195" i="4" s="1"/>
  <c r="BS195" i="4" s="1"/>
  <c r="BQ63" i="4"/>
  <c r="BR63" i="4" s="1"/>
  <c r="BS63" i="4" s="1"/>
  <c r="BQ177" i="4"/>
  <c r="BR177" i="4" s="1"/>
  <c r="BS177" i="4" s="1"/>
  <c r="BQ67" i="4"/>
  <c r="BR67" i="4" s="1"/>
  <c r="BS67" i="4" s="1"/>
  <c r="BQ239" i="4"/>
  <c r="BR239" i="4" s="1"/>
  <c r="BS239" i="4" s="1"/>
  <c r="BQ182" i="4"/>
  <c r="BR182" i="4" s="1"/>
  <c r="BS182" i="4" s="1"/>
  <c r="BQ254" i="4"/>
  <c r="BR254" i="4" s="1"/>
  <c r="BS254" i="4" s="1"/>
  <c r="BQ184" i="4"/>
  <c r="BR184" i="4" s="1"/>
  <c r="BS184" i="4" s="1"/>
  <c r="BQ74" i="4"/>
  <c r="BR74" i="4" s="1"/>
  <c r="BS74" i="4" s="1"/>
  <c r="BQ180" i="4"/>
  <c r="BR180" i="4" s="1"/>
  <c r="BS180" i="4" s="1"/>
  <c r="BQ269" i="4"/>
  <c r="BR269" i="4" s="1"/>
  <c r="BS269" i="4" s="1"/>
  <c r="BQ297" i="4"/>
  <c r="BR297" i="4" s="1"/>
  <c r="BS297" i="4" s="1"/>
  <c r="BQ55" i="4"/>
  <c r="BR55" i="4" s="1"/>
  <c r="BS55" i="4" s="1"/>
  <c r="BQ128" i="4"/>
  <c r="BR128" i="4" s="1"/>
  <c r="BS128" i="4" s="1"/>
  <c r="BQ218" i="4"/>
  <c r="BR218" i="4" s="1"/>
  <c r="BS218" i="4" s="1"/>
  <c r="BQ174" i="4"/>
  <c r="BR174" i="4" s="1"/>
  <c r="BS174" i="4" s="1"/>
  <c r="BQ301" i="4"/>
  <c r="BR301" i="4" s="1"/>
  <c r="BS301" i="4" s="1"/>
  <c r="BQ250" i="4"/>
  <c r="BR250" i="4" s="1"/>
  <c r="BS250" i="4" s="1"/>
  <c r="BQ284" i="4"/>
  <c r="BR284" i="4" s="1"/>
  <c r="BS284" i="4" s="1"/>
  <c r="BQ132" i="4"/>
  <c r="BR132" i="4" s="1"/>
  <c r="BS132" i="4" s="1"/>
  <c r="BQ191" i="4"/>
  <c r="BR191" i="4" s="1"/>
  <c r="BS191" i="4" s="1"/>
  <c r="BQ56" i="4"/>
  <c r="BR56" i="4" s="1"/>
  <c r="BS56" i="4" s="1"/>
  <c r="BQ303" i="4"/>
  <c r="BR303" i="4" s="1"/>
  <c r="BS303" i="4" s="1"/>
  <c r="BQ226" i="4"/>
  <c r="BR226" i="4" s="1"/>
  <c r="BS226" i="4" s="1"/>
  <c r="BQ281" i="4"/>
  <c r="BR281" i="4" s="1"/>
  <c r="BS281" i="4" s="1"/>
  <c r="BQ229" i="4"/>
  <c r="BR229" i="4" s="1"/>
  <c r="BS229" i="4" s="1"/>
  <c r="BQ176" i="4"/>
  <c r="BR176" i="4" s="1"/>
  <c r="BS176" i="4" s="1"/>
  <c r="BQ115" i="4"/>
  <c r="BR115" i="4" s="1"/>
  <c r="BS115" i="4" s="1"/>
  <c r="BQ88" i="4"/>
  <c r="BR88" i="4" s="1"/>
  <c r="BS88" i="4" s="1"/>
  <c r="BQ60" i="4"/>
  <c r="BR60" i="4" s="1"/>
  <c r="BS60" i="4" s="1"/>
  <c r="BQ296" i="4"/>
  <c r="BR296" i="4" s="1"/>
  <c r="BS296" i="4" s="1"/>
  <c r="BQ110" i="4"/>
  <c r="BR110" i="4" s="1"/>
  <c r="BS110" i="4" s="1"/>
  <c r="BQ120" i="4"/>
  <c r="BR120" i="4" s="1"/>
  <c r="BS120" i="4" s="1"/>
  <c r="BQ228" i="4"/>
  <c r="BR228" i="4" s="1"/>
  <c r="BS228" i="4" s="1"/>
  <c r="BQ36" i="4"/>
  <c r="BR36" i="4" s="1"/>
  <c r="BS36" i="4" s="1"/>
  <c r="BQ219" i="4"/>
  <c r="BR219" i="4" s="1"/>
  <c r="BS219" i="4" s="1"/>
  <c r="BQ186" i="4"/>
  <c r="BR186" i="4" s="1"/>
  <c r="BS186" i="4" s="1"/>
  <c r="BQ94" i="4"/>
  <c r="BR94" i="4" s="1"/>
  <c r="BS94" i="4" s="1"/>
  <c r="BQ49" i="4"/>
  <c r="BR49" i="4" s="1"/>
  <c r="BS49" i="4" s="1"/>
  <c r="BQ265" i="4"/>
  <c r="BR265" i="4" s="1"/>
  <c r="BS265" i="4" s="1"/>
  <c r="BQ154" i="4"/>
  <c r="BR154" i="4" s="1"/>
  <c r="BS154" i="4" s="1"/>
  <c r="BQ165" i="4"/>
  <c r="BR165" i="4" s="1"/>
  <c r="BS165" i="4" s="1"/>
  <c r="BQ135" i="4"/>
  <c r="BR135" i="4" s="1"/>
  <c r="BS135" i="4" s="1"/>
  <c r="BQ267" i="4"/>
  <c r="BR267" i="4" s="1"/>
  <c r="BS267" i="4" s="1"/>
  <c r="BQ238" i="4"/>
  <c r="BR238" i="4" s="1"/>
  <c r="BS238" i="4" s="1"/>
  <c r="BQ288" i="4"/>
  <c r="BR288" i="4" s="1"/>
  <c r="BS288" i="4" s="1"/>
  <c r="BQ273" i="4"/>
  <c r="BR273" i="4" s="1"/>
  <c r="BS273" i="4" s="1"/>
  <c r="BQ28" i="4"/>
  <c r="BR28" i="4" s="1"/>
  <c r="BS28" i="4" s="1"/>
  <c r="BQ53" i="4"/>
  <c r="BR53" i="4" s="1"/>
  <c r="BS53" i="4" s="1"/>
  <c r="BQ98" i="4"/>
  <c r="BR98" i="4" s="1"/>
  <c r="BS98" i="4" s="1"/>
  <c r="BQ102" i="4"/>
  <c r="BR102" i="4" s="1"/>
  <c r="BS102" i="4" s="1"/>
  <c r="BQ27" i="4"/>
  <c r="BR27" i="4" s="1"/>
  <c r="BS27" i="4" s="1"/>
  <c r="BQ151" i="4"/>
  <c r="BR151" i="4" s="1"/>
  <c r="BS151" i="4" s="1"/>
  <c r="BQ211" i="4"/>
  <c r="BR211" i="4" s="1"/>
  <c r="BS211" i="4" s="1"/>
  <c r="BQ208" i="4"/>
  <c r="BR208" i="4" s="1"/>
  <c r="BS208" i="4" s="1"/>
  <c r="BQ244" i="4"/>
  <c r="BR244" i="4" s="1"/>
  <c r="BS244" i="4" s="1"/>
  <c r="BQ7" i="4"/>
  <c r="BR7" i="4" s="1"/>
  <c r="BS7" i="4" s="1"/>
  <c r="BQ161" i="4"/>
  <c r="BR161" i="4" s="1"/>
  <c r="BS161" i="4" s="1"/>
  <c r="BQ129" i="4"/>
  <c r="BR129" i="4" s="1"/>
  <c r="BS129" i="4" s="1"/>
  <c r="BQ205" i="4"/>
  <c r="BQ6" i="4" l="1"/>
  <c r="BR205" i="4"/>
  <c r="BS205" i="4" s="1"/>
  <c r="BT293" i="4" l="1"/>
  <c r="Z16" i="5"/>
  <c r="Z116" i="5"/>
  <c r="D220" i="5"/>
  <c r="Y220" i="5"/>
  <c r="Q220" i="5"/>
  <c r="P220" i="5"/>
  <c r="G220" i="5"/>
  <c r="W220" i="5"/>
  <c r="L220" i="5"/>
  <c r="V220" i="5"/>
  <c r="K220" i="5"/>
  <c r="U220" i="5"/>
  <c r="M220" i="5"/>
  <c r="E220" i="5"/>
  <c r="J220" i="5"/>
  <c r="I220" i="5"/>
  <c r="O220" i="5"/>
  <c r="F220" i="5"/>
  <c r="H220" i="5"/>
  <c r="S220" i="5"/>
  <c r="R220" i="5"/>
  <c r="T220" i="5"/>
  <c r="N220" i="5"/>
  <c r="C220" i="5"/>
  <c r="X220" i="5"/>
  <c r="Z220" i="5"/>
  <c r="BT96" i="4"/>
  <c r="F248" i="5"/>
  <c r="J248" i="5"/>
  <c r="G248" i="5"/>
  <c r="N248" i="5"/>
  <c r="X248" i="5"/>
  <c r="M248" i="5"/>
  <c r="D248" i="5"/>
  <c r="U248" i="5"/>
  <c r="O248" i="5"/>
  <c r="P248" i="5"/>
  <c r="K248" i="5"/>
  <c r="V248" i="5"/>
  <c r="C248" i="5"/>
  <c r="T248" i="5"/>
  <c r="I248" i="5"/>
  <c r="Y248" i="5"/>
  <c r="H248" i="5"/>
  <c r="E248" i="5"/>
  <c r="R248" i="5"/>
  <c r="L248" i="5"/>
  <c r="Q248" i="5"/>
  <c r="S248" i="5"/>
  <c r="W248" i="5"/>
  <c r="P303" i="5"/>
  <c r="C303" i="5"/>
  <c r="BT279" i="4"/>
  <c r="Q303" i="5"/>
  <c r="S303" i="5"/>
  <c r="Y303" i="5"/>
  <c r="G303" i="5"/>
  <c r="O303" i="5"/>
  <c r="V303" i="5"/>
  <c r="L303" i="5"/>
  <c r="K303" i="5"/>
  <c r="D303" i="5"/>
  <c r="H303" i="5"/>
  <c r="T303" i="5"/>
  <c r="M303" i="5"/>
  <c r="I303" i="5"/>
  <c r="J303" i="5"/>
  <c r="U303" i="5"/>
  <c r="N303" i="5"/>
  <c r="E303" i="5"/>
  <c r="X303" i="5"/>
  <c r="F303" i="5"/>
  <c r="R303" i="5"/>
  <c r="W303" i="5"/>
  <c r="P76" i="5"/>
  <c r="R76" i="5"/>
  <c r="C76" i="5"/>
  <c r="M76" i="5"/>
  <c r="L76" i="5"/>
  <c r="N76" i="5"/>
  <c r="T76" i="5"/>
  <c r="K76" i="5"/>
  <c r="I76" i="5"/>
  <c r="Y76" i="5"/>
  <c r="H76" i="5"/>
  <c r="F76" i="5"/>
  <c r="J76" i="5"/>
  <c r="O76" i="5"/>
  <c r="E76" i="5"/>
  <c r="S76" i="5"/>
  <c r="G76" i="5"/>
  <c r="BT233" i="4"/>
  <c r="U76" i="5"/>
  <c r="D76" i="5"/>
  <c r="Q76" i="5"/>
  <c r="V76" i="5"/>
  <c r="X76" i="5"/>
  <c r="W76" i="5"/>
  <c r="U29" i="5"/>
  <c r="C29" i="5"/>
  <c r="G29" i="5"/>
  <c r="P29" i="5"/>
  <c r="R29" i="5"/>
  <c r="L29" i="5"/>
  <c r="M29" i="5"/>
  <c r="N29" i="5"/>
  <c r="H29" i="5"/>
  <c r="Y29" i="5"/>
  <c r="D29" i="5"/>
  <c r="J29" i="5"/>
  <c r="O29" i="5"/>
  <c r="E29" i="5"/>
  <c r="T29" i="5"/>
  <c r="F29" i="5"/>
  <c r="BT266" i="4"/>
  <c r="I29" i="5"/>
  <c r="K29" i="5"/>
  <c r="S29" i="5"/>
  <c r="Q29" i="5"/>
  <c r="V29" i="5"/>
  <c r="X29" i="5"/>
  <c r="W29" i="5"/>
  <c r="O40" i="5"/>
  <c r="E40" i="5"/>
  <c r="BT38" i="4"/>
  <c r="U40" i="5"/>
  <c r="D40" i="5"/>
  <c r="T40" i="5"/>
  <c r="G40" i="5"/>
  <c r="R40" i="5"/>
  <c r="N40" i="5"/>
  <c r="P40" i="5"/>
  <c r="Y40" i="5"/>
  <c r="F40" i="5"/>
  <c r="S40" i="5"/>
  <c r="M40" i="5"/>
  <c r="I40" i="5"/>
  <c r="Q40" i="5"/>
  <c r="V40" i="5"/>
  <c r="K40" i="5"/>
  <c r="C40" i="5"/>
  <c r="H40" i="5"/>
  <c r="L40" i="5"/>
  <c r="X40" i="5"/>
  <c r="J40" i="5"/>
  <c r="W40" i="5"/>
  <c r="K57" i="5"/>
  <c r="M57" i="5"/>
  <c r="D57" i="5"/>
  <c r="V57" i="5"/>
  <c r="S57" i="5"/>
  <c r="R57" i="5"/>
  <c r="L57" i="5"/>
  <c r="J57" i="5"/>
  <c r="BT231" i="4"/>
  <c r="N57" i="5"/>
  <c r="Y57" i="5"/>
  <c r="H57" i="5"/>
  <c r="I57" i="5"/>
  <c r="U57" i="5"/>
  <c r="G57" i="5"/>
  <c r="E57" i="5"/>
  <c r="O57" i="5"/>
  <c r="C57" i="5"/>
  <c r="X57" i="5"/>
  <c r="Q57" i="5"/>
  <c r="P57" i="5"/>
  <c r="F57" i="5"/>
  <c r="T57" i="5"/>
  <c r="W57" i="5"/>
  <c r="F28" i="5"/>
  <c r="Q28" i="5"/>
  <c r="S28" i="5"/>
  <c r="E28" i="5"/>
  <c r="K28" i="5"/>
  <c r="Y28" i="5"/>
  <c r="H28" i="5"/>
  <c r="D28" i="5"/>
  <c r="T28" i="5"/>
  <c r="G28" i="5"/>
  <c r="N28" i="5"/>
  <c r="P28" i="5"/>
  <c r="BT113" i="4"/>
  <c r="J28" i="5"/>
  <c r="C28" i="5"/>
  <c r="L28" i="5"/>
  <c r="O28" i="5"/>
  <c r="R28" i="5"/>
  <c r="I28" i="5"/>
  <c r="U28" i="5"/>
  <c r="V28" i="5"/>
  <c r="M28" i="5"/>
  <c r="X28" i="5"/>
  <c r="W28" i="5"/>
  <c r="BT122" i="4"/>
  <c r="I113" i="5"/>
  <c r="U113" i="5"/>
  <c r="F113" i="5"/>
  <c r="N113" i="5"/>
  <c r="R113" i="5"/>
  <c r="C113" i="5"/>
  <c r="G113" i="5"/>
  <c r="P113" i="5"/>
  <c r="H113" i="5"/>
  <c r="M113" i="5"/>
  <c r="K113" i="5"/>
  <c r="J113" i="5"/>
  <c r="E113" i="5"/>
  <c r="Q113" i="5"/>
  <c r="Y113" i="5"/>
  <c r="S113" i="5"/>
  <c r="L113" i="5"/>
  <c r="D113" i="5"/>
  <c r="O113" i="5"/>
  <c r="V113" i="5"/>
  <c r="T113" i="5"/>
  <c r="X113" i="5"/>
  <c r="W113" i="5"/>
  <c r="J164" i="5"/>
  <c r="O164" i="5"/>
  <c r="C164" i="5"/>
  <c r="I164" i="5"/>
  <c r="Y164" i="5"/>
  <c r="H164" i="5"/>
  <c r="S164" i="5"/>
  <c r="Q164" i="5"/>
  <c r="M164" i="5"/>
  <c r="P164" i="5"/>
  <c r="L164" i="5"/>
  <c r="F164" i="5"/>
  <c r="U164" i="5"/>
  <c r="N164" i="5"/>
  <c r="T164" i="5"/>
  <c r="V164" i="5"/>
  <c r="D164" i="5"/>
  <c r="G164" i="5"/>
  <c r="BT187" i="4"/>
  <c r="R164" i="5"/>
  <c r="E164" i="5"/>
  <c r="K164" i="5"/>
  <c r="X164" i="5"/>
  <c r="W164" i="5"/>
  <c r="S140" i="5"/>
  <c r="Q140" i="5"/>
  <c r="L140" i="5"/>
  <c r="U140" i="5"/>
  <c r="I140" i="5"/>
  <c r="Y140" i="5"/>
  <c r="H140" i="5"/>
  <c r="F140" i="5"/>
  <c r="M140" i="5"/>
  <c r="P140" i="5"/>
  <c r="E140" i="5"/>
  <c r="V140" i="5"/>
  <c r="BT153" i="4"/>
  <c r="D140" i="5"/>
  <c r="T140" i="5"/>
  <c r="G140" i="5"/>
  <c r="R140" i="5"/>
  <c r="N140" i="5"/>
  <c r="K140" i="5"/>
  <c r="J140" i="5"/>
  <c r="O140" i="5"/>
  <c r="C140" i="5"/>
  <c r="X140" i="5"/>
  <c r="W140" i="5"/>
  <c r="K97" i="5"/>
  <c r="C97" i="5"/>
  <c r="R97" i="5"/>
  <c r="G97" i="5"/>
  <c r="E97" i="5"/>
  <c r="S97" i="5"/>
  <c r="O97" i="5"/>
  <c r="D97" i="5"/>
  <c r="L97" i="5"/>
  <c r="N97" i="5"/>
  <c r="Y97" i="5"/>
  <c r="U97" i="5"/>
  <c r="Q97" i="5"/>
  <c r="V97" i="5"/>
  <c r="I97" i="5"/>
  <c r="J97" i="5"/>
  <c r="X97" i="5"/>
  <c r="H97" i="5"/>
  <c r="P97" i="5"/>
  <c r="T97" i="5"/>
  <c r="BT167" i="4"/>
  <c r="M97" i="5"/>
  <c r="F97" i="5"/>
  <c r="W97" i="5"/>
  <c r="BT97" i="4"/>
  <c r="I253" i="5"/>
  <c r="G253" i="5"/>
  <c r="O253" i="5"/>
  <c r="H253" i="5"/>
  <c r="X253" i="5"/>
  <c r="R253" i="5"/>
  <c r="C253" i="5"/>
  <c r="P253" i="5"/>
  <c r="U253" i="5"/>
  <c r="E253" i="5"/>
  <c r="M253" i="5"/>
  <c r="N253" i="5"/>
  <c r="F253" i="5"/>
  <c r="T253" i="5"/>
  <c r="Q253" i="5"/>
  <c r="Y253" i="5"/>
  <c r="D253" i="5"/>
  <c r="K253" i="5"/>
  <c r="S253" i="5"/>
  <c r="V253" i="5"/>
  <c r="J253" i="5"/>
  <c r="L253" i="5"/>
  <c r="W253" i="5"/>
  <c r="D237" i="5"/>
  <c r="S237" i="5"/>
  <c r="R237" i="5"/>
  <c r="P237" i="5"/>
  <c r="O237" i="5"/>
  <c r="H237" i="5"/>
  <c r="M237" i="5"/>
  <c r="E237" i="5"/>
  <c r="Y237" i="5"/>
  <c r="BT26" i="4"/>
  <c r="I237" i="5"/>
  <c r="J237" i="5"/>
  <c r="F237" i="5"/>
  <c r="N237" i="5"/>
  <c r="K237" i="5"/>
  <c r="C237" i="5"/>
  <c r="G237" i="5"/>
  <c r="Q237" i="5"/>
  <c r="U237" i="5"/>
  <c r="V237" i="5"/>
  <c r="T237" i="5"/>
  <c r="L237" i="5"/>
  <c r="X237" i="5"/>
  <c r="W237" i="5"/>
  <c r="N155" i="5"/>
  <c r="P155" i="5"/>
  <c r="K155" i="5"/>
  <c r="C155" i="5"/>
  <c r="T155" i="5"/>
  <c r="Y155" i="5"/>
  <c r="F155" i="5"/>
  <c r="R155" i="5"/>
  <c r="J155" i="5"/>
  <c r="U155" i="5"/>
  <c r="L155" i="5"/>
  <c r="G155" i="5"/>
  <c r="D155" i="5"/>
  <c r="E155" i="5"/>
  <c r="I155" i="5"/>
  <c r="O155" i="5"/>
  <c r="M155" i="5"/>
  <c r="X155" i="5"/>
  <c r="H155" i="5"/>
  <c r="BT128" i="4"/>
  <c r="S155" i="5"/>
  <c r="V155" i="5"/>
  <c r="Q155" i="5"/>
  <c r="W155" i="5"/>
  <c r="I124" i="5"/>
  <c r="H124" i="5"/>
  <c r="N124" i="5"/>
  <c r="C124" i="5"/>
  <c r="L124" i="5"/>
  <c r="J124" i="5"/>
  <c r="R124" i="5"/>
  <c r="T124" i="5"/>
  <c r="Y124" i="5"/>
  <c r="G124" i="5"/>
  <c r="BT60" i="4"/>
  <c r="F124" i="5"/>
  <c r="U124" i="5"/>
  <c r="O124" i="5"/>
  <c r="M124" i="5"/>
  <c r="D124" i="5"/>
  <c r="E124" i="5"/>
  <c r="P124" i="5"/>
  <c r="S124" i="5"/>
  <c r="K124" i="5"/>
  <c r="Q124" i="5"/>
  <c r="V124" i="5"/>
  <c r="X124" i="5"/>
  <c r="W124" i="5"/>
  <c r="BT288" i="4"/>
  <c r="I96" i="5"/>
  <c r="M96" i="5"/>
  <c r="G96" i="5"/>
  <c r="R96" i="5"/>
  <c r="K96" i="5"/>
  <c r="P96" i="5"/>
  <c r="D96" i="5"/>
  <c r="C96" i="5"/>
  <c r="O96" i="5"/>
  <c r="E96" i="5"/>
  <c r="Q96" i="5"/>
  <c r="U96" i="5"/>
  <c r="J96" i="5"/>
  <c r="T96" i="5"/>
  <c r="Y96" i="5"/>
  <c r="N96" i="5"/>
  <c r="L96" i="5"/>
  <c r="H96" i="5"/>
  <c r="F96" i="5"/>
  <c r="S96" i="5"/>
  <c r="V96" i="5"/>
  <c r="X96" i="5"/>
  <c r="W96" i="5"/>
  <c r="U296" i="5"/>
  <c r="K296" i="5"/>
  <c r="C296" i="5"/>
  <c r="N296" i="5"/>
  <c r="Q296" i="5"/>
  <c r="Y296" i="5"/>
  <c r="H296" i="5"/>
  <c r="S296" i="5"/>
  <c r="J296" i="5"/>
  <c r="M296" i="5"/>
  <c r="I296" i="5"/>
  <c r="O296" i="5"/>
  <c r="BT34" i="4"/>
  <c r="F296" i="5"/>
  <c r="R296" i="5"/>
  <c r="V296" i="5"/>
  <c r="T296" i="5"/>
  <c r="P296" i="5"/>
  <c r="E296" i="5"/>
  <c r="G296" i="5"/>
  <c r="D296" i="5"/>
  <c r="L296" i="5"/>
  <c r="X296" i="5"/>
  <c r="W296" i="5"/>
  <c r="O11" i="5"/>
  <c r="H11" i="5"/>
  <c r="T11" i="5"/>
  <c r="D11" i="5"/>
  <c r="F11" i="5"/>
  <c r="N11" i="5"/>
  <c r="M11" i="5"/>
  <c r="C11" i="5"/>
  <c r="K11" i="5"/>
  <c r="G11" i="5"/>
  <c r="Y11" i="5"/>
  <c r="E11" i="5"/>
  <c r="U11" i="5"/>
  <c r="L11" i="5"/>
  <c r="J11" i="5"/>
  <c r="Q11" i="5"/>
  <c r="P11" i="5"/>
  <c r="BT110" i="4"/>
  <c r="S11" i="5"/>
  <c r="I11" i="5"/>
  <c r="R11" i="5"/>
  <c r="V11" i="5"/>
  <c r="X11" i="5"/>
  <c r="W11" i="5"/>
  <c r="BT57" i="4"/>
  <c r="I105" i="5"/>
  <c r="S105" i="5"/>
  <c r="H105" i="5"/>
  <c r="L105" i="5"/>
  <c r="C105" i="5"/>
  <c r="T105" i="5"/>
  <c r="F105" i="5"/>
  <c r="O105" i="5"/>
  <c r="J105" i="5"/>
  <c r="R105" i="5"/>
  <c r="G105" i="5"/>
  <c r="M105" i="5"/>
  <c r="E105" i="5"/>
  <c r="Y105" i="5"/>
  <c r="D105" i="5"/>
  <c r="P105" i="5"/>
  <c r="U105" i="5"/>
  <c r="N105" i="5"/>
  <c r="K105" i="5"/>
  <c r="Q105" i="5"/>
  <c r="V105" i="5"/>
  <c r="X105" i="5"/>
  <c r="W105" i="5"/>
  <c r="J15" i="5"/>
  <c r="N15" i="5"/>
  <c r="S15" i="5"/>
  <c r="BT164" i="4"/>
  <c r="I15" i="5"/>
  <c r="Y15" i="5"/>
  <c r="F15" i="5"/>
  <c r="G15" i="5"/>
  <c r="T15" i="5"/>
  <c r="H15" i="5"/>
  <c r="O15" i="5"/>
  <c r="V15" i="5"/>
  <c r="C15" i="5"/>
  <c r="D15" i="5"/>
  <c r="E15" i="5"/>
  <c r="R15" i="5"/>
  <c r="Q15" i="5"/>
  <c r="X15" i="5"/>
  <c r="M15" i="5"/>
  <c r="K15" i="5"/>
  <c r="U15" i="5"/>
  <c r="L15" i="5"/>
  <c r="P15" i="5"/>
  <c r="W15" i="5"/>
  <c r="M183" i="5"/>
  <c r="D183" i="5"/>
  <c r="J183" i="5"/>
  <c r="N183" i="5"/>
  <c r="T183" i="5"/>
  <c r="Y183" i="5"/>
  <c r="G183" i="5"/>
  <c r="O183" i="5"/>
  <c r="L183" i="5"/>
  <c r="BT90" i="4"/>
  <c r="K183" i="5"/>
  <c r="Q183" i="5"/>
  <c r="C183" i="5"/>
  <c r="P183" i="5"/>
  <c r="U183" i="5"/>
  <c r="X183" i="5"/>
  <c r="E183" i="5"/>
  <c r="R183" i="5"/>
  <c r="S183" i="5"/>
  <c r="F183" i="5"/>
  <c r="I183" i="5"/>
  <c r="V183" i="5"/>
  <c r="H183" i="5"/>
  <c r="W183" i="5"/>
  <c r="J214" i="5"/>
  <c r="U214" i="5"/>
  <c r="V214" i="5"/>
  <c r="Q214" i="5"/>
  <c r="O214" i="5"/>
  <c r="Y214" i="5"/>
  <c r="C214" i="5"/>
  <c r="I214" i="5"/>
  <c r="S214" i="5"/>
  <c r="E214" i="5"/>
  <c r="D214" i="5"/>
  <c r="N214" i="5"/>
  <c r="BT181" i="4"/>
  <c r="G214" i="5"/>
  <c r="F214" i="5"/>
  <c r="M214" i="5"/>
  <c r="H214" i="5"/>
  <c r="T214" i="5"/>
  <c r="P214" i="5"/>
  <c r="K214" i="5"/>
  <c r="L214" i="5"/>
  <c r="R214" i="5"/>
  <c r="X214" i="5"/>
  <c r="W214" i="5"/>
  <c r="R202" i="5"/>
  <c r="BT23" i="4"/>
  <c r="I202" i="5"/>
  <c r="J202" i="5"/>
  <c r="K202" i="5"/>
  <c r="U202" i="5"/>
  <c r="G202" i="5"/>
  <c r="S202" i="5"/>
  <c r="F202" i="5"/>
  <c r="Y202" i="5"/>
  <c r="D202" i="5"/>
  <c r="P202" i="5"/>
  <c r="L202" i="5"/>
  <c r="O202" i="5"/>
  <c r="C202" i="5"/>
  <c r="M202" i="5"/>
  <c r="T202" i="5"/>
  <c r="N202" i="5"/>
  <c r="H202" i="5"/>
  <c r="E202" i="5"/>
  <c r="Q202" i="5"/>
  <c r="V202" i="5"/>
  <c r="X202" i="5"/>
  <c r="W202" i="5"/>
  <c r="M62" i="5"/>
  <c r="BT191" i="4"/>
  <c r="G62" i="5"/>
  <c r="Q62" i="5"/>
  <c r="O62" i="5"/>
  <c r="Y62" i="5"/>
  <c r="C62" i="5"/>
  <c r="S62" i="5"/>
  <c r="L62" i="5"/>
  <c r="N62" i="5"/>
  <c r="F62" i="5"/>
  <c r="D62" i="5"/>
  <c r="E62" i="5"/>
  <c r="X62" i="5"/>
  <c r="R62" i="5"/>
  <c r="K62" i="5"/>
  <c r="V62" i="5"/>
  <c r="J62" i="5"/>
  <c r="T62" i="5"/>
  <c r="U62" i="5"/>
  <c r="P62" i="5"/>
  <c r="I62" i="5"/>
  <c r="H62" i="5"/>
  <c r="W62" i="5"/>
  <c r="H56" i="5"/>
  <c r="T56" i="5"/>
  <c r="BT201" i="4"/>
  <c r="J56" i="5"/>
  <c r="D56" i="5"/>
  <c r="C56" i="5"/>
  <c r="L56" i="5"/>
  <c r="O56" i="5"/>
  <c r="N56" i="5"/>
  <c r="M56" i="5"/>
  <c r="E56" i="5"/>
  <c r="P56" i="5"/>
  <c r="F56" i="5"/>
  <c r="S56" i="5"/>
  <c r="V56" i="5"/>
  <c r="R56" i="5"/>
  <c r="K56" i="5"/>
  <c r="U56" i="5"/>
  <c r="Q56" i="5"/>
  <c r="G56" i="5"/>
  <c r="I56" i="5"/>
  <c r="X56" i="5"/>
  <c r="W56" i="5"/>
  <c r="Y56" i="5"/>
  <c r="BT245" i="4"/>
  <c r="L59" i="5"/>
  <c r="U59" i="5"/>
  <c r="C59" i="5"/>
  <c r="N59" i="5"/>
  <c r="Q59" i="5"/>
  <c r="F59" i="5"/>
  <c r="T59" i="5"/>
  <c r="G59" i="5"/>
  <c r="S59" i="5"/>
  <c r="R59" i="5"/>
  <c r="K59" i="5"/>
  <c r="D59" i="5"/>
  <c r="V59" i="5"/>
  <c r="Y59" i="5"/>
  <c r="E59" i="5"/>
  <c r="O59" i="5"/>
  <c r="H59" i="5"/>
  <c r="I59" i="5"/>
  <c r="M59" i="5"/>
  <c r="J59" i="5"/>
  <c r="P59" i="5"/>
  <c r="X59" i="5"/>
  <c r="W59" i="5"/>
  <c r="U119" i="5"/>
  <c r="R119" i="5"/>
  <c r="O119" i="5"/>
  <c r="G119" i="5"/>
  <c r="S119" i="5"/>
  <c r="Y119" i="5"/>
  <c r="E119" i="5"/>
  <c r="I119" i="5"/>
  <c r="M119" i="5"/>
  <c r="Q119" i="5"/>
  <c r="P119" i="5"/>
  <c r="V119" i="5"/>
  <c r="BT253" i="4"/>
  <c r="H119" i="5"/>
  <c r="T119" i="5"/>
  <c r="D119" i="5"/>
  <c r="K119" i="5"/>
  <c r="C119" i="5"/>
  <c r="L119" i="5"/>
  <c r="J119" i="5"/>
  <c r="N119" i="5"/>
  <c r="F119" i="5"/>
  <c r="X119" i="5"/>
  <c r="W119" i="5"/>
  <c r="N168" i="5"/>
  <c r="G168" i="5"/>
  <c r="L168" i="5"/>
  <c r="D168" i="5"/>
  <c r="Y168" i="5"/>
  <c r="F168" i="5"/>
  <c r="V168" i="5"/>
  <c r="M168" i="5"/>
  <c r="BT247" i="4"/>
  <c r="K168" i="5"/>
  <c r="R168" i="5"/>
  <c r="C168" i="5"/>
  <c r="O168" i="5"/>
  <c r="P168" i="5"/>
  <c r="Q168" i="5"/>
  <c r="H168" i="5"/>
  <c r="T168" i="5"/>
  <c r="U168" i="5"/>
  <c r="E168" i="5"/>
  <c r="I168" i="5"/>
  <c r="S168" i="5"/>
  <c r="J168" i="5"/>
  <c r="X168" i="5"/>
  <c r="W168" i="5"/>
  <c r="E207" i="5"/>
  <c r="J207" i="5"/>
  <c r="K207" i="5"/>
  <c r="L207" i="5"/>
  <c r="M207" i="5"/>
  <c r="P207" i="5"/>
  <c r="N207" i="5"/>
  <c r="Y207" i="5"/>
  <c r="BT66" i="4"/>
  <c r="I207" i="5"/>
  <c r="U207" i="5"/>
  <c r="G207" i="5"/>
  <c r="Q207" i="5"/>
  <c r="F207" i="5"/>
  <c r="V207" i="5"/>
  <c r="D207" i="5"/>
  <c r="H207" i="5"/>
  <c r="C207" i="5"/>
  <c r="T207" i="5"/>
  <c r="S207" i="5"/>
  <c r="O207" i="5"/>
  <c r="R207" i="5"/>
  <c r="X207" i="5"/>
  <c r="W207" i="5"/>
  <c r="C259" i="5"/>
  <c r="G259" i="5"/>
  <c r="O259" i="5"/>
  <c r="K259" i="5"/>
  <c r="H259" i="5"/>
  <c r="N259" i="5"/>
  <c r="Q259" i="5"/>
  <c r="R259" i="5"/>
  <c r="M259" i="5"/>
  <c r="F259" i="5"/>
  <c r="S259" i="5"/>
  <c r="I259" i="5"/>
  <c r="E259" i="5"/>
  <c r="U259" i="5"/>
  <c r="V259" i="5"/>
  <c r="D259" i="5"/>
  <c r="L259" i="5"/>
  <c r="J259" i="5"/>
  <c r="T259" i="5"/>
  <c r="P259" i="5"/>
  <c r="BT196" i="4"/>
  <c r="Y259" i="5"/>
  <c r="X259" i="5"/>
  <c r="W259" i="5"/>
  <c r="O129" i="5"/>
  <c r="P129" i="5"/>
  <c r="G129" i="5"/>
  <c r="L129" i="5"/>
  <c r="H129" i="5"/>
  <c r="Y129" i="5"/>
  <c r="D129" i="5"/>
  <c r="R129" i="5"/>
  <c r="K129" i="5"/>
  <c r="U129" i="5"/>
  <c r="E129" i="5"/>
  <c r="Q129" i="5"/>
  <c r="BT145" i="4"/>
  <c r="I129" i="5"/>
  <c r="S129" i="5"/>
  <c r="M129" i="5"/>
  <c r="T129" i="5"/>
  <c r="N129" i="5"/>
  <c r="F129" i="5"/>
  <c r="C129" i="5"/>
  <c r="J129" i="5"/>
  <c r="V129" i="5"/>
  <c r="X129" i="5"/>
  <c r="W129" i="5"/>
  <c r="I115" i="5"/>
  <c r="J115" i="5"/>
  <c r="L115" i="5"/>
  <c r="S115" i="5"/>
  <c r="Q115" i="5"/>
  <c r="Y115" i="5"/>
  <c r="E115" i="5"/>
  <c r="H115" i="5"/>
  <c r="R115" i="5"/>
  <c r="D115" i="5"/>
  <c r="M115" i="5"/>
  <c r="V115" i="5"/>
  <c r="BT299" i="4"/>
  <c r="U115" i="5"/>
  <c r="C115" i="5"/>
  <c r="O115" i="5"/>
  <c r="F115" i="5"/>
  <c r="K115" i="5"/>
  <c r="T115" i="5"/>
  <c r="G115" i="5"/>
  <c r="P115" i="5"/>
  <c r="N115" i="5"/>
  <c r="X115" i="5"/>
  <c r="W115" i="5"/>
  <c r="D261" i="5"/>
  <c r="J261" i="5"/>
  <c r="U261" i="5"/>
  <c r="BT134" i="4"/>
  <c r="N261" i="5"/>
  <c r="I261" i="5"/>
  <c r="K261" i="5"/>
  <c r="P261" i="5"/>
  <c r="G261" i="5"/>
  <c r="O261" i="5"/>
  <c r="E261" i="5"/>
  <c r="C261" i="5"/>
  <c r="L261" i="5"/>
  <c r="Q261" i="5"/>
  <c r="F261" i="5"/>
  <c r="M261" i="5"/>
  <c r="H261" i="5"/>
  <c r="T261" i="5"/>
  <c r="R261" i="5"/>
  <c r="Y261" i="5"/>
  <c r="V261" i="5"/>
  <c r="S261" i="5"/>
  <c r="X261" i="5"/>
  <c r="W261" i="5"/>
  <c r="R272" i="5"/>
  <c r="U272" i="5"/>
  <c r="S272" i="5"/>
  <c r="BT221" i="4"/>
  <c r="J272" i="5"/>
  <c r="F272" i="5"/>
  <c r="T272" i="5"/>
  <c r="I272" i="5"/>
  <c r="Q272" i="5"/>
  <c r="N272" i="5"/>
  <c r="Y272" i="5"/>
  <c r="H272" i="5"/>
  <c r="C272" i="5"/>
  <c r="D272" i="5"/>
  <c r="K272" i="5"/>
  <c r="E272" i="5"/>
  <c r="O272" i="5"/>
  <c r="V272" i="5"/>
  <c r="G272" i="5"/>
  <c r="P272" i="5"/>
  <c r="M272" i="5"/>
  <c r="X272" i="5"/>
  <c r="L272" i="5"/>
  <c r="W272" i="5"/>
  <c r="D128" i="5"/>
  <c r="T128" i="5"/>
  <c r="S128" i="5"/>
  <c r="H128" i="5"/>
  <c r="O128" i="5"/>
  <c r="F128" i="5"/>
  <c r="V128" i="5"/>
  <c r="M128" i="5"/>
  <c r="J128" i="5"/>
  <c r="U128" i="5"/>
  <c r="C128" i="5"/>
  <c r="E128" i="5"/>
  <c r="N128" i="5"/>
  <c r="BT185" i="4"/>
  <c r="Y128" i="5"/>
  <c r="I128" i="5"/>
  <c r="K128" i="5"/>
  <c r="Q128" i="5"/>
  <c r="L128" i="5"/>
  <c r="R128" i="5"/>
  <c r="G128" i="5"/>
  <c r="P128" i="5"/>
  <c r="X128" i="5"/>
  <c r="W128" i="5"/>
  <c r="C157" i="5"/>
  <c r="U157" i="5"/>
  <c r="L157" i="5"/>
  <c r="H157" i="5"/>
  <c r="N157" i="5"/>
  <c r="K157" i="5"/>
  <c r="G157" i="5"/>
  <c r="Q157" i="5"/>
  <c r="R157" i="5"/>
  <c r="Y157" i="5"/>
  <c r="D157" i="5"/>
  <c r="T157" i="5"/>
  <c r="M157" i="5"/>
  <c r="J157" i="5"/>
  <c r="E157" i="5"/>
  <c r="V157" i="5"/>
  <c r="I157" i="5"/>
  <c r="P157" i="5"/>
  <c r="F157" i="5"/>
  <c r="BT220" i="4"/>
  <c r="S157" i="5"/>
  <c r="O157" i="5"/>
  <c r="X157" i="5"/>
  <c r="W157" i="5"/>
  <c r="J103" i="5"/>
  <c r="L103" i="5"/>
  <c r="C103" i="5"/>
  <c r="R103" i="5"/>
  <c r="O103" i="5"/>
  <c r="Y103" i="5"/>
  <c r="E103" i="5"/>
  <c r="T103" i="5"/>
  <c r="M103" i="5"/>
  <c r="S103" i="5"/>
  <c r="G103" i="5"/>
  <c r="F103" i="5"/>
  <c r="BT121" i="4"/>
  <c r="I103" i="5"/>
  <c r="Q103" i="5"/>
  <c r="D103" i="5"/>
  <c r="V103" i="5"/>
  <c r="U103" i="5"/>
  <c r="H103" i="5"/>
  <c r="K103" i="5"/>
  <c r="N103" i="5"/>
  <c r="P103" i="5"/>
  <c r="X103" i="5"/>
  <c r="W103" i="5"/>
  <c r="BT222" i="4"/>
  <c r="I279" i="5"/>
  <c r="C279" i="5"/>
  <c r="P279" i="5"/>
  <c r="U279" i="5"/>
  <c r="K279" i="5"/>
  <c r="H279" i="5"/>
  <c r="M279" i="5"/>
  <c r="G279" i="5"/>
  <c r="R279" i="5"/>
  <c r="T279" i="5"/>
  <c r="N279" i="5"/>
  <c r="L279" i="5"/>
  <c r="S279" i="5"/>
  <c r="O279" i="5"/>
  <c r="Y279" i="5"/>
  <c r="D279" i="5"/>
  <c r="E279" i="5"/>
  <c r="F279" i="5"/>
  <c r="J279" i="5"/>
  <c r="Q279" i="5"/>
  <c r="V279" i="5"/>
  <c r="X279" i="5"/>
  <c r="W279" i="5"/>
  <c r="BT269" i="4"/>
  <c r="D84" i="5"/>
  <c r="Q84" i="5"/>
  <c r="R84" i="5"/>
  <c r="S84" i="5"/>
  <c r="K84" i="5"/>
  <c r="N84" i="5"/>
  <c r="P84" i="5"/>
  <c r="E84" i="5"/>
  <c r="J84" i="5"/>
  <c r="U84" i="5"/>
  <c r="G84" i="5"/>
  <c r="T84" i="5"/>
  <c r="V84" i="5"/>
  <c r="Y84" i="5"/>
  <c r="H84" i="5"/>
  <c r="I84" i="5"/>
  <c r="F84" i="5"/>
  <c r="L84" i="5"/>
  <c r="C84" i="5"/>
  <c r="M84" i="5"/>
  <c r="O84" i="5"/>
  <c r="X84" i="5"/>
  <c r="W84" i="5"/>
  <c r="BT176" i="4"/>
  <c r="L50" i="5"/>
  <c r="M50" i="5"/>
  <c r="T50" i="5"/>
  <c r="K50" i="5"/>
  <c r="E50" i="5"/>
  <c r="R50" i="5"/>
  <c r="G50" i="5"/>
  <c r="I50" i="5"/>
  <c r="D50" i="5"/>
  <c r="P50" i="5"/>
  <c r="O50" i="5"/>
  <c r="F50" i="5"/>
  <c r="Y50" i="5"/>
  <c r="U50" i="5"/>
  <c r="N50" i="5"/>
  <c r="C50" i="5"/>
  <c r="S50" i="5"/>
  <c r="J50" i="5"/>
  <c r="H50" i="5"/>
  <c r="Q50" i="5"/>
  <c r="V50" i="5"/>
  <c r="X50" i="5"/>
  <c r="W50" i="5"/>
  <c r="Q264" i="5"/>
  <c r="L264" i="5"/>
  <c r="J264" i="5"/>
  <c r="O264" i="5"/>
  <c r="P264" i="5"/>
  <c r="Y264" i="5"/>
  <c r="H264" i="5"/>
  <c r="F264" i="5"/>
  <c r="T264" i="5"/>
  <c r="G264" i="5"/>
  <c r="E264" i="5"/>
  <c r="V264" i="5"/>
  <c r="BT135" i="4"/>
  <c r="D264" i="5"/>
  <c r="C264" i="5"/>
  <c r="S264" i="5"/>
  <c r="I264" i="5"/>
  <c r="N264" i="5"/>
  <c r="K264" i="5"/>
  <c r="M264" i="5"/>
  <c r="U264" i="5"/>
  <c r="R264" i="5"/>
  <c r="X264" i="5"/>
  <c r="W264" i="5"/>
  <c r="BT298" i="4"/>
  <c r="I109" i="5"/>
  <c r="T109" i="5"/>
  <c r="P109" i="5"/>
  <c r="O109" i="5"/>
  <c r="Q109" i="5"/>
  <c r="C109" i="5"/>
  <c r="G109" i="5"/>
  <c r="S109" i="5"/>
  <c r="R109" i="5"/>
  <c r="V109" i="5"/>
  <c r="J109" i="5"/>
  <c r="N109" i="5"/>
  <c r="M109" i="5"/>
  <c r="H109" i="5"/>
  <c r="Y109" i="5"/>
  <c r="D109" i="5"/>
  <c r="U109" i="5"/>
  <c r="K109" i="5"/>
  <c r="E109" i="5"/>
  <c r="L109" i="5"/>
  <c r="F109" i="5"/>
  <c r="X109" i="5"/>
  <c r="W109" i="5"/>
  <c r="I234" i="5"/>
  <c r="S234" i="5"/>
  <c r="Q234" i="5"/>
  <c r="K234" i="5"/>
  <c r="C234" i="5"/>
  <c r="L234" i="5"/>
  <c r="O234" i="5"/>
  <c r="N234" i="5"/>
  <c r="P234" i="5"/>
  <c r="G234" i="5"/>
  <c r="H234" i="5"/>
  <c r="D234" i="5"/>
  <c r="T234" i="5"/>
  <c r="U234" i="5"/>
  <c r="X234" i="5"/>
  <c r="J234" i="5"/>
  <c r="F234" i="5"/>
  <c r="E234" i="5"/>
  <c r="R234" i="5"/>
  <c r="BT132" i="4"/>
  <c r="V234" i="5"/>
  <c r="M234" i="5"/>
  <c r="Y234" i="5"/>
  <c r="W234" i="5"/>
  <c r="R302" i="5"/>
  <c r="N302" i="5"/>
  <c r="L302" i="5"/>
  <c r="J302" i="5"/>
  <c r="D302" i="5"/>
  <c r="O302" i="5"/>
  <c r="K302" i="5"/>
  <c r="S302" i="5"/>
  <c r="M302" i="5"/>
  <c r="Q302" i="5"/>
  <c r="Y302" i="5"/>
  <c r="C302" i="5"/>
  <c r="I302" i="5"/>
  <c r="T302" i="5"/>
  <c r="E302" i="5"/>
  <c r="H302" i="5"/>
  <c r="V302" i="5"/>
  <c r="G302" i="5"/>
  <c r="F302" i="5"/>
  <c r="P302" i="5"/>
  <c r="BT244" i="4"/>
  <c r="U302" i="5"/>
  <c r="X302" i="5"/>
  <c r="W302" i="5"/>
  <c r="M199" i="5"/>
  <c r="N199" i="5"/>
  <c r="T199" i="5"/>
  <c r="U199" i="5"/>
  <c r="L199" i="5"/>
  <c r="Y199" i="5"/>
  <c r="F199" i="5"/>
  <c r="S199" i="5"/>
  <c r="C199" i="5"/>
  <c r="J199" i="5"/>
  <c r="V199" i="5"/>
  <c r="D199" i="5"/>
  <c r="I199" i="5"/>
  <c r="E199" i="5"/>
  <c r="R199" i="5"/>
  <c r="G199" i="5"/>
  <c r="Q199" i="5"/>
  <c r="H199" i="5"/>
  <c r="BT188" i="4"/>
  <c r="O199" i="5"/>
  <c r="K199" i="5"/>
  <c r="P199" i="5"/>
  <c r="X199" i="5"/>
  <c r="W199" i="5"/>
  <c r="BT159" i="4"/>
  <c r="C277" i="5"/>
  <c r="T277" i="5"/>
  <c r="K277" i="5"/>
  <c r="H277" i="5"/>
  <c r="I277" i="5"/>
  <c r="V277" i="5"/>
  <c r="R289" i="5"/>
  <c r="C289" i="5"/>
  <c r="D289" i="5"/>
  <c r="Q289" i="5"/>
  <c r="N289" i="5"/>
  <c r="Y289" i="5"/>
  <c r="H289" i="5"/>
  <c r="J289" i="5"/>
  <c r="V289" i="5"/>
  <c r="K289" i="5"/>
  <c r="O289" i="5"/>
  <c r="T289" i="5"/>
  <c r="F289" i="5"/>
  <c r="X289" i="5"/>
  <c r="M289" i="5"/>
  <c r="U289" i="5"/>
  <c r="BT32" i="4"/>
  <c r="E289" i="5"/>
  <c r="L289" i="5"/>
  <c r="S289" i="5"/>
  <c r="G289" i="5"/>
  <c r="I289" i="5"/>
  <c r="P289" i="5"/>
  <c r="W289" i="5"/>
  <c r="F195" i="5"/>
  <c r="U195" i="5"/>
  <c r="K195" i="5"/>
  <c r="Q195" i="5"/>
  <c r="E195" i="5"/>
  <c r="V195" i="5"/>
  <c r="T195" i="5"/>
  <c r="BT192" i="4"/>
  <c r="J195" i="5"/>
  <c r="D195" i="5"/>
  <c r="I195" i="5"/>
  <c r="S195" i="5"/>
  <c r="R195" i="5"/>
  <c r="N195" i="5"/>
  <c r="X195" i="5"/>
  <c r="L195" i="5"/>
  <c r="C195" i="5"/>
  <c r="G195" i="5"/>
  <c r="M195" i="5"/>
  <c r="H195" i="5"/>
  <c r="O195" i="5"/>
  <c r="P195" i="5"/>
  <c r="Y195" i="5"/>
  <c r="W195" i="5"/>
  <c r="H125" i="5"/>
  <c r="R125" i="5"/>
  <c r="Q125" i="5"/>
  <c r="G125" i="5"/>
  <c r="J125" i="5"/>
  <c r="N125" i="5"/>
  <c r="T125" i="5"/>
  <c r="BT178" i="4"/>
  <c r="F125" i="5"/>
  <c r="I125" i="5"/>
  <c r="D125" i="5"/>
  <c r="M125" i="5"/>
  <c r="S125" i="5"/>
  <c r="L125" i="5"/>
  <c r="C125" i="5"/>
  <c r="P125" i="5"/>
  <c r="V125" i="5"/>
  <c r="E125" i="5"/>
  <c r="K125" i="5"/>
  <c r="U125" i="5"/>
  <c r="O125" i="5"/>
  <c r="Y125" i="5"/>
  <c r="X125" i="5"/>
  <c r="W125" i="5"/>
  <c r="P191" i="5"/>
  <c r="F191" i="5"/>
  <c r="T191" i="5"/>
  <c r="R191" i="5"/>
  <c r="N191" i="5"/>
  <c r="C191" i="5"/>
  <c r="BT92" i="4"/>
  <c r="E191" i="5"/>
  <c r="L191" i="5"/>
  <c r="Y191" i="5"/>
  <c r="U191" i="5"/>
  <c r="K191" i="5"/>
  <c r="M191" i="5"/>
  <c r="I191" i="5"/>
  <c r="G191" i="5"/>
  <c r="J191" i="5"/>
  <c r="S191" i="5"/>
  <c r="H191" i="5"/>
  <c r="O191" i="5"/>
  <c r="D191" i="5"/>
  <c r="Q191" i="5"/>
  <c r="V191" i="5"/>
  <c r="X191" i="5"/>
  <c r="W191" i="5"/>
  <c r="F61" i="5"/>
  <c r="J61" i="5"/>
  <c r="D61" i="5"/>
  <c r="T61" i="5"/>
  <c r="U61" i="5"/>
  <c r="R61" i="5"/>
  <c r="H61" i="5"/>
  <c r="M61" i="5"/>
  <c r="L61" i="5"/>
  <c r="O61" i="5"/>
  <c r="N61" i="5"/>
  <c r="BT217" i="4"/>
  <c r="G61" i="5"/>
  <c r="Y61" i="5"/>
  <c r="K61" i="5"/>
  <c r="S61" i="5"/>
  <c r="E61" i="5"/>
  <c r="C61" i="5"/>
  <c r="P61" i="5"/>
  <c r="I61" i="5"/>
  <c r="Q61" i="5"/>
  <c r="V61" i="5"/>
  <c r="X61" i="5"/>
  <c r="W61" i="5"/>
  <c r="F197" i="5"/>
  <c r="C197" i="5"/>
  <c r="O197" i="5"/>
  <c r="L197" i="5"/>
  <c r="M197" i="5"/>
  <c r="R197" i="5"/>
  <c r="J197" i="5"/>
  <c r="D197" i="5"/>
  <c r="BT239" i="4"/>
  <c r="T197" i="5"/>
  <c r="P197" i="5"/>
  <c r="N197" i="5"/>
  <c r="K197" i="5"/>
  <c r="U197" i="5"/>
  <c r="Q197" i="5"/>
  <c r="Y197" i="5"/>
  <c r="H197" i="5"/>
  <c r="E197" i="5"/>
  <c r="I197" i="5"/>
  <c r="V197" i="5"/>
  <c r="S197" i="5"/>
  <c r="G197" i="5"/>
  <c r="X197" i="5"/>
  <c r="W197" i="5"/>
  <c r="BT88" i="4"/>
  <c r="C165" i="5"/>
  <c r="K165" i="5"/>
  <c r="R165" i="5"/>
  <c r="V165" i="5"/>
  <c r="M165" i="5"/>
  <c r="N165" i="5"/>
  <c r="S165" i="5"/>
  <c r="J165" i="5"/>
  <c r="P165" i="5"/>
  <c r="Q165" i="5"/>
  <c r="U165" i="5"/>
  <c r="F165" i="5"/>
  <c r="E165" i="5"/>
  <c r="T165" i="5"/>
  <c r="Y165" i="5"/>
  <c r="G165" i="5"/>
  <c r="O165" i="5"/>
  <c r="D165" i="5"/>
  <c r="H165" i="5"/>
  <c r="I165" i="5"/>
  <c r="L165" i="5"/>
  <c r="X165" i="5"/>
  <c r="W165" i="5"/>
  <c r="F63" i="5"/>
  <c r="J63" i="5"/>
  <c r="O63" i="5"/>
  <c r="K63" i="5"/>
  <c r="V63" i="5"/>
  <c r="Q63" i="5"/>
  <c r="D63" i="5"/>
  <c r="H63" i="5"/>
  <c r="C63" i="5"/>
  <c r="E63" i="5"/>
  <c r="T63" i="5"/>
  <c r="N63" i="5"/>
  <c r="G63" i="5"/>
  <c r="M63" i="5"/>
  <c r="U63" i="5"/>
  <c r="BT53" i="4"/>
  <c r="I63" i="5"/>
  <c r="P63" i="5"/>
  <c r="R63" i="5"/>
  <c r="L63" i="5"/>
  <c r="S63" i="5"/>
  <c r="Y63" i="5"/>
  <c r="X63" i="5"/>
  <c r="W63" i="5"/>
  <c r="K285" i="5"/>
  <c r="O285" i="5"/>
  <c r="T285" i="5"/>
  <c r="X285" i="5"/>
  <c r="U285" i="5"/>
  <c r="Y285" i="5"/>
  <c r="D285" i="5"/>
  <c r="I285" i="5"/>
  <c r="J285" i="5"/>
  <c r="V285" i="5"/>
  <c r="E285" i="5"/>
  <c r="R285" i="5"/>
  <c r="BT47" i="4"/>
  <c r="C285" i="5"/>
  <c r="S285" i="5"/>
  <c r="F285" i="5"/>
  <c r="Q285" i="5"/>
  <c r="N285" i="5"/>
  <c r="G285" i="5"/>
  <c r="P285" i="5"/>
  <c r="L285" i="5"/>
  <c r="M285" i="5"/>
  <c r="H285" i="5"/>
  <c r="W285" i="5"/>
  <c r="E242" i="5"/>
  <c r="S242" i="5"/>
  <c r="N242" i="5"/>
  <c r="F242" i="5"/>
  <c r="J242" i="5"/>
  <c r="I242" i="5"/>
  <c r="C242" i="5"/>
  <c r="BT261" i="4"/>
  <c r="P242" i="5"/>
  <c r="L242" i="5"/>
  <c r="G242" i="5"/>
  <c r="U242" i="5"/>
  <c r="H242" i="5"/>
  <c r="Q242" i="5"/>
  <c r="Y242" i="5"/>
  <c r="K242" i="5"/>
  <c r="T242" i="5"/>
  <c r="D242" i="5"/>
  <c r="R242" i="5"/>
  <c r="V242" i="5"/>
  <c r="M242" i="5"/>
  <c r="O242" i="5"/>
  <c r="X242" i="5"/>
  <c r="W242" i="5"/>
  <c r="Q209" i="5"/>
  <c r="C209" i="5"/>
  <c r="G209" i="5"/>
  <c r="T209" i="5"/>
  <c r="H209" i="5"/>
  <c r="L209" i="5"/>
  <c r="R209" i="5"/>
  <c r="P209" i="5"/>
  <c r="O209" i="5"/>
  <c r="E209" i="5"/>
  <c r="Y209" i="5"/>
  <c r="U209" i="5"/>
  <c r="S209" i="5"/>
  <c r="V209" i="5"/>
  <c r="I209" i="5"/>
  <c r="F209" i="5"/>
  <c r="X209" i="5"/>
  <c r="D209" i="5"/>
  <c r="N209" i="5"/>
  <c r="K209" i="5"/>
  <c r="BT241" i="4"/>
  <c r="J209" i="5"/>
  <c r="M209" i="5"/>
  <c r="W209" i="5"/>
  <c r="E158" i="5"/>
  <c r="T158" i="5"/>
  <c r="H158" i="5"/>
  <c r="S158" i="5"/>
  <c r="F158" i="5"/>
  <c r="J158" i="5"/>
  <c r="I158" i="5"/>
  <c r="G158" i="5"/>
  <c r="M158" i="5"/>
  <c r="U158" i="5"/>
  <c r="P158" i="5"/>
  <c r="BT210" i="4"/>
  <c r="R158" i="5"/>
  <c r="D158" i="5"/>
  <c r="L158" i="5"/>
  <c r="Y158" i="5"/>
  <c r="Q158" i="5"/>
  <c r="N158" i="5"/>
  <c r="C158" i="5"/>
  <c r="O158" i="5"/>
  <c r="K158" i="5"/>
  <c r="V158" i="5"/>
  <c r="X158" i="5"/>
  <c r="W158" i="5"/>
  <c r="L201" i="5"/>
  <c r="F201" i="5"/>
  <c r="X201" i="5"/>
  <c r="T201" i="5"/>
  <c r="S201" i="5"/>
  <c r="Y201" i="5"/>
  <c r="E201" i="5"/>
  <c r="J201" i="5"/>
  <c r="N201" i="5"/>
  <c r="BT240" i="4"/>
  <c r="D201" i="5"/>
  <c r="K201" i="5"/>
  <c r="G201" i="5"/>
  <c r="V201" i="5"/>
  <c r="P201" i="5"/>
  <c r="I201" i="5"/>
  <c r="U201" i="5"/>
  <c r="Q201" i="5"/>
  <c r="M201" i="5"/>
  <c r="C201" i="5"/>
  <c r="O201" i="5"/>
  <c r="H201" i="5"/>
  <c r="R201" i="5"/>
  <c r="W201" i="5"/>
  <c r="O134" i="5"/>
  <c r="G134" i="5"/>
  <c r="R134" i="5"/>
  <c r="K134" i="5"/>
  <c r="D134" i="5"/>
  <c r="P134" i="5"/>
  <c r="J134" i="5"/>
  <c r="V134" i="5"/>
  <c r="C134" i="5"/>
  <c r="U134" i="5"/>
  <c r="Y134" i="5"/>
  <c r="I134" i="5"/>
  <c r="T134" i="5"/>
  <c r="S134" i="5"/>
  <c r="E134" i="5"/>
  <c r="N134" i="5"/>
  <c r="L134" i="5"/>
  <c r="M134" i="5"/>
  <c r="BT227" i="4"/>
  <c r="Q134" i="5"/>
  <c r="H134" i="5"/>
  <c r="X134" i="5"/>
  <c r="F134" i="5"/>
  <c r="W134" i="5"/>
  <c r="D215" i="5"/>
  <c r="X215" i="5"/>
  <c r="J215" i="5"/>
  <c r="M215" i="5"/>
  <c r="BT131" i="4"/>
  <c r="G215" i="5"/>
  <c r="Q215" i="5"/>
  <c r="I215" i="5"/>
  <c r="U215" i="5"/>
  <c r="C215" i="5"/>
  <c r="V215" i="5"/>
  <c r="O215" i="5"/>
  <c r="H215" i="5"/>
  <c r="E215" i="5"/>
  <c r="N215" i="5"/>
  <c r="T215" i="5"/>
  <c r="Y215" i="5"/>
  <c r="P215" i="5"/>
  <c r="K215" i="5"/>
  <c r="F215" i="5"/>
  <c r="L215" i="5"/>
  <c r="S215" i="5"/>
  <c r="R215" i="5"/>
  <c r="W215" i="5"/>
  <c r="I221" i="5"/>
  <c r="J221" i="5"/>
  <c r="N221" i="5"/>
  <c r="F221" i="5"/>
  <c r="U221" i="5"/>
  <c r="P221" i="5"/>
  <c r="H221" i="5"/>
  <c r="C221" i="5"/>
  <c r="E221" i="5"/>
  <c r="S221" i="5"/>
  <c r="O221" i="5"/>
  <c r="D221" i="5"/>
  <c r="K221" i="5"/>
  <c r="G221" i="5"/>
  <c r="L221" i="5"/>
  <c r="M221" i="5"/>
  <c r="BT95" i="4"/>
  <c r="R221" i="5"/>
  <c r="T221" i="5"/>
  <c r="Y221" i="5"/>
  <c r="Q221" i="5"/>
  <c r="V221" i="5"/>
  <c r="X221" i="5"/>
  <c r="W221" i="5"/>
  <c r="C189" i="5"/>
  <c r="G189" i="5"/>
  <c r="U189" i="5"/>
  <c r="H189" i="5"/>
  <c r="O189" i="5"/>
  <c r="M189" i="5"/>
  <c r="T189" i="5"/>
  <c r="Y189" i="5"/>
  <c r="D189" i="5"/>
  <c r="S189" i="5"/>
  <c r="N189" i="5"/>
  <c r="L189" i="5"/>
  <c r="E189" i="5"/>
  <c r="K189" i="5"/>
  <c r="I189" i="5"/>
  <c r="P189" i="5"/>
  <c r="R189" i="5"/>
  <c r="F189" i="5"/>
  <c r="BT237" i="4"/>
  <c r="J189" i="5"/>
  <c r="Q189" i="5"/>
  <c r="V189" i="5"/>
  <c r="X189" i="5"/>
  <c r="W189" i="5"/>
  <c r="BT52" i="4"/>
  <c r="C25" i="5"/>
  <c r="G25" i="5"/>
  <c r="P25" i="5"/>
  <c r="H25" i="5"/>
  <c r="X25" i="5"/>
  <c r="U25" i="5"/>
  <c r="L25" i="5"/>
  <c r="J25" i="5"/>
  <c r="E25" i="5"/>
  <c r="V25" i="5"/>
  <c r="Q25" i="5"/>
  <c r="T25" i="5"/>
  <c r="R25" i="5"/>
  <c r="K25" i="5"/>
  <c r="O25" i="5"/>
  <c r="Y25" i="5"/>
  <c r="D25" i="5"/>
  <c r="M25" i="5"/>
  <c r="I25" i="5"/>
  <c r="N25" i="5"/>
  <c r="S25" i="5"/>
  <c r="F25" i="5"/>
  <c r="W25" i="5"/>
  <c r="K175" i="5"/>
  <c r="I175" i="5"/>
  <c r="H175" i="5"/>
  <c r="N175" i="5"/>
  <c r="D175" i="5"/>
  <c r="E175" i="5"/>
  <c r="V175" i="5"/>
  <c r="G175" i="5"/>
  <c r="Y175" i="5"/>
  <c r="F175" i="5"/>
  <c r="T175" i="5"/>
  <c r="J175" i="5"/>
  <c r="Q175" i="5"/>
  <c r="L175" i="5"/>
  <c r="U175" i="5"/>
  <c r="S175" i="5"/>
  <c r="C175" i="5"/>
  <c r="BT285" i="4"/>
  <c r="R175" i="5"/>
  <c r="P175" i="5"/>
  <c r="M175" i="5"/>
  <c r="O175" i="5"/>
  <c r="X175" i="5"/>
  <c r="W175" i="5"/>
  <c r="O39" i="5"/>
  <c r="L39" i="5"/>
  <c r="K39" i="5"/>
  <c r="P39" i="5"/>
  <c r="M39" i="5"/>
  <c r="F39" i="5"/>
  <c r="Y39" i="5"/>
  <c r="S39" i="5"/>
  <c r="Q39" i="5"/>
  <c r="J39" i="5"/>
  <c r="N39" i="5"/>
  <c r="G39" i="5"/>
  <c r="E39" i="5"/>
  <c r="I39" i="5"/>
  <c r="T39" i="5"/>
  <c r="D39" i="5"/>
  <c r="U39" i="5"/>
  <c r="X39" i="5"/>
  <c r="C39" i="5"/>
  <c r="H39" i="5"/>
  <c r="R39" i="5"/>
  <c r="BT9" i="4"/>
  <c r="V39" i="5"/>
  <c r="W39" i="5"/>
  <c r="BT234" i="4"/>
  <c r="G78" i="5"/>
  <c r="F78" i="5"/>
  <c r="M78" i="5"/>
  <c r="C78" i="5"/>
  <c r="N78" i="5"/>
  <c r="O78" i="5"/>
  <c r="K78" i="5"/>
  <c r="D78" i="5"/>
  <c r="J78" i="5"/>
  <c r="S78" i="5"/>
  <c r="R78" i="5"/>
  <c r="E78" i="5"/>
  <c r="P78" i="5"/>
  <c r="Q78" i="5"/>
  <c r="Y78" i="5"/>
  <c r="I78" i="5"/>
  <c r="L78" i="5"/>
  <c r="H78" i="5"/>
  <c r="V78" i="5"/>
  <c r="T78" i="5"/>
  <c r="U78" i="5"/>
  <c r="X78" i="5"/>
  <c r="W78" i="5"/>
  <c r="H284" i="5"/>
  <c r="J284" i="5"/>
  <c r="M284" i="5"/>
  <c r="O284" i="5"/>
  <c r="E284" i="5"/>
  <c r="T284" i="5"/>
  <c r="C284" i="5"/>
  <c r="N284" i="5"/>
  <c r="BT30" i="4"/>
  <c r="I284" i="5"/>
  <c r="S284" i="5"/>
  <c r="K284" i="5"/>
  <c r="F284" i="5"/>
  <c r="R284" i="5"/>
  <c r="D284" i="5"/>
  <c r="P284" i="5"/>
  <c r="G284" i="5"/>
  <c r="U284" i="5"/>
  <c r="L284" i="5"/>
  <c r="Y284" i="5"/>
  <c r="Q284" i="5"/>
  <c r="V284" i="5"/>
  <c r="X284" i="5"/>
  <c r="W284" i="5"/>
  <c r="K179" i="5"/>
  <c r="N179" i="5"/>
  <c r="M179" i="5"/>
  <c r="L179" i="5"/>
  <c r="T179" i="5"/>
  <c r="Y179" i="5"/>
  <c r="I179" i="5"/>
  <c r="J179" i="5"/>
  <c r="G179" i="5"/>
  <c r="S179" i="5"/>
  <c r="U179" i="5"/>
  <c r="V179" i="5"/>
  <c r="H179" i="5"/>
  <c r="R179" i="5"/>
  <c r="D179" i="5"/>
  <c r="F179" i="5"/>
  <c r="E179" i="5"/>
  <c r="O179" i="5"/>
  <c r="C179" i="5"/>
  <c r="BT274" i="4"/>
  <c r="P179" i="5"/>
  <c r="Q179" i="5"/>
  <c r="X179" i="5"/>
  <c r="W179" i="5"/>
  <c r="L271" i="5"/>
  <c r="H271" i="5"/>
  <c r="Y271" i="5"/>
  <c r="E271" i="5"/>
  <c r="Q271" i="5"/>
  <c r="G271" i="5"/>
  <c r="BT73" i="4"/>
  <c r="I271" i="5"/>
  <c r="V271" i="5"/>
  <c r="T271" i="5"/>
  <c r="D271" i="5"/>
  <c r="M271" i="5"/>
  <c r="X271" i="5"/>
  <c r="BT144" i="4"/>
  <c r="H54" i="5"/>
  <c r="Q54" i="5"/>
  <c r="D54" i="5"/>
  <c r="O54" i="5"/>
  <c r="N54" i="5"/>
  <c r="G54" i="5"/>
  <c r="E54" i="5"/>
  <c r="M54" i="5"/>
  <c r="P54" i="5"/>
  <c r="L54" i="5"/>
  <c r="F54" i="5"/>
  <c r="R54" i="5"/>
  <c r="C54" i="5"/>
  <c r="Y54" i="5"/>
  <c r="K54" i="5"/>
  <c r="J54" i="5"/>
  <c r="I54" i="5"/>
  <c r="T54" i="5"/>
  <c r="U54" i="5"/>
  <c r="S54" i="5"/>
  <c r="V54" i="5"/>
  <c r="X54" i="5"/>
  <c r="W54" i="5"/>
  <c r="BT85" i="4"/>
  <c r="F114" i="5"/>
  <c r="I114" i="5"/>
  <c r="R114" i="5"/>
  <c r="C114" i="5"/>
  <c r="T114" i="5"/>
  <c r="P114" i="5"/>
  <c r="Q114" i="5"/>
  <c r="S114" i="5"/>
  <c r="M114" i="5"/>
  <c r="L114" i="5"/>
  <c r="O114" i="5"/>
  <c r="U114" i="5"/>
  <c r="K114" i="5"/>
  <c r="N114" i="5"/>
  <c r="Y114" i="5"/>
  <c r="G114" i="5"/>
  <c r="D114" i="5"/>
  <c r="H114" i="5"/>
  <c r="V114" i="5"/>
  <c r="J114" i="5"/>
  <c r="E114" i="5"/>
  <c r="X114" i="5"/>
  <c r="W114" i="5"/>
  <c r="R146" i="5"/>
  <c r="P146" i="5"/>
  <c r="I146" i="5"/>
  <c r="K146" i="5"/>
  <c r="Q146" i="5"/>
  <c r="Y146" i="5"/>
  <c r="L146" i="5"/>
  <c r="N146" i="5"/>
  <c r="C146" i="5"/>
  <c r="U146" i="5"/>
  <c r="T146" i="5"/>
  <c r="E146" i="5"/>
  <c r="V146" i="5"/>
  <c r="G146" i="5"/>
  <c r="H146" i="5"/>
  <c r="S146" i="5"/>
  <c r="D146" i="5"/>
  <c r="F146" i="5"/>
  <c r="M146" i="5"/>
  <c r="J146" i="5"/>
  <c r="BT300" i="4"/>
  <c r="O146" i="5"/>
  <c r="X146" i="5"/>
  <c r="W146" i="5"/>
  <c r="R150" i="5"/>
  <c r="K150" i="5"/>
  <c r="H150" i="5"/>
  <c r="T150" i="5"/>
  <c r="L150" i="5"/>
  <c r="Y150" i="5"/>
  <c r="D150" i="5"/>
  <c r="J150" i="5"/>
  <c r="U150" i="5"/>
  <c r="N150" i="5"/>
  <c r="G150" i="5"/>
  <c r="V150" i="5"/>
  <c r="F150" i="5"/>
  <c r="C150" i="5"/>
  <c r="BT257" i="4"/>
  <c r="M150" i="5"/>
  <c r="S150" i="5"/>
  <c r="X150" i="5"/>
  <c r="O150" i="5"/>
  <c r="P150" i="5"/>
  <c r="I150" i="5"/>
  <c r="E150" i="5"/>
  <c r="Q150" i="5"/>
  <c r="W150" i="5"/>
  <c r="M69" i="5"/>
  <c r="L69" i="5"/>
  <c r="D69" i="5"/>
  <c r="T69" i="5"/>
  <c r="Q69" i="5"/>
  <c r="Y69" i="5"/>
  <c r="H69" i="5"/>
  <c r="J69" i="5"/>
  <c r="P69" i="5"/>
  <c r="N69" i="5"/>
  <c r="BT291" i="4"/>
  <c r="V69" i="5"/>
  <c r="F69" i="5"/>
  <c r="I69" i="5"/>
  <c r="O69" i="5"/>
  <c r="U69" i="5"/>
  <c r="R69" i="5"/>
  <c r="X69" i="5"/>
  <c r="S69" i="5"/>
  <c r="C69" i="5"/>
  <c r="G69" i="5"/>
  <c r="K69" i="5"/>
  <c r="E69" i="5"/>
  <c r="W69" i="5"/>
  <c r="BT44" i="4"/>
  <c r="BT81" i="4"/>
  <c r="H87" i="5"/>
  <c r="J87" i="5"/>
  <c r="D87" i="5"/>
  <c r="V87" i="5"/>
  <c r="U87" i="5"/>
  <c r="K87" i="5"/>
  <c r="C87" i="5"/>
  <c r="P87" i="5"/>
  <c r="R87" i="5"/>
  <c r="L87" i="5"/>
  <c r="O87" i="5"/>
  <c r="N87" i="5"/>
  <c r="T87" i="5"/>
  <c r="F87" i="5"/>
  <c r="Y87" i="5"/>
  <c r="M87" i="5"/>
  <c r="S87" i="5"/>
  <c r="E87" i="5"/>
  <c r="G87" i="5"/>
  <c r="Q87" i="5"/>
  <c r="I87" i="5"/>
  <c r="X87" i="5"/>
  <c r="W87" i="5"/>
  <c r="K60" i="5"/>
  <c r="H60" i="5"/>
  <c r="D60" i="5"/>
  <c r="C60" i="5"/>
  <c r="Q60" i="5"/>
  <c r="I60" i="5"/>
  <c r="X60" i="5"/>
  <c r="BT206" i="4"/>
  <c r="O60" i="5"/>
  <c r="M60" i="5"/>
  <c r="P60" i="5"/>
  <c r="S60" i="5"/>
  <c r="R60" i="5"/>
  <c r="N60" i="5"/>
  <c r="U60" i="5"/>
  <c r="E60" i="5"/>
  <c r="L60" i="5"/>
  <c r="Y60" i="5"/>
  <c r="J60" i="5"/>
  <c r="F60" i="5"/>
  <c r="V60" i="5"/>
  <c r="T60" i="5"/>
  <c r="G60" i="5"/>
  <c r="W60" i="5"/>
  <c r="G148" i="5"/>
  <c r="T148" i="5"/>
  <c r="V148" i="5"/>
  <c r="S148" i="5"/>
  <c r="BT104" i="4"/>
  <c r="X148" i="5"/>
  <c r="J148" i="5"/>
  <c r="F148" i="5"/>
  <c r="O148" i="5"/>
  <c r="C148" i="5"/>
  <c r="R148" i="5"/>
  <c r="Q148" i="5"/>
  <c r="D148" i="5"/>
  <c r="H148" i="5"/>
  <c r="M148" i="5"/>
  <c r="E148" i="5"/>
  <c r="Y148" i="5"/>
  <c r="I148" i="5"/>
  <c r="U148" i="5"/>
  <c r="N148" i="5"/>
  <c r="K148" i="5"/>
  <c r="L148" i="5"/>
  <c r="P148" i="5"/>
  <c r="W148" i="5"/>
  <c r="I65" i="5"/>
  <c r="T65" i="5"/>
  <c r="F65" i="5"/>
  <c r="K65" i="5"/>
  <c r="O65" i="5"/>
  <c r="Y65" i="5"/>
  <c r="D65" i="5"/>
  <c r="C65" i="5"/>
  <c r="G65" i="5"/>
  <c r="R65" i="5"/>
  <c r="H65" i="5"/>
  <c r="N65" i="5"/>
  <c r="BT267" i="4"/>
  <c r="Q65" i="5"/>
  <c r="J65" i="5"/>
  <c r="U65" i="5"/>
  <c r="E65" i="5"/>
  <c r="P65" i="5"/>
  <c r="V65" i="5"/>
  <c r="L65" i="5"/>
  <c r="M65" i="5"/>
  <c r="S65" i="5"/>
  <c r="X65" i="5"/>
  <c r="W65" i="5"/>
  <c r="K301" i="5"/>
  <c r="Q301" i="5"/>
  <c r="G301" i="5"/>
  <c r="U301" i="5"/>
  <c r="M301" i="5"/>
  <c r="R301" i="5"/>
  <c r="N301" i="5"/>
  <c r="O301" i="5"/>
  <c r="V301" i="5"/>
  <c r="Y301" i="5"/>
  <c r="D301" i="5"/>
  <c r="I301" i="5"/>
  <c r="P301" i="5"/>
  <c r="L301" i="5"/>
  <c r="E301" i="5"/>
  <c r="H301" i="5"/>
  <c r="C301" i="5"/>
  <c r="J301" i="5"/>
  <c r="T301" i="5"/>
  <c r="F301" i="5"/>
  <c r="S301" i="5"/>
  <c r="BT149" i="4"/>
  <c r="X301" i="5"/>
  <c r="W301" i="5"/>
  <c r="N51" i="5"/>
  <c r="H51" i="5"/>
  <c r="C51" i="5"/>
  <c r="K51" i="5"/>
  <c r="O51" i="5"/>
  <c r="M51" i="5"/>
  <c r="P51" i="5"/>
  <c r="R51" i="5"/>
  <c r="F51" i="5"/>
  <c r="Y51" i="5"/>
  <c r="T51" i="5"/>
  <c r="J51" i="5"/>
  <c r="G51" i="5"/>
  <c r="I51" i="5"/>
  <c r="D51" i="5"/>
  <c r="E51" i="5"/>
  <c r="L51" i="5"/>
  <c r="U51" i="5"/>
  <c r="S51" i="5"/>
  <c r="BT283" i="4"/>
  <c r="Q51" i="5"/>
  <c r="V51" i="5"/>
  <c r="X51" i="5"/>
  <c r="W51" i="5"/>
  <c r="R110" i="5"/>
  <c r="G110" i="5"/>
  <c r="F110" i="5"/>
  <c r="O110" i="5"/>
  <c r="Q110" i="5"/>
  <c r="M110" i="5"/>
  <c r="N110" i="5"/>
  <c r="K110" i="5"/>
  <c r="J110" i="5"/>
  <c r="D110" i="5"/>
  <c r="Y110" i="5"/>
  <c r="I110" i="5"/>
  <c r="T110" i="5"/>
  <c r="P110" i="5"/>
  <c r="U110" i="5"/>
  <c r="C110" i="5"/>
  <c r="H110" i="5"/>
  <c r="S110" i="5"/>
  <c r="E110" i="5"/>
  <c r="L110" i="5"/>
  <c r="BT209" i="4"/>
  <c r="V110" i="5"/>
  <c r="X110" i="5"/>
  <c r="W110" i="5"/>
  <c r="O27" i="5"/>
  <c r="H27" i="5"/>
  <c r="M27" i="5"/>
  <c r="U27" i="5"/>
  <c r="G27" i="5"/>
  <c r="P27" i="5"/>
  <c r="N27" i="5"/>
  <c r="L27" i="5"/>
  <c r="S27" i="5"/>
  <c r="Q27" i="5"/>
  <c r="Y27" i="5"/>
  <c r="E27" i="5"/>
  <c r="R27" i="5"/>
  <c r="K27" i="5"/>
  <c r="D27" i="5"/>
  <c r="F27" i="5"/>
  <c r="V27" i="5"/>
  <c r="T27" i="5"/>
  <c r="BT112" i="4"/>
  <c r="J27" i="5"/>
  <c r="I27" i="5"/>
  <c r="C27" i="5"/>
  <c r="X27" i="5"/>
  <c r="W27" i="5"/>
  <c r="F161" i="5"/>
  <c r="I161" i="5"/>
  <c r="V161" i="5"/>
  <c r="G161" i="5"/>
  <c r="Q161" i="5"/>
  <c r="K161" i="5"/>
  <c r="C161" i="5"/>
  <c r="D161" i="5"/>
  <c r="P161" i="5"/>
  <c r="E161" i="5"/>
  <c r="U161" i="5"/>
  <c r="R161" i="5"/>
  <c r="M161" i="5"/>
  <c r="L161" i="5"/>
  <c r="N161" i="5"/>
  <c r="Y161" i="5"/>
  <c r="H161" i="5"/>
  <c r="BT109" i="4"/>
  <c r="J161" i="5"/>
  <c r="O161" i="5"/>
  <c r="S161" i="5"/>
  <c r="T161" i="5"/>
  <c r="X161" i="5"/>
  <c r="W161" i="5"/>
  <c r="BT173" i="4"/>
  <c r="D280" i="5"/>
  <c r="C280" i="5"/>
  <c r="R280" i="5"/>
  <c r="E280" i="5"/>
  <c r="X280" i="5"/>
  <c r="M280" i="5"/>
  <c r="L280" i="5"/>
  <c r="T280" i="5"/>
  <c r="I280" i="5"/>
  <c r="P280" i="5"/>
  <c r="U280" i="5"/>
  <c r="V280" i="5"/>
  <c r="G280" i="5"/>
  <c r="S280" i="5"/>
  <c r="O280" i="5"/>
  <c r="Y280" i="5"/>
  <c r="H280" i="5"/>
  <c r="J280" i="5"/>
  <c r="F280" i="5"/>
  <c r="N280" i="5"/>
  <c r="Q280" i="5"/>
  <c r="K280" i="5"/>
  <c r="W280" i="5"/>
  <c r="C249" i="5"/>
  <c r="P249" i="5"/>
  <c r="R249" i="5"/>
  <c r="BT276" i="4"/>
  <c r="V249" i="5"/>
  <c r="K249" i="5"/>
  <c r="U249" i="5"/>
  <c r="J249" i="5"/>
  <c r="O249" i="5"/>
  <c r="D249" i="5"/>
  <c r="Y249" i="5"/>
  <c r="E249" i="5"/>
  <c r="T249" i="5"/>
  <c r="I249" i="5"/>
  <c r="H249" i="5"/>
  <c r="Q249" i="5"/>
  <c r="L249" i="5"/>
  <c r="N249" i="5"/>
  <c r="S249" i="5"/>
  <c r="F249" i="5"/>
  <c r="M249" i="5"/>
  <c r="G249" i="5"/>
  <c r="X249" i="5"/>
  <c r="W249" i="5"/>
  <c r="D278" i="5"/>
  <c r="S278" i="5"/>
  <c r="K278" i="5"/>
  <c r="J278" i="5"/>
  <c r="BT74" i="4"/>
  <c r="P278" i="5"/>
  <c r="O278" i="5"/>
  <c r="N278" i="5"/>
  <c r="H278" i="5"/>
  <c r="E278" i="5"/>
  <c r="I278" i="5"/>
  <c r="R278" i="5"/>
  <c r="F278" i="5"/>
  <c r="M278" i="5"/>
  <c r="X278" i="5"/>
  <c r="V278" i="5"/>
  <c r="G278" i="5"/>
  <c r="C278" i="5"/>
  <c r="Q278" i="5"/>
  <c r="U278" i="5"/>
  <c r="L278" i="5"/>
  <c r="T278" i="5"/>
  <c r="Y278" i="5"/>
  <c r="W278" i="5"/>
  <c r="BT154" i="4"/>
  <c r="D143" i="5"/>
  <c r="J143" i="5"/>
  <c r="N143" i="5"/>
  <c r="L143" i="5"/>
  <c r="M143" i="5"/>
  <c r="S143" i="5"/>
  <c r="H143" i="5"/>
  <c r="O143" i="5"/>
  <c r="G143" i="5"/>
  <c r="R143" i="5"/>
  <c r="T143" i="5"/>
  <c r="U143" i="5"/>
  <c r="Q143" i="5"/>
  <c r="Y143" i="5"/>
  <c r="K143" i="5"/>
  <c r="C143" i="5"/>
  <c r="E143" i="5"/>
  <c r="F143" i="5"/>
  <c r="I143" i="5"/>
  <c r="V143" i="5"/>
  <c r="P143" i="5"/>
  <c r="X143" i="5"/>
  <c r="W143" i="5"/>
  <c r="G118" i="5"/>
  <c r="BT59" i="4"/>
  <c r="M118" i="5"/>
  <c r="Q118" i="5"/>
  <c r="T118" i="5"/>
  <c r="J118" i="5"/>
  <c r="K118" i="5"/>
  <c r="P118" i="5"/>
  <c r="R118" i="5"/>
  <c r="D118" i="5"/>
  <c r="N118" i="5"/>
  <c r="U118" i="5"/>
  <c r="S118" i="5"/>
  <c r="L118" i="5"/>
  <c r="V118" i="5"/>
  <c r="Y118" i="5"/>
  <c r="I118" i="5"/>
  <c r="F118" i="5"/>
  <c r="H118" i="5"/>
  <c r="O118" i="5"/>
  <c r="C118" i="5"/>
  <c r="E118" i="5"/>
  <c r="X118" i="5"/>
  <c r="W118" i="5"/>
  <c r="G64" i="5"/>
  <c r="H64" i="5"/>
  <c r="J64" i="5"/>
  <c r="R64" i="5"/>
  <c r="N64" i="5"/>
  <c r="BT232" i="4"/>
  <c r="I64" i="5"/>
  <c r="C64" i="5"/>
  <c r="D64" i="5"/>
  <c r="T64" i="5"/>
  <c r="U64" i="5"/>
  <c r="Y64" i="5"/>
  <c r="E64" i="5"/>
  <c r="F64" i="5"/>
  <c r="S64" i="5"/>
  <c r="K64" i="5"/>
  <c r="P64" i="5"/>
  <c r="L64" i="5"/>
  <c r="M64" i="5"/>
  <c r="Q64" i="5"/>
  <c r="O64" i="5"/>
  <c r="V64" i="5"/>
  <c r="X64" i="5"/>
  <c r="W64" i="5"/>
  <c r="U198" i="5"/>
  <c r="J198" i="5"/>
  <c r="O198" i="5"/>
  <c r="D198" i="5"/>
  <c r="G198" i="5"/>
  <c r="T198" i="5"/>
  <c r="C198" i="5"/>
  <c r="K198" i="5"/>
  <c r="Y198" i="5"/>
  <c r="H198" i="5"/>
  <c r="P198" i="5"/>
  <c r="L198" i="5"/>
  <c r="E198" i="5"/>
  <c r="R198" i="5"/>
  <c r="F198" i="5"/>
  <c r="N198" i="5"/>
  <c r="BT65" i="4"/>
  <c r="M198" i="5"/>
  <c r="S198" i="5"/>
  <c r="I198" i="5"/>
  <c r="Q198" i="5"/>
  <c r="V198" i="5"/>
  <c r="X198" i="5"/>
  <c r="W198" i="5"/>
  <c r="R288" i="5"/>
  <c r="M288" i="5"/>
  <c r="J288" i="5"/>
  <c r="S288" i="5"/>
  <c r="P288" i="5"/>
  <c r="L288" i="5"/>
  <c r="H288" i="5"/>
  <c r="N288" i="5"/>
  <c r="Y288" i="5"/>
  <c r="D288" i="5"/>
  <c r="F288" i="5"/>
  <c r="T288" i="5"/>
  <c r="G288" i="5"/>
  <c r="U288" i="5"/>
  <c r="O288" i="5"/>
  <c r="K288" i="5"/>
  <c r="BT252" i="4"/>
  <c r="E288" i="5"/>
  <c r="C288" i="5"/>
  <c r="I288" i="5"/>
  <c r="Q288" i="5"/>
  <c r="V288" i="5"/>
  <c r="X288" i="5"/>
  <c r="W288" i="5"/>
  <c r="V219" i="5"/>
  <c r="BT287" i="4"/>
  <c r="I219" i="5"/>
  <c r="M219" i="5"/>
  <c r="U219" i="5"/>
  <c r="K219" i="5"/>
  <c r="H219" i="5"/>
  <c r="R219" i="5"/>
  <c r="Y219" i="5"/>
  <c r="F219" i="5"/>
  <c r="Q219" i="5"/>
  <c r="T219" i="5"/>
  <c r="L219" i="5"/>
  <c r="C219" i="5"/>
  <c r="S219" i="5"/>
  <c r="O219" i="5"/>
  <c r="D219" i="5"/>
  <c r="J219" i="5"/>
  <c r="E219" i="5"/>
  <c r="G219" i="5"/>
  <c r="N219" i="5"/>
  <c r="P219" i="5"/>
  <c r="X219" i="5"/>
  <c r="W219" i="5"/>
  <c r="BT166" i="4"/>
  <c r="H58" i="5"/>
  <c r="V58" i="5"/>
  <c r="E58" i="5"/>
  <c r="C58" i="5"/>
  <c r="P58" i="5"/>
  <c r="F58" i="5"/>
  <c r="T58" i="5"/>
  <c r="L58" i="5"/>
  <c r="N58" i="5"/>
  <c r="K58" i="5"/>
  <c r="O58" i="5"/>
  <c r="I58" i="5"/>
  <c r="S58" i="5"/>
  <c r="D58" i="5"/>
  <c r="Y58" i="5"/>
  <c r="G58" i="5"/>
  <c r="M58" i="5"/>
  <c r="Q58" i="5"/>
  <c r="J58" i="5"/>
  <c r="U58" i="5"/>
  <c r="R58" i="5"/>
  <c r="X58" i="5"/>
  <c r="W58" i="5"/>
  <c r="O254" i="5"/>
  <c r="T254" i="5"/>
  <c r="I254" i="5"/>
  <c r="C254" i="5"/>
  <c r="L254" i="5"/>
  <c r="Y254" i="5"/>
  <c r="H254" i="5"/>
  <c r="S254" i="5"/>
  <c r="J254" i="5"/>
  <c r="U254" i="5"/>
  <c r="G254" i="5"/>
  <c r="Q254" i="5"/>
  <c r="F254" i="5"/>
  <c r="D254" i="5"/>
  <c r="BT263" i="4"/>
  <c r="N254" i="5"/>
  <c r="K254" i="5"/>
  <c r="X254" i="5"/>
  <c r="P254" i="5"/>
  <c r="V254" i="5"/>
  <c r="R254" i="5"/>
  <c r="E254" i="5"/>
  <c r="M254" i="5"/>
  <c r="W254" i="5"/>
  <c r="T38" i="5"/>
  <c r="G38" i="5"/>
  <c r="R38" i="5"/>
  <c r="Q38" i="5"/>
  <c r="M38" i="5"/>
  <c r="V38" i="5"/>
  <c r="J38" i="5"/>
  <c r="F38" i="5"/>
  <c r="U38" i="5"/>
  <c r="C38" i="5"/>
  <c r="Y38" i="5"/>
  <c r="I38" i="5"/>
  <c r="P38" i="5"/>
  <c r="S38" i="5"/>
  <c r="O38" i="5"/>
  <c r="D38" i="5"/>
  <c r="L38" i="5"/>
  <c r="E38" i="5"/>
  <c r="BT282" i="4"/>
  <c r="N38" i="5"/>
  <c r="H38" i="5"/>
  <c r="X38" i="5"/>
  <c r="K38" i="5"/>
  <c r="W38" i="5"/>
  <c r="L53" i="5"/>
  <c r="C53" i="5"/>
  <c r="D53" i="5"/>
  <c r="N53" i="5"/>
  <c r="E53" i="5"/>
  <c r="R53" i="5"/>
  <c r="O53" i="5"/>
  <c r="K53" i="5"/>
  <c r="M53" i="5"/>
  <c r="Y53" i="5"/>
  <c r="H53" i="5"/>
  <c r="P53" i="5"/>
  <c r="S53" i="5"/>
  <c r="BT216" i="4"/>
  <c r="J53" i="5"/>
  <c r="G53" i="5"/>
  <c r="F53" i="5"/>
  <c r="U53" i="5"/>
  <c r="I53" i="5"/>
  <c r="T53" i="5"/>
  <c r="Q53" i="5"/>
  <c r="V53" i="5"/>
  <c r="X53" i="5"/>
  <c r="W53" i="5"/>
  <c r="M173" i="5"/>
  <c r="P173" i="5"/>
  <c r="G173" i="5"/>
  <c r="K173" i="5"/>
  <c r="O173" i="5"/>
  <c r="Q173" i="5"/>
  <c r="U173" i="5"/>
  <c r="S173" i="5"/>
  <c r="H173" i="5"/>
  <c r="Y173" i="5"/>
  <c r="D173" i="5"/>
  <c r="I173" i="5"/>
  <c r="R173" i="5"/>
  <c r="L173" i="5"/>
  <c r="E173" i="5"/>
  <c r="J173" i="5"/>
  <c r="F173" i="5"/>
  <c r="BT236" i="4"/>
  <c r="C173" i="5"/>
  <c r="N173" i="5"/>
  <c r="T173" i="5"/>
  <c r="V173" i="5"/>
  <c r="X173" i="5"/>
  <c r="W173" i="5"/>
  <c r="G79" i="5"/>
  <c r="J79" i="5"/>
  <c r="R79" i="5"/>
  <c r="N79" i="5"/>
  <c r="O79" i="5"/>
  <c r="Y79" i="5"/>
  <c r="D79" i="5"/>
  <c r="F79" i="5"/>
  <c r="S79" i="5"/>
  <c r="BT54" i="4"/>
  <c r="T79" i="5"/>
  <c r="L79" i="5"/>
  <c r="K79" i="5"/>
  <c r="C79" i="5"/>
  <c r="P79" i="5"/>
  <c r="U79" i="5"/>
  <c r="I79" i="5"/>
  <c r="E79" i="5"/>
  <c r="M79" i="5"/>
  <c r="H79" i="5"/>
  <c r="Q79" i="5"/>
  <c r="V79" i="5"/>
  <c r="X79" i="5"/>
  <c r="W79" i="5"/>
  <c r="L72" i="5"/>
  <c r="D72" i="5"/>
  <c r="U72" i="5"/>
  <c r="G72" i="5"/>
  <c r="X72" i="5"/>
  <c r="M72" i="5"/>
  <c r="N72" i="5"/>
  <c r="C72" i="5"/>
  <c r="V72" i="5"/>
  <c r="E72" i="5"/>
  <c r="Y72" i="5"/>
  <c r="H72" i="5"/>
  <c r="P72" i="5"/>
  <c r="O72" i="5"/>
  <c r="K72" i="5"/>
  <c r="F72" i="5"/>
  <c r="R72" i="5"/>
  <c r="I72" i="5"/>
  <c r="Q72" i="5"/>
  <c r="T72" i="5"/>
  <c r="S72" i="5"/>
  <c r="J72" i="5"/>
  <c r="BT14" i="4"/>
  <c r="W72" i="5"/>
  <c r="C48" i="5"/>
  <c r="M48" i="5"/>
  <c r="BT12" i="4"/>
  <c r="S48" i="5"/>
  <c r="D48" i="5"/>
  <c r="N48" i="5"/>
  <c r="J48" i="5"/>
  <c r="K48" i="5"/>
  <c r="R48" i="5"/>
  <c r="T48" i="5"/>
  <c r="E48" i="5"/>
  <c r="L48" i="5"/>
  <c r="I48" i="5"/>
  <c r="P48" i="5"/>
  <c r="Q48" i="5"/>
  <c r="Y48" i="5"/>
  <c r="F48" i="5"/>
  <c r="H48" i="5"/>
  <c r="G48" i="5"/>
  <c r="V48" i="5"/>
  <c r="U48" i="5"/>
  <c r="O48" i="5"/>
  <c r="X48" i="5"/>
  <c r="W48" i="5"/>
  <c r="S247" i="5"/>
  <c r="U247" i="5"/>
  <c r="O247" i="5"/>
  <c r="F247" i="5"/>
  <c r="K247" i="5"/>
  <c r="Y247" i="5"/>
  <c r="E247" i="5"/>
  <c r="H247" i="5"/>
  <c r="P247" i="5"/>
  <c r="J247" i="5"/>
  <c r="D247" i="5"/>
  <c r="L247" i="5"/>
  <c r="R247" i="5"/>
  <c r="M247" i="5"/>
  <c r="G247" i="5"/>
  <c r="Q247" i="5"/>
  <c r="BT262" i="4"/>
  <c r="I247" i="5"/>
  <c r="V247" i="5"/>
  <c r="T247" i="5"/>
  <c r="N247" i="5"/>
  <c r="C247" i="5"/>
  <c r="X247" i="5"/>
  <c r="W247" i="5"/>
  <c r="Q49" i="5"/>
  <c r="P49" i="5"/>
  <c r="F49" i="5"/>
  <c r="D49" i="5"/>
  <c r="N49" i="5"/>
  <c r="Y49" i="5"/>
  <c r="I49" i="5"/>
  <c r="S49" i="5"/>
  <c r="J49" i="5"/>
  <c r="M49" i="5"/>
  <c r="T49" i="5"/>
  <c r="O49" i="5"/>
  <c r="C49" i="5"/>
  <c r="E49" i="5"/>
  <c r="L49" i="5"/>
  <c r="K49" i="5"/>
  <c r="BT13" i="4"/>
  <c r="X49" i="5"/>
  <c r="R49" i="5"/>
  <c r="V49" i="5"/>
  <c r="U49" i="5"/>
  <c r="G49" i="5"/>
  <c r="H49" i="5"/>
  <c r="W49" i="5"/>
  <c r="N55" i="5"/>
  <c r="G55" i="5"/>
  <c r="T55" i="5"/>
  <c r="H55" i="5"/>
  <c r="P55" i="5"/>
  <c r="X55" i="5"/>
  <c r="M55" i="5"/>
  <c r="D55" i="5"/>
  <c r="S55" i="5"/>
  <c r="BT182" i="4"/>
  <c r="F55" i="5"/>
  <c r="O55" i="5"/>
  <c r="K55" i="5"/>
  <c r="C55" i="5"/>
  <c r="I55" i="5"/>
  <c r="U55" i="5"/>
  <c r="Y55" i="5"/>
  <c r="L55" i="5"/>
  <c r="R55" i="5"/>
  <c r="E55" i="5"/>
  <c r="Q55" i="5"/>
  <c r="V55" i="5"/>
  <c r="J55" i="5"/>
  <c r="W55" i="5"/>
  <c r="P104" i="5"/>
  <c r="F104" i="5"/>
  <c r="U104" i="5"/>
  <c r="G104" i="5"/>
  <c r="H104" i="5"/>
  <c r="T104" i="5"/>
  <c r="C104" i="5"/>
  <c r="J104" i="5"/>
  <c r="N104" i="5"/>
  <c r="E104" i="5"/>
  <c r="K104" i="5"/>
  <c r="O104" i="5"/>
  <c r="BT56" i="4"/>
  <c r="V104" i="5"/>
  <c r="S104" i="5"/>
  <c r="Y104" i="5"/>
  <c r="D104" i="5"/>
  <c r="Q104" i="5"/>
  <c r="I104" i="5"/>
  <c r="L104" i="5"/>
  <c r="R104" i="5"/>
  <c r="M104" i="5"/>
  <c r="X104" i="5"/>
  <c r="W104" i="5"/>
  <c r="N218" i="5"/>
  <c r="P218" i="5"/>
  <c r="R218" i="5"/>
  <c r="H218" i="5"/>
  <c r="J218" i="5"/>
  <c r="Y218" i="5"/>
  <c r="D218" i="5"/>
  <c r="O218" i="5"/>
  <c r="U218" i="5"/>
  <c r="S218" i="5"/>
  <c r="Q218" i="5"/>
  <c r="V218" i="5"/>
  <c r="E218" i="5"/>
  <c r="C218" i="5"/>
  <c r="I218" i="5"/>
  <c r="T218" i="5"/>
  <c r="F218" i="5"/>
  <c r="K218" i="5"/>
  <c r="L218" i="5"/>
  <c r="M218" i="5"/>
  <c r="BT94" i="4"/>
  <c r="G218" i="5"/>
  <c r="X218" i="5"/>
  <c r="W218" i="5"/>
  <c r="C206" i="5"/>
  <c r="Q206" i="5"/>
  <c r="J206" i="5"/>
  <c r="V206" i="5"/>
  <c r="N206" i="5"/>
  <c r="Y206" i="5"/>
  <c r="M206" i="5"/>
  <c r="I206" i="5"/>
  <c r="S206" i="5"/>
  <c r="R206" i="5"/>
  <c r="BT211" i="4"/>
  <c r="G206" i="5"/>
  <c r="F206" i="5"/>
  <c r="O206" i="5"/>
  <c r="D206" i="5"/>
  <c r="L206" i="5"/>
  <c r="U206" i="5"/>
  <c r="E206" i="5"/>
  <c r="K206" i="5"/>
  <c r="T206" i="5"/>
  <c r="H206" i="5"/>
  <c r="P206" i="5"/>
  <c r="X206" i="5"/>
  <c r="W206" i="5"/>
  <c r="BT264" i="4"/>
  <c r="D255" i="5"/>
  <c r="H255" i="5"/>
  <c r="L255" i="5"/>
  <c r="T255" i="5"/>
  <c r="M255" i="5"/>
  <c r="P255" i="5"/>
  <c r="U255" i="5"/>
  <c r="G255" i="5"/>
  <c r="O255" i="5"/>
  <c r="S255" i="5"/>
  <c r="R255" i="5"/>
  <c r="J255" i="5"/>
  <c r="N255" i="5"/>
  <c r="Y255" i="5"/>
  <c r="K255" i="5"/>
  <c r="C255" i="5"/>
  <c r="E255" i="5"/>
  <c r="F255" i="5"/>
  <c r="I255" i="5"/>
  <c r="Q255" i="5"/>
  <c r="V255" i="5"/>
  <c r="X255" i="5"/>
  <c r="W255" i="5"/>
  <c r="N100" i="5"/>
  <c r="D100" i="5"/>
  <c r="T100" i="5"/>
  <c r="C100" i="5"/>
  <c r="Y100" i="5"/>
  <c r="I100" i="5"/>
  <c r="S100" i="5"/>
  <c r="K100" i="5"/>
  <c r="H100" i="5"/>
  <c r="V100" i="5"/>
  <c r="E100" i="5"/>
  <c r="G100" i="5"/>
  <c r="R100" i="5"/>
  <c r="Q100" i="5"/>
  <c r="L100" i="5"/>
  <c r="U100" i="5"/>
  <c r="F100" i="5"/>
  <c r="J100" i="5"/>
  <c r="M100" i="5"/>
  <c r="BT297" i="4"/>
  <c r="O100" i="5"/>
  <c r="P100" i="5"/>
  <c r="X100" i="5"/>
  <c r="W100" i="5"/>
  <c r="J239" i="5"/>
  <c r="N239" i="5"/>
  <c r="F239" i="5"/>
  <c r="Y239" i="5"/>
  <c r="E239" i="5"/>
  <c r="I239" i="5"/>
  <c r="L239" i="5"/>
  <c r="U239" i="5"/>
  <c r="G239" i="5"/>
  <c r="BT27" i="4"/>
  <c r="D239" i="5"/>
  <c r="T239" i="5"/>
  <c r="C239" i="5"/>
  <c r="S239" i="5"/>
  <c r="R239" i="5"/>
  <c r="H239" i="5"/>
  <c r="M239" i="5"/>
  <c r="O239" i="5"/>
  <c r="Q239" i="5"/>
  <c r="K239" i="5"/>
  <c r="P239" i="5"/>
  <c r="V239" i="5"/>
  <c r="X239" i="5"/>
  <c r="W239" i="5"/>
  <c r="T141" i="5"/>
  <c r="S141" i="5"/>
  <c r="D141" i="5"/>
  <c r="P141" i="5"/>
  <c r="L141" i="5"/>
  <c r="U141" i="5"/>
  <c r="N141" i="5"/>
  <c r="H141" i="5"/>
  <c r="C141" i="5"/>
  <c r="E141" i="5"/>
  <c r="J141" i="5"/>
  <c r="BT202" i="4"/>
  <c r="V141" i="5"/>
  <c r="I141" i="5"/>
  <c r="K141" i="5"/>
  <c r="R141" i="5"/>
  <c r="Q141" i="5"/>
  <c r="F141" i="5"/>
  <c r="G141" i="5"/>
  <c r="M141" i="5"/>
  <c r="O141" i="5"/>
  <c r="X141" i="5"/>
  <c r="W141" i="5"/>
  <c r="Y141" i="5"/>
  <c r="J276" i="5"/>
  <c r="G276" i="5"/>
  <c r="BT107" i="4"/>
  <c r="Q276" i="5"/>
  <c r="D276" i="5"/>
  <c r="Y276" i="5"/>
  <c r="E276" i="5"/>
  <c r="L276" i="5"/>
  <c r="T276" i="5"/>
  <c r="R276" i="5"/>
  <c r="O276" i="5"/>
  <c r="U276" i="5"/>
  <c r="C276" i="5"/>
  <c r="S276" i="5"/>
  <c r="N276" i="5"/>
  <c r="F276" i="5"/>
  <c r="H276" i="5"/>
  <c r="K276" i="5"/>
  <c r="P276" i="5"/>
  <c r="M276" i="5"/>
  <c r="I276" i="5"/>
  <c r="V276" i="5"/>
  <c r="X276" i="5"/>
  <c r="W276" i="5"/>
  <c r="BT224" i="4"/>
  <c r="I293" i="5"/>
  <c r="J293" i="5"/>
  <c r="E293" i="5"/>
  <c r="K293" i="5"/>
  <c r="O293" i="5"/>
  <c r="C293" i="5"/>
  <c r="L293" i="5"/>
  <c r="F293" i="5"/>
  <c r="R293" i="5"/>
  <c r="P293" i="5"/>
  <c r="U293" i="5"/>
  <c r="G293" i="5"/>
  <c r="M293" i="5"/>
  <c r="Y293" i="5"/>
  <c r="T293" i="5"/>
  <c r="N293" i="5"/>
  <c r="D293" i="5"/>
  <c r="H293" i="5"/>
  <c r="S293" i="5"/>
  <c r="Q293" i="5"/>
  <c r="V293" i="5"/>
  <c r="X293" i="5"/>
  <c r="W293" i="5"/>
  <c r="L252" i="5"/>
  <c r="C252" i="5"/>
  <c r="G252" i="5"/>
  <c r="BT190" i="4"/>
  <c r="Q252" i="5"/>
  <c r="Y252" i="5"/>
  <c r="I252" i="5"/>
  <c r="U252" i="5"/>
  <c r="N252" i="5"/>
  <c r="J252" i="5"/>
  <c r="R252" i="5"/>
  <c r="V252" i="5"/>
  <c r="D252" i="5"/>
  <c r="T252" i="5"/>
  <c r="O252" i="5"/>
  <c r="M252" i="5"/>
  <c r="H252" i="5"/>
  <c r="X252" i="5"/>
  <c r="S252" i="5"/>
  <c r="P252" i="5"/>
  <c r="K252" i="5"/>
  <c r="F252" i="5"/>
  <c r="E252" i="5"/>
  <c r="W252" i="5"/>
  <c r="E152" i="5"/>
  <c r="H152" i="5"/>
  <c r="L152" i="5"/>
  <c r="F152" i="5"/>
  <c r="P152" i="5"/>
  <c r="N152" i="5"/>
  <c r="R152" i="5"/>
  <c r="G152" i="5"/>
  <c r="BT75" i="4"/>
  <c r="I152" i="5"/>
  <c r="U152" i="5"/>
  <c r="T152" i="5"/>
  <c r="M152" i="5"/>
  <c r="K152" i="5"/>
  <c r="D152" i="5"/>
  <c r="S152" i="5"/>
  <c r="C152" i="5"/>
  <c r="J152" i="5"/>
  <c r="O152" i="5"/>
  <c r="Y152" i="5"/>
  <c r="Q152" i="5"/>
  <c r="V152" i="5"/>
  <c r="X152" i="5"/>
  <c r="W152" i="5"/>
  <c r="F257" i="5"/>
  <c r="I257" i="5"/>
  <c r="Q257" i="5"/>
  <c r="G257" i="5"/>
  <c r="U257" i="5"/>
  <c r="O257" i="5"/>
  <c r="C257" i="5"/>
  <c r="D257" i="5"/>
  <c r="N257" i="5"/>
  <c r="E257" i="5"/>
  <c r="M257" i="5"/>
  <c r="L257" i="5"/>
  <c r="T257" i="5"/>
  <c r="V257" i="5"/>
  <c r="J257" i="5"/>
  <c r="Y257" i="5"/>
  <c r="K257" i="5"/>
  <c r="S257" i="5"/>
  <c r="H257" i="5"/>
  <c r="BT133" i="4"/>
  <c r="P257" i="5"/>
  <c r="R257" i="5"/>
  <c r="X257" i="5"/>
  <c r="W257" i="5"/>
  <c r="F235" i="5"/>
  <c r="S235" i="5"/>
  <c r="R235" i="5"/>
  <c r="P235" i="5"/>
  <c r="C235" i="5"/>
  <c r="G235" i="5"/>
  <c r="K235" i="5"/>
  <c r="H235" i="5"/>
  <c r="L235" i="5"/>
  <c r="Y235" i="5"/>
  <c r="D235" i="5"/>
  <c r="T235" i="5"/>
  <c r="Q235" i="5"/>
  <c r="X235" i="5"/>
  <c r="U235" i="5"/>
  <c r="M235" i="5"/>
  <c r="N235" i="5"/>
  <c r="E235" i="5"/>
  <c r="I235" i="5"/>
  <c r="V235" i="5"/>
  <c r="O235" i="5"/>
  <c r="BT195" i="4"/>
  <c r="J235" i="5"/>
  <c r="W235" i="5"/>
  <c r="G192" i="5"/>
  <c r="F192" i="5"/>
  <c r="E192" i="5"/>
  <c r="D192" i="5"/>
  <c r="P192" i="5"/>
  <c r="R192" i="5"/>
  <c r="I192" i="5"/>
  <c r="BT238" i="4"/>
  <c r="J192" i="5"/>
  <c r="O192" i="5"/>
  <c r="K192" i="5"/>
  <c r="N192" i="5"/>
  <c r="M192" i="5"/>
  <c r="C192" i="5"/>
  <c r="V192" i="5"/>
  <c r="Y192" i="5"/>
  <c r="H192" i="5"/>
  <c r="L192" i="5"/>
  <c r="S192" i="5"/>
  <c r="Q192" i="5"/>
  <c r="T192" i="5"/>
  <c r="U192" i="5"/>
  <c r="X192" i="5"/>
  <c r="W192" i="5"/>
  <c r="J193" i="5"/>
  <c r="C193" i="5"/>
  <c r="P193" i="5"/>
  <c r="BT64" i="4"/>
  <c r="V193" i="5"/>
  <c r="Y193" i="5"/>
  <c r="H193" i="5"/>
  <c r="R193" i="5"/>
  <c r="K193" i="5"/>
  <c r="T193" i="5"/>
  <c r="O193" i="5"/>
  <c r="L193" i="5"/>
  <c r="F193" i="5"/>
  <c r="U193" i="5"/>
  <c r="S193" i="5"/>
  <c r="G193" i="5"/>
  <c r="E193" i="5"/>
  <c r="D193" i="5"/>
  <c r="I193" i="5"/>
  <c r="N193" i="5"/>
  <c r="Q193" i="5"/>
  <c r="M193" i="5"/>
  <c r="X193" i="5"/>
  <c r="W193" i="5"/>
  <c r="C251" i="5"/>
  <c r="F251" i="5"/>
  <c r="S251" i="5"/>
  <c r="K251" i="5"/>
  <c r="J251" i="5"/>
  <c r="N251" i="5"/>
  <c r="D251" i="5"/>
  <c r="U251" i="5"/>
  <c r="P251" i="5"/>
  <c r="H251" i="5"/>
  <c r="L251" i="5"/>
  <c r="R251" i="5"/>
  <c r="BT29" i="4"/>
  <c r="M251" i="5"/>
  <c r="V251" i="5"/>
  <c r="Y251" i="5"/>
  <c r="O251" i="5"/>
  <c r="I251" i="5"/>
  <c r="G251" i="5"/>
  <c r="E251" i="5"/>
  <c r="T251" i="5"/>
  <c r="Q251" i="5"/>
  <c r="X251" i="5"/>
  <c r="W251" i="5"/>
  <c r="P170" i="5"/>
  <c r="L170" i="5"/>
  <c r="U170" i="5"/>
  <c r="J170" i="5"/>
  <c r="Y170" i="5"/>
  <c r="G170" i="5"/>
  <c r="N170" i="5"/>
  <c r="D170" i="5"/>
  <c r="R170" i="5"/>
  <c r="BT105" i="4"/>
  <c r="H170" i="5"/>
  <c r="T170" i="5"/>
  <c r="E170" i="5"/>
  <c r="S170" i="5"/>
  <c r="O170" i="5"/>
  <c r="K170" i="5"/>
  <c r="C170" i="5"/>
  <c r="M170" i="5"/>
  <c r="F170" i="5"/>
  <c r="I170" i="5"/>
  <c r="Q170" i="5"/>
  <c r="V170" i="5"/>
  <c r="X170" i="5"/>
  <c r="W170" i="5"/>
  <c r="H292" i="5"/>
  <c r="F292" i="5"/>
  <c r="U292" i="5"/>
  <c r="N292" i="5"/>
  <c r="I292" i="5"/>
  <c r="V292" i="5"/>
  <c r="M292" i="5"/>
  <c r="T292" i="5"/>
  <c r="Y292" i="5"/>
  <c r="BT148" i="4"/>
  <c r="D292" i="5"/>
  <c r="S292" i="5"/>
  <c r="E292" i="5"/>
  <c r="K292" i="5"/>
  <c r="R292" i="5"/>
  <c r="P292" i="5"/>
  <c r="C292" i="5"/>
  <c r="J292" i="5"/>
  <c r="L292" i="5"/>
  <c r="O292" i="5"/>
  <c r="G292" i="5"/>
  <c r="Q292" i="5"/>
  <c r="X292" i="5"/>
  <c r="W292" i="5"/>
  <c r="K122" i="5"/>
  <c r="F122" i="5"/>
  <c r="G122" i="5"/>
  <c r="R122" i="5"/>
  <c r="Y122" i="5"/>
  <c r="C122" i="5"/>
  <c r="J122" i="5"/>
  <c r="L122" i="5"/>
  <c r="M122" i="5"/>
  <c r="D122" i="5"/>
  <c r="E122" i="5"/>
  <c r="S122" i="5"/>
  <c r="U122" i="5"/>
  <c r="T122" i="5"/>
  <c r="BT17" i="4"/>
  <c r="P122" i="5"/>
  <c r="H122" i="5"/>
  <c r="I122" i="5"/>
  <c r="O122" i="5"/>
  <c r="N122" i="5"/>
  <c r="V122" i="5"/>
  <c r="Q122" i="5"/>
  <c r="X122" i="5"/>
  <c r="W122" i="5"/>
  <c r="I228" i="5"/>
  <c r="J228" i="5"/>
  <c r="S228" i="5"/>
  <c r="C228" i="5"/>
  <c r="O228" i="5"/>
  <c r="M228" i="5"/>
  <c r="P228" i="5"/>
  <c r="Y228" i="5"/>
  <c r="G228" i="5"/>
  <c r="H228" i="5"/>
  <c r="F228" i="5"/>
  <c r="D228" i="5"/>
  <c r="R228" i="5"/>
  <c r="BT69" i="4"/>
  <c r="E228" i="5"/>
  <c r="L228" i="5"/>
  <c r="U228" i="5"/>
  <c r="K228" i="5"/>
  <c r="T228" i="5"/>
  <c r="N228" i="5"/>
  <c r="Q228" i="5"/>
  <c r="V228" i="5"/>
  <c r="X228" i="5"/>
  <c r="W228" i="5"/>
  <c r="F291" i="5"/>
  <c r="E291" i="5"/>
  <c r="U291" i="5"/>
  <c r="M291" i="5"/>
  <c r="G291" i="5"/>
  <c r="V291" i="5"/>
  <c r="J291" i="5"/>
  <c r="N291" i="5"/>
  <c r="D291" i="5"/>
  <c r="BT100" i="4"/>
  <c r="I291" i="5"/>
  <c r="O291" i="5"/>
  <c r="Q291" i="5"/>
  <c r="R291" i="5"/>
  <c r="K291" i="5"/>
  <c r="H291" i="5"/>
  <c r="S291" i="5"/>
  <c r="C291" i="5"/>
  <c r="P291" i="5"/>
  <c r="L291" i="5"/>
  <c r="T291" i="5"/>
  <c r="Y291" i="5"/>
  <c r="X291" i="5"/>
  <c r="W291" i="5"/>
  <c r="U120" i="5"/>
  <c r="S120" i="5"/>
  <c r="M120" i="5"/>
  <c r="N120" i="5"/>
  <c r="Q120" i="5"/>
  <c r="Y120" i="5"/>
  <c r="I120" i="5"/>
  <c r="T120" i="5"/>
  <c r="L120" i="5"/>
  <c r="E120" i="5"/>
  <c r="K120" i="5"/>
  <c r="V120" i="5"/>
  <c r="D120" i="5"/>
  <c r="C120" i="5"/>
  <c r="F120" i="5"/>
  <c r="BT290" i="4"/>
  <c r="J120" i="5"/>
  <c r="G120" i="5"/>
  <c r="O120" i="5"/>
  <c r="R120" i="5"/>
  <c r="P120" i="5"/>
  <c r="H120" i="5"/>
  <c r="X120" i="5"/>
  <c r="W120" i="5"/>
  <c r="BT22" i="4"/>
  <c r="F200" i="5"/>
  <c r="S200" i="5"/>
  <c r="G200" i="5"/>
  <c r="E200" i="5"/>
  <c r="L200" i="5"/>
  <c r="D200" i="5"/>
  <c r="C200" i="5"/>
  <c r="K200" i="5"/>
  <c r="T200" i="5"/>
  <c r="M200" i="5"/>
  <c r="J200" i="5"/>
  <c r="P200" i="5"/>
  <c r="I200" i="5"/>
  <c r="R200" i="5"/>
  <c r="Y200" i="5"/>
  <c r="O200" i="5"/>
  <c r="U200" i="5"/>
  <c r="H200" i="5"/>
  <c r="N200" i="5"/>
  <c r="Q200" i="5"/>
  <c r="V200" i="5"/>
  <c r="X200" i="5"/>
  <c r="W200" i="5"/>
  <c r="K44" i="5"/>
  <c r="Q44" i="5"/>
  <c r="N44" i="5"/>
  <c r="M44" i="5"/>
  <c r="E44" i="5"/>
  <c r="P44" i="5"/>
  <c r="O44" i="5"/>
  <c r="V44" i="5"/>
  <c r="I44" i="5"/>
  <c r="J44" i="5"/>
  <c r="Y44" i="5"/>
  <c r="H44" i="5"/>
  <c r="F44" i="5"/>
  <c r="S44" i="5"/>
  <c r="G44" i="5"/>
  <c r="T44" i="5"/>
  <c r="L44" i="5"/>
  <c r="D44" i="5"/>
  <c r="C44" i="5"/>
  <c r="R44" i="5"/>
  <c r="BT39" i="4"/>
  <c r="U44" i="5"/>
  <c r="X44" i="5"/>
  <c r="W44" i="5"/>
  <c r="G290" i="5"/>
  <c r="F290" i="5"/>
  <c r="E290" i="5"/>
  <c r="T290" i="5"/>
  <c r="S290" i="5"/>
  <c r="K290" i="5"/>
  <c r="M290" i="5"/>
  <c r="J290" i="5"/>
  <c r="BT33" i="4"/>
  <c r="L290" i="5"/>
  <c r="R290" i="5"/>
  <c r="N290" i="5"/>
  <c r="O290" i="5"/>
  <c r="P290" i="5"/>
  <c r="Q290" i="5"/>
  <c r="Y290" i="5"/>
  <c r="I290" i="5"/>
  <c r="U290" i="5"/>
  <c r="H290" i="5"/>
  <c r="V290" i="5"/>
  <c r="D290" i="5"/>
  <c r="C290" i="5"/>
  <c r="X290" i="5"/>
  <c r="W290" i="5"/>
  <c r="F227" i="5"/>
  <c r="U227" i="5"/>
  <c r="O227" i="5"/>
  <c r="T227" i="5"/>
  <c r="BT68" i="4"/>
  <c r="S227" i="5"/>
  <c r="M227" i="5"/>
  <c r="L227" i="5"/>
  <c r="Y227" i="5"/>
  <c r="D227" i="5"/>
  <c r="I227" i="5"/>
  <c r="R227" i="5"/>
  <c r="C227" i="5"/>
  <c r="J227" i="5"/>
  <c r="K227" i="5"/>
  <c r="H227" i="5"/>
  <c r="E227" i="5"/>
  <c r="Q227" i="5"/>
  <c r="G227" i="5"/>
  <c r="P227" i="5"/>
  <c r="N227" i="5"/>
  <c r="V227" i="5"/>
  <c r="X227" i="5"/>
  <c r="W227" i="5"/>
  <c r="J37" i="5"/>
  <c r="I37" i="5"/>
  <c r="D37" i="5"/>
  <c r="Y37" i="5"/>
  <c r="C37" i="5"/>
  <c r="U37" i="5"/>
  <c r="M37" i="5"/>
  <c r="H37" i="5"/>
  <c r="N37" i="5"/>
  <c r="L37" i="5"/>
  <c r="O37" i="5"/>
  <c r="E37" i="5"/>
  <c r="T37" i="5"/>
  <c r="BT142" i="4"/>
  <c r="S37" i="5"/>
  <c r="G37" i="5"/>
  <c r="F37" i="5"/>
  <c r="K37" i="5"/>
  <c r="R37" i="5"/>
  <c r="P37" i="5"/>
  <c r="Q37" i="5"/>
  <c r="V37" i="5"/>
  <c r="X37" i="5"/>
  <c r="W37" i="5"/>
  <c r="E99" i="5"/>
  <c r="I99" i="5"/>
  <c r="S99" i="5"/>
  <c r="D99" i="5"/>
  <c r="O99" i="5"/>
  <c r="P99" i="5"/>
  <c r="T99" i="5"/>
  <c r="M99" i="5"/>
  <c r="V99" i="5"/>
  <c r="BT289" i="4"/>
  <c r="H99" i="5"/>
  <c r="L99" i="5"/>
  <c r="Q99" i="5"/>
  <c r="F99" i="5"/>
  <c r="R99" i="5"/>
  <c r="K99" i="5"/>
  <c r="C99" i="5"/>
  <c r="G99" i="5"/>
  <c r="U99" i="5"/>
  <c r="N99" i="5"/>
  <c r="J99" i="5"/>
  <c r="Y99" i="5"/>
  <c r="X99" i="5"/>
  <c r="W99" i="5"/>
  <c r="BT275" i="4"/>
  <c r="I203" i="5"/>
  <c r="V203" i="5"/>
  <c r="J203" i="5"/>
  <c r="F203" i="5"/>
  <c r="S203" i="5"/>
  <c r="L203" i="5"/>
  <c r="H203" i="5"/>
  <c r="Q203" i="5"/>
  <c r="D203" i="5"/>
  <c r="T203" i="5"/>
  <c r="N203" i="5"/>
  <c r="C203" i="5"/>
  <c r="K203" i="5"/>
  <c r="U203" i="5"/>
  <c r="Y203" i="5"/>
  <c r="E203" i="5"/>
  <c r="M203" i="5"/>
  <c r="R203" i="5"/>
  <c r="G203" i="5"/>
  <c r="O203" i="5"/>
  <c r="P203" i="5"/>
  <c r="X203" i="5"/>
  <c r="W203" i="5"/>
  <c r="M9" i="5"/>
  <c r="D9" i="5"/>
  <c r="T9" i="5"/>
  <c r="C9" i="5"/>
  <c r="N9" i="5"/>
  <c r="P9" i="5"/>
  <c r="L9" i="5"/>
  <c r="J9" i="5"/>
  <c r="F9" i="5"/>
  <c r="V9" i="5"/>
  <c r="Y9" i="5"/>
  <c r="H9" i="5"/>
  <c r="G9" i="5"/>
  <c r="Q9" i="5"/>
  <c r="E9" i="5"/>
  <c r="K9" i="5"/>
  <c r="O9" i="5"/>
  <c r="S9" i="5"/>
  <c r="BT111" i="4"/>
  <c r="U9" i="5"/>
  <c r="I9" i="5"/>
  <c r="R9" i="5"/>
  <c r="X9" i="5"/>
  <c r="W9" i="5"/>
  <c r="S85" i="5"/>
  <c r="V85" i="5"/>
  <c r="M85" i="5"/>
  <c r="E85" i="5"/>
  <c r="J85" i="5"/>
  <c r="I85" i="5"/>
  <c r="N85" i="5"/>
  <c r="F85" i="5"/>
  <c r="K85" i="5"/>
  <c r="U85" i="5"/>
  <c r="Y85" i="5"/>
  <c r="C85" i="5"/>
  <c r="Q85" i="5"/>
  <c r="L85" i="5"/>
  <c r="O85" i="5"/>
  <c r="T85" i="5"/>
  <c r="X85" i="5"/>
  <c r="D85" i="5"/>
  <c r="P85" i="5"/>
  <c r="R85" i="5"/>
  <c r="H85" i="5"/>
  <c r="BT177" i="4"/>
  <c r="G85" i="5"/>
  <c r="W85" i="5"/>
  <c r="O137" i="5"/>
  <c r="D137" i="5"/>
  <c r="M137" i="5"/>
  <c r="R137" i="5"/>
  <c r="Y137" i="5"/>
  <c r="H137" i="5"/>
  <c r="S137" i="5"/>
  <c r="K137" i="5"/>
  <c r="N137" i="5"/>
  <c r="E137" i="5"/>
  <c r="F137" i="5"/>
  <c r="I137" i="5"/>
  <c r="P137" i="5"/>
  <c r="U137" i="5"/>
  <c r="BT284" i="4"/>
  <c r="L137" i="5"/>
  <c r="C137" i="5"/>
  <c r="T137" i="5"/>
  <c r="G137" i="5"/>
  <c r="J137" i="5"/>
  <c r="Q137" i="5"/>
  <c r="V137" i="5"/>
  <c r="X137" i="5"/>
  <c r="W137" i="5"/>
  <c r="V185" i="5"/>
  <c r="M185" i="5"/>
  <c r="BT36" i="4"/>
  <c r="S185" i="5"/>
  <c r="R185" i="5"/>
  <c r="Y185" i="5"/>
  <c r="E185" i="5"/>
  <c r="L185" i="5"/>
  <c r="U185" i="5"/>
  <c r="P185" i="5"/>
  <c r="K185" i="5"/>
  <c r="T185" i="5"/>
  <c r="G185" i="5"/>
  <c r="H185" i="5"/>
  <c r="J185" i="5"/>
  <c r="I185" i="5"/>
  <c r="Q185" i="5"/>
  <c r="C185" i="5"/>
  <c r="X185" i="5"/>
  <c r="F185" i="5"/>
  <c r="O185" i="5"/>
  <c r="N185" i="5"/>
  <c r="D185" i="5"/>
  <c r="W185" i="5"/>
  <c r="R233" i="5"/>
  <c r="Q233" i="5"/>
  <c r="M233" i="5"/>
  <c r="X233" i="5"/>
  <c r="H233" i="5"/>
  <c r="Y233" i="5"/>
  <c r="D233" i="5"/>
  <c r="I233" i="5"/>
  <c r="U233" i="5"/>
  <c r="V233" i="5"/>
  <c r="K233" i="5"/>
  <c r="E233" i="5"/>
  <c r="BT102" i="4"/>
  <c r="C233" i="5"/>
  <c r="S233" i="5"/>
  <c r="F233" i="5"/>
  <c r="J233" i="5"/>
  <c r="T233" i="5"/>
  <c r="N233" i="5"/>
  <c r="G233" i="5"/>
  <c r="P233" i="5"/>
  <c r="L233" i="5"/>
  <c r="O233" i="5"/>
  <c r="W233" i="5"/>
  <c r="D163" i="5"/>
  <c r="V163" i="5"/>
  <c r="I163" i="5"/>
  <c r="P163" i="5"/>
  <c r="Y163" i="5"/>
  <c r="H163" i="5"/>
  <c r="O163" i="5"/>
  <c r="C163" i="5"/>
  <c r="BT129" i="4"/>
  <c r="M163" i="5"/>
  <c r="E163" i="5"/>
  <c r="L163" i="5"/>
  <c r="U163" i="5"/>
  <c r="K163" i="5"/>
  <c r="N163" i="5"/>
  <c r="S163" i="5"/>
  <c r="T163" i="5"/>
  <c r="J163" i="5"/>
  <c r="Q163" i="5"/>
  <c r="R163" i="5"/>
  <c r="G163" i="5"/>
  <c r="F163" i="5"/>
  <c r="X163" i="5"/>
  <c r="W163" i="5"/>
  <c r="Q190" i="5"/>
  <c r="P190" i="5"/>
  <c r="K190" i="5"/>
  <c r="U190" i="5"/>
  <c r="T190" i="5"/>
  <c r="Y190" i="5"/>
  <c r="C190" i="5"/>
  <c r="I190" i="5"/>
  <c r="J190" i="5"/>
  <c r="E190" i="5"/>
  <c r="R190" i="5"/>
  <c r="V190" i="5"/>
  <c r="BT171" i="4"/>
  <c r="G190" i="5"/>
  <c r="S190" i="5"/>
  <c r="N190" i="5"/>
  <c r="D190" i="5"/>
  <c r="L190" i="5"/>
  <c r="H190" i="5"/>
  <c r="M190" i="5"/>
  <c r="O190" i="5"/>
  <c r="F190" i="5"/>
  <c r="X190" i="5"/>
  <c r="W190" i="5"/>
  <c r="F153" i="5"/>
  <c r="D153" i="5"/>
  <c r="U153" i="5"/>
  <c r="V153" i="5"/>
  <c r="E153" i="5"/>
  <c r="X153" i="5"/>
  <c r="O153" i="5"/>
  <c r="BT219" i="4"/>
  <c r="I153" i="5"/>
  <c r="P153" i="5"/>
  <c r="J153" i="5"/>
  <c r="K153" i="5"/>
  <c r="N153" i="5"/>
  <c r="C153" i="5"/>
  <c r="S153" i="5"/>
  <c r="G153" i="5"/>
  <c r="Y153" i="5"/>
  <c r="R153" i="5"/>
  <c r="L153" i="5"/>
  <c r="H153" i="5"/>
  <c r="M153" i="5"/>
  <c r="T153" i="5"/>
  <c r="Q153" i="5"/>
  <c r="W153" i="5"/>
  <c r="D33" i="5"/>
  <c r="S33" i="5"/>
  <c r="F33" i="5"/>
  <c r="R33" i="5"/>
  <c r="Q33" i="5"/>
  <c r="V33" i="5"/>
  <c r="T33" i="5"/>
  <c r="Y33" i="5"/>
  <c r="BT78" i="4"/>
  <c r="I33" i="5"/>
  <c r="G33" i="5"/>
  <c r="U33" i="5"/>
  <c r="J33" i="5"/>
  <c r="P33" i="5"/>
  <c r="C33" i="5"/>
  <c r="K33" i="5"/>
  <c r="E33" i="5"/>
  <c r="H33" i="5"/>
  <c r="L33" i="5"/>
  <c r="N33" i="5"/>
  <c r="M33" i="5"/>
  <c r="O33" i="5"/>
  <c r="X33" i="5"/>
  <c r="W33" i="5"/>
  <c r="K92" i="5"/>
  <c r="N92" i="5"/>
  <c r="T92" i="5"/>
  <c r="U92" i="5"/>
  <c r="C92" i="5"/>
  <c r="Y92" i="5"/>
  <c r="I92" i="5"/>
  <c r="H92" i="5"/>
  <c r="J92" i="5"/>
  <c r="E92" i="5"/>
  <c r="S92" i="5"/>
  <c r="P92" i="5"/>
  <c r="G92" i="5"/>
  <c r="BT270" i="4"/>
  <c r="F92" i="5"/>
  <c r="R92" i="5"/>
  <c r="V92" i="5"/>
  <c r="L92" i="5"/>
  <c r="Q92" i="5"/>
  <c r="D92" i="5"/>
  <c r="O92" i="5"/>
  <c r="M92" i="5"/>
  <c r="X92" i="5"/>
  <c r="W92" i="5"/>
  <c r="M80" i="5"/>
  <c r="P80" i="5"/>
  <c r="BT119" i="4"/>
  <c r="V80" i="5"/>
  <c r="T80" i="5"/>
  <c r="Y80" i="5"/>
  <c r="F80" i="5"/>
  <c r="L80" i="5"/>
  <c r="K80" i="5"/>
  <c r="N80" i="5"/>
  <c r="D80" i="5"/>
  <c r="J80" i="5"/>
  <c r="E80" i="5"/>
  <c r="Q80" i="5"/>
  <c r="R80" i="5"/>
  <c r="U80" i="5"/>
  <c r="O80" i="5"/>
  <c r="G80" i="5"/>
  <c r="S80" i="5"/>
  <c r="H80" i="5"/>
  <c r="C80" i="5"/>
  <c r="I80" i="5"/>
  <c r="X80" i="5"/>
  <c r="W80" i="5"/>
  <c r="Q250" i="5"/>
  <c r="K250" i="5"/>
  <c r="C250" i="5"/>
  <c r="N250" i="5"/>
  <c r="O250" i="5"/>
  <c r="Y250" i="5"/>
  <c r="D250" i="5"/>
  <c r="T250" i="5"/>
  <c r="P250" i="5"/>
  <c r="V250" i="5"/>
  <c r="U250" i="5"/>
  <c r="E250" i="5"/>
  <c r="I250" i="5"/>
  <c r="J250" i="5"/>
  <c r="S250" i="5"/>
  <c r="BT175" i="4"/>
  <c r="H250" i="5"/>
  <c r="L250" i="5"/>
  <c r="G250" i="5"/>
  <c r="F250" i="5"/>
  <c r="M250" i="5"/>
  <c r="R250" i="5"/>
  <c r="X250" i="5"/>
  <c r="W250" i="5"/>
  <c r="C142" i="5"/>
  <c r="S142" i="5"/>
  <c r="V142" i="5"/>
  <c r="K142" i="5"/>
  <c r="F142" i="5"/>
  <c r="N142" i="5"/>
  <c r="G142" i="5"/>
  <c r="J142" i="5"/>
  <c r="Y142" i="5"/>
  <c r="E142" i="5"/>
  <c r="I142" i="5"/>
  <c r="P142" i="5"/>
  <c r="M142" i="5"/>
  <c r="R142" i="5"/>
  <c r="L142" i="5"/>
  <c r="Q142" i="5"/>
  <c r="BT20" i="4"/>
  <c r="H142" i="5"/>
  <c r="U142" i="5"/>
  <c r="D142" i="5"/>
  <c r="O142" i="5"/>
  <c r="T142" i="5"/>
  <c r="X142" i="5"/>
  <c r="W142" i="5"/>
  <c r="Z248" i="5"/>
  <c r="Z118" i="5"/>
  <c r="Z303" i="5"/>
  <c r="Z64" i="5"/>
  <c r="Z76" i="5"/>
  <c r="Z198" i="5"/>
  <c r="Z29" i="5"/>
  <c r="Z288" i="5"/>
  <c r="Z40" i="5"/>
  <c r="Z219" i="5"/>
  <c r="Z57" i="5"/>
  <c r="Z58" i="5"/>
  <c r="Z28" i="5"/>
  <c r="Z254" i="5"/>
  <c r="Z38" i="5"/>
  <c r="Z113" i="5"/>
  <c r="Z53" i="5"/>
  <c r="Z164" i="5"/>
  <c r="Z173" i="5"/>
  <c r="Z140" i="5"/>
  <c r="Z79" i="5"/>
  <c r="Z97" i="5"/>
  <c r="Z72" i="5"/>
  <c r="Z48" i="5"/>
  <c r="Z253" i="5"/>
  <c r="Z247" i="5"/>
  <c r="Z237" i="5"/>
  <c r="Z49" i="5"/>
  <c r="Z55" i="5"/>
  <c r="Z155" i="5"/>
  <c r="Z104" i="5"/>
  <c r="Z124" i="5"/>
  <c r="Z218" i="5"/>
  <c r="Z96" i="5"/>
  <c r="Z206" i="5"/>
  <c r="Z255" i="5"/>
  <c r="Z296" i="5"/>
  <c r="Z100" i="5"/>
  <c r="Z11" i="5"/>
  <c r="Z239" i="5"/>
  <c r="Z141" i="5"/>
  <c r="Z105" i="5"/>
  <c r="Z276" i="5"/>
  <c r="Z15" i="5"/>
  <c r="Z293" i="5"/>
  <c r="Z183" i="5"/>
  <c r="Z252" i="5"/>
  <c r="Z214" i="5"/>
  <c r="Z152" i="5"/>
  <c r="Z257" i="5"/>
  <c r="Z202" i="5"/>
  <c r="Z235" i="5"/>
  <c r="Z62" i="5"/>
  <c r="Z192" i="5"/>
  <c r="Z56" i="5"/>
  <c r="Z193" i="5"/>
  <c r="Z251" i="5"/>
  <c r="Z59" i="5"/>
  <c r="Z170" i="5"/>
  <c r="Z119" i="5"/>
  <c r="Z292" i="5"/>
  <c r="Z168" i="5"/>
  <c r="Z122" i="5"/>
  <c r="Z207" i="5"/>
  <c r="Z228" i="5"/>
  <c r="Z259" i="5"/>
  <c r="Z291" i="5"/>
  <c r="Z129" i="5"/>
  <c r="Z120" i="5"/>
  <c r="Z200" i="5"/>
  <c r="Z115" i="5"/>
  <c r="Z44" i="5"/>
  <c r="Z261" i="5"/>
  <c r="Z290" i="5"/>
  <c r="Z227" i="5"/>
  <c r="Z272" i="5"/>
  <c r="Z37" i="5"/>
  <c r="Z128" i="5"/>
  <c r="Z99" i="5"/>
  <c r="Z157" i="5"/>
  <c r="Z203" i="5"/>
  <c r="Z103" i="5"/>
  <c r="Z9" i="5"/>
  <c r="Z279" i="5"/>
  <c r="Z85" i="5"/>
  <c r="Z84" i="5"/>
  <c r="Z137" i="5"/>
  <c r="Z50" i="5"/>
  <c r="Z185" i="5"/>
  <c r="Z264" i="5"/>
  <c r="Z233" i="5"/>
  <c r="Z163" i="5"/>
  <c r="Z109" i="5"/>
  <c r="Z190" i="5"/>
  <c r="Z234" i="5"/>
  <c r="Z153" i="5"/>
  <c r="Z302" i="5"/>
  <c r="Z33" i="5"/>
  <c r="Z92" i="5"/>
  <c r="Z199" i="5"/>
  <c r="Z80" i="5"/>
  <c r="Z289" i="5"/>
  <c r="Z250" i="5"/>
  <c r="Z195" i="5"/>
  <c r="Z125" i="5"/>
  <c r="Z191" i="5"/>
  <c r="Z61" i="5"/>
  <c r="Z197" i="5"/>
  <c r="Z165" i="5"/>
  <c r="Z63" i="5"/>
  <c r="Z142" i="5"/>
  <c r="Z285" i="5"/>
  <c r="Z242" i="5"/>
  <c r="Z209" i="5"/>
  <c r="Z158" i="5"/>
  <c r="Z201" i="5"/>
  <c r="Z134" i="5"/>
  <c r="Z215" i="5"/>
  <c r="Z221" i="5"/>
  <c r="Z189" i="5"/>
  <c r="Z25" i="5"/>
  <c r="Z175" i="5"/>
  <c r="Z39" i="5"/>
  <c r="Z78" i="5"/>
  <c r="Z284" i="5"/>
  <c r="Z179" i="5"/>
  <c r="Z54" i="5"/>
  <c r="Z114" i="5"/>
  <c r="Z146" i="5"/>
  <c r="Z150" i="5"/>
  <c r="Z69" i="5"/>
  <c r="Z87" i="5"/>
  <c r="Z60" i="5"/>
  <c r="Z148" i="5"/>
  <c r="Z65" i="5"/>
  <c r="Z301" i="5"/>
  <c r="Z51" i="5"/>
  <c r="Z110" i="5"/>
  <c r="Z27" i="5"/>
  <c r="Z161" i="5"/>
  <c r="Z280" i="5"/>
  <c r="Z249" i="5"/>
  <c r="Z278" i="5"/>
  <c r="Z143" i="5"/>
  <c r="G16" i="5"/>
  <c r="H16" i="5"/>
  <c r="Q16" i="5"/>
  <c r="P16" i="5"/>
  <c r="L16" i="5"/>
  <c r="T16" i="5"/>
  <c r="N16" i="5"/>
  <c r="BT199" i="4"/>
  <c r="I16" i="5"/>
  <c r="S16" i="5"/>
  <c r="O16" i="5"/>
  <c r="R16" i="5"/>
  <c r="J16" i="5"/>
  <c r="D16" i="5"/>
  <c r="V16" i="5"/>
  <c r="M16" i="5"/>
  <c r="Y16" i="5"/>
  <c r="U16" i="5"/>
  <c r="K16" i="5"/>
  <c r="E16" i="5"/>
  <c r="C16" i="5"/>
  <c r="X16" i="5"/>
  <c r="F16" i="5"/>
  <c r="W16" i="5"/>
  <c r="N68" i="5"/>
  <c r="U68" i="5"/>
  <c r="I68" i="5"/>
  <c r="Y68" i="5"/>
  <c r="H68" i="5"/>
  <c r="D68" i="5"/>
  <c r="C68" i="5"/>
  <c r="E68" i="5"/>
  <c r="BT79" i="4"/>
  <c r="O68" i="5"/>
  <c r="J68" i="5"/>
  <c r="R68" i="5"/>
  <c r="L68" i="5"/>
  <c r="K68" i="5"/>
  <c r="G68" i="5"/>
  <c r="P68" i="5"/>
  <c r="F68" i="5"/>
  <c r="S68" i="5"/>
  <c r="M68" i="5"/>
  <c r="T68" i="5"/>
  <c r="Q68" i="5"/>
  <c r="V68" i="5"/>
  <c r="X68" i="5"/>
  <c r="W68" i="5"/>
  <c r="C22" i="5"/>
  <c r="P22" i="5"/>
  <c r="K22" i="5"/>
  <c r="R22" i="5"/>
  <c r="J22" i="5"/>
  <c r="G22" i="5"/>
  <c r="Q22" i="5"/>
  <c r="Y22" i="5"/>
  <c r="E22" i="5"/>
  <c r="U22" i="5"/>
  <c r="L22" i="5"/>
  <c r="S22" i="5"/>
  <c r="BT50" i="4"/>
  <c r="N22" i="5"/>
  <c r="V22" i="5"/>
  <c r="H22" i="5"/>
  <c r="M22" i="5"/>
  <c r="F22" i="5"/>
  <c r="O22" i="5"/>
  <c r="T22" i="5"/>
  <c r="I22" i="5"/>
  <c r="D22" i="5"/>
  <c r="X22" i="5"/>
  <c r="W22" i="5"/>
  <c r="BT25" i="4"/>
  <c r="I236" i="5"/>
  <c r="T236" i="5"/>
  <c r="V236" i="5"/>
  <c r="M236" i="5"/>
  <c r="X236" i="5"/>
  <c r="O236" i="5"/>
  <c r="D236" i="5"/>
  <c r="S236" i="5"/>
  <c r="G236" i="5"/>
  <c r="U236" i="5"/>
  <c r="J236" i="5"/>
  <c r="K236" i="5"/>
  <c r="C236" i="5"/>
  <c r="R236" i="5"/>
  <c r="Q236" i="5"/>
  <c r="Y236" i="5"/>
  <c r="H236" i="5"/>
  <c r="F236" i="5"/>
  <c r="L236" i="5"/>
  <c r="E236" i="5"/>
  <c r="N236" i="5"/>
  <c r="P236" i="5"/>
  <c r="W236" i="5"/>
  <c r="R45" i="5"/>
  <c r="N45" i="5"/>
  <c r="F45" i="5"/>
  <c r="M45" i="5"/>
  <c r="Q45" i="5"/>
  <c r="Y45" i="5"/>
  <c r="D45" i="5"/>
  <c r="U45" i="5"/>
  <c r="G45" i="5"/>
  <c r="K45" i="5"/>
  <c r="H45" i="5"/>
  <c r="O45" i="5"/>
  <c r="BT11" i="4"/>
  <c r="I45" i="5"/>
  <c r="P45" i="5"/>
  <c r="T45" i="5"/>
  <c r="L45" i="5"/>
  <c r="E45" i="5"/>
  <c r="C45" i="5"/>
  <c r="J45" i="5"/>
  <c r="S45" i="5"/>
  <c r="V45" i="5"/>
  <c r="X45" i="5"/>
  <c r="W45" i="5"/>
  <c r="J231" i="5"/>
  <c r="L231" i="5"/>
  <c r="O231" i="5"/>
  <c r="N231" i="5"/>
  <c r="D231" i="5"/>
  <c r="Y231" i="5"/>
  <c r="E231" i="5"/>
  <c r="K231" i="5"/>
  <c r="BT189" i="4"/>
  <c r="S231" i="5"/>
  <c r="I231" i="5"/>
  <c r="U231" i="5"/>
  <c r="G231" i="5"/>
  <c r="T231" i="5"/>
  <c r="R231" i="5"/>
  <c r="F231" i="5"/>
  <c r="M231" i="5"/>
  <c r="P231" i="5"/>
  <c r="C231" i="5"/>
  <c r="H231" i="5"/>
  <c r="Q231" i="5"/>
  <c r="V231" i="5"/>
  <c r="X231" i="5"/>
  <c r="W231" i="5"/>
  <c r="R130" i="5"/>
  <c r="O130" i="5"/>
  <c r="F130" i="5"/>
  <c r="T130" i="5"/>
  <c r="U130" i="5"/>
  <c r="Y130" i="5"/>
  <c r="C130" i="5"/>
  <c r="S130" i="5"/>
  <c r="M130" i="5"/>
  <c r="L130" i="5"/>
  <c r="I130" i="5"/>
  <c r="E130" i="5"/>
  <c r="G130" i="5"/>
  <c r="J130" i="5"/>
  <c r="K130" i="5"/>
  <c r="P130" i="5"/>
  <c r="H130" i="5"/>
  <c r="BT18" i="4"/>
  <c r="N130" i="5"/>
  <c r="D130" i="5"/>
  <c r="Q130" i="5"/>
  <c r="V130" i="5"/>
  <c r="X130" i="5"/>
  <c r="W130" i="5"/>
  <c r="BT292" i="4"/>
  <c r="F216" i="5"/>
  <c r="K216" i="5"/>
  <c r="G216" i="5"/>
  <c r="E216" i="5"/>
  <c r="P216" i="5"/>
  <c r="D216" i="5"/>
  <c r="C216" i="5"/>
  <c r="T216" i="5"/>
  <c r="V216" i="5"/>
  <c r="L216" i="5"/>
  <c r="M216" i="5"/>
  <c r="U216" i="5"/>
  <c r="O216" i="5"/>
  <c r="Q216" i="5"/>
  <c r="Y216" i="5"/>
  <c r="J216" i="5"/>
  <c r="R216" i="5"/>
  <c r="H216" i="5"/>
  <c r="I216" i="5"/>
  <c r="S216" i="5"/>
  <c r="N216" i="5"/>
  <c r="X216" i="5"/>
  <c r="W216" i="5"/>
  <c r="J286" i="5"/>
  <c r="L286" i="5"/>
  <c r="G286" i="5"/>
  <c r="H286" i="5"/>
  <c r="T286" i="5"/>
  <c r="Y286" i="5"/>
  <c r="D286" i="5"/>
  <c r="R286" i="5"/>
  <c r="K286" i="5"/>
  <c r="O286" i="5"/>
  <c r="P286" i="5"/>
  <c r="V286" i="5"/>
  <c r="E286" i="5"/>
  <c r="C286" i="5"/>
  <c r="S286" i="5"/>
  <c r="Q286" i="5"/>
  <c r="F286" i="5"/>
  <c r="X286" i="5"/>
  <c r="M286" i="5"/>
  <c r="U286" i="5"/>
  <c r="N286" i="5"/>
  <c r="BT198" i="4"/>
  <c r="I286" i="5"/>
  <c r="W286" i="5"/>
  <c r="J41" i="5"/>
  <c r="I41" i="5"/>
  <c r="S41" i="5"/>
  <c r="G41" i="5"/>
  <c r="O41" i="5"/>
  <c r="P41" i="5"/>
  <c r="C41" i="5"/>
  <c r="D41" i="5"/>
  <c r="T41" i="5"/>
  <c r="K41" i="5"/>
  <c r="Y41" i="5"/>
  <c r="H41" i="5"/>
  <c r="L41" i="5"/>
  <c r="N41" i="5"/>
  <c r="R41" i="5"/>
  <c r="E41" i="5"/>
  <c r="M41" i="5"/>
  <c r="U41" i="5"/>
  <c r="BT10" i="4"/>
  <c r="F41" i="5"/>
  <c r="Q41" i="5"/>
  <c r="V41" i="5"/>
  <c r="X41" i="5"/>
  <c r="W41" i="5"/>
  <c r="F275" i="5"/>
  <c r="T275" i="5"/>
  <c r="E275" i="5"/>
  <c r="L275" i="5"/>
  <c r="P275" i="5"/>
  <c r="V275" i="5"/>
  <c r="K275" i="5"/>
  <c r="C275" i="5"/>
  <c r="O275" i="5"/>
  <c r="Y275" i="5"/>
  <c r="D275" i="5"/>
  <c r="I275" i="5"/>
  <c r="U275" i="5"/>
  <c r="S275" i="5"/>
  <c r="G275" i="5"/>
  <c r="X275" i="5"/>
  <c r="R275" i="5"/>
  <c r="H275" i="5"/>
  <c r="J275" i="5"/>
  <c r="BT304" i="4"/>
  <c r="M275" i="5"/>
  <c r="N275" i="5"/>
  <c r="Q275" i="5"/>
  <c r="W275" i="5"/>
  <c r="V196" i="5"/>
  <c r="F196" i="5"/>
  <c r="H196" i="5"/>
  <c r="L196" i="5"/>
  <c r="E196" i="5"/>
  <c r="N196" i="5"/>
  <c r="Q196" i="5"/>
  <c r="G196" i="5"/>
  <c r="S196" i="5"/>
  <c r="J196" i="5"/>
  <c r="R196" i="5"/>
  <c r="I196" i="5"/>
  <c r="O196" i="5"/>
  <c r="BT179" i="4"/>
  <c r="T196" i="5"/>
  <c r="Y196" i="5"/>
  <c r="K196" i="5"/>
  <c r="M196" i="5"/>
  <c r="C196" i="5"/>
  <c r="U196" i="5"/>
  <c r="D196" i="5"/>
  <c r="P196" i="5"/>
  <c r="X196" i="5"/>
  <c r="W196" i="5"/>
  <c r="M213" i="5"/>
  <c r="X213" i="5"/>
  <c r="U213" i="5"/>
  <c r="Q213" i="5"/>
  <c r="L213" i="5"/>
  <c r="T213" i="5"/>
  <c r="K213" i="5"/>
  <c r="C213" i="5"/>
  <c r="G213" i="5"/>
  <c r="O213" i="5"/>
  <c r="R213" i="5"/>
  <c r="S213" i="5"/>
  <c r="V213" i="5"/>
  <c r="E213" i="5"/>
  <c r="I213" i="5"/>
  <c r="N213" i="5"/>
  <c r="Y213" i="5"/>
  <c r="D213" i="5"/>
  <c r="BT248" i="4"/>
  <c r="J213" i="5"/>
  <c r="H213" i="5"/>
  <c r="P213" i="5"/>
  <c r="F213" i="5"/>
  <c r="W213" i="5"/>
  <c r="K208" i="5"/>
  <c r="P208" i="5"/>
  <c r="R208" i="5"/>
  <c r="Q208" i="5"/>
  <c r="D208" i="5"/>
  <c r="Y208" i="5"/>
  <c r="E208" i="5"/>
  <c r="H208" i="5"/>
  <c r="N208" i="5"/>
  <c r="F208" i="5"/>
  <c r="G208" i="5"/>
  <c r="I208" i="5"/>
  <c r="O208" i="5"/>
  <c r="V208" i="5"/>
  <c r="J208" i="5"/>
  <c r="U208" i="5"/>
  <c r="S208" i="5"/>
  <c r="L208" i="5"/>
  <c r="BT180" i="4"/>
  <c r="T208" i="5"/>
  <c r="C208" i="5"/>
  <c r="M208" i="5"/>
  <c r="X208" i="5"/>
  <c r="W208" i="5"/>
  <c r="BT229" i="4"/>
  <c r="D244" i="5"/>
  <c r="C244" i="5"/>
  <c r="L244" i="5"/>
  <c r="U244" i="5"/>
  <c r="V244" i="5"/>
  <c r="M244" i="5"/>
  <c r="K244" i="5"/>
  <c r="E244" i="5"/>
  <c r="I244" i="5"/>
  <c r="Q244" i="5"/>
  <c r="T244" i="5"/>
  <c r="R244" i="5"/>
  <c r="N244" i="5"/>
  <c r="Y244" i="5"/>
  <c r="S244" i="5"/>
  <c r="G244" i="5"/>
  <c r="H244" i="5"/>
  <c r="J244" i="5"/>
  <c r="F244" i="5"/>
  <c r="O244" i="5"/>
  <c r="P244" i="5"/>
  <c r="X244" i="5"/>
  <c r="W244" i="5"/>
  <c r="K256" i="5"/>
  <c r="C256" i="5"/>
  <c r="T256" i="5"/>
  <c r="J256" i="5"/>
  <c r="H256" i="5"/>
  <c r="U256" i="5"/>
  <c r="P256" i="5"/>
  <c r="I256" i="5"/>
  <c r="E256" i="5"/>
  <c r="N256" i="5"/>
  <c r="Y256" i="5"/>
  <c r="L256" i="5"/>
  <c r="O256" i="5"/>
  <c r="F256" i="5"/>
  <c r="G256" i="5"/>
  <c r="D256" i="5"/>
  <c r="M256" i="5"/>
  <c r="BT98" i="4"/>
  <c r="R256" i="5"/>
  <c r="S256" i="5"/>
  <c r="Q256" i="5"/>
  <c r="V256" i="5"/>
  <c r="X256" i="5"/>
  <c r="W256" i="5"/>
  <c r="M13" i="5"/>
  <c r="T13" i="5"/>
  <c r="L13" i="5"/>
  <c r="R13" i="5"/>
  <c r="N13" i="5"/>
  <c r="S13" i="5"/>
  <c r="Q13" i="5"/>
  <c r="U13" i="5"/>
  <c r="BT200" i="4"/>
  <c r="P13" i="5"/>
  <c r="Y13" i="5"/>
  <c r="H13" i="5"/>
  <c r="I13" i="5"/>
  <c r="J13" i="5"/>
  <c r="G13" i="5"/>
  <c r="O13" i="5"/>
  <c r="V13" i="5"/>
  <c r="K13" i="5"/>
  <c r="F13" i="5"/>
  <c r="E13" i="5"/>
  <c r="C13" i="5"/>
  <c r="D13" i="5"/>
  <c r="X13" i="5"/>
  <c r="W13" i="5"/>
  <c r="BT265" i="4"/>
  <c r="H18" i="5"/>
  <c r="S18" i="5"/>
  <c r="V18" i="5"/>
  <c r="L18" i="5"/>
  <c r="K18" i="5"/>
  <c r="F18" i="5"/>
  <c r="Q18" i="5"/>
  <c r="I18" i="5"/>
  <c r="C18" i="5"/>
  <c r="R18" i="5"/>
  <c r="E18" i="5"/>
  <c r="P18" i="5"/>
  <c r="Y18" i="5"/>
  <c r="G18" i="5"/>
  <c r="D18" i="5"/>
  <c r="T18" i="5"/>
  <c r="U18" i="5"/>
  <c r="N18" i="5"/>
  <c r="J18" i="5"/>
  <c r="M18" i="5"/>
  <c r="O18" i="5"/>
  <c r="X18" i="5"/>
  <c r="W18" i="5"/>
  <c r="D265" i="5"/>
  <c r="N265" i="5"/>
  <c r="BT71" i="4"/>
  <c r="T265" i="5"/>
  <c r="S265" i="5"/>
  <c r="Y265" i="5"/>
  <c r="G265" i="5"/>
  <c r="K265" i="5"/>
  <c r="R265" i="5"/>
  <c r="H265" i="5"/>
  <c r="J265" i="5"/>
  <c r="L265" i="5"/>
  <c r="E265" i="5"/>
  <c r="U265" i="5"/>
  <c r="I265" i="5"/>
  <c r="M265" i="5"/>
  <c r="O265" i="5"/>
  <c r="C265" i="5"/>
  <c r="P265" i="5"/>
  <c r="F265" i="5"/>
  <c r="Q265" i="5"/>
  <c r="V265" i="5"/>
  <c r="X265" i="5"/>
  <c r="W265" i="5"/>
  <c r="F181" i="5"/>
  <c r="S181" i="5"/>
  <c r="N181" i="5"/>
  <c r="D181" i="5"/>
  <c r="Y181" i="5"/>
  <c r="E181" i="5"/>
  <c r="V181" i="5"/>
  <c r="T181" i="5"/>
  <c r="BT286" i="4"/>
  <c r="P181" i="5"/>
  <c r="J181" i="5"/>
  <c r="G181" i="5"/>
  <c r="R181" i="5"/>
  <c r="O181" i="5"/>
  <c r="M181" i="5"/>
  <c r="Q181" i="5"/>
  <c r="C181" i="5"/>
  <c r="L181" i="5"/>
  <c r="H181" i="5"/>
  <c r="I181" i="5"/>
  <c r="K181" i="5"/>
  <c r="U181" i="5"/>
  <c r="X181" i="5"/>
  <c r="W181" i="5"/>
  <c r="P298" i="5"/>
  <c r="U298" i="5"/>
  <c r="H298" i="5"/>
  <c r="T298" i="5"/>
  <c r="Y298" i="5"/>
  <c r="C298" i="5"/>
  <c r="K298" i="5"/>
  <c r="J298" i="5"/>
  <c r="N298" i="5"/>
  <c r="M298" i="5"/>
  <c r="BT160" i="4"/>
  <c r="I298" i="5"/>
  <c r="S298" i="5"/>
  <c r="E298" i="5"/>
  <c r="D298" i="5"/>
  <c r="O298" i="5"/>
  <c r="R298" i="5"/>
  <c r="L298" i="5"/>
  <c r="G298" i="5"/>
  <c r="F298" i="5"/>
  <c r="Q298" i="5"/>
  <c r="V298" i="5"/>
  <c r="X298" i="5"/>
  <c r="W298" i="5"/>
  <c r="J98" i="5"/>
  <c r="M98" i="5"/>
  <c r="H98" i="5"/>
  <c r="BT271" i="4"/>
  <c r="K98" i="5"/>
  <c r="O98" i="5"/>
  <c r="N98" i="5"/>
  <c r="E98" i="5"/>
  <c r="T98" i="5"/>
  <c r="Q98" i="5"/>
  <c r="U98" i="5"/>
  <c r="S98" i="5"/>
  <c r="P98" i="5"/>
  <c r="R98" i="5"/>
  <c r="L98" i="5"/>
  <c r="Y98" i="5"/>
  <c r="I98" i="5"/>
  <c r="D98" i="5"/>
  <c r="G98" i="5"/>
  <c r="C98" i="5"/>
  <c r="F98" i="5"/>
  <c r="V98" i="5"/>
  <c r="X98" i="5"/>
  <c r="W98" i="5"/>
  <c r="E46" i="5"/>
  <c r="I46" i="5"/>
  <c r="M46" i="5"/>
  <c r="U46" i="5"/>
  <c r="F46" i="5"/>
  <c r="K46" i="5"/>
  <c r="BT117" i="4"/>
  <c r="H46" i="5"/>
  <c r="O46" i="5"/>
  <c r="S46" i="5"/>
  <c r="R46" i="5"/>
  <c r="J46" i="5"/>
  <c r="G46" i="5"/>
  <c r="D46" i="5"/>
  <c r="L46" i="5"/>
  <c r="Y46" i="5"/>
  <c r="N46" i="5"/>
  <c r="P46" i="5"/>
  <c r="C46" i="5"/>
  <c r="T46" i="5"/>
  <c r="Q46" i="5"/>
  <c r="V46" i="5"/>
  <c r="X46" i="5"/>
  <c r="W46" i="5"/>
  <c r="P67" i="5"/>
  <c r="H67" i="5"/>
  <c r="S67" i="5"/>
  <c r="D67" i="5"/>
  <c r="F67" i="5"/>
  <c r="T67" i="5"/>
  <c r="O67" i="5"/>
  <c r="C67" i="5"/>
  <c r="U67" i="5"/>
  <c r="M67" i="5"/>
  <c r="Y67" i="5"/>
  <c r="E67" i="5"/>
  <c r="L67" i="5"/>
  <c r="K67" i="5"/>
  <c r="Q67" i="5"/>
  <c r="G67" i="5"/>
  <c r="N67" i="5"/>
  <c r="V67" i="5"/>
  <c r="BT151" i="4"/>
  <c r="J67" i="5"/>
  <c r="I67" i="5"/>
  <c r="R67" i="5"/>
  <c r="X67" i="5"/>
  <c r="W67" i="5"/>
  <c r="BT138" i="4"/>
  <c r="I238" i="5"/>
  <c r="M238" i="5"/>
  <c r="T238" i="5"/>
  <c r="V238" i="5"/>
  <c r="H238" i="5"/>
  <c r="L238" i="5"/>
  <c r="G238" i="5"/>
  <c r="U238" i="5"/>
  <c r="E238" i="5"/>
  <c r="P238" i="5"/>
  <c r="K238" i="5"/>
  <c r="Q238" i="5"/>
  <c r="F238" i="5"/>
  <c r="O238" i="5"/>
  <c r="N238" i="5"/>
  <c r="Y238" i="5"/>
  <c r="R238" i="5"/>
  <c r="X238" i="5"/>
  <c r="C238" i="5"/>
  <c r="S238" i="5"/>
  <c r="J238" i="5"/>
  <c r="D238" i="5"/>
  <c r="W238" i="5"/>
  <c r="I151" i="5"/>
  <c r="P151" i="5"/>
  <c r="N151" i="5"/>
  <c r="T151" i="5"/>
  <c r="BT169" i="4"/>
  <c r="H151" i="5"/>
  <c r="S151" i="5"/>
  <c r="J151" i="5"/>
  <c r="Q151" i="5"/>
  <c r="K151" i="5"/>
  <c r="F151" i="5"/>
  <c r="R151" i="5"/>
  <c r="X151" i="5"/>
  <c r="Q121" i="5"/>
  <c r="BT152" i="4"/>
  <c r="C121" i="5"/>
  <c r="S121" i="5"/>
  <c r="V121" i="5"/>
  <c r="Y121" i="5"/>
  <c r="H121" i="5"/>
  <c r="P121" i="5"/>
  <c r="U121" i="5"/>
  <c r="J121" i="5"/>
  <c r="E121" i="5"/>
  <c r="R121" i="5"/>
  <c r="F121" i="5"/>
  <c r="T121" i="5"/>
  <c r="L121" i="5"/>
  <c r="N121" i="5"/>
  <c r="O121" i="5"/>
  <c r="M121" i="5"/>
  <c r="G121" i="5"/>
  <c r="K121" i="5"/>
  <c r="D121" i="5"/>
  <c r="I121" i="5"/>
  <c r="X121" i="5"/>
  <c r="W121" i="5"/>
  <c r="K194" i="5"/>
  <c r="G194" i="5"/>
  <c r="J194" i="5"/>
  <c r="F194" i="5"/>
  <c r="U194" i="5"/>
  <c r="M194" i="5"/>
  <c r="C194" i="5"/>
  <c r="R194" i="5"/>
  <c r="P194" i="5"/>
  <c r="Y194" i="5"/>
  <c r="D194" i="5"/>
  <c r="N194" i="5"/>
  <c r="Q194" i="5"/>
  <c r="T194" i="5"/>
  <c r="V194" i="5"/>
  <c r="I194" i="5"/>
  <c r="H194" i="5"/>
  <c r="L194" i="5"/>
  <c r="S194" i="5"/>
  <c r="BT157" i="4"/>
  <c r="E194" i="5"/>
  <c r="O194" i="5"/>
  <c r="X194" i="5"/>
  <c r="W194" i="5"/>
  <c r="S166" i="5"/>
  <c r="R166" i="5"/>
  <c r="L166" i="5"/>
  <c r="C166" i="5"/>
  <c r="J166" i="5"/>
  <c r="F166" i="5"/>
  <c r="P166" i="5"/>
  <c r="I166" i="5"/>
  <c r="Q166" i="5"/>
  <c r="O166" i="5"/>
  <c r="H166" i="5"/>
  <c r="G166" i="5"/>
  <c r="V166" i="5"/>
  <c r="U166" i="5"/>
  <c r="E166" i="5"/>
  <c r="N166" i="5"/>
  <c r="X166" i="5"/>
  <c r="M166" i="5"/>
  <c r="BT42" i="4"/>
  <c r="T166" i="5"/>
  <c r="K166" i="5"/>
  <c r="D166" i="5"/>
  <c r="Y166" i="5"/>
  <c r="W166" i="5"/>
  <c r="H20" i="5"/>
  <c r="S20" i="5"/>
  <c r="P20" i="5"/>
  <c r="T20" i="5"/>
  <c r="R20" i="5"/>
  <c r="L20" i="5"/>
  <c r="O20" i="5"/>
  <c r="E20" i="5"/>
  <c r="V20" i="5"/>
  <c r="Y20" i="5"/>
  <c r="BT225" i="4"/>
  <c r="F20" i="5"/>
  <c r="U20" i="5"/>
  <c r="G20" i="5"/>
  <c r="I20" i="5"/>
  <c r="K20" i="5"/>
  <c r="D20" i="5"/>
  <c r="C20" i="5"/>
  <c r="N20" i="5"/>
  <c r="Q20" i="5"/>
  <c r="J20" i="5"/>
  <c r="M20" i="5"/>
  <c r="X20" i="5"/>
  <c r="W20" i="5"/>
  <c r="BT170" i="4"/>
  <c r="I160" i="5"/>
  <c r="U160" i="5"/>
  <c r="F160" i="5"/>
  <c r="E160" i="5"/>
  <c r="M160" i="5"/>
  <c r="D160" i="5"/>
  <c r="C160" i="5"/>
  <c r="R160" i="5"/>
  <c r="P160" i="5"/>
  <c r="Q160" i="5"/>
  <c r="O160" i="5"/>
  <c r="N160" i="5"/>
  <c r="K160" i="5"/>
  <c r="Y160" i="5"/>
  <c r="H160" i="5"/>
  <c r="J160" i="5"/>
  <c r="S160" i="5"/>
  <c r="L160" i="5"/>
  <c r="T160" i="5"/>
  <c r="G160" i="5"/>
  <c r="V160" i="5"/>
  <c r="X160" i="5"/>
  <c r="W160" i="5"/>
  <c r="BT61" i="4"/>
  <c r="O135" i="5"/>
  <c r="C135" i="5"/>
  <c r="K135" i="5"/>
  <c r="F135" i="5"/>
  <c r="T135" i="5"/>
  <c r="N135" i="5"/>
  <c r="G135" i="5"/>
  <c r="R135" i="5"/>
  <c r="I135" i="5"/>
  <c r="S135" i="5"/>
  <c r="L135" i="5"/>
  <c r="M135" i="5"/>
  <c r="J135" i="5"/>
  <c r="Y135" i="5"/>
  <c r="E135" i="5"/>
  <c r="U135" i="5"/>
  <c r="H135" i="5"/>
  <c r="P135" i="5"/>
  <c r="D135" i="5"/>
  <c r="Q135" i="5"/>
  <c r="V135" i="5"/>
  <c r="X135" i="5"/>
  <c r="W135" i="5"/>
  <c r="BT31" i="4"/>
  <c r="I287" i="5"/>
  <c r="U287" i="5"/>
  <c r="C287" i="5"/>
  <c r="S287" i="5"/>
  <c r="R287" i="5"/>
  <c r="D287" i="5"/>
  <c r="H287" i="5"/>
  <c r="Q287" i="5"/>
  <c r="J287" i="5"/>
  <c r="M287" i="5"/>
  <c r="O287" i="5"/>
  <c r="V287" i="5"/>
  <c r="G287" i="5"/>
  <c r="F287" i="5"/>
  <c r="Y287" i="5"/>
  <c r="K287" i="5"/>
  <c r="L287" i="5"/>
  <c r="E287" i="5"/>
  <c r="P287" i="5"/>
  <c r="T287" i="5"/>
  <c r="N287" i="5"/>
  <c r="X287" i="5"/>
  <c r="W287" i="5"/>
  <c r="V86" i="5"/>
  <c r="BT140" i="4"/>
  <c r="J86" i="5"/>
  <c r="R86" i="5"/>
  <c r="E86" i="5"/>
  <c r="Y86" i="5"/>
  <c r="H86" i="5"/>
  <c r="O86" i="5"/>
  <c r="T86" i="5"/>
  <c r="N86" i="5"/>
  <c r="S86" i="5"/>
  <c r="P86" i="5"/>
  <c r="G86" i="5"/>
  <c r="U86" i="5"/>
  <c r="L86" i="5"/>
  <c r="F86" i="5"/>
  <c r="K86" i="5"/>
  <c r="I86" i="5"/>
  <c r="C86" i="5"/>
  <c r="M86" i="5"/>
  <c r="Q86" i="5"/>
  <c r="D86" i="5"/>
  <c r="X86" i="5"/>
  <c r="W86" i="5"/>
  <c r="BT108" i="4"/>
  <c r="C281" i="5"/>
  <c r="R281" i="5"/>
  <c r="E281" i="5"/>
  <c r="J281" i="5"/>
  <c r="K281" i="5"/>
  <c r="L281" i="5"/>
  <c r="G281" i="5"/>
  <c r="F281" i="5"/>
  <c r="M281" i="5"/>
  <c r="O281" i="5"/>
  <c r="N281" i="5"/>
  <c r="P281" i="5"/>
  <c r="V281" i="5"/>
  <c r="H281" i="5"/>
  <c r="Y281" i="5"/>
  <c r="Q281" i="5"/>
  <c r="T281" i="5"/>
  <c r="D281" i="5"/>
  <c r="S281" i="5"/>
  <c r="U281" i="5"/>
  <c r="I281" i="5"/>
  <c r="X281" i="5"/>
  <c r="W281" i="5"/>
  <c r="N229" i="5"/>
  <c r="O229" i="5"/>
  <c r="U229" i="5"/>
  <c r="M229" i="5"/>
  <c r="E229" i="5"/>
  <c r="L229" i="5"/>
  <c r="K229" i="5"/>
  <c r="V229" i="5"/>
  <c r="R229" i="5"/>
  <c r="S229" i="5"/>
  <c r="Y229" i="5"/>
  <c r="D229" i="5"/>
  <c r="I229" i="5"/>
  <c r="J229" i="5"/>
  <c r="F229" i="5"/>
  <c r="H229" i="5"/>
  <c r="P229" i="5"/>
  <c r="C229" i="5"/>
  <c r="X229" i="5"/>
  <c r="G229" i="5"/>
  <c r="Q229" i="5"/>
  <c r="T229" i="5"/>
  <c r="BT302" i="4"/>
  <c r="W229" i="5"/>
  <c r="N82" i="5"/>
  <c r="E82" i="5"/>
  <c r="Q82" i="5"/>
  <c r="D82" i="5"/>
  <c r="G82" i="5"/>
  <c r="O82" i="5"/>
  <c r="K82" i="5"/>
  <c r="S82" i="5"/>
  <c r="U82" i="5"/>
  <c r="J82" i="5"/>
  <c r="C82" i="5"/>
  <c r="P82" i="5"/>
  <c r="L82" i="5"/>
  <c r="M82" i="5"/>
  <c r="T82" i="5"/>
  <c r="Y82" i="5"/>
  <c r="BT235" i="4"/>
  <c r="I82" i="5"/>
  <c r="F82" i="5"/>
  <c r="R82" i="5"/>
  <c r="H82" i="5"/>
  <c r="V82" i="5"/>
  <c r="X82" i="5"/>
  <c r="W82" i="5"/>
  <c r="L262" i="5"/>
  <c r="E262" i="5"/>
  <c r="I262" i="5"/>
  <c r="D262" i="5"/>
  <c r="U262" i="5"/>
  <c r="M262" i="5"/>
  <c r="BT303" i="4"/>
  <c r="R262" i="5"/>
  <c r="C262" i="5"/>
  <c r="O262" i="5"/>
  <c r="N262" i="5"/>
  <c r="S262" i="5"/>
  <c r="T262" i="5"/>
  <c r="Y262" i="5"/>
  <c r="G262" i="5"/>
  <c r="J262" i="5"/>
  <c r="F262" i="5"/>
  <c r="K262" i="5"/>
  <c r="H262" i="5"/>
  <c r="P262" i="5"/>
  <c r="Q262" i="5"/>
  <c r="V262" i="5"/>
  <c r="X262" i="5"/>
  <c r="W262" i="5"/>
  <c r="Q17" i="5"/>
  <c r="K17" i="5"/>
  <c r="S17" i="5"/>
  <c r="E17" i="5"/>
  <c r="H17" i="5"/>
  <c r="Y17" i="5"/>
  <c r="M17" i="5"/>
  <c r="O17" i="5"/>
  <c r="F17" i="5"/>
  <c r="V17" i="5"/>
  <c r="P17" i="5"/>
  <c r="R17" i="5"/>
  <c r="U17" i="5"/>
  <c r="T17" i="5"/>
  <c r="D17" i="5"/>
  <c r="I17" i="5"/>
  <c r="G17" i="5"/>
  <c r="N17" i="5"/>
  <c r="BT49" i="4"/>
  <c r="C17" i="5"/>
  <c r="L17" i="5"/>
  <c r="J17" i="5"/>
  <c r="X17" i="5"/>
  <c r="W17" i="5"/>
  <c r="M91" i="5"/>
  <c r="N91" i="5"/>
  <c r="K91" i="5"/>
  <c r="G91" i="5"/>
  <c r="Y91" i="5"/>
  <c r="E91" i="5"/>
  <c r="T91" i="5"/>
  <c r="L91" i="5"/>
  <c r="S91" i="5"/>
  <c r="J91" i="5"/>
  <c r="V91" i="5"/>
  <c r="BT208" i="4"/>
  <c r="I91" i="5"/>
  <c r="U91" i="5"/>
  <c r="D91" i="5"/>
  <c r="F91" i="5"/>
  <c r="C91" i="5"/>
  <c r="H91" i="5"/>
  <c r="P91" i="5"/>
  <c r="Q91" i="5"/>
  <c r="R91" i="5"/>
  <c r="O91" i="5"/>
  <c r="X91" i="5"/>
  <c r="W91" i="5"/>
  <c r="U102" i="5"/>
  <c r="V102" i="5"/>
  <c r="O102" i="5"/>
  <c r="D102" i="5"/>
  <c r="Q102" i="5"/>
  <c r="Y102" i="5"/>
  <c r="I102" i="5"/>
  <c r="J102" i="5"/>
  <c r="N102" i="5"/>
  <c r="L102" i="5"/>
  <c r="P102" i="5"/>
  <c r="K102" i="5"/>
  <c r="BT16" i="4"/>
  <c r="H102" i="5"/>
  <c r="S102" i="5"/>
  <c r="E102" i="5"/>
  <c r="R102" i="5"/>
  <c r="F102" i="5"/>
  <c r="T102" i="5"/>
  <c r="M102" i="5"/>
  <c r="C102" i="5"/>
  <c r="G102" i="5"/>
  <c r="X102" i="5"/>
  <c r="W102" i="5"/>
  <c r="J127" i="5"/>
  <c r="T127" i="5"/>
  <c r="H127" i="5"/>
  <c r="M127" i="5"/>
  <c r="U127" i="5"/>
  <c r="O127" i="5"/>
  <c r="P127" i="5"/>
  <c r="Q127" i="5"/>
  <c r="G127" i="5"/>
  <c r="K127" i="5"/>
  <c r="Y127" i="5"/>
  <c r="E127" i="5"/>
  <c r="I127" i="5"/>
  <c r="N127" i="5"/>
  <c r="L127" i="5"/>
  <c r="V127" i="5"/>
  <c r="R127" i="5"/>
  <c r="D127" i="5"/>
  <c r="X127" i="5"/>
  <c r="S127" i="5"/>
  <c r="C127" i="5"/>
  <c r="BT184" i="4"/>
  <c r="F127" i="5"/>
  <c r="W127" i="5"/>
  <c r="BT115" i="4"/>
  <c r="H35" i="5"/>
  <c r="D35" i="5"/>
  <c r="O35" i="5"/>
  <c r="J35" i="5"/>
  <c r="V35" i="5"/>
  <c r="C35" i="5"/>
  <c r="U35" i="5"/>
  <c r="R35" i="5"/>
  <c r="T35" i="5"/>
  <c r="M35" i="5"/>
  <c r="K35" i="5"/>
  <c r="G35" i="5"/>
  <c r="F35" i="5"/>
  <c r="Y35" i="5"/>
  <c r="E35" i="5"/>
  <c r="N35" i="5"/>
  <c r="I35" i="5"/>
  <c r="L35" i="5"/>
  <c r="Q35" i="5"/>
  <c r="S35" i="5"/>
  <c r="P35" i="5"/>
  <c r="X35" i="5"/>
  <c r="W35" i="5"/>
  <c r="K240" i="5"/>
  <c r="BT28" i="4"/>
  <c r="S240" i="5"/>
  <c r="O240" i="5"/>
  <c r="Y240" i="5"/>
  <c r="E240" i="5"/>
  <c r="R240" i="5"/>
  <c r="M240" i="5"/>
  <c r="F240" i="5"/>
  <c r="C240" i="5"/>
  <c r="L240" i="5"/>
  <c r="I240" i="5"/>
  <c r="H240" i="5"/>
  <c r="T240" i="5"/>
  <c r="U240" i="5"/>
  <c r="N240" i="5"/>
  <c r="D240" i="5"/>
  <c r="G240" i="5"/>
  <c r="J240" i="5"/>
  <c r="P240" i="5"/>
  <c r="Q240" i="5"/>
  <c r="V240" i="5"/>
  <c r="X240" i="5"/>
  <c r="W240" i="5"/>
  <c r="BT125" i="4"/>
  <c r="I136" i="5"/>
  <c r="O136" i="5"/>
  <c r="L136" i="5"/>
  <c r="Q136" i="5"/>
  <c r="F136" i="5"/>
  <c r="M136" i="5"/>
  <c r="D136" i="5"/>
  <c r="U136" i="5"/>
  <c r="G136" i="5"/>
  <c r="E136" i="5"/>
  <c r="R136" i="5"/>
  <c r="V136" i="5"/>
  <c r="C136" i="5"/>
  <c r="T136" i="5"/>
  <c r="S136" i="5"/>
  <c r="Y136" i="5"/>
  <c r="K136" i="5"/>
  <c r="P136" i="5"/>
  <c r="H136" i="5"/>
  <c r="X136" i="5"/>
  <c r="N136" i="5"/>
  <c r="J136" i="5"/>
  <c r="W136" i="5"/>
  <c r="E246" i="5"/>
  <c r="G246" i="5"/>
  <c r="C246" i="5"/>
  <c r="J246" i="5"/>
  <c r="V246" i="5"/>
  <c r="M246" i="5"/>
  <c r="O246" i="5"/>
  <c r="N246" i="5"/>
  <c r="BT242" i="4"/>
  <c r="H246" i="5"/>
  <c r="U246" i="5"/>
  <c r="R246" i="5"/>
  <c r="F246" i="5"/>
  <c r="T246" i="5"/>
  <c r="K246" i="5"/>
  <c r="Y246" i="5"/>
  <c r="D246" i="5"/>
  <c r="Q246" i="5"/>
  <c r="I246" i="5"/>
  <c r="L246" i="5"/>
  <c r="S246" i="5"/>
  <c r="P246" i="5"/>
  <c r="X246" i="5"/>
  <c r="W246" i="5"/>
  <c r="V300" i="5"/>
  <c r="L300" i="5"/>
  <c r="R300" i="5"/>
  <c r="E300" i="5"/>
  <c r="Y300" i="5"/>
  <c r="H300" i="5"/>
  <c r="I300" i="5"/>
  <c r="K300" i="5"/>
  <c r="U300" i="5"/>
  <c r="F300" i="5"/>
  <c r="S300" i="5"/>
  <c r="BT136" i="4"/>
  <c r="D300" i="5"/>
  <c r="T300" i="5"/>
  <c r="G300" i="5"/>
  <c r="J300" i="5"/>
  <c r="N300" i="5"/>
  <c r="C300" i="5"/>
  <c r="Q300" i="5"/>
  <c r="O300" i="5"/>
  <c r="M300" i="5"/>
  <c r="P300" i="5"/>
  <c r="X300" i="5"/>
  <c r="W300" i="5"/>
  <c r="N266" i="5"/>
  <c r="O266" i="5"/>
  <c r="U266" i="5"/>
  <c r="H266" i="5"/>
  <c r="S266" i="5"/>
  <c r="K266" i="5"/>
  <c r="J266" i="5"/>
  <c r="L266" i="5"/>
  <c r="Y266" i="5"/>
  <c r="I266" i="5"/>
  <c r="E266" i="5"/>
  <c r="P266" i="5"/>
  <c r="G266" i="5"/>
  <c r="R266" i="5"/>
  <c r="C266" i="5"/>
  <c r="M266" i="5"/>
  <c r="D266" i="5"/>
  <c r="T266" i="5"/>
  <c r="F266" i="5"/>
  <c r="BT204" i="4"/>
  <c r="Q266" i="5"/>
  <c r="V266" i="5"/>
  <c r="X266" i="5"/>
  <c r="W266" i="5"/>
  <c r="O273" i="5"/>
  <c r="M273" i="5"/>
  <c r="P273" i="5"/>
  <c r="E273" i="5"/>
  <c r="BT243" i="4"/>
  <c r="U273" i="5"/>
  <c r="N273" i="5"/>
  <c r="S273" i="5"/>
  <c r="K273" i="5"/>
  <c r="T273" i="5"/>
  <c r="Y273" i="5"/>
  <c r="H273" i="5"/>
  <c r="Q273" i="5"/>
  <c r="R273" i="5"/>
  <c r="I273" i="5"/>
  <c r="G273" i="5"/>
  <c r="L273" i="5"/>
  <c r="V273" i="5"/>
  <c r="F273" i="5"/>
  <c r="J273" i="5"/>
  <c r="D273" i="5"/>
  <c r="C273" i="5"/>
  <c r="X273" i="5"/>
  <c r="W273" i="5"/>
  <c r="E123" i="5"/>
  <c r="J123" i="5"/>
  <c r="K123" i="5"/>
  <c r="V123" i="5"/>
  <c r="G123" i="5"/>
  <c r="F123" i="5"/>
  <c r="R123" i="5"/>
  <c r="M123" i="5"/>
  <c r="T123" i="5"/>
  <c r="Y123" i="5"/>
  <c r="BT124" i="4"/>
  <c r="I123" i="5"/>
  <c r="S123" i="5"/>
  <c r="D123" i="5"/>
  <c r="O123" i="5"/>
  <c r="N123" i="5"/>
  <c r="U123" i="5"/>
  <c r="H123" i="5"/>
  <c r="C123" i="5"/>
  <c r="P123" i="5"/>
  <c r="Q123" i="5"/>
  <c r="L123" i="5"/>
  <c r="X123" i="5"/>
  <c r="W123" i="5"/>
  <c r="U270" i="5"/>
  <c r="N270" i="5"/>
  <c r="F270" i="5"/>
  <c r="H270" i="5"/>
  <c r="K270" i="5"/>
  <c r="Y270" i="5"/>
  <c r="C270" i="5"/>
  <c r="S270" i="5"/>
  <c r="L270" i="5"/>
  <c r="M270" i="5"/>
  <c r="J270" i="5"/>
  <c r="V270" i="5"/>
  <c r="BT72" i="4"/>
  <c r="I270" i="5"/>
  <c r="P270" i="5"/>
  <c r="E270" i="5"/>
  <c r="D270" i="5"/>
  <c r="X270" i="5"/>
  <c r="O270" i="5"/>
  <c r="Q270" i="5"/>
  <c r="R270" i="5"/>
  <c r="G270" i="5"/>
  <c r="T270" i="5"/>
  <c r="W270" i="5"/>
  <c r="BT194" i="4"/>
  <c r="V222" i="5"/>
  <c r="F222" i="5"/>
  <c r="O222" i="5"/>
  <c r="J222" i="5"/>
  <c r="Q222" i="5"/>
  <c r="N222" i="5"/>
  <c r="K222" i="5"/>
  <c r="S222" i="5"/>
  <c r="I222" i="5"/>
  <c r="M222" i="5"/>
  <c r="R222" i="5"/>
  <c r="L222" i="5"/>
  <c r="D222" i="5"/>
  <c r="Y222" i="5"/>
  <c r="C222" i="5"/>
  <c r="T222" i="5"/>
  <c r="G222" i="5"/>
  <c r="H222" i="5"/>
  <c r="U222" i="5"/>
  <c r="E222" i="5"/>
  <c r="P222" i="5"/>
  <c r="X222" i="5"/>
  <c r="W222" i="5"/>
  <c r="J182" i="5"/>
  <c r="R182" i="5"/>
  <c r="F182" i="5"/>
  <c r="O182" i="5"/>
  <c r="U182" i="5"/>
  <c r="Y182" i="5"/>
  <c r="K182" i="5"/>
  <c r="T182" i="5"/>
  <c r="L182" i="5"/>
  <c r="P182" i="5"/>
  <c r="E182" i="5"/>
  <c r="M182" i="5"/>
  <c r="C182" i="5"/>
  <c r="I182" i="5"/>
  <c r="S182" i="5"/>
  <c r="D182" i="5"/>
  <c r="G182" i="5"/>
  <c r="N182" i="5"/>
  <c r="H182" i="5"/>
  <c r="BT305" i="4"/>
  <c r="V182" i="5"/>
  <c r="Q182" i="5"/>
  <c r="X182" i="5"/>
  <c r="W182" i="5"/>
  <c r="P171" i="5"/>
  <c r="H171" i="5"/>
  <c r="T171" i="5"/>
  <c r="M171" i="5"/>
  <c r="G171" i="5"/>
  <c r="O171" i="5"/>
  <c r="J171" i="5"/>
  <c r="D171" i="5"/>
  <c r="Q171" i="5"/>
  <c r="L171" i="5"/>
  <c r="Y171" i="5"/>
  <c r="E171" i="5"/>
  <c r="S171" i="5"/>
  <c r="R171" i="5"/>
  <c r="N171" i="5"/>
  <c r="K171" i="5"/>
  <c r="V171" i="5"/>
  <c r="U171" i="5"/>
  <c r="BT21" i="4"/>
  <c r="F171" i="5"/>
  <c r="I171" i="5"/>
  <c r="C171" i="5"/>
  <c r="X171" i="5"/>
  <c r="W171" i="5"/>
  <c r="D101" i="5"/>
  <c r="I101" i="5"/>
  <c r="G101" i="5"/>
  <c r="S101" i="5"/>
  <c r="H101" i="5"/>
  <c r="O101" i="5"/>
  <c r="T101" i="5"/>
  <c r="R101" i="5"/>
  <c r="BT41" i="4"/>
  <c r="C101" i="5"/>
  <c r="L101" i="5"/>
  <c r="E101" i="5"/>
  <c r="P101" i="5"/>
  <c r="K101" i="5"/>
  <c r="Q101" i="5"/>
  <c r="U101" i="5"/>
  <c r="J101" i="5"/>
  <c r="V101" i="5"/>
  <c r="M101" i="5"/>
  <c r="F101" i="5"/>
  <c r="N101" i="5"/>
  <c r="Y101" i="5"/>
  <c r="X101" i="5"/>
  <c r="W101" i="5"/>
  <c r="E154" i="5"/>
  <c r="J154" i="5"/>
  <c r="N154" i="5"/>
  <c r="BT301" i="4"/>
  <c r="R154" i="5"/>
  <c r="K154" i="5"/>
  <c r="H154" i="5"/>
  <c r="M154" i="5"/>
  <c r="I154" i="5"/>
  <c r="Q154" i="5"/>
  <c r="F154" i="5"/>
  <c r="T154" i="5"/>
  <c r="O154" i="5"/>
  <c r="D154" i="5"/>
  <c r="Y154" i="5"/>
  <c r="L154" i="5"/>
  <c r="G154" i="5"/>
  <c r="C154" i="5"/>
  <c r="P154" i="5"/>
  <c r="U154" i="5"/>
  <c r="S154" i="5"/>
  <c r="V154" i="5"/>
  <c r="X154" i="5"/>
  <c r="W154" i="5"/>
  <c r="C159" i="5"/>
  <c r="D159" i="5"/>
  <c r="E159" i="5"/>
  <c r="J159" i="5"/>
  <c r="G159" i="5"/>
  <c r="K159" i="5"/>
  <c r="O159" i="5"/>
  <c r="U159" i="5"/>
  <c r="V159" i="5"/>
  <c r="P159" i="5"/>
  <c r="N159" i="5"/>
  <c r="Q159" i="5"/>
  <c r="T159" i="5"/>
  <c r="BT186" i="4"/>
  <c r="R159" i="5"/>
  <c r="Y159" i="5"/>
  <c r="S159" i="5"/>
  <c r="H159" i="5"/>
  <c r="F159" i="5"/>
  <c r="M159" i="5"/>
  <c r="I159" i="5"/>
  <c r="L159" i="5"/>
  <c r="X159" i="5"/>
  <c r="W159" i="5"/>
  <c r="O139" i="5"/>
  <c r="BT150" i="4"/>
  <c r="P139" i="5"/>
  <c r="E139" i="5"/>
  <c r="I139" i="5"/>
  <c r="X139" i="5"/>
  <c r="T139" i="5"/>
  <c r="N139" i="5"/>
  <c r="J139" i="5"/>
  <c r="U139" i="5"/>
  <c r="L139" i="5"/>
  <c r="G139" i="5"/>
  <c r="K139" i="5"/>
  <c r="R139" i="5"/>
  <c r="C139" i="5"/>
  <c r="Q139" i="5"/>
  <c r="D139" i="5"/>
  <c r="H139" i="5"/>
  <c r="F139" i="5"/>
  <c r="V139" i="5"/>
  <c r="S139" i="5"/>
  <c r="M139" i="5"/>
  <c r="W139" i="5"/>
  <c r="Y139" i="5"/>
  <c r="N169" i="5"/>
  <c r="K169" i="5"/>
  <c r="G169" i="5"/>
  <c r="Q169" i="5"/>
  <c r="H169" i="5"/>
  <c r="Y169" i="5"/>
  <c r="D169" i="5"/>
  <c r="S169" i="5"/>
  <c r="M169" i="5"/>
  <c r="J169" i="5"/>
  <c r="E169" i="5"/>
  <c r="T169" i="5"/>
  <c r="BT62" i="4"/>
  <c r="I169" i="5"/>
  <c r="R169" i="5"/>
  <c r="V169" i="5"/>
  <c r="O169" i="5"/>
  <c r="U169" i="5"/>
  <c r="P169" i="5"/>
  <c r="F169" i="5"/>
  <c r="C169" i="5"/>
  <c r="L169" i="5"/>
  <c r="X169" i="5"/>
  <c r="W169" i="5"/>
  <c r="P138" i="5"/>
  <c r="M138" i="5"/>
  <c r="O138" i="5"/>
  <c r="G138" i="5"/>
  <c r="V138" i="5"/>
  <c r="Y138" i="5"/>
  <c r="D138" i="5"/>
  <c r="C138" i="5"/>
  <c r="T138" i="5"/>
  <c r="H138" i="5"/>
  <c r="S138" i="5"/>
  <c r="Q138" i="5"/>
  <c r="I138" i="5"/>
  <c r="E138" i="5"/>
  <c r="U138" i="5"/>
  <c r="L138" i="5"/>
  <c r="F138" i="5"/>
  <c r="X138" i="5"/>
  <c r="N138" i="5"/>
  <c r="K138" i="5"/>
  <c r="R138" i="5"/>
  <c r="J138" i="5"/>
  <c r="BT251" i="4"/>
  <c r="W138" i="5"/>
  <c r="BT280" i="4"/>
  <c r="G94" i="5"/>
  <c r="S94" i="5"/>
  <c r="R94" i="5"/>
  <c r="D94" i="5"/>
  <c r="C94" i="5"/>
  <c r="M94" i="5"/>
  <c r="K94" i="5"/>
  <c r="F94" i="5"/>
  <c r="E94" i="5"/>
  <c r="P94" i="5"/>
  <c r="O94" i="5"/>
  <c r="J94" i="5"/>
  <c r="Q94" i="5"/>
  <c r="N94" i="5"/>
  <c r="T94" i="5"/>
  <c r="Y94" i="5"/>
  <c r="I94" i="5"/>
  <c r="H94" i="5"/>
  <c r="V94" i="5"/>
  <c r="U94" i="5"/>
  <c r="L94" i="5"/>
  <c r="X94" i="5"/>
  <c r="W94" i="5"/>
  <c r="L106" i="5"/>
  <c r="R106" i="5"/>
  <c r="E106" i="5"/>
  <c r="C106" i="5"/>
  <c r="G106" i="5"/>
  <c r="K106" i="5"/>
  <c r="M106" i="5"/>
  <c r="T106" i="5"/>
  <c r="BT272" i="4"/>
  <c r="O106" i="5"/>
  <c r="Y106" i="5"/>
  <c r="H106" i="5"/>
  <c r="S106" i="5"/>
  <c r="N106" i="5"/>
  <c r="P106" i="5"/>
  <c r="I106" i="5"/>
  <c r="D106" i="5"/>
  <c r="J106" i="5"/>
  <c r="U106" i="5"/>
  <c r="F106" i="5"/>
  <c r="Q106" i="5"/>
  <c r="V106" i="5"/>
  <c r="X106" i="5"/>
  <c r="W106" i="5"/>
  <c r="D81" i="5"/>
  <c r="S81" i="5"/>
  <c r="U81" i="5"/>
  <c r="I81" i="5"/>
  <c r="N81" i="5"/>
  <c r="Y81" i="5"/>
  <c r="H81" i="5"/>
  <c r="C81" i="5"/>
  <c r="J81" i="5"/>
  <c r="G81" i="5"/>
  <c r="K81" i="5"/>
  <c r="O81" i="5"/>
  <c r="BT268" i="4"/>
  <c r="L81" i="5"/>
  <c r="R81" i="5"/>
  <c r="Q81" i="5"/>
  <c r="P81" i="5"/>
  <c r="E81" i="5"/>
  <c r="M81" i="5"/>
  <c r="F81" i="5"/>
  <c r="T81" i="5"/>
  <c r="V81" i="5"/>
  <c r="X81" i="5"/>
  <c r="W81" i="5"/>
  <c r="Q304" i="5"/>
  <c r="N304" i="5"/>
  <c r="G304" i="5"/>
  <c r="T304" i="5"/>
  <c r="V304" i="5"/>
  <c r="Y304" i="5"/>
  <c r="F304" i="5"/>
  <c r="S304" i="5"/>
  <c r="O304" i="5"/>
  <c r="K304" i="5"/>
  <c r="D304" i="5"/>
  <c r="P304" i="5"/>
  <c r="C304" i="5"/>
  <c r="E304" i="5"/>
  <c r="R304" i="5"/>
  <c r="L304" i="5"/>
  <c r="U304" i="5"/>
  <c r="M304" i="5"/>
  <c r="BT256" i="4"/>
  <c r="J304" i="5"/>
  <c r="I304" i="5"/>
  <c r="H304" i="5"/>
  <c r="X304" i="5"/>
  <c r="W304" i="5"/>
  <c r="BT139" i="4"/>
  <c r="D260" i="5"/>
  <c r="S260" i="5"/>
  <c r="G260" i="5"/>
  <c r="P260" i="5"/>
  <c r="K260" i="5"/>
  <c r="Q260" i="5"/>
  <c r="C260" i="5"/>
  <c r="R260" i="5"/>
  <c r="I260" i="5"/>
  <c r="N260" i="5"/>
  <c r="O260" i="5"/>
  <c r="J260" i="5"/>
  <c r="L260" i="5"/>
  <c r="U260" i="5"/>
  <c r="Y260" i="5"/>
  <c r="M260" i="5"/>
  <c r="V260" i="5"/>
  <c r="H260" i="5"/>
  <c r="T260" i="5"/>
  <c r="E260" i="5"/>
  <c r="F260" i="5"/>
  <c r="X260" i="5"/>
  <c r="W260" i="5"/>
  <c r="N258" i="5"/>
  <c r="O258" i="5"/>
  <c r="K258" i="5"/>
  <c r="S258" i="5"/>
  <c r="L258" i="5"/>
  <c r="Y258" i="5"/>
  <c r="P258" i="5"/>
  <c r="V258" i="5"/>
  <c r="H258" i="5"/>
  <c r="T258" i="5"/>
  <c r="J258" i="5"/>
  <c r="U258" i="5"/>
  <c r="Q258" i="5"/>
  <c r="F258" i="5"/>
  <c r="D258" i="5"/>
  <c r="C258" i="5"/>
  <c r="I258" i="5"/>
  <c r="G258" i="5"/>
  <c r="R258" i="5"/>
  <c r="E258" i="5"/>
  <c r="BT277" i="4"/>
  <c r="M258" i="5"/>
  <c r="X258" i="5"/>
  <c r="W258" i="5"/>
  <c r="H71" i="5"/>
  <c r="J71" i="5"/>
  <c r="R71" i="5"/>
  <c r="V71" i="5"/>
  <c r="U71" i="5"/>
  <c r="X71" i="5"/>
  <c r="Q71" i="5"/>
  <c r="F71" i="5"/>
  <c r="E71" i="5"/>
  <c r="K71" i="5"/>
  <c r="D71" i="5"/>
  <c r="N71" i="5"/>
  <c r="BT40" i="4"/>
  <c r="S71" i="5"/>
  <c r="T71" i="5"/>
  <c r="O71" i="5"/>
  <c r="Y71" i="5"/>
  <c r="M71" i="5"/>
  <c r="C71" i="5"/>
  <c r="I71" i="5"/>
  <c r="G71" i="5"/>
  <c r="P71" i="5"/>
  <c r="L71" i="5"/>
  <c r="W71" i="5"/>
  <c r="M31" i="5"/>
  <c r="H31" i="5"/>
  <c r="F31" i="5"/>
  <c r="P31" i="5"/>
  <c r="BT215" i="4"/>
  <c r="O31" i="5"/>
  <c r="K31" i="5"/>
  <c r="C31" i="5"/>
  <c r="J31" i="5"/>
  <c r="R31" i="5"/>
  <c r="Y31" i="5"/>
  <c r="I31" i="5"/>
  <c r="U31" i="5"/>
  <c r="N31" i="5"/>
  <c r="T31" i="5"/>
  <c r="L31" i="5"/>
  <c r="D31" i="5"/>
  <c r="E31" i="5"/>
  <c r="G31" i="5"/>
  <c r="S31" i="5"/>
  <c r="Q31" i="5"/>
  <c r="V31" i="5"/>
  <c r="X31" i="5"/>
  <c r="W31" i="5"/>
  <c r="D299" i="5"/>
  <c r="I299" i="5"/>
  <c r="U299" i="5"/>
  <c r="Q299" i="5"/>
  <c r="T299" i="5"/>
  <c r="O299" i="5"/>
  <c r="H299" i="5"/>
  <c r="J299" i="5"/>
  <c r="C299" i="5"/>
  <c r="M299" i="5"/>
  <c r="K299" i="5"/>
  <c r="L299" i="5"/>
  <c r="E299" i="5"/>
  <c r="V299" i="5"/>
  <c r="G299" i="5"/>
  <c r="Y299" i="5"/>
  <c r="F299" i="5"/>
  <c r="BT213" i="4"/>
  <c r="S299" i="5"/>
  <c r="P299" i="5"/>
  <c r="R299" i="5"/>
  <c r="N299" i="5"/>
  <c r="X299" i="5"/>
  <c r="W299" i="5"/>
  <c r="BT91" i="4"/>
  <c r="I188" i="5"/>
  <c r="S188" i="5"/>
  <c r="J188" i="5"/>
  <c r="O188" i="5"/>
  <c r="U188" i="5"/>
  <c r="D188" i="5"/>
  <c r="C188" i="5"/>
  <c r="T188" i="5"/>
  <c r="M188" i="5"/>
  <c r="R188" i="5"/>
  <c r="L188" i="5"/>
  <c r="Q188" i="5"/>
  <c r="K188" i="5"/>
  <c r="F188" i="5"/>
  <c r="Y188" i="5"/>
  <c r="H188" i="5"/>
  <c r="E188" i="5"/>
  <c r="N188" i="5"/>
  <c r="V188" i="5"/>
  <c r="P188" i="5"/>
  <c r="G188" i="5"/>
  <c r="X188" i="5"/>
  <c r="W188" i="5"/>
  <c r="Q241" i="5"/>
  <c r="L241" i="5"/>
  <c r="G241" i="5"/>
  <c r="M241" i="5"/>
  <c r="H241" i="5"/>
  <c r="Y241" i="5"/>
  <c r="D241" i="5"/>
  <c r="T241" i="5"/>
  <c r="U241" i="5"/>
  <c r="N241" i="5"/>
  <c r="X241" i="5"/>
  <c r="J241" i="5"/>
  <c r="BT106" i="4"/>
  <c r="I241" i="5"/>
  <c r="S241" i="5"/>
  <c r="V241" i="5"/>
  <c r="E241" i="5"/>
  <c r="K241" i="5"/>
  <c r="R241" i="5"/>
  <c r="C241" i="5"/>
  <c r="F241" i="5"/>
  <c r="P241" i="5"/>
  <c r="O241" i="5"/>
  <c r="W241" i="5"/>
  <c r="K8" i="5"/>
  <c r="M8" i="5"/>
  <c r="D8" i="5"/>
  <c r="O8" i="5"/>
  <c r="E8" i="5"/>
  <c r="Y8" i="5"/>
  <c r="H8" i="5"/>
  <c r="L8" i="5"/>
  <c r="U8" i="5"/>
  <c r="R8" i="5"/>
  <c r="I8" i="5"/>
  <c r="F8" i="5"/>
  <c r="T8" i="5"/>
  <c r="BT246" i="4"/>
  <c r="J8" i="5"/>
  <c r="N8" i="5"/>
  <c r="P8" i="5"/>
  <c r="G8" i="5"/>
  <c r="C8" i="5"/>
  <c r="S8" i="5"/>
  <c r="Q8" i="5"/>
  <c r="V8" i="5"/>
  <c r="X8" i="5"/>
  <c r="W8" i="5"/>
  <c r="D131" i="5"/>
  <c r="H131" i="5"/>
  <c r="U131" i="5"/>
  <c r="M131" i="5"/>
  <c r="R131" i="5"/>
  <c r="S131" i="5"/>
  <c r="P131" i="5"/>
  <c r="E131" i="5"/>
  <c r="BT86" i="4"/>
  <c r="G131" i="5"/>
  <c r="T131" i="5"/>
  <c r="N131" i="5"/>
  <c r="L131" i="5"/>
  <c r="K131" i="5"/>
  <c r="Q131" i="5"/>
  <c r="Y131" i="5"/>
  <c r="F131" i="5"/>
  <c r="O131" i="5"/>
  <c r="I131" i="5"/>
  <c r="V131" i="5"/>
  <c r="J131" i="5"/>
  <c r="C131" i="5"/>
  <c r="X131" i="5"/>
  <c r="W131" i="5"/>
  <c r="D147" i="5"/>
  <c r="L147" i="5"/>
  <c r="R147" i="5"/>
  <c r="P147" i="5"/>
  <c r="T147" i="5"/>
  <c r="N147" i="5"/>
  <c r="K147" i="5"/>
  <c r="U147" i="5"/>
  <c r="Q147" i="5"/>
  <c r="Y147" i="5"/>
  <c r="H147" i="5"/>
  <c r="G147" i="5"/>
  <c r="BT168" i="4"/>
  <c r="J147" i="5"/>
  <c r="E147" i="5"/>
  <c r="V147" i="5"/>
  <c r="C147" i="5"/>
  <c r="S147" i="5"/>
  <c r="F147" i="5"/>
  <c r="I147" i="5"/>
  <c r="O147" i="5"/>
  <c r="M147" i="5"/>
  <c r="X147" i="5"/>
  <c r="W147" i="5"/>
  <c r="N52" i="5"/>
  <c r="F52" i="5"/>
  <c r="T52" i="5"/>
  <c r="M52" i="5"/>
  <c r="H52" i="5"/>
  <c r="R52" i="5"/>
  <c r="BT143" i="4"/>
  <c r="U52" i="5"/>
  <c r="P52" i="5"/>
  <c r="Q52" i="5"/>
  <c r="O52" i="5"/>
  <c r="J52" i="5"/>
  <c r="D52" i="5"/>
  <c r="K52" i="5"/>
  <c r="Y52" i="5"/>
  <c r="S52" i="5"/>
  <c r="V52" i="5"/>
  <c r="G52" i="5"/>
  <c r="C52" i="5"/>
  <c r="E52" i="5"/>
  <c r="L52" i="5"/>
  <c r="I52" i="5"/>
  <c r="X52" i="5"/>
  <c r="W52" i="5"/>
  <c r="P144" i="5"/>
  <c r="L144" i="5"/>
  <c r="K144" i="5"/>
  <c r="F144" i="5"/>
  <c r="E144" i="5"/>
  <c r="Y144" i="5"/>
  <c r="H144" i="5"/>
  <c r="I144" i="5"/>
  <c r="M144" i="5"/>
  <c r="S144" i="5"/>
  <c r="R144" i="5"/>
  <c r="U144" i="5"/>
  <c r="BT126" i="4"/>
  <c r="D144" i="5"/>
  <c r="J144" i="5"/>
  <c r="G144" i="5"/>
  <c r="Q144" i="5"/>
  <c r="T144" i="5"/>
  <c r="N144" i="5"/>
  <c r="O144" i="5"/>
  <c r="V144" i="5"/>
  <c r="C144" i="5"/>
  <c r="X144" i="5"/>
  <c r="W144" i="5"/>
  <c r="E133" i="5"/>
  <c r="U133" i="5"/>
  <c r="K133" i="5"/>
  <c r="P133" i="5"/>
  <c r="O133" i="5"/>
  <c r="Y133" i="5"/>
  <c r="I133" i="5"/>
  <c r="G133" i="5"/>
  <c r="H133" i="5"/>
  <c r="S133" i="5"/>
  <c r="T133" i="5"/>
  <c r="V133" i="5"/>
  <c r="C133" i="5"/>
  <c r="M133" i="5"/>
  <c r="F133" i="5"/>
  <c r="BT87" i="4"/>
  <c r="Q133" i="5"/>
  <c r="J133" i="5"/>
  <c r="R133" i="5"/>
  <c r="D133" i="5"/>
  <c r="L133" i="5"/>
  <c r="N133" i="5"/>
  <c r="X133" i="5"/>
  <c r="W133" i="5"/>
  <c r="N126" i="5"/>
  <c r="L126" i="5"/>
  <c r="R126" i="5"/>
  <c r="K126" i="5"/>
  <c r="T126" i="5"/>
  <c r="O126" i="5"/>
  <c r="J126" i="5"/>
  <c r="G126" i="5"/>
  <c r="Y126" i="5"/>
  <c r="H126" i="5"/>
  <c r="U126" i="5"/>
  <c r="S126" i="5"/>
  <c r="BT156" i="4"/>
  <c r="D126" i="5"/>
  <c r="I126" i="5"/>
  <c r="P126" i="5"/>
  <c r="E126" i="5"/>
  <c r="M126" i="5"/>
  <c r="C126" i="5"/>
  <c r="F126" i="5"/>
  <c r="Q126" i="5"/>
  <c r="V126" i="5"/>
  <c r="X126" i="5"/>
  <c r="W126" i="5"/>
  <c r="K74" i="5"/>
  <c r="F74" i="5"/>
  <c r="I74" i="5"/>
  <c r="R74" i="5"/>
  <c r="J74" i="5"/>
  <c r="T74" i="5"/>
  <c r="M74" i="5"/>
  <c r="N74" i="5"/>
  <c r="D74" i="5"/>
  <c r="V74" i="5"/>
  <c r="Y74" i="5"/>
  <c r="G74" i="5"/>
  <c r="S74" i="5"/>
  <c r="Q74" i="5"/>
  <c r="L74" i="5"/>
  <c r="O74" i="5"/>
  <c r="C74" i="5"/>
  <c r="H74" i="5"/>
  <c r="U74" i="5"/>
  <c r="E74" i="5"/>
  <c r="BT214" i="4"/>
  <c r="P74" i="5"/>
  <c r="X74" i="5"/>
  <c r="W74" i="5"/>
  <c r="R295" i="5"/>
  <c r="H295" i="5"/>
  <c r="C295" i="5"/>
  <c r="P295" i="5"/>
  <c r="F295" i="5"/>
  <c r="M295" i="5"/>
  <c r="O295" i="5"/>
  <c r="K295" i="5"/>
  <c r="G295" i="5"/>
  <c r="Y295" i="5"/>
  <c r="E295" i="5"/>
  <c r="T295" i="5"/>
  <c r="U295" i="5"/>
  <c r="L295" i="5"/>
  <c r="S295" i="5"/>
  <c r="N295" i="5"/>
  <c r="I295" i="5"/>
  <c r="J295" i="5"/>
  <c r="D295" i="5"/>
  <c r="BT101" i="4"/>
  <c r="V295" i="5"/>
  <c r="Q295" i="5"/>
  <c r="X295" i="5"/>
  <c r="W295" i="5"/>
  <c r="Q243" i="5"/>
  <c r="C243" i="5"/>
  <c r="L243" i="5"/>
  <c r="R243" i="5"/>
  <c r="BT46" i="4"/>
  <c r="Y243" i="5"/>
  <c r="I243" i="5"/>
  <c r="S243" i="5"/>
  <c r="K243" i="5"/>
  <c r="F243" i="5"/>
  <c r="T243" i="5"/>
  <c r="M243" i="5"/>
  <c r="H243" i="5"/>
  <c r="U243" i="5"/>
  <c r="P243" i="5"/>
  <c r="D243" i="5"/>
  <c r="O243" i="5"/>
  <c r="J243" i="5"/>
  <c r="G243" i="5"/>
  <c r="N243" i="5"/>
  <c r="V243" i="5"/>
  <c r="E243" i="5"/>
  <c r="X243" i="5"/>
  <c r="W243" i="5"/>
  <c r="M297" i="5"/>
  <c r="J297" i="5"/>
  <c r="L297" i="5"/>
  <c r="N297" i="5"/>
  <c r="V297" i="5"/>
  <c r="Y297" i="5"/>
  <c r="H297" i="5"/>
  <c r="T297" i="5"/>
  <c r="K297" i="5"/>
  <c r="O297" i="5"/>
  <c r="E297" i="5"/>
  <c r="Q297" i="5"/>
  <c r="F297" i="5"/>
  <c r="D297" i="5"/>
  <c r="I297" i="5"/>
  <c r="S297" i="5"/>
  <c r="U297" i="5"/>
  <c r="X297" i="5"/>
  <c r="P297" i="5"/>
  <c r="G297" i="5"/>
  <c r="R297" i="5"/>
  <c r="BT278" i="4"/>
  <c r="C297" i="5"/>
  <c r="W297" i="5"/>
  <c r="R211" i="5"/>
  <c r="O211" i="5"/>
  <c r="U211" i="5"/>
  <c r="P211" i="5"/>
  <c r="G211" i="5"/>
  <c r="Y211" i="5"/>
  <c r="E211" i="5"/>
  <c r="I211" i="5"/>
  <c r="M211" i="5"/>
  <c r="D211" i="5"/>
  <c r="L211" i="5"/>
  <c r="N211" i="5"/>
  <c r="BT193" i="4"/>
  <c r="H211" i="5"/>
  <c r="C211" i="5"/>
  <c r="T211" i="5"/>
  <c r="Q211" i="5"/>
  <c r="K211" i="5"/>
  <c r="V211" i="5"/>
  <c r="S211" i="5"/>
  <c r="J211" i="5"/>
  <c r="F211" i="5"/>
  <c r="X211" i="5"/>
  <c r="W211" i="5"/>
  <c r="F305" i="5"/>
  <c r="U305" i="5"/>
  <c r="M305" i="5"/>
  <c r="S305" i="5"/>
  <c r="P305" i="5"/>
  <c r="X305" i="5"/>
  <c r="Q305" i="5"/>
  <c r="D305" i="5"/>
  <c r="O305" i="5"/>
  <c r="G305" i="5"/>
  <c r="R305" i="5"/>
  <c r="N305" i="5"/>
  <c r="I305" i="5"/>
  <c r="E305" i="5"/>
  <c r="T305" i="5"/>
  <c r="V305" i="5"/>
  <c r="Y305" i="5"/>
  <c r="H305" i="5"/>
  <c r="BT174" i="4"/>
  <c r="K305" i="5"/>
  <c r="L305" i="5"/>
  <c r="C305" i="5"/>
  <c r="J305" i="5"/>
  <c r="W305" i="5"/>
  <c r="BT258" i="4"/>
  <c r="H34" i="5"/>
  <c r="J34" i="5"/>
  <c r="U34" i="5"/>
  <c r="N34" i="5"/>
  <c r="Q34" i="5"/>
  <c r="F34" i="5"/>
  <c r="R34" i="5"/>
  <c r="I34" i="5"/>
  <c r="C34" i="5"/>
  <c r="E34" i="5"/>
  <c r="K34" i="5"/>
  <c r="T34" i="5"/>
  <c r="Y34" i="5"/>
  <c r="G34" i="5"/>
  <c r="D34" i="5"/>
  <c r="S34" i="5"/>
  <c r="P34" i="5"/>
  <c r="L34" i="5"/>
  <c r="V34" i="5"/>
  <c r="M34" i="5"/>
  <c r="O34" i="5"/>
  <c r="X34" i="5"/>
  <c r="W34" i="5"/>
  <c r="Q32" i="5"/>
  <c r="L32" i="5"/>
  <c r="C32" i="5"/>
  <c r="T32" i="5"/>
  <c r="E32" i="5"/>
  <c r="Y32" i="5"/>
  <c r="H32" i="5"/>
  <c r="M32" i="5"/>
  <c r="J32" i="5"/>
  <c r="P32" i="5"/>
  <c r="F32" i="5"/>
  <c r="K32" i="5"/>
  <c r="BT114" i="4"/>
  <c r="I32" i="5"/>
  <c r="N32" i="5"/>
  <c r="G32" i="5"/>
  <c r="O32" i="5"/>
  <c r="U32" i="5"/>
  <c r="V32" i="5"/>
  <c r="X32" i="5"/>
  <c r="R32" i="5"/>
  <c r="D32" i="5"/>
  <c r="S32" i="5"/>
  <c r="W32" i="5"/>
  <c r="U145" i="5"/>
  <c r="N145" i="5"/>
  <c r="G145" i="5"/>
  <c r="M145" i="5"/>
  <c r="V145" i="5"/>
  <c r="R145" i="5"/>
  <c r="T145" i="5"/>
  <c r="K145" i="5"/>
  <c r="X145" i="5"/>
  <c r="O145" i="5"/>
  <c r="Y145" i="5"/>
  <c r="I145" i="5"/>
  <c r="L145" i="5"/>
  <c r="H145" i="5"/>
  <c r="C145" i="5"/>
  <c r="F145" i="5"/>
  <c r="J145" i="5"/>
  <c r="D145" i="5"/>
  <c r="S145" i="5"/>
  <c r="E145" i="5"/>
  <c r="Q145" i="5"/>
  <c r="BT127" i="4"/>
  <c r="P145" i="5"/>
  <c r="W145" i="5"/>
  <c r="O267" i="5"/>
  <c r="R267" i="5"/>
  <c r="BT99" i="4"/>
  <c r="T267" i="5"/>
  <c r="U267" i="5"/>
  <c r="I267" i="5"/>
  <c r="S267" i="5"/>
  <c r="G267" i="5"/>
  <c r="P267" i="5"/>
  <c r="E267" i="5"/>
  <c r="Y267" i="5"/>
  <c r="C267" i="5"/>
  <c r="F267" i="5"/>
  <c r="Q267" i="5"/>
  <c r="L267" i="5"/>
  <c r="H267" i="5"/>
  <c r="J267" i="5"/>
  <c r="K267" i="5"/>
  <c r="M267" i="5"/>
  <c r="N267" i="5"/>
  <c r="D267" i="5"/>
  <c r="V267" i="5"/>
  <c r="X267" i="5"/>
  <c r="W267" i="5"/>
  <c r="BT77" i="4"/>
  <c r="H26" i="5"/>
  <c r="N26" i="5"/>
  <c r="E26" i="5"/>
  <c r="J26" i="5"/>
  <c r="C26" i="5"/>
  <c r="V26" i="5"/>
  <c r="F26" i="5"/>
  <c r="I26" i="5"/>
  <c r="K26" i="5"/>
  <c r="O26" i="5"/>
  <c r="M26" i="5"/>
  <c r="S26" i="5"/>
  <c r="T26" i="5"/>
  <c r="Y26" i="5"/>
  <c r="G26" i="5"/>
  <c r="D26" i="5"/>
  <c r="U26" i="5"/>
  <c r="Q26" i="5"/>
  <c r="L26" i="5"/>
  <c r="R26" i="5"/>
  <c r="P26" i="5"/>
  <c r="X26" i="5"/>
  <c r="W26" i="5"/>
  <c r="BT147" i="4"/>
  <c r="H263" i="5"/>
  <c r="N263" i="5"/>
  <c r="O263" i="5"/>
  <c r="G263" i="5"/>
  <c r="M263" i="5"/>
  <c r="K263" i="5"/>
  <c r="L263" i="5"/>
  <c r="F263" i="5"/>
  <c r="R263" i="5"/>
  <c r="J263" i="5"/>
  <c r="S263" i="5"/>
  <c r="D263" i="5"/>
  <c r="P263" i="5"/>
  <c r="V263" i="5"/>
  <c r="Y263" i="5"/>
  <c r="E263" i="5"/>
  <c r="U263" i="5"/>
  <c r="I263" i="5"/>
  <c r="Q263" i="5"/>
  <c r="C263" i="5"/>
  <c r="T263" i="5"/>
  <c r="X263" i="5"/>
  <c r="W263" i="5"/>
  <c r="BT19" i="4"/>
  <c r="D132" i="5"/>
  <c r="C132" i="5"/>
  <c r="M132" i="5"/>
  <c r="K132" i="5"/>
  <c r="N132" i="5"/>
  <c r="Q132" i="5"/>
  <c r="T132" i="5"/>
  <c r="L132" i="5"/>
  <c r="E132" i="5"/>
  <c r="U132" i="5"/>
  <c r="P132" i="5"/>
  <c r="S132" i="5"/>
  <c r="I132" i="5"/>
  <c r="R132" i="5"/>
  <c r="Y132" i="5"/>
  <c r="H132" i="5"/>
  <c r="O132" i="5"/>
  <c r="F132" i="5"/>
  <c r="V132" i="5"/>
  <c r="J132" i="5"/>
  <c r="G132" i="5"/>
  <c r="X132" i="5"/>
  <c r="W132" i="5"/>
  <c r="BT15" i="4"/>
  <c r="I75" i="5"/>
  <c r="C75" i="5"/>
  <c r="J75" i="5"/>
  <c r="F75" i="5"/>
  <c r="N75" i="5"/>
  <c r="H75" i="5"/>
  <c r="T75" i="5"/>
  <c r="G75" i="5"/>
  <c r="Q75" i="5"/>
  <c r="V75" i="5"/>
  <c r="S75" i="5"/>
  <c r="L75" i="5"/>
  <c r="Y75" i="5"/>
  <c r="E75" i="5"/>
  <c r="K75" i="5"/>
  <c r="U75" i="5"/>
  <c r="P75" i="5"/>
  <c r="R75" i="5"/>
  <c r="D75" i="5"/>
  <c r="M75" i="5"/>
  <c r="O75" i="5"/>
  <c r="X75" i="5"/>
  <c r="W75" i="5"/>
  <c r="K111" i="5"/>
  <c r="D111" i="5"/>
  <c r="H111" i="5"/>
  <c r="N111" i="5"/>
  <c r="F111" i="5"/>
  <c r="R111" i="5"/>
  <c r="M111" i="5"/>
  <c r="O111" i="5"/>
  <c r="U111" i="5"/>
  <c r="V111" i="5"/>
  <c r="Y111" i="5"/>
  <c r="E111" i="5"/>
  <c r="S111" i="5"/>
  <c r="P111" i="5"/>
  <c r="Q111" i="5"/>
  <c r="G111" i="5"/>
  <c r="L111" i="5"/>
  <c r="I111" i="5"/>
  <c r="X111" i="5"/>
  <c r="J111" i="5"/>
  <c r="C111" i="5"/>
  <c r="T111" i="5"/>
  <c r="BT281" i="4"/>
  <c r="W111" i="5"/>
  <c r="O10" i="5"/>
  <c r="G10" i="5"/>
  <c r="R10" i="5"/>
  <c r="V10" i="5"/>
  <c r="C10" i="5"/>
  <c r="K10" i="5"/>
  <c r="M10" i="5"/>
  <c r="F10" i="5"/>
  <c r="T10" i="5"/>
  <c r="U10" i="5"/>
  <c r="Y10" i="5"/>
  <c r="I10" i="5"/>
  <c r="S10" i="5"/>
  <c r="L10" i="5"/>
  <c r="D10" i="5"/>
  <c r="Q10" i="5"/>
  <c r="H10" i="5"/>
  <c r="P10" i="5"/>
  <c r="J10" i="5"/>
  <c r="E10" i="5"/>
  <c r="N10" i="5"/>
  <c r="BT7" i="4"/>
  <c r="X10" i="5"/>
  <c r="W10" i="5"/>
  <c r="U116" i="5"/>
  <c r="T116" i="5"/>
  <c r="M116" i="5"/>
  <c r="D116" i="5"/>
  <c r="Q116" i="5"/>
  <c r="Y116" i="5"/>
  <c r="E116" i="5"/>
  <c r="I116" i="5"/>
  <c r="BT123" i="4"/>
  <c r="J116" i="5"/>
  <c r="L116" i="5"/>
  <c r="V116" i="5"/>
  <c r="C116" i="5"/>
  <c r="G116" i="5"/>
  <c r="R116" i="5"/>
  <c r="H116" i="5"/>
  <c r="K116" i="5"/>
  <c r="P116" i="5"/>
  <c r="N116" i="5"/>
  <c r="S116" i="5"/>
  <c r="O116" i="5"/>
  <c r="F116" i="5"/>
  <c r="X116" i="5"/>
  <c r="W116" i="5"/>
  <c r="BT35" i="4"/>
  <c r="I306" i="5"/>
  <c r="Q306" i="5"/>
  <c r="R306" i="5"/>
  <c r="V306" i="5"/>
  <c r="L306" i="5"/>
  <c r="G306" i="5"/>
  <c r="J306" i="5"/>
  <c r="E306" i="5"/>
  <c r="U306" i="5"/>
  <c r="N306" i="5"/>
  <c r="O306" i="5"/>
  <c r="F306" i="5"/>
  <c r="K306" i="5"/>
  <c r="D306" i="5"/>
  <c r="M306" i="5"/>
  <c r="P306" i="5"/>
  <c r="C306" i="5"/>
  <c r="H306" i="5"/>
  <c r="S306" i="5"/>
  <c r="T306" i="5"/>
  <c r="X306" i="5"/>
  <c r="W306" i="5"/>
  <c r="Y306" i="5"/>
  <c r="BT51" i="4"/>
  <c r="H23" i="5"/>
  <c r="U23" i="5"/>
  <c r="D23" i="5"/>
  <c r="F23" i="5"/>
  <c r="P23" i="5"/>
  <c r="O23" i="5"/>
  <c r="C23" i="5"/>
  <c r="R23" i="5"/>
  <c r="S23" i="5"/>
  <c r="J23" i="5"/>
  <c r="V23" i="5"/>
  <c r="N23" i="5"/>
  <c r="G23" i="5"/>
  <c r="K23" i="5"/>
  <c r="Y23" i="5"/>
  <c r="E23" i="5"/>
  <c r="T23" i="5"/>
  <c r="I23" i="5"/>
  <c r="M23" i="5"/>
  <c r="Q23" i="5"/>
  <c r="L23" i="5"/>
  <c r="X23" i="5"/>
  <c r="W23" i="5"/>
  <c r="L274" i="5"/>
  <c r="E274" i="5"/>
  <c r="J274" i="5"/>
  <c r="N274" i="5"/>
  <c r="C274" i="5"/>
  <c r="M274" i="5"/>
  <c r="BT172" i="4"/>
  <c r="G274" i="5"/>
  <c r="D274" i="5"/>
  <c r="T274" i="5"/>
  <c r="R274" i="5"/>
  <c r="O274" i="5"/>
  <c r="K274" i="5"/>
  <c r="S274" i="5"/>
  <c r="Y274" i="5"/>
  <c r="F274" i="5"/>
  <c r="Q274" i="5"/>
  <c r="H274" i="5"/>
  <c r="V274" i="5"/>
  <c r="U274" i="5"/>
  <c r="I274" i="5"/>
  <c r="P274" i="5"/>
  <c r="X274" i="5"/>
  <c r="W274" i="5"/>
  <c r="F186" i="5"/>
  <c r="H186" i="5"/>
  <c r="S186" i="5"/>
  <c r="D186" i="5"/>
  <c r="N186" i="5"/>
  <c r="M186" i="5"/>
  <c r="U186" i="5"/>
  <c r="R186" i="5"/>
  <c r="Y186" i="5"/>
  <c r="V186" i="5"/>
  <c r="E186" i="5"/>
  <c r="O186" i="5"/>
  <c r="C186" i="5"/>
  <c r="G186" i="5"/>
  <c r="K186" i="5"/>
  <c r="L186" i="5"/>
  <c r="BT43" i="4"/>
  <c r="Q186" i="5"/>
  <c r="J186" i="5"/>
  <c r="P186" i="5"/>
  <c r="T186" i="5"/>
  <c r="I186" i="5"/>
  <c r="X186" i="5"/>
  <c r="W186" i="5"/>
  <c r="BT306" i="4"/>
  <c r="I269" i="5"/>
  <c r="U269" i="5"/>
  <c r="M269" i="5"/>
  <c r="H269" i="5"/>
  <c r="K269" i="5"/>
  <c r="C269" i="5"/>
  <c r="G269" i="5"/>
  <c r="E269" i="5"/>
  <c r="N269" i="5"/>
  <c r="R269" i="5"/>
  <c r="L269" i="5"/>
  <c r="O269" i="5"/>
  <c r="P269" i="5"/>
  <c r="Q269" i="5"/>
  <c r="Y269" i="5"/>
  <c r="T269" i="5"/>
  <c r="F269" i="5"/>
  <c r="D269" i="5"/>
  <c r="J269" i="5"/>
  <c r="V269" i="5"/>
  <c r="S269" i="5"/>
  <c r="X269" i="5"/>
  <c r="W269" i="5"/>
  <c r="L19" i="5"/>
  <c r="K19" i="5"/>
  <c r="D19" i="5"/>
  <c r="G19" i="5"/>
  <c r="N19" i="5"/>
  <c r="Y19" i="5"/>
  <c r="E19" i="5"/>
  <c r="I19" i="5"/>
  <c r="T19" i="5"/>
  <c r="R19" i="5"/>
  <c r="F19" i="5"/>
  <c r="V19" i="5"/>
  <c r="BT76" i="4"/>
  <c r="H19" i="5"/>
  <c r="C19" i="5"/>
  <c r="J19" i="5"/>
  <c r="P19" i="5"/>
  <c r="O19" i="5"/>
  <c r="Q19" i="5"/>
  <c r="M19" i="5"/>
  <c r="U19" i="5"/>
  <c r="S19" i="5"/>
  <c r="X19" i="5"/>
  <c r="W19" i="5"/>
  <c r="BT146" i="4"/>
  <c r="I210" i="5"/>
  <c r="F210" i="5"/>
  <c r="N210" i="5"/>
  <c r="T210" i="5"/>
  <c r="P210" i="5"/>
  <c r="G210" i="5"/>
  <c r="Q210" i="5"/>
  <c r="H210" i="5"/>
  <c r="K210" i="5"/>
  <c r="U210" i="5"/>
  <c r="J210" i="5"/>
  <c r="V210" i="5"/>
  <c r="Y210" i="5"/>
  <c r="R210" i="5"/>
  <c r="E210" i="5"/>
  <c r="C210" i="5"/>
  <c r="D210" i="5"/>
  <c r="L210" i="5"/>
  <c r="S210" i="5"/>
  <c r="M210" i="5"/>
  <c r="O210" i="5"/>
  <c r="X210" i="5"/>
  <c r="W210" i="5"/>
  <c r="I172" i="5"/>
  <c r="T172" i="5"/>
  <c r="R172" i="5"/>
  <c r="E172" i="5"/>
  <c r="U172" i="5"/>
  <c r="O172" i="5"/>
  <c r="M172" i="5"/>
  <c r="D172" i="5"/>
  <c r="Y172" i="5"/>
  <c r="G172" i="5"/>
  <c r="H172" i="5"/>
  <c r="J172" i="5"/>
  <c r="N172" i="5"/>
  <c r="C172" i="5"/>
  <c r="P172" i="5"/>
  <c r="BT137" i="4"/>
  <c r="F172" i="5"/>
  <c r="S172" i="5"/>
  <c r="K172" i="5"/>
  <c r="L172" i="5"/>
  <c r="Q172" i="5"/>
  <c r="V172" i="5"/>
  <c r="X172" i="5"/>
  <c r="W172" i="5"/>
  <c r="O245" i="5"/>
  <c r="H245" i="5"/>
  <c r="Q245" i="5"/>
  <c r="L245" i="5"/>
  <c r="D245" i="5"/>
  <c r="K245" i="5"/>
  <c r="F245" i="5"/>
  <c r="BT212" i="4"/>
  <c r="X245" i="5"/>
  <c r="P245" i="5"/>
  <c r="Y245" i="5"/>
  <c r="E245" i="5"/>
  <c r="N245" i="5"/>
  <c r="U245" i="5"/>
  <c r="M245" i="5"/>
  <c r="T245" i="5"/>
  <c r="S245" i="5"/>
  <c r="I245" i="5"/>
  <c r="G245" i="5"/>
  <c r="V245" i="5"/>
  <c r="J245" i="5"/>
  <c r="C245" i="5"/>
  <c r="R245" i="5"/>
  <c r="W245" i="5"/>
  <c r="U224" i="5"/>
  <c r="BT45" i="4"/>
  <c r="C224" i="5"/>
  <c r="T224" i="5"/>
  <c r="Q224" i="5"/>
  <c r="Y224" i="5"/>
  <c r="H224" i="5"/>
  <c r="J224" i="5"/>
  <c r="K224" i="5"/>
  <c r="O224" i="5"/>
  <c r="I224" i="5"/>
  <c r="L224" i="5"/>
  <c r="G224" i="5"/>
  <c r="R224" i="5"/>
  <c r="S224" i="5"/>
  <c r="N224" i="5"/>
  <c r="P224" i="5"/>
  <c r="X224" i="5"/>
  <c r="V224" i="5"/>
  <c r="E224" i="5"/>
  <c r="M224" i="5"/>
  <c r="D224" i="5"/>
  <c r="F224" i="5"/>
  <c r="W224" i="5"/>
  <c r="BT103" i="4"/>
  <c r="G70" i="5"/>
  <c r="J70" i="5"/>
  <c r="E70" i="5"/>
  <c r="R70" i="5"/>
  <c r="O70" i="5"/>
  <c r="L70" i="5"/>
  <c r="F70" i="5"/>
  <c r="U70" i="5"/>
  <c r="K70" i="5"/>
  <c r="T70" i="5"/>
  <c r="D70" i="5"/>
  <c r="M70" i="5"/>
  <c r="Y70" i="5"/>
  <c r="N70" i="5"/>
  <c r="S70" i="5"/>
  <c r="I70" i="5"/>
  <c r="C70" i="5"/>
  <c r="H70" i="5"/>
  <c r="P70" i="5"/>
  <c r="Q70" i="5"/>
  <c r="V70" i="5"/>
  <c r="X70" i="5"/>
  <c r="W70" i="5"/>
  <c r="C223" i="5"/>
  <c r="E223" i="5"/>
  <c r="I223" i="5"/>
  <c r="N223" i="5"/>
  <c r="R223" i="5"/>
  <c r="K223" i="5"/>
  <c r="BT158" i="4"/>
  <c r="D223" i="5"/>
  <c r="J223" i="5"/>
  <c r="Q223" i="5"/>
  <c r="L223" i="5"/>
  <c r="O223" i="5"/>
  <c r="M223" i="5"/>
  <c r="H223" i="5"/>
  <c r="G223" i="5"/>
  <c r="Y223" i="5"/>
  <c r="F223" i="5"/>
  <c r="S223" i="5"/>
  <c r="T223" i="5"/>
  <c r="V223" i="5"/>
  <c r="U223" i="5"/>
  <c r="P223" i="5"/>
  <c r="X223" i="5"/>
  <c r="W223" i="5"/>
  <c r="I283" i="5"/>
  <c r="L283" i="5"/>
  <c r="N283" i="5"/>
  <c r="U283" i="5"/>
  <c r="S283" i="5"/>
  <c r="T283" i="5"/>
  <c r="M283" i="5"/>
  <c r="O283" i="5"/>
  <c r="Q283" i="5"/>
  <c r="Y283" i="5"/>
  <c r="H283" i="5"/>
  <c r="J283" i="5"/>
  <c r="P283" i="5"/>
  <c r="C283" i="5"/>
  <c r="D283" i="5"/>
  <c r="G283" i="5"/>
  <c r="F283" i="5"/>
  <c r="E283" i="5"/>
  <c r="V283" i="5"/>
  <c r="K283" i="5"/>
  <c r="BT197" i="4"/>
  <c r="R283" i="5"/>
  <c r="X283" i="5"/>
  <c r="W283" i="5"/>
  <c r="K12" i="5"/>
  <c r="P12" i="5"/>
  <c r="S12" i="5"/>
  <c r="U12" i="5"/>
  <c r="Y12" i="5"/>
  <c r="D12" i="5"/>
  <c r="T12" i="5"/>
  <c r="Q12" i="5"/>
  <c r="R12" i="5"/>
  <c r="J12" i="5"/>
  <c r="E12" i="5"/>
  <c r="BT294" i="4"/>
  <c r="F12" i="5"/>
  <c r="G12" i="5"/>
  <c r="H12" i="5"/>
  <c r="N12" i="5"/>
  <c r="L12" i="5"/>
  <c r="O12" i="5"/>
  <c r="M12" i="5"/>
  <c r="C12" i="5"/>
  <c r="I12" i="5"/>
  <c r="V12" i="5"/>
  <c r="X12" i="5"/>
  <c r="W12" i="5"/>
  <c r="K232" i="5"/>
  <c r="F232" i="5"/>
  <c r="S232" i="5"/>
  <c r="G232" i="5"/>
  <c r="P232" i="5"/>
  <c r="M232" i="5"/>
  <c r="C232" i="5"/>
  <c r="I232" i="5"/>
  <c r="BT249" i="4"/>
  <c r="R232" i="5"/>
  <c r="Y232" i="5"/>
  <c r="H232" i="5"/>
  <c r="U232" i="5"/>
  <c r="N232" i="5"/>
  <c r="D232" i="5"/>
  <c r="Q232" i="5"/>
  <c r="E232" i="5"/>
  <c r="X232" i="5"/>
  <c r="O232" i="5"/>
  <c r="J232" i="5"/>
  <c r="V232" i="5"/>
  <c r="T232" i="5"/>
  <c r="L232" i="5"/>
  <c r="W232" i="5"/>
  <c r="N294" i="5"/>
  <c r="G294" i="5"/>
  <c r="C294" i="5"/>
  <c r="R294" i="5"/>
  <c r="K294" i="5"/>
  <c r="O294" i="5"/>
  <c r="T294" i="5"/>
  <c r="M294" i="5"/>
  <c r="BT230" i="4"/>
  <c r="S294" i="5"/>
  <c r="Y294" i="5"/>
  <c r="D294" i="5"/>
  <c r="J294" i="5"/>
  <c r="L294" i="5"/>
  <c r="U294" i="5"/>
  <c r="Q294" i="5"/>
  <c r="V294" i="5"/>
  <c r="I294" i="5"/>
  <c r="P294" i="5"/>
  <c r="F294" i="5"/>
  <c r="E294" i="5"/>
  <c r="H294" i="5"/>
  <c r="X294" i="5"/>
  <c r="W294" i="5"/>
  <c r="O42" i="5"/>
  <c r="C42" i="5"/>
  <c r="S42" i="5"/>
  <c r="H42" i="5"/>
  <c r="J42" i="5"/>
  <c r="M42" i="5"/>
  <c r="E42" i="5"/>
  <c r="R42" i="5"/>
  <c r="P42" i="5"/>
  <c r="F42" i="5"/>
  <c r="Y42" i="5"/>
  <c r="D42" i="5"/>
  <c r="U42" i="5"/>
  <c r="L42" i="5"/>
  <c r="BT116" i="4"/>
  <c r="T42" i="5"/>
  <c r="K42" i="5"/>
  <c r="I42" i="5"/>
  <c r="G42" i="5"/>
  <c r="Q42" i="5"/>
  <c r="N42" i="5"/>
  <c r="V42" i="5"/>
  <c r="X42" i="5"/>
  <c r="W42" i="5"/>
  <c r="H212" i="5"/>
  <c r="Q212" i="5"/>
  <c r="U212" i="5"/>
  <c r="G212" i="5"/>
  <c r="V212" i="5"/>
  <c r="L212" i="5"/>
  <c r="M212" i="5"/>
  <c r="S212" i="5"/>
  <c r="E212" i="5"/>
  <c r="Y212" i="5"/>
  <c r="BT93" i="4"/>
  <c r="F212" i="5"/>
  <c r="C212" i="5"/>
  <c r="K212" i="5"/>
  <c r="I212" i="5"/>
  <c r="X212" i="5"/>
  <c r="R212" i="5"/>
  <c r="D212" i="5"/>
  <c r="N212" i="5"/>
  <c r="T212" i="5"/>
  <c r="P212" i="5"/>
  <c r="O212" i="5"/>
  <c r="J212" i="5"/>
  <c r="W212" i="5"/>
  <c r="D187" i="5"/>
  <c r="E187" i="5"/>
  <c r="S187" i="5"/>
  <c r="N187" i="5"/>
  <c r="M187" i="5"/>
  <c r="U187" i="5"/>
  <c r="X187" i="5"/>
  <c r="BT63" i="4"/>
  <c r="I187" i="5"/>
  <c r="T187" i="5"/>
  <c r="G187" i="5"/>
  <c r="L187" i="5"/>
  <c r="V187" i="5"/>
  <c r="H187" i="5"/>
  <c r="Q187" i="5"/>
  <c r="J187" i="5"/>
  <c r="Y187" i="5"/>
  <c r="K187" i="5"/>
  <c r="P187" i="5"/>
  <c r="F187" i="5"/>
  <c r="O187" i="5"/>
  <c r="R187" i="5"/>
  <c r="C187" i="5"/>
  <c r="W187" i="5"/>
  <c r="T47" i="5"/>
  <c r="D47" i="5"/>
  <c r="H47" i="5"/>
  <c r="L47" i="5"/>
  <c r="U47" i="5"/>
  <c r="K47" i="5"/>
  <c r="M47" i="5"/>
  <c r="N47" i="5"/>
  <c r="F47" i="5"/>
  <c r="Y47" i="5"/>
  <c r="E47" i="5"/>
  <c r="S47" i="5"/>
  <c r="O47" i="5"/>
  <c r="G47" i="5"/>
  <c r="R47" i="5"/>
  <c r="I47" i="5"/>
  <c r="J47" i="5"/>
  <c r="C47" i="5"/>
  <c r="BT250" i="4"/>
  <c r="P47" i="5"/>
  <c r="Q47" i="5"/>
  <c r="V47" i="5"/>
  <c r="X47" i="5"/>
  <c r="W47" i="5"/>
  <c r="G184" i="5"/>
  <c r="H184" i="5"/>
  <c r="D184" i="5"/>
  <c r="C184" i="5"/>
  <c r="F184" i="5"/>
  <c r="O184" i="5"/>
  <c r="R184" i="5"/>
  <c r="L184" i="5"/>
  <c r="P184" i="5"/>
  <c r="M184" i="5"/>
  <c r="K184" i="5"/>
  <c r="N184" i="5"/>
  <c r="V184" i="5"/>
  <c r="BT228" i="4"/>
  <c r="Q184" i="5"/>
  <c r="Y184" i="5"/>
  <c r="E184" i="5"/>
  <c r="T184" i="5"/>
  <c r="S184" i="5"/>
  <c r="I184" i="5"/>
  <c r="J184" i="5"/>
  <c r="U184" i="5"/>
  <c r="X184" i="5"/>
  <c r="W184" i="5"/>
  <c r="I21" i="5"/>
  <c r="L21" i="5"/>
  <c r="R21" i="5"/>
  <c r="H21" i="5"/>
  <c r="Q21" i="5"/>
  <c r="Y21" i="5"/>
  <c r="D21" i="5"/>
  <c r="K21" i="5"/>
  <c r="F21" i="5"/>
  <c r="U21" i="5"/>
  <c r="BT165" i="4"/>
  <c r="N21" i="5"/>
  <c r="E21" i="5"/>
  <c r="O21" i="5"/>
  <c r="S21" i="5"/>
  <c r="G21" i="5"/>
  <c r="T21" i="5"/>
  <c r="P21" i="5"/>
  <c r="C21" i="5"/>
  <c r="J21" i="5"/>
  <c r="M21" i="5"/>
  <c r="V21" i="5"/>
  <c r="X21" i="5"/>
  <c r="W21" i="5"/>
  <c r="P112" i="5"/>
  <c r="N112" i="5"/>
  <c r="C112" i="5"/>
  <c r="L112" i="5"/>
  <c r="E112" i="5"/>
  <c r="Y112" i="5"/>
  <c r="H112" i="5"/>
  <c r="I112" i="5"/>
  <c r="U112" i="5"/>
  <c r="F112" i="5"/>
  <c r="BT161" i="4"/>
  <c r="D112" i="5"/>
  <c r="V112" i="5"/>
  <c r="M112" i="5"/>
  <c r="Q112" i="5"/>
  <c r="K112" i="5"/>
  <c r="S112" i="5"/>
  <c r="T112" i="5"/>
  <c r="J112" i="5"/>
  <c r="R112" i="5"/>
  <c r="O112" i="5"/>
  <c r="G112" i="5"/>
  <c r="X112" i="5"/>
  <c r="W112" i="5"/>
  <c r="V217" i="5"/>
  <c r="H217" i="5"/>
  <c r="O217" i="5"/>
  <c r="L217" i="5"/>
  <c r="D217" i="5"/>
  <c r="X217" i="5"/>
  <c r="F217" i="5"/>
  <c r="BT67" i="4"/>
  <c r="S217" i="5"/>
  <c r="T217" i="5"/>
  <c r="Y217" i="5"/>
  <c r="E217" i="5"/>
  <c r="K217" i="5"/>
  <c r="P217" i="5"/>
  <c r="R217" i="5"/>
  <c r="U217" i="5"/>
  <c r="Q217" i="5"/>
  <c r="J217" i="5"/>
  <c r="C217" i="5"/>
  <c r="M217" i="5"/>
  <c r="I217" i="5"/>
  <c r="N217" i="5"/>
  <c r="G217" i="5"/>
  <c r="W217" i="5"/>
  <c r="U73" i="5"/>
  <c r="R73" i="5"/>
  <c r="K73" i="5"/>
  <c r="N73" i="5"/>
  <c r="C73" i="5"/>
  <c r="Y73" i="5"/>
  <c r="E73" i="5"/>
  <c r="H73" i="5"/>
  <c r="L73" i="5"/>
  <c r="F73" i="5"/>
  <c r="BT226" i="4"/>
  <c r="J73" i="5"/>
  <c r="I73" i="5"/>
  <c r="O73" i="5"/>
  <c r="M73" i="5"/>
  <c r="G73" i="5"/>
  <c r="T73" i="5"/>
  <c r="P73" i="5"/>
  <c r="D73" i="5"/>
  <c r="S73" i="5"/>
  <c r="Q73" i="5"/>
  <c r="V73" i="5"/>
  <c r="X73" i="5"/>
  <c r="W73" i="5"/>
  <c r="K117" i="5"/>
  <c r="M117" i="5"/>
  <c r="T117" i="5"/>
  <c r="P117" i="5"/>
  <c r="R117" i="5"/>
  <c r="N117" i="5"/>
  <c r="U117" i="5"/>
  <c r="I117" i="5"/>
  <c r="D117" i="5"/>
  <c r="Q117" i="5"/>
  <c r="Y117" i="5"/>
  <c r="E117" i="5"/>
  <c r="H117" i="5"/>
  <c r="J117" i="5"/>
  <c r="L117" i="5"/>
  <c r="S117" i="5"/>
  <c r="V117" i="5"/>
  <c r="F117" i="5"/>
  <c r="BT183" i="4"/>
  <c r="O117" i="5"/>
  <c r="C117" i="5"/>
  <c r="G117" i="5"/>
  <c r="X117" i="5"/>
  <c r="W117" i="5"/>
  <c r="G178" i="5"/>
  <c r="R178" i="5"/>
  <c r="P178" i="5"/>
  <c r="E178" i="5"/>
  <c r="J178" i="5"/>
  <c r="N178" i="5"/>
  <c r="K178" i="5"/>
  <c r="C178" i="5"/>
  <c r="Y178" i="5"/>
  <c r="BT130" i="4"/>
  <c r="H178" i="5"/>
  <c r="I178" i="5"/>
  <c r="U178" i="5"/>
  <c r="D178" i="5"/>
  <c r="M178" i="5"/>
  <c r="F178" i="5"/>
  <c r="V178" i="5"/>
  <c r="Q178" i="5"/>
  <c r="T178" i="5"/>
  <c r="S178" i="5"/>
  <c r="L178" i="5"/>
  <c r="O178" i="5"/>
  <c r="X178" i="5"/>
  <c r="W178" i="5"/>
  <c r="V156" i="5"/>
  <c r="D156" i="5"/>
  <c r="C156" i="5"/>
  <c r="S156" i="5"/>
  <c r="K156" i="5"/>
  <c r="O156" i="5"/>
  <c r="L156" i="5"/>
  <c r="R156" i="5"/>
  <c r="N156" i="5"/>
  <c r="J156" i="5"/>
  <c r="Y156" i="5"/>
  <c r="H156" i="5"/>
  <c r="T156" i="5"/>
  <c r="M156" i="5"/>
  <c r="G156" i="5"/>
  <c r="E156" i="5"/>
  <c r="P156" i="5"/>
  <c r="F156" i="5"/>
  <c r="U156" i="5"/>
  <c r="Q156" i="5"/>
  <c r="I156" i="5"/>
  <c r="BT162" i="4"/>
  <c r="X156" i="5"/>
  <c r="W156" i="5"/>
  <c r="P149" i="5"/>
  <c r="D149" i="5"/>
  <c r="C149" i="5"/>
  <c r="G149" i="5"/>
  <c r="E149" i="5"/>
  <c r="Q149" i="5"/>
  <c r="BT259" i="4"/>
  <c r="L149" i="5"/>
  <c r="R149" i="5"/>
  <c r="N149" i="5"/>
  <c r="Y149" i="5"/>
  <c r="H149" i="5"/>
  <c r="S149" i="5"/>
  <c r="M149" i="5"/>
  <c r="U149" i="5"/>
  <c r="V149" i="5"/>
  <c r="O149" i="5"/>
  <c r="T149" i="5"/>
  <c r="F149" i="5"/>
  <c r="K149" i="5"/>
  <c r="J149" i="5"/>
  <c r="X149" i="5"/>
  <c r="I149" i="5"/>
  <c r="W149" i="5"/>
  <c r="V93" i="5"/>
  <c r="E93" i="5"/>
  <c r="T93" i="5"/>
  <c r="H93" i="5"/>
  <c r="I93" i="5"/>
  <c r="P93" i="5"/>
  <c r="F93" i="5"/>
  <c r="BT83" i="4"/>
  <c r="S93" i="5"/>
  <c r="N93" i="5"/>
  <c r="R93" i="5"/>
  <c r="K93" i="5"/>
  <c r="M93" i="5"/>
  <c r="U93" i="5"/>
  <c r="L93" i="5"/>
  <c r="Y93" i="5"/>
  <c r="C93" i="5"/>
  <c r="D93" i="5"/>
  <c r="J93" i="5"/>
  <c r="O93" i="5"/>
  <c r="Q93" i="5"/>
  <c r="G93" i="5"/>
  <c r="X93" i="5"/>
  <c r="W93" i="5"/>
  <c r="P30" i="5"/>
  <c r="O30" i="5"/>
  <c r="M30" i="5"/>
  <c r="C30" i="5"/>
  <c r="R30" i="5"/>
  <c r="T30" i="5"/>
  <c r="J30" i="5"/>
  <c r="E30" i="5"/>
  <c r="K30" i="5"/>
  <c r="Q30" i="5"/>
  <c r="Y30" i="5"/>
  <c r="H30" i="5"/>
  <c r="N30" i="5"/>
  <c r="V30" i="5"/>
  <c r="G30" i="5"/>
  <c r="L30" i="5"/>
  <c r="I30" i="5"/>
  <c r="S30" i="5"/>
  <c r="U30" i="5"/>
  <c r="F30" i="5"/>
  <c r="BT37" i="4"/>
  <c r="D30" i="5"/>
  <c r="X30" i="5"/>
  <c r="W30" i="5"/>
  <c r="H89" i="5"/>
  <c r="R89" i="5"/>
  <c r="Q89" i="5"/>
  <c r="D89" i="5"/>
  <c r="V89" i="5"/>
  <c r="M89" i="5"/>
  <c r="N89" i="5"/>
  <c r="S89" i="5"/>
  <c r="E89" i="5"/>
  <c r="F89" i="5"/>
  <c r="X89" i="5"/>
  <c r="P89" i="5"/>
  <c r="L89" i="5"/>
  <c r="BT55" i="4"/>
  <c r="J89" i="5"/>
  <c r="U89" i="5"/>
  <c r="I89" i="5"/>
  <c r="T89" i="5"/>
  <c r="G89" i="5"/>
  <c r="K89" i="5"/>
  <c r="C89" i="5"/>
  <c r="O89" i="5"/>
  <c r="Y89" i="5"/>
  <c r="W89" i="5"/>
  <c r="U90" i="5"/>
  <c r="F90" i="5"/>
  <c r="R90" i="5"/>
  <c r="E90" i="5"/>
  <c r="O90" i="5"/>
  <c r="M90" i="5"/>
  <c r="L90" i="5"/>
  <c r="I90" i="5"/>
  <c r="K90" i="5"/>
  <c r="T90" i="5"/>
  <c r="Y90" i="5"/>
  <c r="J90" i="5"/>
  <c r="V90" i="5"/>
  <c r="Q90" i="5"/>
  <c r="H90" i="5"/>
  <c r="P90" i="5"/>
  <c r="C90" i="5"/>
  <c r="G90" i="5"/>
  <c r="S90" i="5"/>
  <c r="D90" i="5"/>
  <c r="BT120" i="4"/>
  <c r="N90" i="5"/>
  <c r="X90" i="5"/>
  <c r="W90" i="5"/>
  <c r="C230" i="5"/>
  <c r="I230" i="5"/>
  <c r="N230" i="5"/>
  <c r="M230" i="5"/>
  <c r="T230" i="5"/>
  <c r="L230" i="5"/>
  <c r="J230" i="5"/>
  <c r="E230" i="5"/>
  <c r="P230" i="5"/>
  <c r="Y230" i="5"/>
  <c r="BT70" i="4"/>
  <c r="G230" i="5"/>
  <c r="S230" i="5"/>
  <c r="U230" i="5"/>
  <c r="Q230" i="5"/>
  <c r="X230" i="5"/>
  <c r="V230" i="5"/>
  <c r="O230" i="5"/>
  <c r="F230" i="5"/>
  <c r="H230" i="5"/>
  <c r="D230" i="5"/>
  <c r="K230" i="5"/>
  <c r="R230" i="5"/>
  <c r="W230" i="5"/>
  <c r="V174" i="5"/>
  <c r="M174" i="5"/>
  <c r="BT260" i="4"/>
  <c r="R174" i="5"/>
  <c r="C174" i="5"/>
  <c r="Y174" i="5"/>
  <c r="F174" i="5"/>
  <c r="H174" i="5"/>
  <c r="G174" i="5"/>
  <c r="I174" i="5"/>
  <c r="O174" i="5"/>
  <c r="K174" i="5"/>
  <c r="E174" i="5"/>
  <c r="N174" i="5"/>
  <c r="D174" i="5"/>
  <c r="P174" i="5"/>
  <c r="L174" i="5"/>
  <c r="U174" i="5"/>
  <c r="J174" i="5"/>
  <c r="S174" i="5"/>
  <c r="T174" i="5"/>
  <c r="Q174" i="5"/>
  <c r="X174" i="5"/>
  <c r="W174" i="5"/>
  <c r="J36" i="5"/>
  <c r="M36" i="5"/>
  <c r="E36" i="5"/>
  <c r="I36" i="5"/>
  <c r="Y36" i="5"/>
  <c r="H36" i="5"/>
  <c r="F36" i="5"/>
  <c r="R36" i="5"/>
  <c r="T36" i="5"/>
  <c r="L36" i="5"/>
  <c r="BT295" i="4"/>
  <c r="D36" i="5"/>
  <c r="S36" i="5"/>
  <c r="G36" i="5"/>
  <c r="O36" i="5"/>
  <c r="C36" i="5"/>
  <c r="N36" i="5"/>
  <c r="P36" i="5"/>
  <c r="U36" i="5"/>
  <c r="K36" i="5"/>
  <c r="V36" i="5"/>
  <c r="Q36" i="5"/>
  <c r="X36" i="5"/>
  <c r="W36" i="5"/>
  <c r="BT82" i="4"/>
  <c r="D88" i="5"/>
  <c r="S88" i="5"/>
  <c r="G88" i="5"/>
  <c r="K88" i="5"/>
  <c r="E88" i="5"/>
  <c r="L88" i="5"/>
  <c r="N88" i="5"/>
  <c r="C88" i="5"/>
  <c r="R88" i="5"/>
  <c r="U88" i="5"/>
  <c r="Q88" i="5"/>
  <c r="M88" i="5"/>
  <c r="P88" i="5"/>
  <c r="X88" i="5"/>
  <c r="O88" i="5"/>
  <c r="Y88" i="5"/>
  <c r="H88" i="5"/>
  <c r="F88" i="5"/>
  <c r="I88" i="5"/>
  <c r="T88" i="5"/>
  <c r="J88" i="5"/>
  <c r="V88" i="5"/>
  <c r="W88" i="5"/>
  <c r="H83" i="5"/>
  <c r="C83" i="5"/>
  <c r="G83" i="5"/>
  <c r="Q83" i="5"/>
  <c r="T83" i="5"/>
  <c r="L83" i="5"/>
  <c r="O83" i="5"/>
  <c r="D83" i="5"/>
  <c r="F83" i="5"/>
  <c r="K83" i="5"/>
  <c r="N83" i="5"/>
  <c r="R83" i="5"/>
  <c r="P83" i="5"/>
  <c r="BT207" i="4"/>
  <c r="S83" i="5"/>
  <c r="Y83" i="5"/>
  <c r="V83" i="5"/>
  <c r="U83" i="5"/>
  <c r="I83" i="5"/>
  <c r="M83" i="5"/>
  <c r="E83" i="5"/>
  <c r="J83" i="5"/>
  <c r="X83" i="5"/>
  <c r="W83" i="5"/>
  <c r="F77" i="5"/>
  <c r="BT80" i="4"/>
  <c r="I77" i="5"/>
  <c r="J77" i="5"/>
  <c r="P77" i="5"/>
  <c r="R77" i="5"/>
  <c r="M77" i="5"/>
  <c r="C77" i="5"/>
  <c r="T77" i="5"/>
  <c r="E77" i="5"/>
  <c r="S77" i="5"/>
  <c r="V77" i="5"/>
  <c r="O77" i="5"/>
  <c r="G77" i="5"/>
  <c r="Q77" i="5"/>
  <c r="Y77" i="5"/>
  <c r="H77" i="5"/>
  <c r="K77" i="5"/>
  <c r="D77" i="5"/>
  <c r="L77" i="5"/>
  <c r="U77" i="5"/>
  <c r="N77" i="5"/>
  <c r="X77" i="5"/>
  <c r="W77" i="5"/>
  <c r="C204" i="5"/>
  <c r="P204" i="5"/>
  <c r="K204" i="5"/>
  <c r="R204" i="5"/>
  <c r="N204" i="5"/>
  <c r="E204" i="5"/>
  <c r="I204" i="5"/>
  <c r="J204" i="5"/>
  <c r="D204" i="5"/>
  <c r="M204" i="5"/>
  <c r="F204" i="5"/>
  <c r="H204" i="5"/>
  <c r="O204" i="5"/>
  <c r="S204" i="5"/>
  <c r="G204" i="5"/>
  <c r="BT203" i="4"/>
  <c r="T204" i="5"/>
  <c r="L204" i="5"/>
  <c r="U204" i="5"/>
  <c r="Y204" i="5"/>
  <c r="Q204" i="5"/>
  <c r="V204" i="5"/>
  <c r="X204" i="5"/>
  <c r="W204" i="5"/>
  <c r="F107" i="5"/>
  <c r="J107" i="5"/>
  <c r="R107" i="5"/>
  <c r="L107" i="5"/>
  <c r="C107" i="5"/>
  <c r="G107" i="5"/>
  <c r="M107" i="5"/>
  <c r="H107" i="5"/>
  <c r="Q107" i="5"/>
  <c r="D107" i="5"/>
  <c r="E107" i="5"/>
  <c r="S107" i="5"/>
  <c r="P107" i="5"/>
  <c r="V107" i="5"/>
  <c r="X107" i="5"/>
  <c r="O107" i="5"/>
  <c r="BT84" i="4"/>
  <c r="I107" i="5"/>
  <c r="U107" i="5"/>
  <c r="K107" i="5"/>
  <c r="N107" i="5"/>
  <c r="T107" i="5"/>
  <c r="Y107" i="5"/>
  <c r="W107" i="5"/>
  <c r="C282" i="5"/>
  <c r="I282" i="5"/>
  <c r="P282" i="5"/>
  <c r="L282" i="5"/>
  <c r="D282" i="5"/>
  <c r="S282" i="5"/>
  <c r="M282" i="5"/>
  <c r="O282" i="5"/>
  <c r="H282" i="5"/>
  <c r="BT223" i="4"/>
  <c r="G282" i="5"/>
  <c r="T282" i="5"/>
  <c r="E282" i="5"/>
  <c r="V282" i="5"/>
  <c r="N282" i="5"/>
  <c r="K282" i="5"/>
  <c r="F282" i="5"/>
  <c r="Q282" i="5"/>
  <c r="J282" i="5"/>
  <c r="U282" i="5"/>
  <c r="R282" i="5"/>
  <c r="Y282" i="5"/>
  <c r="X282" i="5"/>
  <c r="W282" i="5"/>
  <c r="V180" i="5"/>
  <c r="L180" i="5"/>
  <c r="C180" i="5"/>
  <c r="J180" i="5"/>
  <c r="E180" i="5"/>
  <c r="Y180" i="5"/>
  <c r="K180" i="5"/>
  <c r="O180" i="5"/>
  <c r="R180" i="5"/>
  <c r="I180" i="5"/>
  <c r="U180" i="5"/>
  <c r="T180" i="5"/>
  <c r="G180" i="5"/>
  <c r="M180" i="5"/>
  <c r="H180" i="5"/>
  <c r="F180" i="5"/>
  <c r="S180" i="5"/>
  <c r="P180" i="5"/>
  <c r="Q180" i="5"/>
  <c r="N180" i="5"/>
  <c r="BT255" i="4"/>
  <c r="D180" i="5"/>
  <c r="X180" i="5"/>
  <c r="W180" i="5"/>
  <c r="L66" i="5"/>
  <c r="E66" i="5"/>
  <c r="O66" i="5"/>
  <c r="M66" i="5"/>
  <c r="C66" i="5"/>
  <c r="K66" i="5"/>
  <c r="V66" i="5"/>
  <c r="BT118" i="4"/>
  <c r="G66" i="5"/>
  <c r="D66" i="5"/>
  <c r="T66" i="5"/>
  <c r="R66" i="5"/>
  <c r="J66" i="5"/>
  <c r="N66" i="5"/>
  <c r="S66" i="5"/>
  <c r="Y66" i="5"/>
  <c r="U66" i="5"/>
  <c r="I66" i="5"/>
  <c r="F66" i="5"/>
  <c r="Q66" i="5"/>
  <c r="H66" i="5"/>
  <c r="P66" i="5"/>
  <c r="X66" i="5"/>
  <c r="W66" i="5"/>
  <c r="J177" i="5"/>
  <c r="R177" i="5"/>
  <c r="S177" i="5"/>
  <c r="Q177" i="5"/>
  <c r="U177" i="5"/>
  <c r="Y177" i="5"/>
  <c r="D177" i="5"/>
  <c r="I177" i="5"/>
  <c r="T177" i="5"/>
  <c r="F177" i="5"/>
  <c r="K177" i="5"/>
  <c r="V177" i="5"/>
  <c r="BT155" i="4"/>
  <c r="C177" i="5"/>
  <c r="G177" i="5"/>
  <c r="O177" i="5"/>
  <c r="M177" i="5"/>
  <c r="H177" i="5"/>
  <c r="E177" i="5"/>
  <c r="L177" i="5"/>
  <c r="N177" i="5"/>
  <c r="P177" i="5"/>
  <c r="X177" i="5"/>
  <c r="W177" i="5"/>
  <c r="C108" i="5"/>
  <c r="V108" i="5"/>
  <c r="K108" i="5"/>
  <c r="O108" i="5"/>
  <c r="R108" i="5"/>
  <c r="D108" i="5"/>
  <c r="N108" i="5"/>
  <c r="I108" i="5"/>
  <c r="S108" i="5"/>
  <c r="F108" i="5"/>
  <c r="P108" i="5"/>
  <c r="J108" i="5"/>
  <c r="G108" i="5"/>
  <c r="X108" i="5"/>
  <c r="L108" i="5"/>
  <c r="H108" i="5"/>
  <c r="Y108" i="5"/>
  <c r="M108" i="5"/>
  <c r="BT58" i="4"/>
  <c r="E108" i="5"/>
  <c r="T108" i="5"/>
  <c r="Q108" i="5"/>
  <c r="U108" i="5"/>
  <c r="W108" i="5"/>
  <c r="G14" i="5"/>
  <c r="H14" i="5"/>
  <c r="M14" i="5"/>
  <c r="T14" i="5"/>
  <c r="K14" i="5"/>
  <c r="V14" i="5"/>
  <c r="I14" i="5"/>
  <c r="R14" i="5"/>
  <c r="D14" i="5"/>
  <c r="Q14" i="5"/>
  <c r="E14" i="5"/>
  <c r="J14" i="5"/>
  <c r="BT8" i="4"/>
  <c r="N14" i="5"/>
  <c r="X14" i="5"/>
  <c r="P14" i="5"/>
  <c r="U14" i="5"/>
  <c r="F14" i="5"/>
  <c r="O14" i="5"/>
  <c r="C14" i="5"/>
  <c r="L14" i="5"/>
  <c r="S14" i="5"/>
  <c r="Y14" i="5"/>
  <c r="W14" i="5"/>
  <c r="O226" i="5"/>
  <c r="L226" i="5"/>
  <c r="K226" i="5"/>
  <c r="Q226" i="5"/>
  <c r="V226" i="5"/>
  <c r="Y226" i="5"/>
  <c r="D226" i="5"/>
  <c r="T226" i="5"/>
  <c r="J226" i="5"/>
  <c r="S226" i="5"/>
  <c r="BT24" i="4"/>
  <c r="N226" i="5"/>
  <c r="E226" i="5"/>
  <c r="I226" i="5"/>
  <c r="U226" i="5"/>
  <c r="F226" i="5"/>
  <c r="M226" i="5"/>
  <c r="X226" i="5"/>
  <c r="C226" i="5"/>
  <c r="G226" i="5"/>
  <c r="P226" i="5"/>
  <c r="R226" i="5"/>
  <c r="H226" i="5"/>
  <c r="W226" i="5"/>
  <c r="K24" i="5"/>
  <c r="G24" i="5"/>
  <c r="J24" i="5"/>
  <c r="Q24" i="5"/>
  <c r="T24" i="5"/>
  <c r="Y24" i="5"/>
  <c r="F24" i="5"/>
  <c r="L24" i="5"/>
  <c r="X24" i="5"/>
  <c r="BT141" i="4"/>
  <c r="U24" i="5"/>
  <c r="V24" i="5"/>
  <c r="C24" i="5"/>
  <c r="P24" i="5"/>
  <c r="M24" i="5"/>
  <c r="R24" i="5"/>
  <c r="H24" i="5"/>
  <c r="N24" i="5"/>
  <c r="S24" i="5"/>
  <c r="E24" i="5"/>
  <c r="I24" i="5"/>
  <c r="O24" i="5"/>
  <c r="D24" i="5"/>
  <c r="W24" i="5"/>
  <c r="L268" i="5"/>
  <c r="D268" i="5"/>
  <c r="T268" i="5"/>
  <c r="N268" i="5"/>
  <c r="F268" i="5"/>
  <c r="Y268" i="5"/>
  <c r="E268" i="5"/>
  <c r="S268" i="5"/>
  <c r="O268" i="5"/>
  <c r="H268" i="5"/>
  <c r="U268" i="5"/>
  <c r="V268" i="5"/>
  <c r="G268" i="5"/>
  <c r="Q268" i="5"/>
  <c r="R268" i="5"/>
  <c r="BT163" i="4"/>
  <c r="J268" i="5"/>
  <c r="P268" i="5"/>
  <c r="C268" i="5"/>
  <c r="M268" i="5"/>
  <c r="K268" i="5"/>
  <c r="I268" i="5"/>
  <c r="X268" i="5"/>
  <c r="W268" i="5"/>
  <c r="C167" i="5"/>
  <c r="O167" i="5"/>
  <c r="I167" i="5"/>
  <c r="S167" i="5"/>
  <c r="P167" i="5"/>
  <c r="R167" i="5"/>
  <c r="F167" i="5"/>
  <c r="K167" i="5"/>
  <c r="H167" i="5"/>
  <c r="L167" i="5"/>
  <c r="D167" i="5"/>
  <c r="BT254" i="4"/>
  <c r="T167" i="5"/>
  <c r="Y167" i="5"/>
  <c r="G167" i="5"/>
  <c r="E167" i="5"/>
  <c r="U167" i="5"/>
  <c r="N167" i="5"/>
  <c r="M167" i="5"/>
  <c r="J167" i="5"/>
  <c r="Q167" i="5"/>
  <c r="V167" i="5"/>
  <c r="X167" i="5"/>
  <c r="W167" i="5"/>
  <c r="BT218" i="4"/>
  <c r="I95" i="5"/>
  <c r="J95" i="5"/>
  <c r="O95" i="5"/>
  <c r="F95" i="5"/>
  <c r="R95" i="5"/>
  <c r="D95" i="5"/>
  <c r="H95" i="5"/>
  <c r="K95" i="5"/>
  <c r="G95" i="5"/>
  <c r="L95" i="5"/>
  <c r="P95" i="5"/>
  <c r="T95" i="5"/>
  <c r="U95" i="5"/>
  <c r="M95" i="5"/>
  <c r="Y95" i="5"/>
  <c r="Q95" i="5"/>
  <c r="C95" i="5"/>
  <c r="E95" i="5"/>
  <c r="N95" i="5"/>
  <c r="S95" i="5"/>
  <c r="V95" i="5"/>
  <c r="X95" i="5"/>
  <c r="W95" i="5"/>
  <c r="E43" i="5"/>
  <c r="D43" i="5"/>
  <c r="N43" i="5"/>
  <c r="G43" i="5"/>
  <c r="Y43" i="5"/>
  <c r="BT296" i="4"/>
  <c r="U43" i="5"/>
  <c r="P43" i="5"/>
  <c r="L43" i="5"/>
  <c r="C43" i="5"/>
  <c r="R43" i="5"/>
  <c r="M43" i="5"/>
  <c r="W43" i="5"/>
  <c r="N162" i="5"/>
  <c r="I162" i="5"/>
  <c r="V162" i="5"/>
  <c r="U162" i="5"/>
  <c r="P162" i="5"/>
  <c r="Y162" i="5"/>
  <c r="H162" i="5"/>
  <c r="T162" i="5"/>
  <c r="R162" i="5"/>
  <c r="C162" i="5"/>
  <c r="BT273" i="4"/>
  <c r="F162" i="5"/>
  <c r="S162" i="5"/>
  <c r="K162" i="5"/>
  <c r="E162" i="5"/>
  <c r="J162" i="5"/>
  <c r="M162" i="5"/>
  <c r="Q162" i="5"/>
  <c r="D162" i="5"/>
  <c r="O162" i="5"/>
  <c r="L162" i="5"/>
  <c r="G162" i="5"/>
  <c r="X162" i="5"/>
  <c r="W162" i="5"/>
  <c r="P176" i="5"/>
  <c r="BT89" i="4"/>
  <c r="I176" i="5"/>
  <c r="Q176" i="5"/>
  <c r="C176" i="5"/>
  <c r="Y176" i="5"/>
  <c r="E176" i="5"/>
  <c r="T176" i="5"/>
  <c r="M176" i="5"/>
  <c r="D176" i="5"/>
  <c r="O176" i="5"/>
  <c r="U176" i="5"/>
  <c r="G176" i="5"/>
  <c r="S176" i="5"/>
  <c r="K176" i="5"/>
  <c r="F176" i="5"/>
  <c r="L176" i="5"/>
  <c r="J176" i="5"/>
  <c r="H176" i="5"/>
  <c r="V176" i="5"/>
  <c r="N176" i="5"/>
  <c r="R176" i="5"/>
  <c r="X176" i="5"/>
  <c r="W176" i="5"/>
  <c r="U225" i="5"/>
  <c r="R225" i="5"/>
  <c r="M225" i="5"/>
  <c r="T225" i="5"/>
  <c r="J225" i="5"/>
  <c r="Y225" i="5"/>
  <c r="D225" i="5"/>
  <c r="I225" i="5"/>
  <c r="G225" i="5"/>
  <c r="E225" i="5"/>
  <c r="BT48" i="4"/>
  <c r="C225" i="5"/>
  <c r="S225" i="5"/>
  <c r="K225" i="5"/>
  <c r="L225" i="5"/>
  <c r="N225" i="5"/>
  <c r="P225" i="5"/>
  <c r="F225" i="5"/>
  <c r="H225" i="5"/>
  <c r="O225" i="5"/>
  <c r="Q225" i="5"/>
  <c r="V225" i="5"/>
  <c r="X225" i="5"/>
  <c r="W225" i="5"/>
  <c r="Z306" i="5"/>
  <c r="Z68" i="5"/>
  <c r="Z23" i="5"/>
  <c r="Z274" i="5"/>
  <c r="Z22" i="5"/>
  <c r="Z186" i="5"/>
  <c r="Z236" i="5"/>
  <c r="Z269" i="5"/>
  <c r="Z19" i="5"/>
  <c r="Z45" i="5"/>
  <c r="Z210" i="5"/>
  <c r="Z231" i="5"/>
  <c r="Z172" i="5"/>
  <c r="Z130" i="5"/>
  <c r="Z245" i="5"/>
  <c r="Z224" i="5"/>
  <c r="Z216" i="5"/>
  <c r="Z70" i="5"/>
  <c r="Z223" i="5"/>
  <c r="Z286" i="5"/>
  <c r="Z283" i="5"/>
  <c r="Z41" i="5"/>
  <c r="Z12" i="5"/>
  <c r="Z275" i="5"/>
  <c r="Z232" i="5"/>
  <c r="Z294" i="5"/>
  <c r="Z196" i="5"/>
  <c r="Z42" i="5"/>
  <c r="Z213" i="5"/>
  <c r="Z212" i="5"/>
  <c r="Z187" i="5"/>
  <c r="Z208" i="5"/>
  <c r="Z47" i="5"/>
  <c r="Z244" i="5"/>
  <c r="Z184" i="5"/>
  <c r="Z21" i="5"/>
  <c r="Z256" i="5"/>
  <c r="Z112" i="5"/>
  <c r="Z13" i="5"/>
  <c r="Z217" i="5"/>
  <c r="Z73" i="5"/>
  <c r="Z18" i="5"/>
  <c r="Z117" i="5"/>
  <c r="Z265" i="5"/>
  <c r="Z178" i="5"/>
  <c r="Z181" i="5"/>
  <c r="Z156" i="5"/>
  <c r="Z298" i="5"/>
  <c r="Z149" i="5"/>
  <c r="Z93" i="5"/>
  <c r="Z98" i="5"/>
  <c r="Z30" i="5"/>
  <c r="Z46" i="5"/>
  <c r="Z89" i="5"/>
  <c r="Z90" i="5"/>
  <c r="Z67" i="5"/>
  <c r="Z230" i="5"/>
  <c r="Z238" i="5"/>
  <c r="Z174" i="5"/>
  <c r="Z151" i="5"/>
  <c r="Z36" i="5"/>
  <c r="Z88" i="5"/>
  <c r="Z121" i="5"/>
  <c r="Z83" i="5"/>
  <c r="Z194" i="5"/>
  <c r="Z77" i="5"/>
  <c r="Z204" i="5"/>
  <c r="Z166" i="5"/>
  <c r="Z107" i="5"/>
  <c r="Z20" i="5"/>
  <c r="Z282" i="5"/>
  <c r="Z160" i="5"/>
  <c r="Z180" i="5"/>
  <c r="Z66" i="5"/>
  <c r="Z135" i="5"/>
  <c r="Z177" i="5"/>
  <c r="Z287" i="5"/>
  <c r="Z108" i="5"/>
  <c r="Z86" i="5"/>
  <c r="Z14" i="5"/>
  <c r="Z226" i="5"/>
  <c r="Z281" i="5"/>
  <c r="Z24" i="5"/>
  <c r="Z229" i="5"/>
  <c r="Z268" i="5"/>
  <c r="Z82" i="5"/>
  <c r="Z167" i="5"/>
  <c r="Z95" i="5"/>
  <c r="Z262" i="5"/>
  <c r="Z17" i="5"/>
  <c r="Z162" i="5"/>
  <c r="Z91" i="5"/>
  <c r="Z176" i="5"/>
  <c r="Z102" i="5"/>
  <c r="Z127" i="5"/>
  <c r="Z35" i="5"/>
  <c r="Z240" i="5"/>
  <c r="Z225" i="5"/>
  <c r="Z136" i="5"/>
  <c r="Z246" i="5"/>
  <c r="Z300" i="5"/>
  <c r="Z266" i="5"/>
  <c r="Z273" i="5"/>
  <c r="Z123" i="5"/>
  <c r="Z270" i="5"/>
  <c r="Z222" i="5"/>
  <c r="Z182" i="5"/>
  <c r="Z171" i="5"/>
  <c r="Z101" i="5"/>
  <c r="Z154" i="5"/>
  <c r="Z159" i="5"/>
  <c r="Z139" i="5"/>
  <c r="Z169" i="5"/>
  <c r="Z138" i="5"/>
  <c r="Z94" i="5"/>
  <c r="Z106" i="5"/>
  <c r="Z81" i="5"/>
  <c r="Z304" i="5"/>
  <c r="Z260" i="5"/>
  <c r="Z258" i="5"/>
  <c r="Z71" i="5"/>
  <c r="Z31" i="5"/>
  <c r="Z299" i="5"/>
  <c r="Z188" i="5"/>
  <c r="Z241" i="5"/>
  <c r="Z8" i="5"/>
  <c r="Z131" i="5"/>
  <c r="Z147" i="5"/>
  <c r="Z52" i="5"/>
  <c r="Z144" i="5"/>
  <c r="Z133" i="5"/>
  <c r="Z126" i="5"/>
  <c r="Z74" i="5"/>
  <c r="Z295" i="5"/>
  <c r="Z243" i="5"/>
  <c r="Z297" i="5"/>
  <c r="Z211" i="5"/>
  <c r="Z305" i="5"/>
  <c r="Z34" i="5"/>
  <c r="Z32" i="5"/>
  <c r="Z145" i="5"/>
  <c r="Z267" i="5"/>
  <c r="Z26" i="5"/>
  <c r="Z263" i="5"/>
  <c r="Z132" i="5"/>
  <c r="Z75" i="5"/>
  <c r="Z111" i="5"/>
  <c r="Z10" i="5"/>
  <c r="Z7" i="5" l="1"/>
  <c r="D277" i="5"/>
  <c r="R277" i="5"/>
  <c r="Z277" i="5"/>
  <c r="W277" i="5"/>
  <c r="M277" i="5"/>
  <c r="F277" i="5"/>
  <c r="J277" i="5"/>
  <c r="N277" i="5"/>
  <c r="U277" i="5"/>
  <c r="O277" i="5"/>
  <c r="E277" i="5"/>
  <c r="Q277" i="5"/>
  <c r="X277" i="5"/>
  <c r="P277" i="5"/>
  <c r="Y277" i="5"/>
  <c r="S277" i="5"/>
  <c r="L277" i="5"/>
  <c r="G277" i="5"/>
  <c r="X43" i="5"/>
  <c r="O43" i="5"/>
  <c r="T43" i="5"/>
  <c r="H43" i="5"/>
  <c r="K43" i="5"/>
  <c r="Q43" i="5"/>
  <c r="Z43" i="5"/>
  <c r="F43" i="5"/>
  <c r="S43" i="5"/>
  <c r="J43" i="5"/>
  <c r="V43" i="5"/>
  <c r="I43" i="5"/>
  <c r="M151" i="5"/>
  <c r="C151" i="5"/>
  <c r="G151" i="5"/>
  <c r="U151" i="5"/>
  <c r="E151" i="5"/>
  <c r="W151" i="5"/>
  <c r="V151" i="5"/>
  <c r="O151" i="5"/>
  <c r="D151" i="5"/>
  <c r="Y151" i="5"/>
  <c r="L151" i="5"/>
  <c r="Z271" i="5"/>
  <c r="O271" i="5"/>
  <c r="N271" i="5"/>
  <c r="K271" i="5"/>
  <c r="F271" i="5"/>
  <c r="U271" i="5"/>
  <c r="W271" i="5"/>
  <c r="R271" i="5"/>
  <c r="C271" i="5"/>
  <c r="P271" i="5"/>
  <c r="S271" i="5"/>
  <c r="J271" i="5"/>
  <c r="W205" i="5"/>
  <c r="R205" i="5"/>
  <c r="E205" i="5"/>
  <c r="V205" i="5"/>
  <c r="I205" i="5"/>
  <c r="H205" i="5"/>
  <c r="X205" i="5"/>
  <c r="P205" i="5"/>
  <c r="G205" i="5"/>
  <c r="T205" i="5"/>
  <c r="D205" i="5"/>
  <c r="F205" i="5"/>
  <c r="Z205" i="5"/>
  <c r="O205" i="5"/>
  <c r="K205" i="5"/>
  <c r="C205" i="5"/>
  <c r="J205" i="5"/>
  <c r="Y205" i="5"/>
  <c r="U205" i="5"/>
  <c r="AA220" i="5"/>
  <c r="N205" i="5"/>
  <c r="M205" i="5"/>
  <c r="L205" i="5"/>
  <c r="Q205" i="5"/>
  <c r="S205" i="5"/>
  <c r="AA176" i="5"/>
  <c r="AA167" i="5"/>
  <c r="AA14" i="5"/>
  <c r="AA204" i="5"/>
  <c r="AA77" i="5"/>
  <c r="AA83" i="5"/>
  <c r="AA149" i="5"/>
  <c r="AA73" i="5"/>
  <c r="AA217" i="5"/>
  <c r="AA21" i="5"/>
  <c r="AA187" i="5"/>
  <c r="AA12" i="5"/>
  <c r="AA283" i="5"/>
  <c r="AA70" i="5"/>
  <c r="AA172" i="5"/>
  <c r="AA274" i="5"/>
  <c r="AA26" i="5"/>
  <c r="AA34" i="5"/>
  <c r="AA305" i="5"/>
  <c r="AA295" i="5"/>
  <c r="AA258" i="5"/>
  <c r="AA304" i="5"/>
  <c r="AA138" i="5"/>
  <c r="AA139" i="5"/>
  <c r="AA159" i="5"/>
  <c r="AA154" i="5"/>
  <c r="AA171" i="5"/>
  <c r="AA127" i="5"/>
  <c r="AA91" i="5"/>
  <c r="AA229" i="5"/>
  <c r="AA67" i="5"/>
  <c r="AA98" i="5"/>
  <c r="AA18" i="5"/>
  <c r="AA13" i="5"/>
  <c r="AA22" i="5"/>
  <c r="AA16" i="5"/>
  <c r="AA190" i="5"/>
  <c r="AA233" i="5"/>
  <c r="AA185" i="5"/>
  <c r="AA137" i="5"/>
  <c r="AA170" i="5"/>
  <c r="AA255" i="5"/>
  <c r="AA206" i="5"/>
  <c r="AA173" i="5"/>
  <c r="AA38" i="5"/>
  <c r="AA288" i="5"/>
  <c r="AA198" i="5"/>
  <c r="AA143" i="5"/>
  <c r="AA110" i="5"/>
  <c r="AA301" i="5"/>
  <c r="AA25" i="5"/>
  <c r="AA215" i="5"/>
  <c r="AA134" i="5"/>
  <c r="AA201" i="5"/>
  <c r="AA285" i="5"/>
  <c r="AA61" i="5"/>
  <c r="AA128" i="5"/>
  <c r="AA272" i="5"/>
  <c r="AA259" i="5"/>
  <c r="AA168" i="5"/>
  <c r="AA119" i="5"/>
  <c r="AA214" i="5"/>
  <c r="AA11" i="5"/>
  <c r="AA164" i="5"/>
  <c r="AA303" i="5"/>
  <c r="AA248" i="5"/>
  <c r="AA162" i="5"/>
  <c r="AA95" i="5"/>
  <c r="AA268" i="5"/>
  <c r="AA226" i="5"/>
  <c r="AA66" i="5"/>
  <c r="AA180" i="5"/>
  <c r="AA282" i="5"/>
  <c r="AA107" i="5"/>
  <c r="AA174" i="5"/>
  <c r="AA230" i="5"/>
  <c r="AA112" i="5"/>
  <c r="AA184" i="5"/>
  <c r="AA47" i="5"/>
  <c r="AA232" i="5"/>
  <c r="AA19" i="5"/>
  <c r="AA116" i="5"/>
  <c r="AA10" i="5"/>
  <c r="AA145" i="5"/>
  <c r="AA211" i="5"/>
  <c r="AA144" i="5"/>
  <c r="AA147" i="5"/>
  <c r="AA31" i="5"/>
  <c r="AA71" i="5"/>
  <c r="AA81" i="5"/>
  <c r="AA106" i="5"/>
  <c r="AA123" i="5"/>
  <c r="AA240" i="5"/>
  <c r="AA17" i="5"/>
  <c r="AA166" i="5"/>
  <c r="AA194" i="5"/>
  <c r="AA298" i="5"/>
  <c r="AA181" i="5"/>
  <c r="AA256" i="5"/>
  <c r="AA208" i="5"/>
  <c r="AA196" i="5"/>
  <c r="AA275" i="5"/>
  <c r="AA216" i="5"/>
  <c r="AA142" i="5"/>
  <c r="AA92" i="5"/>
  <c r="AA163" i="5"/>
  <c r="AA227" i="5"/>
  <c r="AA120" i="5"/>
  <c r="AA291" i="5"/>
  <c r="AA193" i="5"/>
  <c r="AA192" i="5"/>
  <c r="AA235" i="5"/>
  <c r="AA252" i="5"/>
  <c r="AA218" i="5"/>
  <c r="AA104" i="5"/>
  <c r="AA55" i="5"/>
  <c r="AA49" i="5"/>
  <c r="AA53" i="5"/>
  <c r="AA254" i="5"/>
  <c r="AA219" i="5"/>
  <c r="AA64" i="5"/>
  <c r="AA278" i="5"/>
  <c r="AA146" i="5"/>
  <c r="AA114" i="5"/>
  <c r="AA179" i="5"/>
  <c r="AA189" i="5"/>
  <c r="AA158" i="5"/>
  <c r="AA209" i="5"/>
  <c r="AA197" i="5"/>
  <c r="AA195" i="5"/>
  <c r="AA59" i="5"/>
  <c r="AA202" i="5"/>
  <c r="AA296" i="5"/>
  <c r="AA155" i="5"/>
  <c r="AA237" i="5"/>
  <c r="AA97" i="5"/>
  <c r="AA28" i="5"/>
  <c r="AA40" i="5"/>
  <c r="AA24" i="5"/>
  <c r="AA89" i="5"/>
  <c r="AA30" i="5"/>
  <c r="AA93" i="5"/>
  <c r="AA156" i="5"/>
  <c r="AA212" i="5"/>
  <c r="AA223" i="5"/>
  <c r="AA224" i="5"/>
  <c r="AA23" i="5"/>
  <c r="AA263" i="5"/>
  <c r="AA297" i="5"/>
  <c r="AA243" i="5"/>
  <c r="AA74" i="5"/>
  <c r="AA126" i="5"/>
  <c r="AA133" i="5"/>
  <c r="AA131" i="5"/>
  <c r="AA8" i="5"/>
  <c r="AA273" i="5"/>
  <c r="AA300" i="5"/>
  <c r="AA246" i="5"/>
  <c r="AA102" i="5"/>
  <c r="AA262" i="5"/>
  <c r="AA20" i="5"/>
  <c r="AA265" i="5"/>
  <c r="AA213" i="5"/>
  <c r="AA286" i="5"/>
  <c r="AA130" i="5"/>
  <c r="AA231" i="5"/>
  <c r="AA68" i="5"/>
  <c r="AA80" i="5"/>
  <c r="AA33" i="5"/>
  <c r="AA85" i="5"/>
  <c r="AA203" i="5"/>
  <c r="AA99" i="5"/>
  <c r="AA37" i="5"/>
  <c r="AA200" i="5"/>
  <c r="AA122" i="5"/>
  <c r="AA251" i="5"/>
  <c r="AA257" i="5"/>
  <c r="AA152" i="5"/>
  <c r="AA293" i="5"/>
  <c r="AA141" i="5"/>
  <c r="AA239" i="5"/>
  <c r="AA100" i="5"/>
  <c r="AA247" i="5"/>
  <c r="AA72" i="5"/>
  <c r="AA249" i="5"/>
  <c r="AA280" i="5"/>
  <c r="AA161" i="5"/>
  <c r="AA51" i="5"/>
  <c r="AA148" i="5"/>
  <c r="AA60" i="5"/>
  <c r="AA87" i="5"/>
  <c r="AA69" i="5"/>
  <c r="AA54" i="5"/>
  <c r="AA284" i="5"/>
  <c r="AA39" i="5"/>
  <c r="AA175" i="5"/>
  <c r="AA242" i="5"/>
  <c r="AA191" i="5"/>
  <c r="AA125" i="5"/>
  <c r="AA289" i="5"/>
  <c r="AA109" i="5"/>
  <c r="AA279" i="5"/>
  <c r="AA103" i="5"/>
  <c r="AA261" i="5"/>
  <c r="AA129" i="5"/>
  <c r="AA207" i="5"/>
  <c r="AA62" i="5"/>
  <c r="AA105" i="5"/>
  <c r="AA96" i="5"/>
  <c r="AA253" i="5"/>
  <c r="AA113" i="5"/>
  <c r="AA29" i="5"/>
  <c r="AA225" i="5"/>
  <c r="AA108" i="5"/>
  <c r="AA177" i="5"/>
  <c r="AA88" i="5"/>
  <c r="AA36" i="5"/>
  <c r="AA90" i="5"/>
  <c r="AA178" i="5"/>
  <c r="AA117" i="5"/>
  <c r="T7" i="5"/>
  <c r="U7" i="5"/>
  <c r="C7" i="5"/>
  <c r="D7" i="5"/>
  <c r="Q7" i="5"/>
  <c r="Y7" i="5"/>
  <c r="O7" i="5"/>
  <c r="P7" i="5"/>
  <c r="N7" i="5"/>
  <c r="K7" i="5"/>
  <c r="I7" i="5"/>
  <c r="V7" i="5"/>
  <c r="M7" i="5"/>
  <c r="J7" i="5"/>
  <c r="R7" i="5"/>
  <c r="L7" i="5"/>
  <c r="F7" i="5"/>
  <c r="G7" i="5"/>
  <c r="BT205" i="4"/>
  <c r="BT307" i="4" s="1"/>
  <c r="E7" i="5"/>
  <c r="BS6" i="4"/>
  <c r="BT6" i="4" s="1"/>
  <c r="H7" i="5"/>
  <c r="S7" i="5"/>
  <c r="X7" i="5"/>
  <c r="W7" i="5"/>
  <c r="AA42" i="5"/>
  <c r="AA294" i="5"/>
  <c r="AA245" i="5"/>
  <c r="AA210" i="5"/>
  <c r="AA269" i="5"/>
  <c r="AA186" i="5"/>
  <c r="AA306" i="5"/>
  <c r="AA111" i="5"/>
  <c r="AA75" i="5"/>
  <c r="AA132" i="5"/>
  <c r="AA267" i="5"/>
  <c r="AA32" i="5"/>
  <c r="AA52" i="5"/>
  <c r="AA241" i="5"/>
  <c r="AA188" i="5"/>
  <c r="AA299" i="5"/>
  <c r="AA260" i="5"/>
  <c r="AA94" i="5"/>
  <c r="AA169" i="5"/>
  <c r="AA101" i="5"/>
  <c r="AA182" i="5"/>
  <c r="AA222" i="5"/>
  <c r="AA270" i="5"/>
  <c r="AA266" i="5"/>
  <c r="AA136" i="5"/>
  <c r="AA35" i="5"/>
  <c r="AA82" i="5"/>
  <c r="AA281" i="5"/>
  <c r="AA86" i="5"/>
  <c r="AA287" i="5"/>
  <c r="AA135" i="5"/>
  <c r="AA160" i="5"/>
  <c r="AA121" i="5"/>
  <c r="AA238" i="5"/>
  <c r="AA46" i="5"/>
  <c r="AA244" i="5"/>
  <c r="AA41" i="5"/>
  <c r="AA45" i="5"/>
  <c r="AA236" i="5"/>
  <c r="AA250" i="5"/>
  <c r="AA153" i="5"/>
  <c r="AA9" i="5"/>
  <c r="AA290" i="5"/>
  <c r="AA44" i="5"/>
  <c r="AA228" i="5"/>
  <c r="AA292" i="5"/>
  <c r="AA276" i="5"/>
  <c r="AA48" i="5"/>
  <c r="AA79" i="5"/>
  <c r="AA58" i="5"/>
  <c r="AA118" i="5"/>
  <c r="AA27" i="5"/>
  <c r="AA65" i="5"/>
  <c r="AA150" i="5"/>
  <c r="AA78" i="5"/>
  <c r="AA221" i="5"/>
  <c r="AA63" i="5"/>
  <c r="AA165" i="5"/>
  <c r="AA199" i="5"/>
  <c r="AA302" i="5"/>
  <c r="AA234" i="5"/>
  <c r="AA264" i="5"/>
  <c r="AA50" i="5"/>
  <c r="AA84" i="5"/>
  <c r="AA157" i="5"/>
  <c r="AA115" i="5"/>
  <c r="AA56" i="5"/>
  <c r="AA183" i="5"/>
  <c r="AA15" i="5"/>
  <c r="AA124" i="5"/>
  <c r="AA140" i="5"/>
  <c r="AA57" i="5"/>
  <c r="AA76" i="5"/>
  <c r="AA43" i="5" l="1"/>
  <c r="AA277" i="5"/>
  <c r="AA271" i="5"/>
  <c r="AA151" i="5"/>
  <c r="AA205" i="5"/>
  <c r="AA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Leroy</author>
    <author>swaelsst</author>
  </authors>
  <commentList>
    <comment ref="O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 Leroy:</t>
        </r>
        <r>
          <rPr>
            <sz val="9"/>
            <color indexed="81"/>
            <rFont val="Tahoma"/>
            <family val="2"/>
          </rPr>
          <t xml:space="preserve">
Het aantal leerlingen in het deeltijdse onderwijs telt slechts mee voor de helft.</t>
        </r>
      </text>
    </comment>
    <comment ref="BE29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swaelsst:</t>
        </r>
        <r>
          <rPr>
            <sz val="8"/>
            <color indexed="81"/>
            <rFont val="Tahoma"/>
            <family val="2"/>
          </rPr>
          <t xml:space="preserve">
aangepaste waarborg!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35AD97-72AE-44B0-A95E-8F4E7DFB93EF}" keepAlive="1" name="Query - Table004 (Page 7)" description="Verbinding maken met de query Table004 (Page 7) in de werkmap." type="5" refreshedVersion="8" background="1" saveData="1">
    <dbPr connection="Provider=Microsoft.Mashup.OleDb.1;Data Source=$Workbook$;Location=&quot;Table004 (Page 7)&quot;;Extended Properties=&quot;&quot;" command="SELECT * FROM [Table004 (Page 7)]"/>
  </connection>
  <connection id="2" xr16:uid="{BBE7B089-D40B-4520-A26D-2D89F94DBFEC}" keepAlive="1" name="Query - Table005 (Page 8-15)" description="Verbinding maken met de query Table005 (Page 8-15) in de werkmap." type="5" refreshedVersion="8" background="1" saveData="1">
    <dbPr connection="Provider=Microsoft.Mashup.OleDb.1;Data Source=$Workbook$;Location=&quot;Table005 (Page 8-15)&quot;;Extended Properties=&quot;&quot;" command="SELECT * FROM [Table005 (Page 8-15)]"/>
  </connection>
  <connection id="3" xr16:uid="{0E2DEA0C-235F-4E12-820E-74796E9448C0}" keepAlive="1" name="Query - Table007 (Page 16)" description="Verbinding maken met de query Table007 (Page 16) in de werkmap." type="5" refreshedVersion="8" background="1" saveData="1">
    <dbPr connection="Provider=Microsoft.Mashup.OleDb.1;Data Source=$Workbook$;Location=&quot;Table007 (Page 16)&quot;;Extended Properties=&quot;&quot;" command="SELECT * FROM [Table007 (Page 16)]"/>
  </connection>
  <connection id="4" xr16:uid="{D4ACE854-30BE-4B63-B43D-1E4E56436B88}" keepAlive="1" name="Query - Table008 (Page 17-23)" description="Verbinding maken met de query Table008 (Page 17-23) in de werkmap." type="5" refreshedVersion="0" background="1" saveData="1">
    <dbPr connection="Provider=Microsoft.Mashup.OleDb.1;Data Source=$Workbook$;Location=&quot;Table008 (Page 17-23)&quot;;Extended Properties=&quot;&quot;" command="SELECT * FROM [Table008 (Page 17-23)]"/>
  </connection>
  <connection id="5" xr16:uid="{317A2CFB-A850-413B-B4C2-4190186FDA41}" keepAlive="1" name="Query - Table010 (Page 24)" description="Verbinding maken met de query Table010 (Page 24) in de werkmap." type="5" refreshedVersion="8" background="1" saveData="1">
    <dbPr connection="Provider=Microsoft.Mashup.OleDb.1;Data Source=$Workbook$;Location=&quot;Table010 (Page 24)&quot;;Extended Properties=&quot;&quot;" command="SELECT * FROM [Table010 (Page 24)]"/>
  </connection>
  <connection id="6" xr16:uid="{C3D3CF76-60CC-4712-B1E8-C1BC69622D76}" keepAlive="1" name="Query - Table011 (Page 25-30)" description="Verbinding maken met de query Table011 (Page 25-30) in de werkmap." type="5" refreshedVersion="0" background="1" saveData="1">
    <dbPr connection="Provider=Microsoft.Mashup.OleDb.1;Data Source=$Workbook$;Location=&quot;Table011 (Page 25-30)&quot;;Extended Properties=&quot;&quot;" command="SELECT * FROM [Table011 (Page 25-30)]"/>
  </connection>
  <connection id="7" xr16:uid="{CF965E98-A9CA-40AB-9CA0-0362D53C47AE}" keepAlive="1" name="Query - Table013 (Page 31)" description="Verbinding maken met de query Table013 (Page 31) in de werkmap." type="5" refreshedVersion="8" background="1" saveData="1">
    <dbPr connection="Provider=Microsoft.Mashup.OleDb.1;Data Source=$Workbook$;Location=&quot;Table013 (Page 31)&quot;;Extended Properties=&quot;&quot;" command="SELECT * FROM [Table013 (Page 31)]"/>
  </connection>
  <connection id="8" xr16:uid="{3F5B9150-A5A0-414E-AAD8-450C1D8CDC40}" keepAlive="1" name="Query - Table014 (Page 32-37)" description="Verbinding maken met de query Table014 (Page 32-37) in de werkmap." type="5" refreshedVersion="8" background="1" saveData="1">
    <dbPr connection="Provider=Microsoft.Mashup.OleDb.1;Data Source=$Workbook$;Location=&quot;Table014 (Page 32-37)&quot;;Extended Properties=&quot;&quot;" command="SELECT * FROM [Table014 (Page 32-37)]"/>
  </connection>
</connections>
</file>

<file path=xl/sharedStrings.xml><?xml version="1.0" encoding="utf-8"?>
<sst xmlns="http://schemas.openxmlformats.org/spreadsheetml/2006/main" count="1326" uniqueCount="688">
  <si>
    <t>NIS</t>
  </si>
  <si>
    <t>GEMEENTE</t>
  </si>
  <si>
    <t>AARTSELAAR</t>
  </si>
  <si>
    <t>ANTWERPEN</t>
  </si>
  <si>
    <t>BOECHOUT</t>
  </si>
  <si>
    <t>BOOM</t>
  </si>
  <si>
    <t>BORSBEEK</t>
  </si>
  <si>
    <t>BRASSCHAAT</t>
  </si>
  <si>
    <t>BRECHT</t>
  </si>
  <si>
    <t>EDEGEM</t>
  </si>
  <si>
    <t>ESSEN</t>
  </si>
  <si>
    <t>HEMIKSEM</t>
  </si>
  <si>
    <t>HOVE</t>
  </si>
  <si>
    <t>KALMTHOUT</t>
  </si>
  <si>
    <t>KAPELLEN</t>
  </si>
  <si>
    <t>KONTICH</t>
  </si>
  <si>
    <t>LINT</t>
  </si>
  <si>
    <t>MORTSEL</t>
  </si>
  <si>
    <t>NIEL</t>
  </si>
  <si>
    <t>RANST</t>
  </si>
  <si>
    <t>RUMST</t>
  </si>
  <si>
    <t>SCHELLE</t>
  </si>
  <si>
    <t>SCHILDE</t>
  </si>
  <si>
    <t>SCHOTEN</t>
  </si>
  <si>
    <t>STABROEK</t>
  </si>
  <si>
    <t>WIJNEGEM</t>
  </si>
  <si>
    <t>WOMMELGEM</t>
  </si>
  <si>
    <t>WUUSTWEZEL</t>
  </si>
  <si>
    <t>ZANDHOVEN</t>
  </si>
  <si>
    <t>ZOERSEL</t>
  </si>
  <si>
    <t>ZWIJNDRECHT</t>
  </si>
  <si>
    <t>MALLE</t>
  </si>
  <si>
    <t>BERLAAR</t>
  </si>
  <si>
    <t>BONHEIDEN</t>
  </si>
  <si>
    <t>BORNEM</t>
  </si>
  <si>
    <t>DUFFEL</t>
  </si>
  <si>
    <t>HEIST-OP-DEN-BERG</t>
  </si>
  <si>
    <t>LIER</t>
  </si>
  <si>
    <t>MECHELEN</t>
  </si>
  <si>
    <t>NIJLEN</t>
  </si>
  <si>
    <t>PUTTE</t>
  </si>
  <si>
    <t>SINT-KATELIJNE-WAVER</t>
  </si>
  <si>
    <t>WILLEBROEK</t>
  </si>
  <si>
    <t>ARENDONK</t>
  </si>
  <si>
    <t>BAARLE-HERTOG</t>
  </si>
  <si>
    <t>BALEN</t>
  </si>
  <si>
    <t>BEERSE</t>
  </si>
  <si>
    <t>DESSEL</t>
  </si>
  <si>
    <t>GEEL</t>
  </si>
  <si>
    <t>GROBBENDONK</t>
  </si>
  <si>
    <t>HERENTALS</t>
  </si>
  <si>
    <t>HERENTHOUT</t>
  </si>
  <si>
    <t>HERSELT</t>
  </si>
  <si>
    <t>HOOGSTRATEN</t>
  </si>
  <si>
    <t>HULSHOUT</t>
  </si>
  <si>
    <t>KASTERLEE</t>
  </si>
  <si>
    <t>LILLE</t>
  </si>
  <si>
    <t>MEERHOUT</t>
  </si>
  <si>
    <t>MERKSPLAS</t>
  </si>
  <si>
    <t>MOL</t>
  </si>
  <si>
    <t>OLEN</t>
  </si>
  <si>
    <t>OUD-TURNHOUT</t>
  </si>
  <si>
    <t>RAVELS</t>
  </si>
  <si>
    <t>RETIE</t>
  </si>
  <si>
    <t>RIJKEVORSEL</t>
  </si>
  <si>
    <t>TURNHOUT</t>
  </si>
  <si>
    <t>VORSELAAR</t>
  </si>
  <si>
    <t>VOSSELAAR</t>
  </si>
  <si>
    <t>WESTERLO</t>
  </si>
  <si>
    <t>LAAKDAL</t>
  </si>
  <si>
    <t>ASSE</t>
  </si>
  <si>
    <t>BEERSEL</t>
  </si>
  <si>
    <t>BEVER</t>
  </si>
  <si>
    <t>DILBEEK</t>
  </si>
  <si>
    <t>GALMAARDEN</t>
  </si>
  <si>
    <t>GOOIK</t>
  </si>
  <si>
    <t>GRIMBERGEN</t>
  </si>
  <si>
    <t>HALLE</t>
  </si>
  <si>
    <t>HERNE</t>
  </si>
  <si>
    <t>HOEILAART</t>
  </si>
  <si>
    <t>KAMPENHOUT</t>
  </si>
  <si>
    <t>KAPELLE-OP-DEN-BOS</t>
  </si>
  <si>
    <t>LIEDEKERKE</t>
  </si>
  <si>
    <t>LONDERZEEL</t>
  </si>
  <si>
    <t>MACHELEN</t>
  </si>
  <si>
    <t>MEISE</t>
  </si>
  <si>
    <t>MERCHTEM</t>
  </si>
  <si>
    <t>OPWIJK</t>
  </si>
  <si>
    <t>OVERIJSE</t>
  </si>
  <si>
    <t>PEPINGEN</t>
  </si>
  <si>
    <t>SINT-PIETERS-LEEUW</t>
  </si>
  <si>
    <t>STEENOKKERZEEL</t>
  </si>
  <si>
    <t>TERNAT</t>
  </si>
  <si>
    <t>VILVOORDE</t>
  </si>
  <si>
    <t>ZAVENTEM</t>
  </si>
  <si>
    <t>ZEMST</t>
  </si>
  <si>
    <t>ROOSDAAL</t>
  </si>
  <si>
    <t>DROGENBOS</t>
  </si>
  <si>
    <t>KRAAINEM</t>
  </si>
  <si>
    <t>LINKEBEEK</t>
  </si>
  <si>
    <t>SINT-GENESIUS-RODE</t>
  </si>
  <si>
    <t>WEMMEL</t>
  </si>
  <si>
    <t>WEZEMBEEK-OPPEM</t>
  </si>
  <si>
    <t>LENNIK</t>
  </si>
  <si>
    <t>AFFLIGEM</t>
  </si>
  <si>
    <t>AARSCHOT</t>
  </si>
  <si>
    <t>BEGIJNENDIJK</t>
  </si>
  <si>
    <t>BEKKEVOORT</t>
  </si>
  <si>
    <t>BERTEM</t>
  </si>
  <si>
    <t>BIERBEEK</t>
  </si>
  <si>
    <t>BOORTMEERBEEK</t>
  </si>
  <si>
    <t>BOUTERSEM</t>
  </si>
  <si>
    <t>DIEST</t>
  </si>
  <si>
    <t>GEETBETS</t>
  </si>
  <si>
    <t>HAACHT</t>
  </si>
  <si>
    <t>HERENT</t>
  </si>
  <si>
    <t>HOEGAARDEN</t>
  </si>
  <si>
    <t>HOLSBEEK</t>
  </si>
  <si>
    <t>HULDENBERG</t>
  </si>
  <si>
    <t>KEERBERGEN</t>
  </si>
  <si>
    <t>KORTENAKEN</t>
  </si>
  <si>
    <t>KORTENBERG</t>
  </si>
  <si>
    <t>LANDEN</t>
  </si>
  <si>
    <t>LEUVEN</t>
  </si>
  <si>
    <t>LUBBEEK</t>
  </si>
  <si>
    <t>OUD-HEVERLEE</t>
  </si>
  <si>
    <t>ROTSELAAR</t>
  </si>
  <si>
    <t>TERVUREN</t>
  </si>
  <si>
    <t>TIENEN</t>
  </si>
  <si>
    <t>TREMELO</t>
  </si>
  <si>
    <t>ZOUTLEEUW</t>
  </si>
  <si>
    <t>LINTER</t>
  </si>
  <si>
    <t>SCHERPENHEUVEL-ZICHEM</t>
  </si>
  <si>
    <t>TIELT-WINGE</t>
  </si>
  <si>
    <t>GLABBEEK</t>
  </si>
  <si>
    <t>BEERNEM</t>
  </si>
  <si>
    <t>BLANKENBERGE</t>
  </si>
  <si>
    <t>BRUGGE</t>
  </si>
  <si>
    <t>DAMME</t>
  </si>
  <si>
    <t>JABBEKE</t>
  </si>
  <si>
    <t>OOSTKAMP</t>
  </si>
  <si>
    <t>TORHOUT</t>
  </si>
  <si>
    <t>ZEDELGEM</t>
  </si>
  <si>
    <t>ZUIENKERKE</t>
  </si>
  <si>
    <t>KNOKKE-HEIST</t>
  </si>
  <si>
    <t>DIKSMUIDE</t>
  </si>
  <si>
    <t>HOUTHULST</t>
  </si>
  <si>
    <t>KOEKELARE</t>
  </si>
  <si>
    <t>KORTEMARK</t>
  </si>
  <si>
    <t>LO-RENINGE</t>
  </si>
  <si>
    <t>IEPER</t>
  </si>
  <si>
    <t>MESEN</t>
  </si>
  <si>
    <t>POPERINGE</t>
  </si>
  <si>
    <t>WERVIK</t>
  </si>
  <si>
    <t>ZONNEBEKE</t>
  </si>
  <si>
    <t>HEUVELLAND</t>
  </si>
  <si>
    <t>LANGEMARK-POELKAPELLE</t>
  </si>
  <si>
    <t>VLETEREN</t>
  </si>
  <si>
    <t>ANZEGEM</t>
  </si>
  <si>
    <t>AVELGEM</t>
  </si>
  <si>
    <t>DEERLIJK</t>
  </si>
  <si>
    <t>HARELBEKE</t>
  </si>
  <si>
    <t>KORTRIJK</t>
  </si>
  <si>
    <t>KUURNE</t>
  </si>
  <si>
    <t>LENDELEDE</t>
  </si>
  <si>
    <t>MENEN</t>
  </si>
  <si>
    <t>WAREGEM</t>
  </si>
  <si>
    <t>WEVELGEM</t>
  </si>
  <si>
    <t>ZWEVEGEM</t>
  </si>
  <si>
    <t>SPIERE-HELKIJN</t>
  </si>
  <si>
    <t>BREDENE</t>
  </si>
  <si>
    <t>GISTEL</t>
  </si>
  <si>
    <t>ICHTEGEM</t>
  </si>
  <si>
    <t>MIDDELKERKE</t>
  </si>
  <si>
    <t>OOSTENDE</t>
  </si>
  <si>
    <t>OUDENBURG</t>
  </si>
  <si>
    <t>DE HAAN</t>
  </si>
  <si>
    <t>HOOGLEDE</t>
  </si>
  <si>
    <t>INGELMUNSTER</t>
  </si>
  <si>
    <t>IZEGEM</t>
  </si>
  <si>
    <t>LEDEGEM</t>
  </si>
  <si>
    <t>LICHTERVELDE</t>
  </si>
  <si>
    <t>MOORSLEDE</t>
  </si>
  <si>
    <t>ROESELARE</t>
  </si>
  <si>
    <t>STADEN</t>
  </si>
  <si>
    <t>DENTERGEM</t>
  </si>
  <si>
    <t>MEULEBEKE</t>
  </si>
  <si>
    <t>OOSTROZEBEKE</t>
  </si>
  <si>
    <t>PITTEM</t>
  </si>
  <si>
    <t>RUISELEDE</t>
  </si>
  <si>
    <t>TIELT</t>
  </si>
  <si>
    <t>WIELSBEKE</t>
  </si>
  <si>
    <t>WINGENE</t>
  </si>
  <si>
    <t>ARDOOIE</t>
  </si>
  <si>
    <t>ALVERINGEM</t>
  </si>
  <si>
    <t>DE PANNE</t>
  </si>
  <si>
    <t>KOKSIJDE</t>
  </si>
  <si>
    <t>NIEUWPOORT</t>
  </si>
  <si>
    <t>VEURNE</t>
  </si>
  <si>
    <t>AALST</t>
  </si>
  <si>
    <t>DENDERLEEUW</t>
  </si>
  <si>
    <t>GERAARDSBERGEN</t>
  </si>
  <si>
    <t>HAALTERT</t>
  </si>
  <si>
    <t>HERZELE</t>
  </si>
  <si>
    <t>LEDE</t>
  </si>
  <si>
    <t>NINOVE</t>
  </si>
  <si>
    <t>SINT-LIEVENS-HOUTEM</t>
  </si>
  <si>
    <t>ZOTTEGEM</t>
  </si>
  <si>
    <t>ERPE-MERE</t>
  </si>
  <si>
    <t>BERLARE</t>
  </si>
  <si>
    <t>BUGGENHOUT</t>
  </si>
  <si>
    <t>DENDERMONDE</t>
  </si>
  <si>
    <t>HAMME</t>
  </si>
  <si>
    <t>LAARNE</t>
  </si>
  <si>
    <t>LEBBEKE</t>
  </si>
  <si>
    <t>WAASMUNSTER</t>
  </si>
  <si>
    <t>WETTEREN</t>
  </si>
  <si>
    <t>WICHELEN</t>
  </si>
  <si>
    <t>ZELE</t>
  </si>
  <si>
    <t>ASSENEDE</t>
  </si>
  <si>
    <t>EEKLO</t>
  </si>
  <si>
    <t>KAPRIJKE</t>
  </si>
  <si>
    <t>MALDEGEM</t>
  </si>
  <si>
    <t>SINT-LAUREINS</t>
  </si>
  <si>
    <t>ZELZATE</t>
  </si>
  <si>
    <t>AALTER</t>
  </si>
  <si>
    <t>DEINZE</t>
  </si>
  <si>
    <t>DE PINTE</t>
  </si>
  <si>
    <t>DESTELBERGEN</t>
  </si>
  <si>
    <t>EVERGEM</t>
  </si>
  <si>
    <t>GAVERE</t>
  </si>
  <si>
    <t>GENT</t>
  </si>
  <si>
    <t>LOCHRISTI</t>
  </si>
  <si>
    <t>MELLE</t>
  </si>
  <si>
    <t>MERELBEKE</t>
  </si>
  <si>
    <t>MOERBEKE</t>
  </si>
  <si>
    <t>NAZARETH</t>
  </si>
  <si>
    <t>OOSTERZELE</t>
  </si>
  <si>
    <t>SINT-MARTENS-LATEM</t>
  </si>
  <si>
    <t>WACHTEBEKE</t>
  </si>
  <si>
    <t>ZULTE</t>
  </si>
  <si>
    <t>OUDENAARDE</t>
  </si>
  <si>
    <t>RONSE</t>
  </si>
  <si>
    <t>BRAKEL</t>
  </si>
  <si>
    <t>KLUISBERGEN</t>
  </si>
  <si>
    <t>WORTEGEM-PETEGEM</t>
  </si>
  <si>
    <t>HOREBEKE</t>
  </si>
  <si>
    <t>LIERDE</t>
  </si>
  <si>
    <t>MAARKEDAL</t>
  </si>
  <si>
    <t>ZWALM</t>
  </si>
  <si>
    <t>BEVEREN</t>
  </si>
  <si>
    <t>KRUIBEKE</t>
  </si>
  <si>
    <t>LOKEREN</t>
  </si>
  <si>
    <t>SINT-GILLIS-WAAS</t>
  </si>
  <si>
    <t>SINT-NIKLAAS</t>
  </si>
  <si>
    <t>STEKENE</t>
  </si>
  <si>
    <t>TEMSE</t>
  </si>
  <si>
    <t>AS</t>
  </si>
  <si>
    <t>BERINGEN</t>
  </si>
  <si>
    <t>DIEPENBEEK</t>
  </si>
  <si>
    <t>GENK</t>
  </si>
  <si>
    <t>GINGELOM</t>
  </si>
  <si>
    <t>HALEN</t>
  </si>
  <si>
    <t>HASSELT</t>
  </si>
  <si>
    <t>HERK-DE-STAD</t>
  </si>
  <si>
    <t>LEOPOLDSBURG</t>
  </si>
  <si>
    <t>LUMMEN</t>
  </si>
  <si>
    <t>NIEUWERKERKEN</t>
  </si>
  <si>
    <t>SINT-TRUIDEN</t>
  </si>
  <si>
    <t>TESSENDERLO</t>
  </si>
  <si>
    <t>ZONHOVEN</t>
  </si>
  <si>
    <t>ZUTENDAAL</t>
  </si>
  <si>
    <t>HAM</t>
  </si>
  <si>
    <t>HEUSDEN-ZOLDER</t>
  </si>
  <si>
    <t>BOCHOLT</t>
  </si>
  <si>
    <t>BREE</t>
  </si>
  <si>
    <t>KINROOI</t>
  </si>
  <si>
    <t>LOMMEL</t>
  </si>
  <si>
    <t>MAASEIK</t>
  </si>
  <si>
    <t>PEER</t>
  </si>
  <si>
    <t>HAMONT-ACHEL</t>
  </si>
  <si>
    <t>HECHTEL-EKSEL</t>
  </si>
  <si>
    <t>HOUTHALEN-HELCHTEREN</t>
  </si>
  <si>
    <t>DILSEN-STOKKEM</t>
  </si>
  <si>
    <t>ALKEN</t>
  </si>
  <si>
    <t>BILZEN</t>
  </si>
  <si>
    <t>BORGLOON</t>
  </si>
  <si>
    <t>HEERS</t>
  </si>
  <si>
    <t>HERSTAPPE</t>
  </si>
  <si>
    <t>HOESELT</t>
  </si>
  <si>
    <t>KORTESSEM</t>
  </si>
  <si>
    <t>LANAKEN</t>
  </si>
  <si>
    <t>RIEMST</t>
  </si>
  <si>
    <t>TONGEREN</t>
  </si>
  <si>
    <t>WELLEN</t>
  </si>
  <si>
    <t>MAASMECHELEN</t>
  </si>
  <si>
    <t>VOEREN</t>
  </si>
  <si>
    <t>Leerlingen
relatief</t>
  </si>
  <si>
    <t>PB
relatief</t>
  </si>
  <si>
    <t>Brugge</t>
  </si>
  <si>
    <t>KI
relatief</t>
  </si>
  <si>
    <t>11001</t>
  </si>
  <si>
    <t>11002</t>
  </si>
  <si>
    <t>11004</t>
  </si>
  <si>
    <t>11005</t>
  </si>
  <si>
    <t>11007</t>
  </si>
  <si>
    <t>11008</t>
  </si>
  <si>
    <t>11009</t>
  </si>
  <si>
    <t>11013</t>
  </si>
  <si>
    <t>11016</t>
  </si>
  <si>
    <t>11018</t>
  </si>
  <si>
    <t>11021</t>
  </si>
  <si>
    <t>11022</t>
  </si>
  <si>
    <t>11023</t>
  </si>
  <si>
    <t>11024</t>
  </si>
  <si>
    <t>11025</t>
  </si>
  <si>
    <t>11029</t>
  </si>
  <si>
    <t>11030</t>
  </si>
  <si>
    <t>11035</t>
  </si>
  <si>
    <t>11037</t>
  </si>
  <si>
    <t>11038</t>
  </si>
  <si>
    <t>11039</t>
  </si>
  <si>
    <t>11040</t>
  </si>
  <si>
    <t>11044</t>
  </si>
  <si>
    <t>11050</t>
  </si>
  <si>
    <t>11052</t>
  </si>
  <si>
    <t>11053</t>
  </si>
  <si>
    <t>11054</t>
  </si>
  <si>
    <t>11055</t>
  </si>
  <si>
    <t>11056</t>
  </si>
  <si>
    <t>11057</t>
  </si>
  <si>
    <t>12002</t>
  </si>
  <si>
    <t>12005</t>
  </si>
  <si>
    <t>12007</t>
  </si>
  <si>
    <t>12009</t>
  </si>
  <si>
    <t>12014</t>
  </si>
  <si>
    <t>12021</t>
  </si>
  <si>
    <t>12025</t>
  </si>
  <si>
    <t>12026</t>
  </si>
  <si>
    <t>12029</t>
  </si>
  <si>
    <t>12035</t>
  </si>
  <si>
    <t>12040</t>
  </si>
  <si>
    <t>13001</t>
  </si>
  <si>
    <t>13002</t>
  </si>
  <si>
    <t>13003</t>
  </si>
  <si>
    <t>13004</t>
  </si>
  <si>
    <t>13006</t>
  </si>
  <si>
    <t>13008</t>
  </si>
  <si>
    <t>13010</t>
  </si>
  <si>
    <t>13011</t>
  </si>
  <si>
    <t>13012</t>
  </si>
  <si>
    <t>13013</t>
  </si>
  <si>
    <t>13014</t>
  </si>
  <si>
    <t>13016</t>
  </si>
  <si>
    <t>13017</t>
  </si>
  <si>
    <t>13019</t>
  </si>
  <si>
    <t>13021</t>
  </si>
  <si>
    <t>13023</t>
  </si>
  <si>
    <t>13025</t>
  </si>
  <si>
    <t>13029</t>
  </si>
  <si>
    <t>13031</t>
  </si>
  <si>
    <t>13035</t>
  </si>
  <si>
    <t>13036</t>
  </si>
  <si>
    <t>13037</t>
  </si>
  <si>
    <t>13040</t>
  </si>
  <si>
    <t>13044</t>
  </si>
  <si>
    <t>13046</t>
  </si>
  <si>
    <t>13049</t>
  </si>
  <si>
    <t>13053</t>
  </si>
  <si>
    <t>23002</t>
  </si>
  <si>
    <t>23003</t>
  </si>
  <si>
    <t>23009</t>
  </si>
  <si>
    <t>23016</t>
  </si>
  <si>
    <t>23023</t>
  </si>
  <si>
    <t>23024</t>
  </si>
  <si>
    <t>23025</t>
  </si>
  <si>
    <t>23027</t>
  </si>
  <si>
    <t>23032</t>
  </si>
  <si>
    <t>23033</t>
  </si>
  <si>
    <t>23038</t>
  </si>
  <si>
    <t>23039</t>
  </si>
  <si>
    <t>23044</t>
  </si>
  <si>
    <t>23045</t>
  </si>
  <si>
    <t>23047</t>
  </si>
  <si>
    <t>23050</t>
  </si>
  <si>
    <t>23052</t>
  </si>
  <si>
    <t>23060</t>
  </si>
  <si>
    <t>23062</t>
  </si>
  <si>
    <t>23064</t>
  </si>
  <si>
    <t>23077</t>
  </si>
  <si>
    <t>23081</t>
  </si>
  <si>
    <t>23086</t>
  </si>
  <si>
    <t>23088</t>
  </si>
  <si>
    <t>23094</t>
  </si>
  <si>
    <t>23096</t>
  </si>
  <si>
    <t>23097</t>
  </si>
  <si>
    <t>23098</t>
  </si>
  <si>
    <t>23099</t>
  </si>
  <si>
    <t>23100</t>
  </si>
  <si>
    <t>23101</t>
  </si>
  <si>
    <t>23102</t>
  </si>
  <si>
    <t>23103</t>
  </si>
  <si>
    <t>23104</t>
  </si>
  <si>
    <t>23105</t>
  </si>
  <si>
    <t>24001</t>
  </si>
  <si>
    <t>24007</t>
  </si>
  <si>
    <t>24008</t>
  </si>
  <si>
    <t>24009</t>
  </si>
  <si>
    <t>24011</t>
  </si>
  <si>
    <t>24014</t>
  </si>
  <si>
    <t>24016</t>
  </si>
  <si>
    <t>24020</t>
  </si>
  <si>
    <t>24028</t>
  </si>
  <si>
    <t>24033</t>
  </si>
  <si>
    <t>24038</t>
  </si>
  <si>
    <t>24041</t>
  </si>
  <si>
    <t>24043</t>
  </si>
  <si>
    <t>24045</t>
  </si>
  <si>
    <t>24048</t>
  </si>
  <si>
    <t>24054</t>
  </si>
  <si>
    <t>24055</t>
  </si>
  <si>
    <t>24059</t>
  </si>
  <si>
    <t>24062</t>
  </si>
  <si>
    <t>24066</t>
  </si>
  <si>
    <t>24086</t>
  </si>
  <si>
    <t>24094</t>
  </si>
  <si>
    <t>24104</t>
  </si>
  <si>
    <t>24107</t>
  </si>
  <si>
    <t>24109</t>
  </si>
  <si>
    <t>24130</t>
  </si>
  <si>
    <t>24133</t>
  </si>
  <si>
    <t>24134</t>
  </si>
  <si>
    <t>24135</t>
  </si>
  <si>
    <t>24137</t>
  </si>
  <si>
    <t>31003</t>
  </si>
  <si>
    <t>31004</t>
  </si>
  <si>
    <t>31005</t>
  </si>
  <si>
    <t>31006</t>
  </si>
  <si>
    <t>31012</t>
  </si>
  <si>
    <t>31022</t>
  </si>
  <si>
    <t>31033</t>
  </si>
  <si>
    <t>31040</t>
  </si>
  <si>
    <t>31042</t>
  </si>
  <si>
    <t>31043</t>
  </si>
  <si>
    <t>32003</t>
  </si>
  <si>
    <t>32006</t>
  </si>
  <si>
    <t>32010</t>
  </si>
  <si>
    <t>32011</t>
  </si>
  <si>
    <t>32030</t>
  </si>
  <si>
    <t>33011</t>
  </si>
  <si>
    <t>33016</t>
  </si>
  <si>
    <t>33021</t>
  </si>
  <si>
    <t>33029</t>
  </si>
  <si>
    <t>33037</t>
  </si>
  <si>
    <t>33039</t>
  </si>
  <si>
    <t>33040</t>
  </si>
  <si>
    <t>33041</t>
  </si>
  <si>
    <t>34002</t>
  </si>
  <si>
    <t>34003</t>
  </si>
  <si>
    <t>34009</t>
  </si>
  <si>
    <t>34013</t>
  </si>
  <si>
    <t>34022</t>
  </si>
  <si>
    <t>34023</t>
  </si>
  <si>
    <t>34025</t>
  </si>
  <si>
    <t>34027</t>
  </si>
  <si>
    <t>34040</t>
  </si>
  <si>
    <t>34041</t>
  </si>
  <si>
    <t>34042</t>
  </si>
  <si>
    <t>34043</t>
  </si>
  <si>
    <t>35002</t>
  </si>
  <si>
    <t>35005</t>
  </si>
  <si>
    <t>35006</t>
  </si>
  <si>
    <t>35011</t>
  </si>
  <si>
    <t>35013</t>
  </si>
  <si>
    <t>35014</t>
  </si>
  <si>
    <t>35029</t>
  </si>
  <si>
    <t>36006</t>
  </si>
  <si>
    <t>36007</t>
  </si>
  <si>
    <t>36008</t>
  </si>
  <si>
    <t>36010</t>
  </si>
  <si>
    <t>36011</t>
  </si>
  <si>
    <t>36012</t>
  </si>
  <si>
    <t>36015</t>
  </si>
  <si>
    <t>36019</t>
  </si>
  <si>
    <t>37002</t>
  </si>
  <si>
    <t>37007</t>
  </si>
  <si>
    <t>37010</t>
  </si>
  <si>
    <t>37011</t>
  </si>
  <si>
    <t>37012</t>
  </si>
  <si>
    <t>37015</t>
  </si>
  <si>
    <t>37017</t>
  </si>
  <si>
    <t>37018</t>
  </si>
  <si>
    <t>37020</t>
  </si>
  <si>
    <t>38002</t>
  </si>
  <si>
    <t>38008</t>
  </si>
  <si>
    <t>38014</t>
  </si>
  <si>
    <t>38016</t>
  </si>
  <si>
    <t>38025</t>
  </si>
  <si>
    <t>41002</t>
  </si>
  <si>
    <t>41011</t>
  </si>
  <si>
    <t>41018</t>
  </si>
  <si>
    <t>41024</t>
  </si>
  <si>
    <t>41027</t>
  </si>
  <si>
    <t>41034</t>
  </si>
  <si>
    <t>41048</t>
  </si>
  <si>
    <t>41063</t>
  </si>
  <si>
    <t>41081</t>
  </si>
  <si>
    <t>41082</t>
  </si>
  <si>
    <t>42003</t>
  </si>
  <si>
    <t>42004</t>
  </si>
  <si>
    <t>42006</t>
  </si>
  <si>
    <t>42008</t>
  </si>
  <si>
    <t>42010</t>
  </si>
  <si>
    <t>42011</t>
  </si>
  <si>
    <t>42023</t>
  </si>
  <si>
    <t>42025</t>
  </si>
  <si>
    <t>42026</t>
  </si>
  <si>
    <t>42028</t>
  </si>
  <si>
    <t>43002</t>
  </si>
  <si>
    <t>43005</t>
  </si>
  <si>
    <t>43007</t>
  </si>
  <si>
    <t>43010</t>
  </si>
  <si>
    <t>43014</t>
  </si>
  <si>
    <t>43018</t>
  </si>
  <si>
    <t>44012</t>
  </si>
  <si>
    <t>44013</t>
  </si>
  <si>
    <t>44019</t>
  </si>
  <si>
    <t>44020</t>
  </si>
  <si>
    <t>44021</t>
  </si>
  <si>
    <t>44034</t>
  </si>
  <si>
    <t>44040</t>
  </si>
  <si>
    <t>44043</t>
  </si>
  <si>
    <t>44045</t>
  </si>
  <si>
    <t>44048</t>
  </si>
  <si>
    <t>44052</t>
  </si>
  <si>
    <t>44064</t>
  </si>
  <si>
    <t>44073</t>
  </si>
  <si>
    <t>44081</t>
  </si>
  <si>
    <t>45035</t>
  </si>
  <si>
    <t>45041</t>
  </si>
  <si>
    <t>45059</t>
  </si>
  <si>
    <t>45060</t>
  </si>
  <si>
    <t>45061</t>
  </si>
  <si>
    <t>45062</t>
  </si>
  <si>
    <t>45063</t>
  </si>
  <si>
    <t>45064</t>
  </si>
  <si>
    <t>45065</t>
  </si>
  <si>
    <t>46003</t>
  </si>
  <si>
    <t>46013</t>
  </si>
  <si>
    <t>46014</t>
  </si>
  <si>
    <t>46020</t>
  </si>
  <si>
    <t>46021</t>
  </si>
  <si>
    <t>46024</t>
  </si>
  <si>
    <t>46025</t>
  </si>
  <si>
    <t>71002</t>
  </si>
  <si>
    <t>71004</t>
  </si>
  <si>
    <t>71011</t>
  </si>
  <si>
    <t>71016</t>
  </si>
  <si>
    <t>71017</t>
  </si>
  <si>
    <t>71020</t>
  </si>
  <si>
    <t>71022</t>
  </si>
  <si>
    <t>71024</t>
  </si>
  <si>
    <t>71034</t>
  </si>
  <si>
    <t>71037</t>
  </si>
  <si>
    <t>71045</t>
  </si>
  <si>
    <t>71053</t>
  </si>
  <si>
    <t>71057</t>
  </si>
  <si>
    <t>71066</t>
  </si>
  <si>
    <t>71067</t>
  </si>
  <si>
    <t>71069</t>
  </si>
  <si>
    <t>71070</t>
  </si>
  <si>
    <t>72003</t>
  </si>
  <si>
    <t>72004</t>
  </si>
  <si>
    <t>72018</t>
  </si>
  <si>
    <t>72020</t>
  </si>
  <si>
    <t>72021</t>
  </si>
  <si>
    <t>72030</t>
  </si>
  <si>
    <t>72037</t>
  </si>
  <si>
    <t>72038</t>
  </si>
  <si>
    <t>72039</t>
  </si>
  <si>
    <t>72041</t>
  </si>
  <si>
    <t>73001</t>
  </si>
  <si>
    <t>73006</t>
  </si>
  <si>
    <t>73009</t>
  </si>
  <si>
    <t>73022</t>
  </si>
  <si>
    <t>73028</t>
  </si>
  <si>
    <t>73032</t>
  </si>
  <si>
    <t>73040</t>
  </si>
  <si>
    <t>73042</t>
  </si>
  <si>
    <t>73066</t>
  </si>
  <si>
    <t>73083</t>
  </si>
  <si>
    <t>73098</t>
  </si>
  <si>
    <t>73107</t>
  </si>
  <si>
    <t>73109</t>
  </si>
  <si>
    <t>Totaal</t>
  </si>
  <si>
    <t>Aandeel:</t>
  </si>
  <si>
    <t>Antwerpen en Gent</t>
  </si>
  <si>
    <t xml:space="preserve"> Regionale steden</t>
  </si>
  <si>
    <t>Kustgemeenten</t>
  </si>
  <si>
    <t>Totaal per inw.</t>
  </si>
  <si>
    <t>Bedrag</t>
  </si>
  <si>
    <t>Werk-gelegenheid (relat.)</t>
  </si>
  <si>
    <t>Werk-gelegenheid</t>
  </si>
  <si>
    <t xml:space="preserve">Inkohiering personenbelasting </t>
  </si>
  <si>
    <t>Inwoners²/
Inkohiering personenbelasting</t>
  </si>
  <si>
    <t>PB/inw.</t>
  </si>
  <si>
    <t>Kadastraal inkomen</t>
  </si>
  <si>
    <t>Inwoners²/
Kadastraal inkomen</t>
  </si>
  <si>
    <t>Oppervlakte</t>
  </si>
  <si>
    <t>Oppervlakte relatief</t>
  </si>
  <si>
    <t>Geboorten kansarme gezinnen</t>
  </si>
  <si>
    <t>Geboorten kansarme gez.
relatief</t>
  </si>
  <si>
    <t>Laaggesch.
werklozen</t>
  </si>
  <si>
    <t>Laaggesch.
werklozen relatief</t>
  </si>
  <si>
    <t>Leefloners</t>
  </si>
  <si>
    <t>Leefloners
relatief</t>
  </si>
  <si>
    <t>Sociale huurapp.</t>
  </si>
  <si>
    <t>Sociale huurapp. relatief</t>
  </si>
  <si>
    <t>Waarborgregeling</t>
  </si>
  <si>
    <t>Waarborg</t>
  </si>
  <si>
    <t>Bedrag boven waarborg</t>
  </si>
  <si>
    <t>Bedrag boven waarborg  relatief</t>
  </si>
  <si>
    <t>Afname</t>
  </si>
  <si>
    <t>Noodzakelijke bijpassing</t>
  </si>
  <si>
    <t>Fiscale penalisatie</t>
  </si>
  <si>
    <t>Afname wegens te lage APB</t>
  </si>
  <si>
    <t>Afname wegens te lage OOV</t>
  </si>
  <si>
    <t>Voorlopig bedrag na afname te lage APB en OV</t>
  </si>
  <si>
    <t>Voorlopige bedragen zonder fiscaal bestrafte  en waarborggemeenten</t>
  </si>
  <si>
    <t>Aandeel</t>
  </si>
  <si>
    <t>Herverdeling fiscale penalisatie</t>
  </si>
  <si>
    <t>Bedrag na toepassing waarborgregeling</t>
  </si>
  <si>
    <t>Bedrag vóór toepassing waarborgregeling</t>
  </si>
  <si>
    <t>Bedrag per inwoner</t>
  </si>
  <si>
    <t>KI/inw.</t>
  </si>
  <si>
    <t>Omnio</t>
  </si>
  <si>
    <t>Omnio
relatief</t>
  </si>
  <si>
    <t>Aantal leerlingen</t>
  </si>
  <si>
    <t>Aantal werkplaatsen</t>
  </si>
  <si>
    <t>Personenbelasting</t>
  </si>
  <si>
    <t>Laaggeschoolde werklozen</t>
  </si>
  <si>
    <t>Leefloontrekkers</t>
  </si>
  <si>
    <t>Sociale huurappartementen</t>
  </si>
  <si>
    <t>Toeslag</t>
  </si>
  <si>
    <t>Waarborg-regeling</t>
  </si>
  <si>
    <t>--</t>
  </si>
  <si>
    <t>Gemeente</t>
  </si>
  <si>
    <t>Leerlingen voltijds</t>
  </si>
  <si>
    <t>Leerlingen deeltijds</t>
  </si>
  <si>
    <t>Leerlingen Gemeente-fonds</t>
  </si>
  <si>
    <t>Voorafnames (40,9641%)</t>
  </si>
  <si>
    <t>Centrumsteden excl. Brugge en Leuven</t>
  </si>
  <si>
    <t>Leuven</t>
  </si>
  <si>
    <t>Open ruimte (5,9834%)</t>
  </si>
  <si>
    <t>Centrumfunctie (7,9778%)</t>
  </si>
  <si>
    <t>Fiscale draagkracht (30,1163%)</t>
  </si>
  <si>
    <t>Voorafnames
(40,9641%)</t>
  </si>
  <si>
    <t>Sociale criteria (14,9584%)</t>
  </si>
  <si>
    <t>Sociale criteria
(14,9584%)</t>
  </si>
  <si>
    <t>KRUISEM</t>
  </si>
  <si>
    <t>LIEVEGEM</t>
  </si>
  <si>
    <t>PUURS-SINT-AMANDS</t>
  </si>
  <si>
    <t>OUDSBERGEN</t>
  </si>
  <si>
    <t>PELT</t>
  </si>
  <si>
    <t>Inwoners  1.1.2023</t>
  </si>
  <si>
    <t>Centrumfunctie - leerlingen</t>
  </si>
  <si>
    <t>Centrumfunctie - werkgelegenheid</t>
  </si>
  <si>
    <t>Fiscale draagkracht - KI</t>
  </si>
  <si>
    <t>Fiscale draagkracht - PB</t>
  </si>
  <si>
    <t>Open ruimte</t>
  </si>
  <si>
    <t>Sociaal - Omnio</t>
  </si>
  <si>
    <t>Sociaal - Kinderen kansarm gezin</t>
  </si>
  <si>
    <t>Sociaal - Laaggeschoolde werklozen</t>
  </si>
  <si>
    <t>Sociaal - Leefloners</t>
  </si>
  <si>
    <t>Sociaal - Sociale huurappartementen</t>
  </si>
  <si>
    <t>Voorafn Antwerpen en Gent</t>
  </si>
  <si>
    <t>Voorafn Brugge</t>
  </si>
  <si>
    <t>Voorafn Leuven</t>
  </si>
  <si>
    <t xml:space="preserve">Voorafn andere centrumsteden (9) </t>
  </si>
  <si>
    <t>Voorafn regionale steden (21)</t>
  </si>
  <si>
    <t>Voorafn kustgemeenten (10)</t>
  </si>
  <si>
    <t>Definitieve verdeling Gemeentefonds 2024 (bewerking VVSG op basis van gegevens ABB) - Definitieve verdeling Gemeentefonds 2024 (bewerking VVSG op basis van gegevens ABB) - Definitieve verdeling Gemeentefonds 2024 (bewerking VVSG op basis van gegevens ABB) - Definitieve verdeling Gemeentefonds 2024 (bewerking VVSG op basis van gegevens ABB) - Definitieve verdeling Gemeentefonds 2024 (bewerking VVSG op basis van gegevens ABB)</t>
  </si>
  <si>
    <t>Bedrag 2024:</t>
  </si>
  <si>
    <t>APB-tarief AJ 2023</t>
  </si>
  <si>
    <t>OOV-tarief AJ 2023</t>
  </si>
  <si>
    <t>Definitief aandeel 2024 (gemeente + OCMW) afgerond tot op de euro</t>
  </si>
  <si>
    <t>Bedrag 2024: 3.175.984.000</t>
  </si>
  <si>
    <t>Mediaan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</si>
</sst>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-* #,##0.00\ _B_F_-;\-* #,##0.00\ _B_F_-;_-* &quot;-&quot;??\ _B_F_-;_-@_-"/>
    <numFmt numFmtId="165" formatCode="0.0"/>
    <numFmt numFmtId="166" formatCode="0.00000000"/>
    <numFmt numFmtId="167" formatCode="#,##0.00000000"/>
    <numFmt numFmtId="168" formatCode="#,##0.000000000"/>
    <numFmt numFmtId="169" formatCode="#,#00"/>
    <numFmt numFmtId="170" formatCode="0.0000%"/>
    <numFmt numFmtId="171" formatCode="0.0%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ourier"/>
      <family val="3"/>
    </font>
    <font>
      <sz val="10"/>
      <color indexed="8"/>
      <name val="MS Sans Serif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5" fillId="0" borderId="0"/>
    <xf numFmtId="0" fontId="4" fillId="0" borderId="0"/>
    <xf numFmtId="9" fontId="15" fillId="0" borderId="0" applyFont="0" applyFill="0" applyBorder="0" applyAlignment="0" applyProtection="0"/>
  </cellStyleXfs>
  <cellXfs count="192">
    <xf numFmtId="0" fontId="0" fillId="0" borderId="0" xfId="0"/>
    <xf numFmtId="4" fontId="3" fillId="0" borderId="0" xfId="0" applyNumberFormat="1" applyFont="1"/>
    <xf numFmtId="1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 wrapText="1"/>
    </xf>
    <xf numFmtId="4" fontId="9" fillId="0" borderId="0" xfId="0" applyNumberFormat="1" applyFont="1" applyProtection="1">
      <protection locked="0"/>
    </xf>
    <xf numFmtId="0" fontId="9" fillId="0" borderId="0" xfId="0" applyFont="1"/>
    <xf numFmtId="0" fontId="9" fillId="2" borderId="0" xfId="0" applyFont="1" applyFill="1"/>
    <xf numFmtId="0" fontId="10" fillId="3" borderId="0" xfId="0" applyFont="1" applyFill="1"/>
    <xf numFmtId="1" fontId="3" fillId="0" borderId="1" xfId="0" applyNumberFormat="1" applyFont="1" applyBorder="1"/>
    <xf numFmtId="1" fontId="3" fillId="0" borderId="0" xfId="0" applyNumberFormat="1" applyFont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center" wrapText="1"/>
    </xf>
    <xf numFmtId="1" fontId="2" fillId="0" borderId="2" xfId="0" applyNumberFormat="1" applyFont="1" applyBorder="1" applyAlignment="1">
      <alignment horizontal="left"/>
    </xf>
    <xf numFmtId="1" fontId="2" fillId="0" borderId="3" xfId="0" applyNumberFormat="1" applyFont="1" applyBorder="1"/>
    <xf numFmtId="4" fontId="2" fillId="0" borderId="2" xfId="0" applyNumberFormat="1" applyFont="1" applyBorder="1"/>
    <xf numFmtId="4" fontId="3" fillId="0" borderId="4" xfId="0" applyNumberFormat="1" applyFont="1" applyBorder="1" applyAlignment="1">
      <alignment horizontal="right" wrapText="1"/>
    </xf>
    <xf numFmtId="4" fontId="3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right" wrapText="1"/>
    </xf>
    <xf numFmtId="4" fontId="2" fillId="0" borderId="9" xfId="0" applyNumberFormat="1" applyFont="1" applyBorder="1"/>
    <xf numFmtId="4" fontId="3" fillId="0" borderId="8" xfId="0" applyNumberFormat="1" applyFont="1" applyBorder="1"/>
    <xf numFmtId="4" fontId="0" fillId="0" borderId="0" xfId="0" applyNumberFormat="1"/>
    <xf numFmtId="3" fontId="3" fillId="4" borderId="0" xfId="0" applyNumberFormat="1" applyFont="1" applyFill="1" applyAlignment="1" applyProtection="1">
      <alignment horizontal="right" wrapText="1"/>
      <protection locked="0"/>
    </xf>
    <xf numFmtId="3" fontId="2" fillId="4" borderId="2" xfId="0" applyNumberFormat="1" applyFont="1" applyFill="1" applyBorder="1" applyProtection="1">
      <protection locked="0"/>
    </xf>
    <xf numFmtId="3" fontId="3" fillId="4" borderId="0" xfId="0" applyNumberFormat="1" applyFont="1" applyFill="1" applyProtection="1">
      <protection locked="0"/>
    </xf>
    <xf numFmtId="166" fontId="3" fillId="4" borderId="0" xfId="0" applyNumberFormat="1" applyFont="1" applyFill="1" applyAlignment="1">
      <alignment horizontal="right" wrapText="1"/>
    </xf>
    <xf numFmtId="166" fontId="2" fillId="4" borderId="2" xfId="0" applyNumberFormat="1" applyFont="1" applyFill="1" applyBorder="1" applyProtection="1">
      <protection locked="0"/>
    </xf>
    <xf numFmtId="166" fontId="3" fillId="4" borderId="0" xfId="0" applyNumberFormat="1" applyFont="1" applyFill="1"/>
    <xf numFmtId="3" fontId="3" fillId="4" borderId="10" xfId="0" applyNumberFormat="1" applyFont="1" applyFill="1" applyBorder="1"/>
    <xf numFmtId="3" fontId="3" fillId="4" borderId="0" xfId="0" applyNumberFormat="1" applyFont="1" applyFill="1"/>
    <xf numFmtId="167" fontId="2" fillId="4" borderId="2" xfId="0" applyNumberFormat="1" applyFont="1" applyFill="1" applyBorder="1" applyProtection="1">
      <protection locked="0"/>
    </xf>
    <xf numFmtId="4" fontId="2" fillId="0" borderId="13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10" xfId="0" applyNumberFormat="1" applyFont="1" applyBorder="1"/>
    <xf numFmtId="0" fontId="0" fillId="0" borderId="4" xfId="0" applyBorder="1"/>
    <xf numFmtId="0" fontId="0" fillId="0" borderId="14" xfId="0" applyBorder="1"/>
    <xf numFmtId="4" fontId="3" fillId="4" borderId="4" xfId="0" applyNumberFormat="1" applyFont="1" applyFill="1" applyBorder="1" applyAlignment="1">
      <alignment horizontal="right" wrapText="1"/>
    </xf>
    <xf numFmtId="168" fontId="3" fillId="4" borderId="0" xfId="0" applyNumberFormat="1" applyFont="1" applyFill="1" applyAlignment="1">
      <alignment horizontal="right" wrapText="1"/>
    </xf>
    <xf numFmtId="168" fontId="2" fillId="4" borderId="2" xfId="0" applyNumberFormat="1" applyFont="1" applyFill="1" applyBorder="1"/>
    <xf numFmtId="168" fontId="3" fillId="4" borderId="0" xfId="0" applyNumberFormat="1" applyFont="1" applyFill="1"/>
    <xf numFmtId="167" fontId="2" fillId="4" borderId="2" xfId="0" applyNumberFormat="1" applyFont="1" applyFill="1" applyBorder="1"/>
    <xf numFmtId="4" fontId="3" fillId="4" borderId="0" xfId="0" applyNumberFormat="1" applyFont="1" applyFill="1" applyAlignment="1">
      <alignment horizontal="right" wrapText="1"/>
    </xf>
    <xf numFmtId="1" fontId="3" fillId="4" borderId="0" xfId="0" applyNumberFormat="1" applyFont="1" applyFill="1" applyAlignment="1">
      <alignment horizontal="right" wrapText="1"/>
    </xf>
    <xf numFmtId="4" fontId="2" fillId="0" borderId="13" xfId="0" applyNumberFormat="1" applyFont="1" applyBorder="1"/>
    <xf numFmtId="4" fontId="3" fillId="0" borderId="14" xfId="0" applyNumberFormat="1" applyFont="1" applyBorder="1"/>
    <xf numFmtId="4" fontId="3" fillId="4" borderId="0" xfId="0" applyNumberFormat="1" applyFont="1" applyFill="1" applyAlignment="1" applyProtection="1">
      <alignment horizontal="right" wrapText="1"/>
      <protection locked="0"/>
    </xf>
    <xf numFmtId="2" fontId="3" fillId="4" borderId="0" xfId="0" applyNumberFormat="1" applyFont="1" applyFill="1" applyAlignment="1">
      <alignment horizontal="right" wrapText="1"/>
    </xf>
    <xf numFmtId="3" fontId="3" fillId="0" borderId="14" xfId="0" applyNumberFormat="1" applyFont="1" applyBorder="1" applyAlignment="1">
      <alignment horizontal="right" wrapText="1"/>
    </xf>
    <xf numFmtId="3" fontId="2" fillId="4" borderId="5" xfId="0" applyNumberFormat="1" applyFont="1" applyFill="1" applyBorder="1"/>
    <xf numFmtId="3" fontId="3" fillId="4" borderId="4" xfId="0" applyNumberFormat="1" applyFont="1" applyFill="1" applyBorder="1" applyAlignment="1" applyProtection="1">
      <alignment horizontal="right" wrapText="1"/>
      <protection locked="0"/>
    </xf>
    <xf numFmtId="169" fontId="3" fillId="4" borderId="12" xfId="8" applyNumberFormat="1" applyFont="1" applyFill="1" applyBorder="1" applyAlignment="1" applyProtection="1">
      <alignment horizontal="right" wrapText="1"/>
      <protection locked="0"/>
    </xf>
    <xf numFmtId="166" fontId="3" fillId="4" borderId="0" xfId="8" applyNumberFormat="1" applyFont="1" applyFill="1" applyAlignment="1">
      <alignment horizontal="right" wrapText="1"/>
    </xf>
    <xf numFmtId="3" fontId="2" fillId="4" borderId="15" xfId="0" applyNumberFormat="1" applyFont="1" applyFill="1" applyBorder="1"/>
    <xf numFmtId="4" fontId="2" fillId="0" borderId="12" xfId="0" applyNumberFormat="1" applyFont="1" applyBorder="1" applyAlignment="1">
      <alignment horizontal="center" wrapText="1"/>
    </xf>
    <xf numFmtId="4" fontId="3" fillId="0" borderId="16" xfId="0" applyNumberFormat="1" applyFont="1" applyBorder="1" applyAlignment="1">
      <alignment horizontal="right" wrapText="1"/>
    </xf>
    <xf numFmtId="167" fontId="3" fillId="4" borderId="0" xfId="0" applyNumberFormat="1" applyFont="1" applyFill="1"/>
    <xf numFmtId="3" fontId="2" fillId="4" borderId="0" xfId="0" applyNumberFormat="1" applyFont="1" applyFill="1" applyProtection="1">
      <protection locked="0"/>
    </xf>
    <xf numFmtId="0" fontId="3" fillId="4" borderId="12" xfId="0" applyFont="1" applyFill="1" applyBorder="1" applyAlignment="1" applyProtection="1">
      <alignment horizontal="right" wrapText="1"/>
      <protection locked="0"/>
    </xf>
    <xf numFmtId="3" fontId="3" fillId="4" borderId="0" xfId="0" applyNumberFormat="1" applyFont="1" applyFill="1" applyAlignment="1" applyProtection="1">
      <alignment horizontal="right"/>
      <protection locked="0"/>
    </xf>
    <xf numFmtId="2" fontId="0" fillId="0" borderId="8" xfId="0" applyNumberFormat="1" applyBorder="1"/>
    <xf numFmtId="3" fontId="3" fillId="0" borderId="8" xfId="0" applyNumberFormat="1" applyFont="1" applyBorder="1" applyAlignment="1">
      <alignment horizontal="right" wrapText="1"/>
    </xf>
    <xf numFmtId="165" fontId="2" fillId="4" borderId="5" xfId="0" applyNumberFormat="1" applyFont="1" applyFill="1" applyBorder="1" applyProtection="1">
      <protection locked="0"/>
    </xf>
    <xf numFmtId="165" fontId="3" fillId="4" borderId="4" xfId="0" applyNumberFormat="1" applyFont="1" applyFill="1" applyBorder="1" applyProtection="1">
      <protection locked="0"/>
    </xf>
    <xf numFmtId="3" fontId="3" fillId="4" borderId="0" xfId="0" applyNumberFormat="1" applyFont="1" applyFill="1" applyAlignment="1">
      <alignment horizontal="center" wrapText="1"/>
    </xf>
    <xf numFmtId="4" fontId="9" fillId="0" borderId="13" xfId="0" applyNumberFormat="1" applyFont="1" applyBorder="1"/>
    <xf numFmtId="4" fontId="9" fillId="0" borderId="14" xfId="0" applyNumberFormat="1" applyFont="1" applyBorder="1"/>
    <xf numFmtId="4" fontId="3" fillId="4" borderId="0" xfId="0" applyNumberFormat="1" applyFont="1" applyFill="1"/>
    <xf numFmtId="165" fontId="1" fillId="4" borderId="4" xfId="0" applyNumberFormat="1" applyFont="1" applyFill="1" applyBorder="1" applyAlignment="1" applyProtection="1">
      <alignment horizontal="right" wrapText="1"/>
      <protection locked="0"/>
    </xf>
    <xf numFmtId="1" fontId="1" fillId="4" borderId="0" xfId="0" applyNumberFormat="1" applyFont="1" applyFill="1" applyAlignment="1">
      <alignment horizontal="right" wrapText="1"/>
    </xf>
    <xf numFmtId="4" fontId="2" fillId="4" borderId="2" xfId="0" applyNumberFormat="1" applyFont="1" applyFill="1" applyBorder="1"/>
    <xf numFmtId="4" fontId="1" fillId="4" borderId="10" xfId="0" applyNumberFormat="1" applyFont="1" applyFill="1" applyBorder="1"/>
    <xf numFmtId="4" fontId="1" fillId="4" borderId="0" xfId="0" applyNumberFormat="1" applyFont="1" applyFill="1"/>
    <xf numFmtId="169" fontId="1" fillId="4" borderId="4" xfId="8" applyNumberFormat="1" applyFont="1" applyFill="1" applyBorder="1" applyAlignment="1" applyProtection="1">
      <alignment horizontal="right" wrapText="1"/>
      <protection locked="0"/>
    </xf>
    <xf numFmtId="166" fontId="1" fillId="4" borderId="0" xfId="0" applyNumberFormat="1" applyFont="1" applyFill="1" applyAlignment="1">
      <alignment horizontal="right" wrapText="1"/>
    </xf>
    <xf numFmtId="4" fontId="3" fillId="4" borderId="12" xfId="0" applyNumberFormat="1" applyFont="1" applyFill="1" applyBorder="1" applyAlignment="1" applyProtection="1">
      <alignment horizontal="right" wrapText="1"/>
      <protection locked="0"/>
    </xf>
    <xf numFmtId="4" fontId="3" fillId="4" borderId="12" xfId="7" applyNumberFormat="1" applyFont="1" applyFill="1" applyBorder="1" applyAlignment="1" applyProtection="1">
      <alignment horizontal="right"/>
      <protection locked="0"/>
    </xf>
    <xf numFmtId="2" fontId="3" fillId="4" borderId="12" xfId="7" applyNumberFormat="1" applyFont="1" applyFill="1" applyBorder="1" applyAlignment="1" applyProtection="1">
      <alignment horizontal="right"/>
      <protection locked="0"/>
    </xf>
    <xf numFmtId="3" fontId="1" fillId="4" borderId="0" xfId="0" applyNumberFormat="1" applyFont="1" applyFill="1" applyAlignment="1" applyProtection="1">
      <alignment horizontal="right" wrapText="1"/>
      <protection locked="0"/>
    </xf>
    <xf numFmtId="10" fontId="0" fillId="0" borderId="17" xfId="0" applyNumberFormat="1" applyBorder="1"/>
    <xf numFmtId="10" fontId="0" fillId="0" borderId="4" xfId="0" applyNumberFormat="1" applyBorder="1"/>
    <xf numFmtId="10" fontId="0" fillId="0" borderId="18" xfId="0" applyNumberFormat="1" applyBorder="1"/>
    <xf numFmtId="10" fontId="0" fillId="0" borderId="6" xfId="0" applyNumberFormat="1" applyBorder="1"/>
    <xf numFmtId="10" fontId="2" fillId="0" borderId="18" xfId="0" applyNumberFormat="1" applyFont="1" applyBorder="1"/>
    <xf numFmtId="10" fontId="2" fillId="0" borderId="6" xfId="0" applyNumberFormat="1" applyFont="1" applyBorder="1"/>
    <xf numFmtId="10" fontId="2" fillId="0" borderId="19" xfId="0" applyNumberFormat="1" applyFont="1" applyBorder="1"/>
    <xf numFmtId="10" fontId="2" fillId="0" borderId="20" xfId="0" applyNumberFormat="1" applyFont="1" applyBorder="1"/>
    <xf numFmtId="10" fontId="0" fillId="0" borderId="20" xfId="0" applyNumberFormat="1" applyBorder="1"/>
    <xf numFmtId="10" fontId="1" fillId="0" borderId="6" xfId="0" applyNumberFormat="1" applyFont="1" applyBorder="1"/>
    <xf numFmtId="10" fontId="2" fillId="0" borderId="1" xfId="0" applyNumberFormat="1" applyFont="1" applyBorder="1"/>
    <xf numFmtId="10" fontId="1" fillId="0" borderId="21" xfId="0" applyNumberFormat="1" applyFont="1" applyBorder="1"/>
    <xf numFmtId="10" fontId="1" fillId="0" borderId="18" xfId="0" applyNumberFormat="1" applyFont="1" applyBorder="1"/>
    <xf numFmtId="10" fontId="1" fillId="0" borderId="17" xfId="0" applyNumberFormat="1" applyFont="1" applyBorder="1"/>
    <xf numFmtId="0" fontId="0" fillId="0" borderId="22" xfId="0" applyBorder="1"/>
    <xf numFmtId="1" fontId="3" fillId="0" borderId="4" xfId="0" applyNumberFormat="1" applyFont="1" applyBorder="1" applyAlignment="1">
      <alignment horizontal="left" wrapText="1"/>
    </xf>
    <xf numFmtId="1" fontId="3" fillId="0" borderId="4" xfId="0" applyNumberFormat="1" applyFont="1" applyBorder="1" applyAlignment="1">
      <alignment horizontal="left"/>
    </xf>
    <xf numFmtId="10" fontId="2" fillId="0" borderId="14" xfId="0" applyNumberFormat="1" applyFont="1" applyBorder="1"/>
    <xf numFmtId="1" fontId="2" fillId="5" borderId="5" xfId="0" applyNumberFormat="1" applyFont="1" applyFill="1" applyBorder="1" applyAlignment="1">
      <alignment horizontal="left"/>
    </xf>
    <xf numFmtId="1" fontId="2" fillId="5" borderId="3" xfId="0" applyNumberFormat="1" applyFont="1" applyFill="1" applyBorder="1"/>
    <xf numFmtId="0" fontId="9" fillId="2" borderId="0" xfId="0" applyFont="1" applyFill="1" applyAlignment="1">
      <alignment wrapText="1"/>
    </xf>
    <xf numFmtId="4" fontId="10" fillId="0" borderId="0" xfId="0" applyNumberFormat="1" applyFont="1" applyProtection="1">
      <protection locked="0"/>
    </xf>
    <xf numFmtId="3" fontId="1" fillId="4" borderId="0" xfId="0" applyNumberFormat="1" applyFont="1" applyFill="1" applyAlignment="1">
      <alignment horizontal="right" wrapText="1"/>
    </xf>
    <xf numFmtId="2" fontId="0" fillId="0" borderId="0" xfId="0" applyNumberFormat="1"/>
    <xf numFmtId="2" fontId="1" fillId="4" borderId="0" xfId="0" applyNumberFormat="1" applyFont="1" applyFill="1" applyAlignment="1" applyProtection="1">
      <alignment horizontal="right" wrapText="1"/>
      <protection locked="0"/>
    </xf>
    <xf numFmtId="2" fontId="2" fillId="4" borderId="2" xfId="0" applyNumberFormat="1" applyFont="1" applyFill="1" applyBorder="1" applyProtection="1">
      <protection locked="0"/>
    </xf>
    <xf numFmtId="1" fontId="3" fillId="4" borderId="10" xfId="0" applyNumberFormat="1" applyFont="1" applyFill="1" applyBorder="1" applyProtection="1">
      <protection locked="0"/>
    </xf>
    <xf numFmtId="1" fontId="3" fillId="4" borderId="0" xfId="0" applyNumberFormat="1" applyFont="1" applyFill="1" applyProtection="1">
      <protection locked="0"/>
    </xf>
    <xf numFmtId="4" fontId="1" fillId="0" borderId="6" xfId="0" applyNumberFormat="1" applyFont="1" applyBorder="1" applyAlignment="1">
      <alignment horizontal="right" wrapText="1"/>
    </xf>
    <xf numFmtId="170" fontId="0" fillId="3" borderId="4" xfId="0" applyNumberFormat="1" applyFill="1" applyBorder="1"/>
    <xf numFmtId="170" fontId="0" fillId="3" borderId="6" xfId="0" applyNumberFormat="1" applyFill="1" applyBorder="1"/>
    <xf numFmtId="170" fontId="0" fillId="3" borderId="0" xfId="0" applyNumberFormat="1" applyFill="1"/>
    <xf numFmtId="170" fontId="2" fillId="7" borderId="0" xfId="0" applyNumberFormat="1" applyFont="1" applyFill="1"/>
    <xf numFmtId="170" fontId="0" fillId="0" borderId="0" xfId="0" applyNumberFormat="1"/>
    <xf numFmtId="170" fontId="0" fillId="3" borderId="8" xfId="0" applyNumberFormat="1" applyFill="1" applyBorder="1"/>
    <xf numFmtId="170" fontId="0" fillId="7" borderId="0" xfId="0" applyNumberFormat="1" applyFill="1"/>
    <xf numFmtId="170" fontId="0" fillId="0" borderId="12" xfId="0" applyNumberFormat="1" applyBorder="1"/>
    <xf numFmtId="170" fontId="9" fillId="7" borderId="22" xfId="0" applyNumberFormat="1" applyFont="1" applyFill="1" applyBorder="1" applyAlignment="1">
      <alignment horizontal="center" wrapText="1"/>
    </xf>
    <xf numFmtId="170" fontId="3" fillId="0" borderId="17" xfId="0" applyNumberFormat="1" applyFont="1" applyBorder="1" applyAlignment="1">
      <alignment horizontal="right" textRotation="90" wrapText="1"/>
    </xf>
    <xf numFmtId="170" fontId="3" fillId="0" borderId="6" xfId="0" applyNumberFormat="1" applyFont="1" applyBorder="1" applyAlignment="1">
      <alignment horizontal="right" textRotation="90" wrapText="1"/>
    </xf>
    <xf numFmtId="170" fontId="2" fillId="0" borderId="20" xfId="0" applyNumberFormat="1" applyFont="1" applyBorder="1" applyAlignment="1">
      <alignment horizontal="center" wrapText="1"/>
    </xf>
    <xf numFmtId="170" fontId="1" fillId="0" borderId="17" xfId="0" applyNumberFormat="1" applyFont="1" applyBorder="1" applyAlignment="1">
      <alignment horizontal="right" textRotation="90" wrapText="1"/>
    </xf>
    <xf numFmtId="170" fontId="1" fillId="0" borderId="6" xfId="0" applyNumberFormat="1" applyFont="1" applyBorder="1" applyAlignment="1">
      <alignment horizontal="right" textRotation="90" wrapText="1"/>
    </xf>
    <xf numFmtId="170" fontId="1" fillId="0" borderId="17" xfId="0" applyNumberFormat="1" applyFont="1" applyBorder="1" applyAlignment="1">
      <alignment horizontal="center" textRotation="90" wrapText="1"/>
    </xf>
    <xf numFmtId="170" fontId="1" fillId="0" borderId="6" xfId="0" applyNumberFormat="1" applyFont="1" applyBorder="1" applyAlignment="1">
      <alignment textRotation="90" wrapText="1"/>
    </xf>
    <xf numFmtId="170" fontId="2" fillId="0" borderId="20" xfId="0" applyNumberFormat="1" applyFont="1" applyBorder="1"/>
    <xf numFmtId="170" fontId="1" fillId="0" borderId="17" xfId="0" applyNumberFormat="1" applyFont="1" applyBorder="1" applyAlignment="1">
      <alignment textRotation="90" wrapText="1"/>
    </xf>
    <xf numFmtId="170" fontId="1" fillId="0" borderId="20" xfId="0" applyNumberFormat="1" applyFont="1" applyBorder="1" applyAlignment="1">
      <alignment textRotation="90" wrapText="1"/>
    </xf>
    <xf numFmtId="170" fontId="0" fillId="5" borderId="23" xfId="0" applyNumberFormat="1" applyFill="1" applyBorder="1"/>
    <xf numFmtId="170" fontId="0" fillId="5" borderId="7" xfId="0" applyNumberFormat="1" applyFill="1" applyBorder="1"/>
    <xf numFmtId="170" fontId="2" fillId="5" borderId="24" xfId="0" applyNumberFormat="1" applyFont="1" applyFill="1" applyBorder="1"/>
    <xf numFmtId="170" fontId="2" fillId="5" borderId="3" xfId="0" applyNumberFormat="1" applyFont="1" applyFill="1" applyBorder="1"/>
    <xf numFmtId="170" fontId="2" fillId="5" borderId="23" xfId="0" applyNumberFormat="1" applyFont="1" applyFill="1" applyBorder="1"/>
    <xf numFmtId="170" fontId="2" fillId="5" borderId="7" xfId="0" applyNumberFormat="1" applyFont="1" applyFill="1" applyBorder="1"/>
    <xf numFmtId="170" fontId="1" fillId="5" borderId="23" xfId="0" quotePrefix="1" applyNumberFormat="1" applyFont="1" applyFill="1" applyBorder="1" applyAlignment="1">
      <alignment horizontal="right"/>
    </xf>
    <xf numFmtId="170" fontId="1" fillId="5" borderId="24" xfId="0" quotePrefix="1" applyNumberFormat="1" applyFont="1" applyFill="1" applyBorder="1" applyAlignment="1">
      <alignment horizontal="right"/>
    </xf>
    <xf numFmtId="168" fontId="3" fillId="4" borderId="0" xfId="0" applyNumberFormat="1" applyFont="1" applyFill="1" applyAlignment="1">
      <alignment horizontal="right"/>
    </xf>
    <xf numFmtId="1" fontId="1" fillId="0" borderId="1" xfId="0" applyNumberFormat="1" applyFont="1" applyBorder="1"/>
    <xf numFmtId="4" fontId="14" fillId="8" borderId="0" xfId="0" applyNumberFormat="1" applyFont="1" applyFill="1" applyProtection="1">
      <protection locked="0"/>
    </xf>
    <xf numFmtId="3" fontId="1" fillId="0" borderId="0" xfId="0" applyNumberFormat="1" applyFont="1" applyProtection="1">
      <protection locked="0"/>
    </xf>
    <xf numFmtId="3" fontId="2" fillId="0" borderId="5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2" xfId="0" applyNumberFormat="1" applyFont="1" applyBorder="1"/>
    <xf numFmtId="3" fontId="3" fillId="0" borderId="0" xfId="0" applyNumberFormat="1" applyFont="1"/>
    <xf numFmtId="3" fontId="2" fillId="0" borderId="9" xfId="0" applyNumberFormat="1" applyFont="1" applyBorder="1"/>
    <xf numFmtId="3" fontId="3" fillId="0" borderId="8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4" borderId="4" xfId="0" applyNumberFormat="1" applyFont="1" applyFill="1" applyBorder="1" applyAlignment="1">
      <alignment horizontal="right"/>
    </xf>
    <xf numFmtId="3" fontId="3" fillId="4" borderId="0" xfId="1" applyNumberFormat="1" applyFont="1" applyFill="1" applyBorder="1" applyAlignment="1">
      <alignment horizontal="right" wrapText="1"/>
    </xf>
    <xf numFmtId="3" fontId="2" fillId="0" borderId="15" xfId="0" applyNumberFormat="1" applyFont="1" applyBorder="1"/>
    <xf numFmtId="3" fontId="2" fillId="5" borderId="3" xfId="0" applyNumberFormat="1" applyFont="1" applyFill="1" applyBorder="1"/>
    <xf numFmtId="3" fontId="3" fillId="6" borderId="1" xfId="0" applyNumberFormat="1" applyFont="1" applyFill="1" applyBorder="1"/>
    <xf numFmtId="3" fontId="2" fillId="0" borderId="13" xfId="0" applyNumberFormat="1" applyFont="1" applyBorder="1"/>
    <xf numFmtId="3" fontId="9" fillId="5" borderId="2" xfId="0" applyNumberFormat="1" applyFont="1" applyFill="1" applyBorder="1" applyProtection="1">
      <protection locked="0"/>
    </xf>
    <xf numFmtId="3" fontId="3" fillId="0" borderId="14" xfId="0" applyNumberFormat="1" applyFont="1" applyBorder="1"/>
    <xf numFmtId="3" fontId="9" fillId="5" borderId="0" xfId="0" applyNumberFormat="1" applyFont="1" applyFill="1" applyProtection="1">
      <protection locked="0"/>
    </xf>
    <xf numFmtId="3" fontId="0" fillId="0" borderId="0" xfId="0" applyNumberFormat="1"/>
    <xf numFmtId="171" fontId="0" fillId="0" borderId="0" xfId="9" applyNumberFormat="1" applyFont="1"/>
    <xf numFmtId="171" fontId="0" fillId="0" borderId="0" xfId="0" applyNumberFormat="1"/>
    <xf numFmtId="3" fontId="2" fillId="0" borderId="14" xfId="0" applyNumberFormat="1" applyFont="1" applyBorder="1" applyAlignment="1">
      <alignment horizontal="center" wrapText="1"/>
    </xf>
    <xf numFmtId="0" fontId="9" fillId="7" borderId="4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" fontId="2" fillId="0" borderId="14" xfId="0" applyNumberFormat="1" applyFont="1" applyBorder="1" applyAlignment="1">
      <alignment horizontal="center" wrapText="1"/>
    </xf>
    <xf numFmtId="1" fontId="2" fillId="0" borderId="26" xfId="0" applyNumberFormat="1" applyFont="1" applyBorder="1" applyAlignment="1">
      <alignment horizontal="center" wrapText="1"/>
    </xf>
    <xf numFmtId="4" fontId="9" fillId="5" borderId="4" xfId="0" applyNumberFormat="1" applyFont="1" applyFill="1" applyBorder="1" applyAlignment="1" applyProtection="1">
      <alignment horizontal="center" wrapText="1"/>
      <protection locked="0"/>
    </xf>
    <xf numFmtId="4" fontId="9" fillId="5" borderId="25" xfId="0" applyNumberFormat="1" applyFont="1" applyFill="1" applyBorder="1" applyAlignment="1" applyProtection="1">
      <alignment horizontal="center" wrapText="1"/>
      <protection locked="0"/>
    </xf>
    <xf numFmtId="4" fontId="9" fillId="0" borderId="14" xfId="0" applyNumberFormat="1" applyFont="1" applyBorder="1" applyAlignment="1">
      <alignment horizontal="center" wrapText="1"/>
    </xf>
    <xf numFmtId="4" fontId="9" fillId="0" borderId="26" xfId="0" applyNumberFormat="1" applyFont="1" applyBorder="1" applyAlignment="1">
      <alignment horizontal="center" wrapText="1"/>
    </xf>
    <xf numFmtId="0" fontId="9" fillId="9" borderId="4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9" fillId="9" borderId="14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4" fontId="2" fillId="5" borderId="1" xfId="0" applyNumberFormat="1" applyFont="1" applyFill="1" applyBorder="1" applyAlignment="1">
      <alignment horizontal="center" wrapText="1"/>
    </xf>
    <xf numFmtId="4" fontId="2" fillId="5" borderId="27" xfId="0" applyNumberFormat="1" applyFont="1" applyFill="1" applyBorder="1" applyAlignment="1">
      <alignment horizontal="center" wrapText="1"/>
    </xf>
    <xf numFmtId="170" fontId="9" fillId="7" borderId="28" xfId="0" applyNumberFormat="1" applyFont="1" applyFill="1" applyBorder="1" applyAlignment="1">
      <alignment horizontal="center" wrapText="1"/>
    </xf>
    <xf numFmtId="170" fontId="0" fillId="0" borderId="1" xfId="0" applyNumberFormat="1" applyBorder="1"/>
    <xf numFmtId="170" fontId="9" fillId="7" borderId="22" xfId="0" applyNumberFormat="1" applyFont="1" applyFill="1" applyBorder="1" applyAlignment="1">
      <alignment horizontal="center" wrapText="1"/>
    </xf>
    <xf numFmtId="170" fontId="9" fillId="7" borderId="10" xfId="0" applyNumberFormat="1" applyFont="1" applyFill="1" applyBorder="1" applyAlignment="1">
      <alignment horizontal="center" wrapText="1"/>
    </xf>
    <xf numFmtId="170" fontId="9" fillId="7" borderId="29" xfId="0" applyNumberFormat="1" applyFont="1" applyFill="1" applyBorder="1" applyAlignment="1">
      <alignment horizontal="center" wrapText="1"/>
    </xf>
    <xf numFmtId="170" fontId="9" fillId="7" borderId="21" xfId="0" applyNumberFormat="1" applyFont="1" applyFill="1" applyBorder="1" applyAlignment="1">
      <alignment horizontal="center" wrapText="1"/>
    </xf>
    <xf numFmtId="170" fontId="9" fillId="7" borderId="18" xfId="0" applyNumberFormat="1" applyFont="1" applyFill="1" applyBorder="1" applyAlignment="1">
      <alignment horizontal="center" wrapText="1"/>
    </xf>
    <xf numFmtId="170" fontId="9" fillId="7" borderId="19" xfId="0" applyNumberFormat="1" applyFont="1" applyFill="1" applyBorder="1" applyAlignment="1">
      <alignment horizontal="center" wrapText="1"/>
    </xf>
    <xf numFmtId="4" fontId="2" fillId="4" borderId="5" xfId="0" applyNumberFormat="1" applyFont="1" applyFill="1" applyBorder="1"/>
    <xf numFmtId="4" fontId="1" fillId="0" borderId="0" xfId="0" applyNumberFormat="1" applyFont="1" applyAlignment="1">
      <alignment horizontal="left" indent="2"/>
    </xf>
    <xf numFmtId="0" fontId="9" fillId="8" borderId="30" xfId="0" applyFont="1" applyFill="1" applyBorder="1" applyAlignment="1">
      <alignment horizontal="right"/>
    </xf>
    <xf numFmtId="4" fontId="9" fillId="8" borderId="31" xfId="0" applyNumberFormat="1" applyFont="1" applyFill="1" applyBorder="1"/>
  </cellXfs>
  <cellStyles count="10">
    <cellStyle name="Komma" xfId="1" builtinId="3"/>
    <cellStyle name="Komma 2" xfId="2" xr:uid="{00000000-0005-0000-0000-000001000000}"/>
    <cellStyle name="Procent" xfId="9" builtinId="5"/>
    <cellStyle name="Procent 2" xfId="3" xr:uid="{00000000-0005-0000-0000-000002000000}"/>
    <cellStyle name="Procent 3" xfId="4" xr:uid="{00000000-0005-0000-0000-000003000000}"/>
    <cellStyle name="Standaard" xfId="0" builtinId="0"/>
    <cellStyle name="Standaard 2" xfId="5" xr:uid="{00000000-0005-0000-0000-000005000000}"/>
    <cellStyle name="Standaard 3" xfId="6" xr:uid="{00000000-0005-0000-0000-000006000000}"/>
    <cellStyle name="Standaard_Blad1" xfId="7" xr:uid="{00000000-0005-0000-0000-000007000000}"/>
    <cellStyle name="Standaard_KANSARM" xfId="8" xr:uid="{00000000-0005-0000-0000-000008000000}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83E447B7-7A33-4075-BB48-328FDCB96AB8}">
          <cx:spPr>
            <a:solidFill>
              <a:schemeClr val="accent1"/>
            </a:solidFill>
          </cx:spPr>
          <cx:dataPt idx="6">
            <cx:spPr>
              <a:solidFill>
                <a:srgbClr val="C0504D">
                  <a:lumMod val="60000"/>
                  <a:lumOff val="40000"/>
                </a:srgbClr>
              </a:solidFill>
            </cx:spPr>
          </cx:dataPt>
          <cx:dataPt idx="7">
            <cx:spPr>
              <a:solidFill>
                <a:srgbClr val="C0504D">
                  <a:lumMod val="60000"/>
                  <a:lumOff val="40000"/>
                </a:srgbClr>
              </a:solidFill>
            </cx:spPr>
          </cx:dataPt>
          <cx:dataPt idx="8">
            <cx:spPr>
              <a:solidFill>
                <a:srgbClr val="FFFF00"/>
              </a:solidFill>
            </cx:spPr>
          </cx:dataPt>
          <cx:dataPt idx="9">
            <cx:spPr>
              <a:solidFill>
                <a:srgbClr val="FFFF00"/>
              </a:solidFill>
            </cx:spPr>
          </cx:dataPt>
          <cx:dataPt idx="10">
            <cx:spPr>
              <a:solidFill>
                <a:srgbClr val="92D050"/>
              </a:solidFill>
            </cx:spPr>
          </cx:dataPt>
          <cx:dataPt idx="11">
            <cx:spPr>
              <a:solidFill>
                <a:srgbClr val="FF0000"/>
              </a:solidFill>
            </cx:spPr>
          </cx:dataPt>
          <cx:dataPt idx="12">
            <cx:spPr>
              <a:solidFill>
                <a:srgbClr val="FF0000"/>
              </a:solidFill>
            </cx:spPr>
          </cx:dataPt>
          <cx:dataPt idx="13">
            <cx:spPr>
              <a:solidFill>
                <a:srgbClr val="FF0000"/>
              </a:solidFill>
            </cx:spPr>
          </cx:dataPt>
          <cx:dataPt idx="14">
            <cx:spPr>
              <a:solidFill>
                <a:srgbClr val="FF0000"/>
              </a:solidFill>
            </cx:spPr>
          </cx:dataPt>
          <cx:dataPt idx="15">
            <cx:spPr>
              <a:solidFill>
                <a:srgbClr val="FF0000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nl-NL" sz="1200" b="0" i="0" u="none" strike="noStrike" baseline="0">
                  <a:solidFill>
                    <a:schemeClr val="tx1"/>
                  </a:solidFill>
                  <a:latin typeface="Calibri"/>
                </a:endParaRPr>
              </a:p>
            </cx:txPr>
            <cx:visibility seriesName="0" categoryName="1" value="1"/>
            <cx:separator>
</cx:separator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nl-NL" sz="1100" b="0" i="0" u="none" strike="noStrike" baseline="0">
                      <a:solidFill>
                        <a:schemeClr val="tx1"/>
                      </a:solidFill>
                      <a:latin typeface="Calibri"/>
                    </a:rPr>
                    <a:t>Voorafn Leuven
1,1%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/>
                  </a:pPr>
                  <a:r>
                    <a:rPr lang="nl-NL" sz="900" b="0" i="0" u="none" strike="noStrike" baseline="0">
                      <a:solidFill>
                        <a:schemeClr val="tx1"/>
                      </a:solidFill>
                      <a:latin typeface="Calibri"/>
                    </a:rPr>
                    <a:t>Voorafn kustgemeenten (10)
1,0%</a:t>
                  </a:r>
                </a:p>
              </cx:txPr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nl-NL" sz="1100" b="0" i="0" u="none" strike="noStrike" baseline="0">
                      <a:solidFill>
                        <a:schemeClr val="tx1"/>
                      </a:solidFill>
                      <a:latin typeface="Calibri"/>
                    </a:rPr>
                    <a:t>Sociaal - Omnio
1,0%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52917</xdr:colOff>
      <xdr:row>25</xdr:row>
      <xdr:rowOff>93768</xdr:rowOff>
    </xdr:from>
    <xdr:to>
      <xdr:col>83</xdr:col>
      <xdr:colOff>0</xdr:colOff>
      <xdr:row>56</xdr:row>
      <xdr:rowOff>178012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ek 1">
              <a:extLst>
                <a:ext uri="{FF2B5EF4-FFF2-40B4-BE49-F238E27FC236}">
                  <a16:creationId xmlns:a16="http://schemas.microsoft.com/office/drawing/2014/main" id="{C3727EEA-0E17-D39B-F9F4-6F569DBBFD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0" y="5554768"/>
              <a:ext cx="8244417" cy="63178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BE" sz="1100"/>
                <a:t>Deze grafiek is niet beschikbaar in uw versie van Excel.
Als u deze vorm bewerkt of deze werkmap opslaat in een andere bestandsindeling, wordt de grafiek onherstelbaar beschadigd.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11"/>
  <sheetViews>
    <sheetView tabSelected="1" zoomScale="90" zoomScaleNormal="90" workbookViewId="0">
      <pane xSplit="2" ySplit="6" topLeftCell="BP295" activePane="bottomRight" state="frozen"/>
      <selection pane="topRight" activeCell="C1" sqref="C1"/>
      <selection pane="bottomLeft" activeCell="A7" sqref="A7"/>
      <selection pane="bottomRight" activeCell="BV304" sqref="BV304"/>
    </sheetView>
  </sheetViews>
  <sheetFormatPr defaultRowHeight="13.2" x14ac:dyDescent="0.25"/>
  <cols>
    <col min="1" max="1" width="6.6640625" bestFit="1" customWidth="1"/>
    <col min="2" max="2" width="27.6640625" bestFit="1" customWidth="1"/>
    <col min="3" max="3" width="10.109375" customWidth="1"/>
    <col min="4" max="5" width="14.88671875" bestFit="1" customWidth="1"/>
    <col min="6" max="6" width="13.5546875" bestFit="1" customWidth="1"/>
    <col min="7" max="7" width="13.5546875" customWidth="1"/>
    <col min="8" max="9" width="15.33203125" bestFit="1" customWidth="1"/>
    <col min="10" max="10" width="16" customWidth="1"/>
    <col min="11" max="11" width="14.88671875" bestFit="1" customWidth="1"/>
    <col min="12" max="13" width="12" bestFit="1" customWidth="1"/>
    <col min="14" max="14" width="14.88671875" customWidth="1"/>
    <col min="15" max="17" width="10.88671875" customWidth="1"/>
    <col min="18" max="18" width="11.5546875" bestFit="1" customWidth="1"/>
    <col min="19" max="19" width="15" customWidth="1"/>
    <col min="20" max="20" width="14.88671875" bestFit="1" customWidth="1"/>
    <col min="21" max="21" width="10.109375" bestFit="1" customWidth="1"/>
    <col min="22" max="23" width="17.6640625" bestFit="1" customWidth="1"/>
    <col min="24" max="24" width="11.5546875" bestFit="1" customWidth="1"/>
    <col min="25" max="25" width="11.6640625" customWidth="1"/>
    <col min="26" max="26" width="14.88671875" bestFit="1" customWidth="1"/>
    <col min="27" max="27" width="16.44140625" bestFit="1" customWidth="1"/>
    <col min="28" max="28" width="16.6640625" bestFit="1" customWidth="1"/>
    <col min="29" max="29" width="12.6640625" bestFit="1" customWidth="1"/>
    <col min="30" max="30" width="12.6640625" customWidth="1"/>
    <col min="31" max="32" width="14.88671875" bestFit="1" customWidth="1"/>
    <col min="33" max="33" width="10.109375" bestFit="1" customWidth="1"/>
    <col min="34" max="34" width="11.44140625" bestFit="1" customWidth="1"/>
    <col min="35" max="35" width="12.6640625" bestFit="1" customWidth="1"/>
    <col min="36" max="37" width="14.88671875" bestFit="1" customWidth="1"/>
    <col min="38" max="38" width="10.109375" bestFit="1" customWidth="1"/>
    <col min="39" max="39" width="10.33203125" customWidth="1"/>
    <col min="40" max="40" width="11.5546875" bestFit="1" customWidth="1"/>
    <col min="41" max="41" width="13.5546875" bestFit="1" customWidth="1"/>
    <col min="42" max="42" width="10.44140625" customWidth="1"/>
    <col min="43" max="43" width="13.5546875" customWidth="1"/>
    <col min="44" max="44" width="13.5546875" bestFit="1" customWidth="1"/>
    <col min="45" max="45" width="11.44140625" customWidth="1"/>
    <col min="46" max="46" width="11.5546875" bestFit="1" customWidth="1"/>
    <col min="47" max="47" width="14.6640625" customWidth="1"/>
    <col min="48" max="48" width="10.44140625" customWidth="1"/>
    <col min="49" max="49" width="11.5546875" bestFit="1" customWidth="1"/>
    <col min="50" max="50" width="14.88671875" customWidth="1"/>
    <col min="51" max="51" width="10" customWidth="1"/>
    <col min="52" max="52" width="11.5546875" bestFit="1" customWidth="1"/>
    <col min="53" max="53" width="13.5546875" bestFit="1" customWidth="1"/>
    <col min="54" max="54" width="14.88671875" bestFit="1" customWidth="1"/>
    <col min="55" max="55" width="9" bestFit="1" customWidth="1"/>
    <col min="56" max="56" width="17.33203125" customWidth="1"/>
    <col min="57" max="57" width="16.44140625" bestFit="1" customWidth="1"/>
    <col min="58" max="58" width="13.6640625" customWidth="1"/>
    <col min="59" max="59" width="16.88671875" customWidth="1"/>
    <col min="60" max="60" width="12.88671875" customWidth="1"/>
    <col min="61" max="61" width="13.109375" bestFit="1" customWidth="1"/>
    <col min="62" max="62" width="17.33203125" customWidth="1"/>
    <col min="63" max="63" width="9.6640625" bestFit="1" customWidth="1"/>
    <col min="64" max="64" width="13.5546875" customWidth="1"/>
    <col min="65" max="65" width="10.44140625" customWidth="1"/>
    <col min="66" max="66" width="11.33203125" customWidth="1"/>
    <col min="67" max="67" width="16.44140625" bestFit="1" customWidth="1"/>
    <col min="68" max="68" width="22.88671875" customWidth="1"/>
    <col min="69" max="69" width="12.109375" bestFit="1" customWidth="1"/>
    <col min="70" max="70" width="12.33203125" customWidth="1"/>
    <col min="71" max="71" width="21.33203125" customWidth="1"/>
    <col min="72" max="72" width="10.109375" bestFit="1" customWidth="1"/>
    <col min="74" max="74" width="36.109375" customWidth="1"/>
    <col min="75" max="75" width="13.33203125" bestFit="1" customWidth="1"/>
  </cols>
  <sheetData>
    <row r="1" spans="1:77" ht="24.6" x14ac:dyDescent="0.4">
      <c r="A1" s="167" t="s">
        <v>681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</row>
    <row r="2" spans="1:77" ht="15.6" x14ac:dyDescent="0.3">
      <c r="B2" s="6" t="s">
        <v>682</v>
      </c>
      <c r="H2" s="22"/>
    </row>
    <row r="3" spans="1:77" ht="15.6" x14ac:dyDescent="0.3">
      <c r="A3" s="5"/>
      <c r="B3" s="137">
        <v>3175984000</v>
      </c>
      <c r="D3" s="164" t="s">
        <v>650</v>
      </c>
      <c r="E3" s="165"/>
      <c r="F3" s="165"/>
      <c r="G3" s="165"/>
      <c r="H3" s="165"/>
      <c r="I3" s="165"/>
      <c r="J3" s="165"/>
      <c r="K3" s="166"/>
      <c r="L3" s="165" t="s">
        <v>654</v>
      </c>
      <c r="M3" s="165"/>
      <c r="N3" s="165"/>
      <c r="O3" s="165"/>
      <c r="P3" s="165"/>
      <c r="Q3" s="165"/>
      <c r="R3" s="165"/>
      <c r="S3" s="165"/>
      <c r="T3" s="165"/>
      <c r="U3" s="165"/>
      <c r="V3" s="164" t="s">
        <v>655</v>
      </c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6"/>
      <c r="AH3" s="164" t="s">
        <v>653</v>
      </c>
      <c r="AI3" s="165"/>
      <c r="AJ3" s="165"/>
      <c r="AK3" s="165"/>
      <c r="AL3" s="165"/>
      <c r="AM3" s="164" t="s">
        <v>657</v>
      </c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6"/>
      <c r="BD3" s="178" t="s">
        <v>632</v>
      </c>
      <c r="BE3" s="177" t="s">
        <v>618</v>
      </c>
      <c r="BF3" s="177"/>
      <c r="BG3" s="177"/>
      <c r="BH3" s="177"/>
      <c r="BI3" s="177"/>
      <c r="BJ3" s="178" t="s">
        <v>631</v>
      </c>
      <c r="BK3" s="174" t="s">
        <v>624</v>
      </c>
      <c r="BL3" s="175"/>
      <c r="BM3" s="175"/>
      <c r="BN3" s="175"/>
      <c r="BO3" s="175"/>
      <c r="BP3" s="175"/>
      <c r="BQ3" s="175"/>
      <c r="BR3" s="176"/>
      <c r="BS3" s="170" t="s">
        <v>685</v>
      </c>
      <c r="BT3" s="172" t="s">
        <v>633</v>
      </c>
    </row>
    <row r="4" spans="1:77" ht="14.25" customHeight="1" x14ac:dyDescent="0.3">
      <c r="B4" s="4"/>
      <c r="C4" s="7" t="s">
        <v>595</v>
      </c>
      <c r="D4" s="108">
        <v>0.29916799999999999</v>
      </c>
      <c r="E4" s="109">
        <v>5.3433000000000001E-2</v>
      </c>
      <c r="F4" s="110">
        <v>1.5956000000000001E-2</v>
      </c>
      <c r="G4" s="109">
        <v>1.1167E-2</v>
      </c>
      <c r="H4" s="109">
        <v>1.9945000000000001E-2</v>
      </c>
      <c r="I4" s="110">
        <v>9.972E-3</v>
      </c>
      <c r="J4" s="111">
        <f>SUM(D4:I4)</f>
        <v>0.40964099999999998</v>
      </c>
      <c r="K4" s="163" t="s">
        <v>599</v>
      </c>
      <c r="N4" s="110">
        <v>3.9889000000000001E-2</v>
      </c>
      <c r="O4" s="112"/>
      <c r="P4" s="112"/>
      <c r="Q4" s="112"/>
      <c r="R4" s="112"/>
      <c r="S4" s="110">
        <v>3.9889000000000001E-2</v>
      </c>
      <c r="T4" s="114">
        <f>N4+S4</f>
        <v>7.9778000000000002E-2</v>
      </c>
      <c r="U4" s="168" t="s">
        <v>599</v>
      </c>
      <c r="V4" s="35"/>
      <c r="Z4" s="113">
        <v>0.189474</v>
      </c>
      <c r="AA4" s="112"/>
      <c r="AB4" s="112"/>
      <c r="AC4" s="112"/>
      <c r="AD4" s="112"/>
      <c r="AE4" s="110">
        <v>0.111689</v>
      </c>
      <c r="AF4" s="114">
        <f>Z4+AE4</f>
        <v>0.30116300000000001</v>
      </c>
      <c r="AG4" s="168" t="s">
        <v>599</v>
      </c>
      <c r="AJ4" s="110">
        <v>5.9833999999999998E-2</v>
      </c>
      <c r="AK4" s="114">
        <f>AJ4</f>
        <v>5.9833999999999998E-2</v>
      </c>
      <c r="AL4" s="168" t="s">
        <v>599</v>
      </c>
      <c r="AM4" s="35"/>
      <c r="AO4" s="110">
        <v>9.972E-3</v>
      </c>
      <c r="AP4" s="115"/>
      <c r="AQ4" s="112"/>
      <c r="AR4" s="113">
        <v>2.9916999999999999E-2</v>
      </c>
      <c r="AS4" s="112"/>
      <c r="AT4" s="112"/>
      <c r="AU4" s="113">
        <v>3.9889000000000001E-2</v>
      </c>
      <c r="AV4" s="115"/>
      <c r="AW4" s="112"/>
      <c r="AX4" s="113">
        <v>3.9889000000000001E-2</v>
      </c>
      <c r="AY4" s="112"/>
      <c r="AZ4" s="112"/>
      <c r="BA4" s="113">
        <v>2.9916999999999999E-2</v>
      </c>
      <c r="BB4" s="114">
        <f>AO4+AR4+AU4+AX4+BA4</f>
        <v>0.14958399999999999</v>
      </c>
      <c r="BC4" s="168" t="s">
        <v>599</v>
      </c>
      <c r="BD4" s="178"/>
      <c r="BJ4" s="178"/>
      <c r="BK4" s="35"/>
      <c r="BM4" s="102"/>
      <c r="BN4" s="60"/>
      <c r="BR4" s="36"/>
      <c r="BS4" s="170"/>
      <c r="BT4" s="172"/>
    </row>
    <row r="5" spans="1:77" ht="42.75" customHeight="1" thickBot="1" x14ac:dyDescent="0.3">
      <c r="A5" s="9" t="s">
        <v>0</v>
      </c>
      <c r="B5" s="10" t="s">
        <v>1</v>
      </c>
      <c r="C5" s="78" t="s">
        <v>664</v>
      </c>
      <c r="D5" s="16" t="s">
        <v>596</v>
      </c>
      <c r="E5" s="107" t="s">
        <v>651</v>
      </c>
      <c r="F5" s="3" t="s">
        <v>299</v>
      </c>
      <c r="G5" s="107" t="s">
        <v>652</v>
      </c>
      <c r="H5" s="17" t="s">
        <v>597</v>
      </c>
      <c r="I5" s="3" t="s">
        <v>598</v>
      </c>
      <c r="J5" s="18" t="s">
        <v>594</v>
      </c>
      <c r="K5" s="163"/>
      <c r="L5" s="23" t="s">
        <v>602</v>
      </c>
      <c r="M5" s="26" t="s">
        <v>601</v>
      </c>
      <c r="N5" s="3" t="s">
        <v>600</v>
      </c>
      <c r="O5" s="101" t="s">
        <v>647</v>
      </c>
      <c r="P5" s="101" t="s">
        <v>648</v>
      </c>
      <c r="Q5" s="101" t="s">
        <v>649</v>
      </c>
      <c r="R5" s="26" t="s">
        <v>297</v>
      </c>
      <c r="S5" s="19" t="s">
        <v>600</v>
      </c>
      <c r="T5" s="54" t="s">
        <v>594</v>
      </c>
      <c r="U5" s="169"/>
      <c r="V5" s="37" t="s">
        <v>603</v>
      </c>
      <c r="W5" s="38" t="s">
        <v>604</v>
      </c>
      <c r="X5" s="26" t="s">
        <v>298</v>
      </c>
      <c r="Y5" s="26" t="s">
        <v>605</v>
      </c>
      <c r="Z5" s="19" t="s">
        <v>600</v>
      </c>
      <c r="AA5" s="42" t="s">
        <v>606</v>
      </c>
      <c r="AB5" s="43" t="s">
        <v>607</v>
      </c>
      <c r="AC5" s="43" t="s">
        <v>300</v>
      </c>
      <c r="AD5" s="69" t="s">
        <v>634</v>
      </c>
      <c r="AE5" s="3" t="s">
        <v>600</v>
      </c>
      <c r="AF5" s="54" t="s">
        <v>594</v>
      </c>
      <c r="AG5" s="169"/>
      <c r="AH5" s="46" t="s">
        <v>608</v>
      </c>
      <c r="AI5" s="47" t="s">
        <v>609</v>
      </c>
      <c r="AJ5" s="3" t="s">
        <v>600</v>
      </c>
      <c r="AK5" s="54" t="s">
        <v>594</v>
      </c>
      <c r="AL5" s="169"/>
      <c r="AM5" s="73" t="s">
        <v>635</v>
      </c>
      <c r="AN5" s="74" t="s">
        <v>636</v>
      </c>
      <c r="AO5" s="3" t="s">
        <v>600</v>
      </c>
      <c r="AP5" s="51" t="s">
        <v>610</v>
      </c>
      <c r="AQ5" s="52" t="s">
        <v>611</v>
      </c>
      <c r="AR5" s="55" t="s">
        <v>600</v>
      </c>
      <c r="AS5" s="23" t="s">
        <v>612</v>
      </c>
      <c r="AT5" s="23" t="s">
        <v>613</v>
      </c>
      <c r="AU5" s="3" t="s">
        <v>600</v>
      </c>
      <c r="AV5" s="58" t="s">
        <v>614</v>
      </c>
      <c r="AW5" s="26" t="s">
        <v>615</v>
      </c>
      <c r="AX5" s="19" t="s">
        <v>600</v>
      </c>
      <c r="AY5" s="23" t="s">
        <v>616</v>
      </c>
      <c r="AZ5" s="23" t="s">
        <v>617</v>
      </c>
      <c r="BA5" s="19" t="s">
        <v>600</v>
      </c>
      <c r="BB5" s="54" t="s">
        <v>594</v>
      </c>
      <c r="BC5" s="169"/>
      <c r="BD5" s="179"/>
      <c r="BE5" s="3" t="s">
        <v>619</v>
      </c>
      <c r="BF5" s="3" t="s">
        <v>623</v>
      </c>
      <c r="BG5" s="3" t="s">
        <v>620</v>
      </c>
      <c r="BH5" s="42" t="s">
        <v>621</v>
      </c>
      <c r="BI5" s="3" t="s">
        <v>622</v>
      </c>
      <c r="BJ5" s="179"/>
      <c r="BK5" s="68" t="s">
        <v>683</v>
      </c>
      <c r="BL5" s="11" t="s">
        <v>625</v>
      </c>
      <c r="BM5" s="103" t="s">
        <v>684</v>
      </c>
      <c r="BN5" s="61" t="s">
        <v>626</v>
      </c>
      <c r="BO5" s="3" t="s">
        <v>627</v>
      </c>
      <c r="BP5" s="12" t="s">
        <v>628</v>
      </c>
      <c r="BQ5" s="64" t="s">
        <v>629</v>
      </c>
      <c r="BR5" s="48" t="s">
        <v>630</v>
      </c>
      <c r="BS5" s="171"/>
      <c r="BT5" s="173"/>
    </row>
    <row r="6" spans="1:77" ht="16.2" thickBot="1" x14ac:dyDescent="0.35">
      <c r="A6" s="13"/>
      <c r="B6" s="14" t="s">
        <v>594</v>
      </c>
      <c r="C6" s="24">
        <f>SUM(C7:C306)</f>
        <v>6821770</v>
      </c>
      <c r="D6" s="139">
        <f t="shared" ref="D6:I6" si="0">$B$3*D4</f>
        <v>950152781.31199992</v>
      </c>
      <c r="E6" s="140">
        <f t="shared" si="0"/>
        <v>169702353.072</v>
      </c>
      <c r="F6" s="141">
        <f t="shared" si="0"/>
        <v>50676000.704000004</v>
      </c>
      <c r="G6" s="141">
        <f t="shared" si="0"/>
        <v>35466213.328000002</v>
      </c>
      <c r="H6" s="140">
        <f t="shared" si="0"/>
        <v>63345000.880000003</v>
      </c>
      <c r="I6" s="141">
        <f t="shared" si="0"/>
        <v>31670912.447999999</v>
      </c>
      <c r="J6" s="140">
        <f t="shared" ref="J6" si="1">SUM(D6:I6)</f>
        <v>1301013261.744</v>
      </c>
      <c r="K6" s="32">
        <f t="shared" ref="K6" si="2">J6/C6</f>
        <v>190.71491148836739</v>
      </c>
      <c r="L6" s="24">
        <f>SUM(L7:L306)</f>
        <v>3249736</v>
      </c>
      <c r="M6" s="27">
        <f>SUM(M7:M306)</f>
        <v>1.0000000000000004</v>
      </c>
      <c r="N6" s="145">
        <f>$B$3*N4</f>
        <v>126686825.77600001</v>
      </c>
      <c r="O6" s="24">
        <f>SUM(O7:O306)</f>
        <v>761938</v>
      </c>
      <c r="P6" s="24">
        <f>SUM(P7:P306)</f>
        <v>465868</v>
      </c>
      <c r="Q6" s="24">
        <f>SUM(Q7:Q306)</f>
        <v>994872</v>
      </c>
      <c r="R6" s="31">
        <f>SUM(R7:R306)</f>
        <v>1.0000000000000007</v>
      </c>
      <c r="S6" s="147">
        <f>$B$3*S4</f>
        <v>126686825.77600001</v>
      </c>
      <c r="T6" s="145">
        <f t="shared" ref="T6" si="3">N6+S6</f>
        <v>253373651.55200002</v>
      </c>
      <c r="U6" s="15">
        <f t="shared" ref="U6" si="4">T6/C6</f>
        <v>37.141922338630593</v>
      </c>
      <c r="V6" s="188">
        <f>SUM(V7:V306)</f>
        <v>34652937264.670151</v>
      </c>
      <c r="W6" s="70">
        <f>SUM(W7:W306)</f>
        <v>1398.2217435779639</v>
      </c>
      <c r="X6" s="41">
        <f>SUM(X7:X306)</f>
        <v>0.99999999999999933</v>
      </c>
      <c r="Y6" s="70">
        <f t="shared" ref="Y6" si="5">V6/C6</f>
        <v>5079.7574917756174</v>
      </c>
      <c r="Z6" s="145">
        <f>$B$3*Z4</f>
        <v>601766392.41600001</v>
      </c>
      <c r="AA6" s="53">
        <f>SUM(AA7:AA306)</f>
        <v>9843416445.2714958</v>
      </c>
      <c r="AB6" s="70">
        <f>SUM(AB7:AB306)</f>
        <v>5056.5161425009128</v>
      </c>
      <c r="AC6" s="39">
        <f>SUM(AC7:AC306)</f>
        <v>1.0000000000000002</v>
      </c>
      <c r="AD6" s="70">
        <f t="shared" ref="AD6" si="6">AA6/C6</f>
        <v>1442.9417065177361</v>
      </c>
      <c r="AE6" s="145">
        <f>$B$3*AE4</f>
        <v>354722476.97600001</v>
      </c>
      <c r="AF6" s="153">
        <f t="shared" ref="AF6" si="7">Z6+AE6</f>
        <v>956488869.39199996</v>
      </c>
      <c r="AG6" s="44">
        <f t="shared" ref="AG6" si="8">AF6/C6</f>
        <v>140.21124567260404</v>
      </c>
      <c r="AH6" s="49">
        <f>SUM(AH7:AH306)</f>
        <v>932924.41159999953</v>
      </c>
      <c r="AI6" s="41">
        <f>SUM(AI7:AI306)</f>
        <v>1.0000000000000007</v>
      </c>
      <c r="AJ6" s="145">
        <f>$B$3*AJ4</f>
        <v>190031826.65599999</v>
      </c>
      <c r="AK6" s="153">
        <f t="shared" ref="AK6" si="9">AJ6</f>
        <v>190031826.65599999</v>
      </c>
      <c r="AL6" s="15">
        <f t="shared" ref="AL6" si="10">AK6/C6</f>
        <v>27.856674536960348</v>
      </c>
      <c r="AM6" s="49">
        <f>SUM(AM7:AM306)</f>
        <v>994247.7777777774</v>
      </c>
      <c r="AN6" s="41">
        <f>SUM(AN7:AN306)</f>
        <v>0.99999999999999989</v>
      </c>
      <c r="AO6" s="145">
        <f>$B$3*AO4</f>
        <v>31670912.447999999</v>
      </c>
      <c r="AP6" s="53">
        <f>SUM(AP7:AP306)</f>
        <v>7942.3333333333385</v>
      </c>
      <c r="AQ6" s="41">
        <f>SUM(AQ7:AQ306)</f>
        <v>0.99999999999999867</v>
      </c>
      <c r="AR6" s="147">
        <f>$B$3*AR4</f>
        <v>95015913.327999994</v>
      </c>
      <c r="AS6" s="53">
        <f>SUM(AS7:AS306)</f>
        <v>43413.666666666642</v>
      </c>
      <c r="AT6" s="41">
        <f>SUM(AT7:AT306)</f>
        <v>1.0000000000000013</v>
      </c>
      <c r="AU6" s="147">
        <f>$B$3*AU4</f>
        <v>126686825.77600001</v>
      </c>
      <c r="AV6" s="53">
        <f>SUM(AV7:AV306)</f>
        <v>38621.222222222212</v>
      </c>
      <c r="AW6" s="41">
        <f>SUM(AW7:AW306)</f>
        <v>0.99999999999999944</v>
      </c>
      <c r="AX6" s="147">
        <f>$B$3*AX4</f>
        <v>126686825.77600001</v>
      </c>
      <c r="AY6" s="53">
        <f>SUM(AY7:AY306)</f>
        <v>95360</v>
      </c>
      <c r="AZ6" s="41">
        <f>SUM(AZ7:AZ306)</f>
        <v>0.999999999999999</v>
      </c>
      <c r="BA6" s="147">
        <f>$B$3*BA4</f>
        <v>95015913.327999994</v>
      </c>
      <c r="BB6" s="153">
        <f t="shared" ref="BB6" si="11">BA6+AX6+AU6+AR6+AO6</f>
        <v>475076390.65600002</v>
      </c>
      <c r="BC6" s="44">
        <f t="shared" ref="BC6" si="12">BB6/C6</f>
        <v>69.641220776426067</v>
      </c>
      <c r="BD6" s="154">
        <f>SUM(BD7:BD306)</f>
        <v>3175983999.9999986</v>
      </c>
      <c r="BE6" s="145">
        <f>SUM(BE7:BE306)</f>
        <v>1485836531</v>
      </c>
      <c r="BF6" s="145">
        <f>SUM(BF7:BF306)</f>
        <v>872005.56325647747</v>
      </c>
      <c r="BG6" s="145">
        <f>SUM(BG7:BG306)</f>
        <v>1691019474.5632563</v>
      </c>
      <c r="BH6" s="41">
        <f>SUM(BH7:BH306)</f>
        <v>0.99999999999999878</v>
      </c>
      <c r="BI6" s="15">
        <f>BF6*-1</f>
        <v>-872005.56325647747</v>
      </c>
      <c r="BJ6" s="154">
        <f>SUM(BJ7:BJ306)</f>
        <v>3175983999.9999986</v>
      </c>
      <c r="BK6" s="62"/>
      <c r="BL6" s="15">
        <f>SUM(BL7:BL306)</f>
        <v>-6508756.4480510298</v>
      </c>
      <c r="BM6" s="104"/>
      <c r="BN6" s="20">
        <f>SUM(BN7:BN306)</f>
        <v>0</v>
      </c>
      <c r="BO6" s="153">
        <f t="shared" ref="BO6" si="13">BJ6+BL6+BN6</f>
        <v>3169475243.5519476</v>
      </c>
      <c r="BP6" s="145">
        <f>SUM(BP7:BP306)</f>
        <v>3123653429.3798957</v>
      </c>
      <c r="BQ6" s="41">
        <f>SUM(BQ7:BQ306)</f>
        <v>1.0000000000000004</v>
      </c>
      <c r="BR6" s="156">
        <f>BL6*-1</f>
        <v>6508756.4480510298</v>
      </c>
      <c r="BS6" s="157">
        <f>SUM(BS7:BS306)</f>
        <v>3175984000</v>
      </c>
      <c r="BT6" s="65">
        <f t="shared" ref="BT6" si="14">BS6/C6</f>
        <v>465.56597481298843</v>
      </c>
    </row>
    <row r="7" spans="1:77" ht="15.6" x14ac:dyDescent="0.3">
      <c r="A7" s="2" t="s">
        <v>498</v>
      </c>
      <c r="B7" s="8" t="s">
        <v>199</v>
      </c>
      <c r="C7" s="138">
        <v>90995</v>
      </c>
      <c r="D7" s="142">
        <v>0</v>
      </c>
      <c r="E7" s="143">
        <f>C7/($C$7+$C$147+$C$98+$C$81+$C$186+$C$208+$C$231+$C$247+$C$265)*$E$6</f>
        <v>22807495.362731926</v>
      </c>
      <c r="F7" s="144">
        <v>0</v>
      </c>
      <c r="G7" s="143">
        <v>0</v>
      </c>
      <c r="H7" s="143">
        <v>0</v>
      </c>
      <c r="I7" s="144">
        <v>0</v>
      </c>
      <c r="J7" s="143">
        <f t="shared" ref="J7:J70" si="15">SUM(D7:I7)</f>
        <v>22807495.362731926</v>
      </c>
      <c r="K7" s="33">
        <f t="shared" ref="K7:K70" si="16">J7/C7</f>
        <v>250.64558890853263</v>
      </c>
      <c r="L7" s="25">
        <v>44219</v>
      </c>
      <c r="M7" s="28">
        <f t="shared" ref="M7:M70" si="17">L7/$L$6</f>
        <v>1.3606951456979891E-2</v>
      </c>
      <c r="N7" s="146">
        <f t="shared" ref="N7:N70" si="18">$N$6*M7</f>
        <v>1723821.4885729009</v>
      </c>
      <c r="O7" s="29">
        <v>12845</v>
      </c>
      <c r="P7" s="30">
        <v>7805.5</v>
      </c>
      <c r="Q7" s="30">
        <f>O7+P7/2</f>
        <v>16747.75</v>
      </c>
      <c r="R7" s="28">
        <f t="shared" ref="R7:R70" si="19">Q7/$Q$6</f>
        <v>1.6834075137304096E-2</v>
      </c>
      <c r="S7" s="148">
        <f t="shared" ref="S7:S70" si="20">$S$6*R7</f>
        <v>2132655.5440197373</v>
      </c>
      <c r="T7" s="149">
        <f t="shared" ref="T7:T70" si="21">N7+S7</f>
        <v>3856477.0325926384</v>
      </c>
      <c r="U7" s="34">
        <f t="shared" ref="U7:U70" si="22">T7/C7</f>
        <v>42.38119712723379</v>
      </c>
      <c r="V7" s="151">
        <v>450483857.36999094</v>
      </c>
      <c r="W7" s="40">
        <f t="shared" ref="W7:W70" si="23">C7*C7/V7</f>
        <v>18.380436700530659</v>
      </c>
      <c r="X7" s="28">
        <f t="shared" ref="X7:X70" si="24">W7/$W$6</f>
        <v>1.3145580652676911E-2</v>
      </c>
      <c r="Y7" s="67">
        <f t="shared" ref="Y7:Y70" si="25">V7/C7</f>
        <v>4950.6440724214617</v>
      </c>
      <c r="Z7" s="148">
        <f t="shared" ref="Z7:Z70" si="26">$Z$6*X7</f>
        <v>7910568.6455749515</v>
      </c>
      <c r="AA7" s="152">
        <v>112292122.38859999</v>
      </c>
      <c r="AB7" s="40">
        <f t="shared" ref="AB7:AB70" si="27">C7*C7/AA7</f>
        <v>73.737051619220296</v>
      </c>
      <c r="AC7" s="40">
        <f t="shared" ref="AC7:AC70" si="28">AB7/$AB$6</f>
        <v>1.4582580088976149E-2</v>
      </c>
      <c r="AD7" s="71">
        <f t="shared" ref="AD7:AD70" si="29">AA7/C7</f>
        <v>1234.0471716973459</v>
      </c>
      <c r="AE7" s="146">
        <f t="shared" ref="AE7:AE70" si="30">$AE$6*AC7</f>
        <v>5172768.9298625179</v>
      </c>
      <c r="AF7" s="150">
        <f t="shared" ref="AF7:AF70" si="31">Z7+AE7</f>
        <v>13083337.575437469</v>
      </c>
      <c r="AG7" s="45">
        <f t="shared" ref="AG7:AG70" si="32">AF7/C7</f>
        <v>143.78084043560051</v>
      </c>
      <c r="AH7" s="25">
        <v>4515.3274000000001</v>
      </c>
      <c r="AI7" s="28">
        <f t="shared" ref="AI7:AI70" si="33">AH7/$AH$6</f>
        <v>4.8399713244249324E-3</v>
      </c>
      <c r="AJ7" s="146">
        <f t="shared" ref="AJ7:AJ70" si="34">$AJ$6*AI7</f>
        <v>919748.59174312942</v>
      </c>
      <c r="AK7" s="150">
        <f t="shared" ref="AK7:AK70" si="35">AJ7</f>
        <v>919748.59174312942</v>
      </c>
      <c r="AL7" s="34">
        <f t="shared" ref="AL7:AL70" si="36">AK7/C7</f>
        <v>10.107682748976641</v>
      </c>
      <c r="AM7" s="50">
        <v>13396.472222222223</v>
      </c>
      <c r="AN7" s="28">
        <f t="shared" ref="AN7:AN70" si="37">AM7/$AM$6</f>
        <v>1.3473977535222056E-2</v>
      </c>
      <c r="AO7" s="146">
        <f t="shared" ref="AO7:AO70" si="38">AN7*$AO$6</f>
        <v>426733.16284433653</v>
      </c>
      <c r="AP7" s="75">
        <v>91.666666666666671</v>
      </c>
      <c r="AQ7" s="28">
        <f t="shared" ref="AQ7:AQ70" si="39">AP7/$AP$6</f>
        <v>1.1541528518067732E-2</v>
      </c>
      <c r="AR7" s="148">
        <f t="shared" ref="AR7:AR70" si="40">AQ7*$AR$6</f>
        <v>1096628.8733453639</v>
      </c>
      <c r="AS7" s="25">
        <v>662.41666666666674</v>
      </c>
      <c r="AT7" s="56">
        <f t="shared" ref="AT7:AT70" si="41">AS7/$AS$6</f>
        <v>1.5258252009735808E-2</v>
      </c>
      <c r="AU7" s="146">
        <f t="shared" ref="AU7:AU70" si="42">AT7*$AU$6</f>
        <v>1933019.5140037022</v>
      </c>
      <c r="AV7" s="77">
        <v>677.52777777777783</v>
      </c>
      <c r="AW7" s="28">
        <f t="shared" ref="AW7:AW70" si="43">AV7/$AV$6</f>
        <v>1.7542888049460435E-2</v>
      </c>
      <c r="AX7" s="148">
        <f t="shared" ref="AX7:AX70" si="44">$AX$6*AW7</f>
        <v>2222452.8019298669</v>
      </c>
      <c r="AY7" s="59">
        <v>1294</v>
      </c>
      <c r="AZ7" s="28">
        <f t="shared" ref="AZ7:AZ70" si="45">AY7/$AY$6</f>
        <v>1.3569630872483222E-2</v>
      </c>
      <c r="BA7" s="148">
        <f t="shared" ref="BA7:BA70" si="46">AZ7*$BA$6</f>
        <v>1289330.8708728189</v>
      </c>
      <c r="BB7" s="150">
        <f t="shared" ref="BB7:BB70" si="47">BA7+AX7+AU7+AR7+AO7</f>
        <v>6968165.2229960887</v>
      </c>
      <c r="BC7" s="45">
        <f t="shared" ref="BC7:BC70" si="48">BB7/C7</f>
        <v>76.577451761042795</v>
      </c>
      <c r="BD7" s="155">
        <f t="shared" ref="BD7:BD70" si="49">J7+T7+AF7+AK7+BB7</f>
        <v>47635223.785501249</v>
      </c>
      <c r="BE7" s="146">
        <v>19562503</v>
      </c>
      <c r="BF7" s="146">
        <f t="shared" ref="BF7:BF70" si="50">IF(BD7&gt;BE7,0,BE7-BD7)</f>
        <v>0</v>
      </c>
      <c r="BG7" s="146">
        <f t="shared" ref="BG7:BG70" si="51">IF(BD7&lt;BE7,0,BD7-BE7)</f>
        <v>28072720.785501249</v>
      </c>
      <c r="BH7" s="56">
        <f t="shared" ref="BH7:BH70" si="52">BG7/$BG$6</f>
        <v>1.6601062972826885E-2</v>
      </c>
      <c r="BI7" s="1">
        <f t="shared" ref="BI7:BI70" si="53">$BI$6*BH7</f>
        <v>-14476.21926827616</v>
      </c>
      <c r="BJ7" s="155">
        <f t="shared" ref="BJ7:BJ70" si="54">BD7+BF7+BI7</f>
        <v>47620747.566232972</v>
      </c>
      <c r="BK7" s="63">
        <v>7.5</v>
      </c>
      <c r="BL7" s="1">
        <f t="shared" ref="BL7:BL70" si="55">IF(BK7&gt;=5,0,BJ7*(5-BK7)/5*-0.25)</f>
        <v>0</v>
      </c>
      <c r="BM7" s="105">
        <v>944</v>
      </c>
      <c r="BN7" s="21">
        <f t="shared" ref="BN7:BN70" si="56">IF(BM7&gt;=441,0,BJ7*(441-BM7)/441*-0.25)</f>
        <v>0</v>
      </c>
      <c r="BO7" s="150">
        <f t="shared" ref="BO7:BO70" si="57">BJ7+BL7+BN7</f>
        <v>47620747.566232972</v>
      </c>
      <c r="BP7" s="146">
        <f t="shared" ref="BP7:BP70" si="58">IF(BK7&lt;5,0,IF(BM7&lt;441,0,IF(BF7&lt;&gt;0,0,BO7)))</f>
        <v>47620747.566232972</v>
      </c>
      <c r="BQ7" s="56">
        <f t="shared" ref="BQ7:BQ70" si="59">BP7/$BP$6</f>
        <v>1.5245208421116868E-2</v>
      </c>
      <c r="BR7" s="158">
        <f t="shared" ref="BR7:BR70" si="60">$BR$6*BQ7</f>
        <v>99227.348612826274</v>
      </c>
      <c r="BS7" s="159">
        <f>ROUND(BJ7+BL7+BR7,0)</f>
        <v>47719975</v>
      </c>
      <c r="BT7" s="66">
        <f t="shared" ref="BT7:BT70" si="61">BS7/C7</f>
        <v>524.42414418374631</v>
      </c>
      <c r="BU7" s="160"/>
    </row>
    <row r="8" spans="1:77" ht="15.6" x14ac:dyDescent="0.3">
      <c r="A8" s="2">
        <v>44084</v>
      </c>
      <c r="B8" s="8" t="s">
        <v>225</v>
      </c>
      <c r="C8" s="138">
        <v>29787</v>
      </c>
      <c r="D8" s="142">
        <v>0</v>
      </c>
      <c r="E8" s="143">
        <v>0</v>
      </c>
      <c r="F8" s="144">
        <v>0</v>
      </c>
      <c r="G8" s="143">
        <v>0</v>
      </c>
      <c r="H8" s="143">
        <v>0</v>
      </c>
      <c r="I8" s="144">
        <v>0</v>
      </c>
      <c r="J8" s="143">
        <f t="shared" si="15"/>
        <v>0</v>
      </c>
      <c r="K8" s="33">
        <f t="shared" si="16"/>
        <v>0</v>
      </c>
      <c r="L8" s="25">
        <v>13541</v>
      </c>
      <c r="M8" s="28">
        <f t="shared" si="17"/>
        <v>4.166800010831649E-3</v>
      </c>
      <c r="N8" s="146">
        <f t="shared" si="18"/>
        <v>527878.66701566405</v>
      </c>
      <c r="O8" s="30">
        <v>1350</v>
      </c>
      <c r="P8" s="30">
        <v>1332.5</v>
      </c>
      <c r="Q8" s="30">
        <f t="shared" ref="Q8:Q71" si="62">O8+P8/2</f>
        <v>2016.25</v>
      </c>
      <c r="R8" s="28">
        <f t="shared" si="19"/>
        <v>2.0266426233726551E-3</v>
      </c>
      <c r="S8" s="148">
        <f t="shared" si="20"/>
        <v>256748.92093742714</v>
      </c>
      <c r="T8" s="150">
        <f t="shared" si="21"/>
        <v>784627.58795309113</v>
      </c>
      <c r="U8" s="1">
        <f t="shared" si="22"/>
        <v>26.341275991307992</v>
      </c>
      <c r="V8" s="151">
        <v>170415716.98999792</v>
      </c>
      <c r="W8" s="40">
        <f t="shared" si="23"/>
        <v>5.2064761670549178</v>
      </c>
      <c r="X8" s="28">
        <f t="shared" si="24"/>
        <v>3.7236412543062473E-3</v>
      </c>
      <c r="Y8" s="67">
        <f t="shared" si="25"/>
        <v>5721.1440222243909</v>
      </c>
      <c r="Z8" s="148">
        <f t="shared" si="26"/>
        <v>2240762.1642552596</v>
      </c>
      <c r="AA8" s="152">
        <v>37036512.792999998</v>
      </c>
      <c r="AB8" s="40">
        <f t="shared" si="27"/>
        <v>23.956504057468813</v>
      </c>
      <c r="AC8" s="40">
        <f t="shared" si="28"/>
        <v>4.7377489525070749E-3</v>
      </c>
      <c r="AD8" s="72">
        <f t="shared" si="29"/>
        <v>1243.3784131668176</v>
      </c>
      <c r="AE8" s="146">
        <f t="shared" si="30"/>
        <v>1680586.043723759</v>
      </c>
      <c r="AF8" s="150">
        <f t="shared" si="31"/>
        <v>3921348.2079790188</v>
      </c>
      <c r="AG8" s="45">
        <f t="shared" si="32"/>
        <v>131.64629563161844</v>
      </c>
      <c r="AH8" s="25">
        <v>9099.0892999999996</v>
      </c>
      <c r="AI8" s="28">
        <f t="shared" si="33"/>
        <v>9.7532974663989431E-3</v>
      </c>
      <c r="AJ8" s="146">
        <f t="shared" si="34"/>
        <v>1853436.9334591278</v>
      </c>
      <c r="AK8" s="150">
        <f t="shared" si="35"/>
        <v>1853436.9334591278</v>
      </c>
      <c r="AL8" s="1">
        <f t="shared" si="36"/>
        <v>62.223014518384794</v>
      </c>
      <c r="AM8" s="50">
        <v>3002.7222222222222</v>
      </c>
      <c r="AN8" s="28">
        <f t="shared" si="37"/>
        <v>3.0200944767847953E-3</v>
      </c>
      <c r="AO8" s="146">
        <f t="shared" si="38"/>
        <v>95649.147758939624</v>
      </c>
      <c r="AP8" s="75">
        <v>28</v>
      </c>
      <c r="AQ8" s="28">
        <f t="shared" si="39"/>
        <v>3.5254123473370523E-3</v>
      </c>
      <c r="AR8" s="148">
        <f t="shared" si="40"/>
        <v>334970.27404003835</v>
      </c>
      <c r="AS8" s="25">
        <v>86.416666666666671</v>
      </c>
      <c r="AT8" s="56">
        <f t="shared" si="41"/>
        <v>1.9905406131709687E-3</v>
      </c>
      <c r="AU8" s="146">
        <f t="shared" si="42"/>
        <v>252175.27186084274</v>
      </c>
      <c r="AV8" s="77">
        <v>65.277777777777771</v>
      </c>
      <c r="AW8" s="28">
        <f t="shared" si="43"/>
        <v>1.6902048672146289E-3</v>
      </c>
      <c r="AX8" s="148">
        <f t="shared" si="44"/>
        <v>214126.68953856692</v>
      </c>
      <c r="AY8" s="59">
        <v>83</v>
      </c>
      <c r="AZ8" s="28">
        <f t="shared" si="45"/>
        <v>8.7038590604026841E-4</v>
      </c>
      <c r="BA8" s="148">
        <f t="shared" si="46"/>
        <v>82700.511810234893</v>
      </c>
      <c r="BB8" s="150">
        <f t="shared" si="47"/>
        <v>979621.89500862255</v>
      </c>
      <c r="BC8" s="45">
        <f t="shared" si="48"/>
        <v>32.887564877584936</v>
      </c>
      <c r="BD8" s="155">
        <f t="shared" si="49"/>
        <v>7539034.6243998604</v>
      </c>
      <c r="BE8" s="146">
        <v>7098020</v>
      </c>
      <c r="BF8" s="146">
        <f t="shared" si="50"/>
        <v>0</v>
      </c>
      <c r="BG8" s="146">
        <f t="shared" si="51"/>
        <v>441014.62439986039</v>
      </c>
      <c r="BH8" s="56">
        <f t="shared" si="52"/>
        <v>2.6079807538216689E-4</v>
      </c>
      <c r="BI8" s="1">
        <f t="shared" si="53"/>
        <v>-227.41737261983172</v>
      </c>
      <c r="BJ8" s="155">
        <f t="shared" si="54"/>
        <v>7538807.2070272407</v>
      </c>
      <c r="BK8" s="63">
        <v>5.9</v>
      </c>
      <c r="BL8" s="1">
        <f t="shared" si="55"/>
        <v>0</v>
      </c>
      <c r="BM8" s="106">
        <v>900</v>
      </c>
      <c r="BN8" s="21">
        <f t="shared" si="56"/>
        <v>0</v>
      </c>
      <c r="BO8" s="150">
        <f t="shared" si="57"/>
        <v>7538807.2070272407</v>
      </c>
      <c r="BP8" s="146">
        <f t="shared" si="58"/>
        <v>7538807.2070272407</v>
      </c>
      <c r="BQ8" s="56">
        <f t="shared" si="59"/>
        <v>2.4134582716891983E-3</v>
      </c>
      <c r="BR8" s="158">
        <f t="shared" si="60"/>
        <v>15708.612087959164</v>
      </c>
      <c r="BS8" s="159">
        <f t="shared" ref="BS8:BS71" si="63">ROUND(BJ8+BL8+BR8,0)</f>
        <v>7554516</v>
      </c>
      <c r="BT8" s="66">
        <f t="shared" si="61"/>
        <v>253.61788699768354</v>
      </c>
      <c r="BU8" s="160"/>
    </row>
    <row r="9" spans="1:77" ht="15.6" x14ac:dyDescent="0.3">
      <c r="A9" s="2" t="s">
        <v>404</v>
      </c>
      <c r="B9" s="8" t="s">
        <v>105</v>
      </c>
      <c r="C9" s="138">
        <v>31138</v>
      </c>
      <c r="D9" s="142">
        <v>0</v>
      </c>
      <c r="E9" s="143">
        <v>0</v>
      </c>
      <c r="F9" s="144">
        <v>0</v>
      </c>
      <c r="G9" s="143">
        <v>0</v>
      </c>
      <c r="H9" s="143">
        <f>C9/($C$9+$C$59+$C$61+$C$66+$C$73+$C$79+$C$93+$C$104+$C$126+$C$139+$C$166+$C$174+$C$198+$C$213+$C$232+$C$249+$C$259+$C$261+$C$262+$C$267+$C$274)*$H$6</f>
        <v>2624198.2632523808</v>
      </c>
      <c r="I9" s="144">
        <v>0</v>
      </c>
      <c r="J9" s="143">
        <f t="shared" si="15"/>
        <v>2624198.2632523808</v>
      </c>
      <c r="K9" s="33">
        <f t="shared" si="16"/>
        <v>84.276391009454073</v>
      </c>
      <c r="L9" s="25">
        <v>12997</v>
      </c>
      <c r="M9" s="28">
        <f t="shared" si="17"/>
        <v>3.999401797561402E-3</v>
      </c>
      <c r="N9" s="146">
        <f t="shared" si="18"/>
        <v>506671.51873588259</v>
      </c>
      <c r="O9" s="30">
        <v>4935</v>
      </c>
      <c r="P9" s="30">
        <v>3017</v>
      </c>
      <c r="Q9" s="30">
        <f t="shared" si="62"/>
        <v>6443.5</v>
      </c>
      <c r="R9" s="28">
        <f t="shared" si="19"/>
        <v>6.4767125821211169E-3</v>
      </c>
      <c r="S9" s="148">
        <f t="shared" si="20"/>
        <v>820514.15849240508</v>
      </c>
      <c r="T9" s="150">
        <f t="shared" si="21"/>
        <v>1327185.6772282878</v>
      </c>
      <c r="U9" s="1">
        <f t="shared" si="22"/>
        <v>42.62270143324195</v>
      </c>
      <c r="V9" s="151">
        <v>172655513.93999702</v>
      </c>
      <c r="W9" s="40">
        <f t="shared" si="23"/>
        <v>5.6156622043183431</v>
      </c>
      <c r="X9" s="28">
        <f t="shared" si="24"/>
        <v>4.0162887110796941E-3</v>
      </c>
      <c r="Y9" s="67">
        <f t="shared" si="25"/>
        <v>5544.8491855609554</v>
      </c>
      <c r="Z9" s="148">
        <f t="shared" si="26"/>
        <v>2416867.568567534</v>
      </c>
      <c r="AA9" s="152">
        <v>38560982.651099995</v>
      </c>
      <c r="AB9" s="40">
        <f t="shared" si="27"/>
        <v>25.143940256209778</v>
      </c>
      <c r="AC9" s="40">
        <f t="shared" si="28"/>
        <v>4.9725818226645244E-3</v>
      </c>
      <c r="AD9" s="72">
        <f t="shared" si="29"/>
        <v>1238.3898340002568</v>
      </c>
      <c r="AE9" s="146">
        <f t="shared" si="30"/>
        <v>1763886.5411013928</v>
      </c>
      <c r="AF9" s="150">
        <f t="shared" si="31"/>
        <v>4180754.1096689268</v>
      </c>
      <c r="AG9" s="45">
        <f t="shared" si="32"/>
        <v>134.26533848252703</v>
      </c>
      <c r="AH9" s="25">
        <v>4141.5733</v>
      </c>
      <c r="AI9" s="28">
        <f t="shared" si="33"/>
        <v>4.4393449764028045E-3</v>
      </c>
      <c r="AJ9" s="146">
        <f t="shared" si="34"/>
        <v>843616.83502196206</v>
      </c>
      <c r="AK9" s="150">
        <f t="shared" si="35"/>
        <v>843616.83502196206</v>
      </c>
      <c r="AL9" s="1">
        <f t="shared" si="36"/>
        <v>27.092839457317812</v>
      </c>
      <c r="AM9" s="50">
        <v>3929.5277777777778</v>
      </c>
      <c r="AN9" s="28">
        <f t="shared" si="37"/>
        <v>3.9522620674703277E-3</v>
      </c>
      <c r="AO9" s="146">
        <f t="shared" si="38"/>
        <v>125171.74591040422</v>
      </c>
      <c r="AP9" s="75">
        <v>24</v>
      </c>
      <c r="AQ9" s="28">
        <f t="shared" si="39"/>
        <v>3.0217820120031877E-3</v>
      </c>
      <c r="AR9" s="148">
        <f t="shared" si="40"/>
        <v>287117.37774860434</v>
      </c>
      <c r="AS9" s="25">
        <v>139.41666666666666</v>
      </c>
      <c r="AT9" s="56">
        <f t="shared" si="41"/>
        <v>3.2113543354243303E-3</v>
      </c>
      <c r="AU9" s="146">
        <f t="shared" si="42"/>
        <v>406836.28719690442</v>
      </c>
      <c r="AV9" s="77">
        <v>153.47222222222223</v>
      </c>
      <c r="AW9" s="28">
        <f t="shared" si="43"/>
        <v>3.9737795282386492E-3</v>
      </c>
      <c r="AX9" s="148">
        <f t="shared" si="44"/>
        <v>503425.51476620528</v>
      </c>
      <c r="AY9" s="59">
        <v>212</v>
      </c>
      <c r="AZ9" s="28">
        <f t="shared" si="45"/>
        <v>2.2231543624161073E-3</v>
      </c>
      <c r="BA9" s="148">
        <f t="shared" si="46"/>
        <v>211235.04221409393</v>
      </c>
      <c r="BB9" s="150">
        <f t="shared" si="47"/>
        <v>1533785.9678362124</v>
      </c>
      <c r="BC9" s="45">
        <f t="shared" si="48"/>
        <v>49.257690533631333</v>
      </c>
      <c r="BD9" s="155">
        <f t="shared" si="49"/>
        <v>10509540.853007769</v>
      </c>
      <c r="BE9" s="146">
        <v>4613481</v>
      </c>
      <c r="BF9" s="146">
        <f t="shared" si="50"/>
        <v>0</v>
      </c>
      <c r="BG9" s="146">
        <f t="shared" si="51"/>
        <v>5896059.8530077692</v>
      </c>
      <c r="BH9" s="56">
        <f t="shared" si="52"/>
        <v>3.4866895039931808E-3</v>
      </c>
      <c r="BI9" s="1">
        <f t="shared" si="53"/>
        <v>-3040.4126448300217</v>
      </c>
      <c r="BJ9" s="155">
        <f t="shared" si="54"/>
        <v>10506500.44036294</v>
      </c>
      <c r="BK9" s="63">
        <v>8</v>
      </c>
      <c r="BL9" s="1">
        <f t="shared" si="55"/>
        <v>0</v>
      </c>
      <c r="BM9" s="106">
        <v>944.58</v>
      </c>
      <c r="BN9" s="21">
        <f t="shared" si="56"/>
        <v>0</v>
      </c>
      <c r="BO9" s="150">
        <f t="shared" si="57"/>
        <v>10506500.44036294</v>
      </c>
      <c r="BP9" s="146">
        <f t="shared" si="58"/>
        <v>10506500.44036294</v>
      </c>
      <c r="BQ9" s="56">
        <f t="shared" si="59"/>
        <v>3.3635294945152344E-3</v>
      </c>
      <c r="BR9" s="158">
        <f t="shared" si="60"/>
        <v>21892.394285635852</v>
      </c>
      <c r="BS9" s="159">
        <f t="shared" si="63"/>
        <v>10528393</v>
      </c>
      <c r="BT9" s="66">
        <f t="shared" si="61"/>
        <v>338.12039951185045</v>
      </c>
      <c r="BU9" s="160"/>
      <c r="BV9" t="s">
        <v>675</v>
      </c>
      <c r="BW9" s="160">
        <f>D6</f>
        <v>950152781.31199992</v>
      </c>
      <c r="BX9" s="161">
        <f>BW9/BW$25</f>
        <v>0.29916799999999993</v>
      </c>
      <c r="BY9" s="162">
        <f>SUM(BX9:BX14)</f>
        <v>0.40964099999999992</v>
      </c>
    </row>
    <row r="10" spans="1:77" ht="15.6" x14ac:dyDescent="0.3">
      <c r="A10" s="2" t="s">
        <v>301</v>
      </c>
      <c r="B10" s="8" t="s">
        <v>2</v>
      </c>
      <c r="C10" s="138">
        <v>14890</v>
      </c>
      <c r="D10" s="142">
        <v>0</v>
      </c>
      <c r="E10" s="143">
        <v>0</v>
      </c>
      <c r="F10" s="144">
        <v>0</v>
      </c>
      <c r="G10" s="143">
        <v>0</v>
      </c>
      <c r="H10" s="143">
        <v>0</v>
      </c>
      <c r="I10" s="144">
        <v>0</v>
      </c>
      <c r="J10" s="143">
        <f t="shared" si="15"/>
        <v>0</v>
      </c>
      <c r="K10" s="33">
        <f t="shared" si="16"/>
        <v>0</v>
      </c>
      <c r="L10" s="25">
        <v>10938</v>
      </c>
      <c r="M10" s="28">
        <f t="shared" si="17"/>
        <v>3.3658118690256685E-3</v>
      </c>
      <c r="N10" s="146">
        <f t="shared" si="18"/>
        <v>426404.02184604784</v>
      </c>
      <c r="O10" s="30">
        <v>36</v>
      </c>
      <c r="P10" s="30">
        <v>141.5</v>
      </c>
      <c r="Q10" s="30">
        <f t="shared" si="62"/>
        <v>106.75</v>
      </c>
      <c r="R10" s="28">
        <f t="shared" si="19"/>
        <v>1.0730023560819885E-4</v>
      </c>
      <c r="S10" s="148">
        <f t="shared" si="20"/>
        <v>13593.52625421964</v>
      </c>
      <c r="T10" s="150">
        <f t="shared" si="21"/>
        <v>439997.54810026748</v>
      </c>
      <c r="U10" s="1">
        <f t="shared" si="22"/>
        <v>29.549868912039454</v>
      </c>
      <c r="V10" s="151">
        <v>97826893.980000108</v>
      </c>
      <c r="W10" s="40">
        <f t="shared" si="23"/>
        <v>2.2663716589563521</v>
      </c>
      <c r="X10" s="28">
        <f t="shared" si="24"/>
        <v>1.6208957337173471E-3</v>
      </c>
      <c r="Y10" s="67">
        <f t="shared" si="25"/>
        <v>6569.9727320349302</v>
      </c>
      <c r="Z10" s="148">
        <f t="shared" si="26"/>
        <v>975400.57816157339</v>
      </c>
      <c r="AA10" s="152">
        <v>29971853.4353</v>
      </c>
      <c r="AB10" s="40">
        <f t="shared" si="27"/>
        <v>7.3973436603981844</v>
      </c>
      <c r="AC10" s="40">
        <f t="shared" si="28"/>
        <v>1.4629328675967634E-3</v>
      </c>
      <c r="AD10" s="72">
        <f t="shared" si="29"/>
        <v>2012.8847169442579</v>
      </c>
      <c r="AE10" s="146">
        <f t="shared" si="30"/>
        <v>518935.17044352659</v>
      </c>
      <c r="AF10" s="150">
        <f t="shared" si="31"/>
        <v>1494335.7486051</v>
      </c>
      <c r="AG10" s="45">
        <f t="shared" si="32"/>
        <v>100.35834443284755</v>
      </c>
      <c r="AH10" s="25">
        <v>484.06580000000002</v>
      </c>
      <c r="AI10" s="28">
        <f t="shared" si="33"/>
        <v>5.1886926098311591E-4</v>
      </c>
      <c r="AJ10" s="146">
        <f t="shared" si="34"/>
        <v>98601.673460270293</v>
      </c>
      <c r="AK10" s="150">
        <f t="shared" si="35"/>
        <v>98601.673460270293</v>
      </c>
      <c r="AL10" s="1">
        <f t="shared" si="36"/>
        <v>6.6220062767139218</v>
      </c>
      <c r="AM10" s="50">
        <v>1289.3333333333333</v>
      </c>
      <c r="AN10" s="28">
        <f t="shared" si="37"/>
        <v>1.2967927735429245E-3</v>
      </c>
      <c r="AO10" s="146">
        <f t="shared" si="38"/>
        <v>41070.610394077055</v>
      </c>
      <c r="AP10" s="75">
        <v>4.333333333333333</v>
      </c>
      <c r="AQ10" s="28">
        <f t="shared" si="39"/>
        <v>5.4559952994501996E-4</v>
      </c>
      <c r="AR10" s="148">
        <f t="shared" si="40"/>
        <v>51840.637649053555</v>
      </c>
      <c r="AS10" s="25">
        <v>58.5</v>
      </c>
      <c r="AT10" s="56">
        <f t="shared" si="41"/>
        <v>1.3475019387136163E-3</v>
      </c>
      <c r="AU10" s="146">
        <f t="shared" si="42"/>
        <v>170710.74334263414</v>
      </c>
      <c r="AV10" s="77">
        <v>28.666666666666668</v>
      </c>
      <c r="AW10" s="28">
        <f t="shared" si="43"/>
        <v>7.4225166934702017E-4</v>
      </c>
      <c r="AX10" s="148">
        <f t="shared" si="44"/>
        <v>94033.507916511109</v>
      </c>
      <c r="AY10" s="59">
        <v>90</v>
      </c>
      <c r="AZ10" s="28">
        <f t="shared" si="45"/>
        <v>9.4379194630872488E-4</v>
      </c>
      <c r="BA10" s="148">
        <f t="shared" si="46"/>
        <v>89675.253770134223</v>
      </c>
      <c r="BB10" s="150">
        <f t="shared" si="47"/>
        <v>447330.75307241012</v>
      </c>
      <c r="BC10" s="45">
        <f t="shared" si="48"/>
        <v>30.042360851068512</v>
      </c>
      <c r="BD10" s="155">
        <f t="shared" si="49"/>
        <v>2480265.7232380481</v>
      </c>
      <c r="BE10" s="146">
        <v>1610630</v>
      </c>
      <c r="BF10" s="146">
        <f t="shared" si="50"/>
        <v>0</v>
      </c>
      <c r="BG10" s="146">
        <f t="shared" si="51"/>
        <v>869635.72323804814</v>
      </c>
      <c r="BH10" s="56">
        <f t="shared" si="52"/>
        <v>5.1426712484352148E-4</v>
      </c>
      <c r="BI10" s="1">
        <f t="shared" si="53"/>
        <v>-448.44379386346418</v>
      </c>
      <c r="BJ10" s="155">
        <f t="shared" si="54"/>
        <v>2479817.2794441846</v>
      </c>
      <c r="BK10" s="63">
        <v>4.9000000000000004</v>
      </c>
      <c r="BL10" s="1">
        <f t="shared" si="55"/>
        <v>-12399.086397220879</v>
      </c>
      <c r="BM10" s="106">
        <v>680</v>
      </c>
      <c r="BN10" s="21">
        <f t="shared" si="56"/>
        <v>0</v>
      </c>
      <c r="BO10" s="150">
        <f t="shared" si="57"/>
        <v>2467418.1930469638</v>
      </c>
      <c r="BP10" s="146">
        <f t="shared" si="58"/>
        <v>0</v>
      </c>
      <c r="BQ10" s="56">
        <f t="shared" si="59"/>
        <v>0</v>
      </c>
      <c r="BR10" s="158">
        <f t="shared" si="60"/>
        <v>0</v>
      </c>
      <c r="BS10" s="159">
        <f>ROUND(BJ10+BL10+BR10,0)-1</f>
        <v>2467417</v>
      </c>
      <c r="BT10" s="66">
        <f t="shared" si="61"/>
        <v>165.70967092008058</v>
      </c>
      <c r="BU10" s="160"/>
      <c r="BV10" t="s">
        <v>676</v>
      </c>
      <c r="BW10" s="160">
        <f>F6</f>
        <v>50676000.704000004</v>
      </c>
      <c r="BX10" s="161">
        <f t="shared" ref="BX10:BX24" si="64">BW10/BW$25</f>
        <v>1.5955999999999998E-2</v>
      </c>
    </row>
    <row r="11" spans="1:77" ht="15.6" x14ac:dyDescent="0.3">
      <c r="A11" s="2" t="s">
        <v>403</v>
      </c>
      <c r="B11" s="8" t="s">
        <v>104</v>
      </c>
      <c r="C11" s="138">
        <v>13651</v>
      </c>
      <c r="D11" s="142">
        <v>0</v>
      </c>
      <c r="E11" s="143">
        <v>0</v>
      </c>
      <c r="F11" s="144">
        <v>0</v>
      </c>
      <c r="G11" s="143">
        <v>0</v>
      </c>
      <c r="H11" s="143">
        <v>0</v>
      </c>
      <c r="I11" s="144">
        <v>0</v>
      </c>
      <c r="J11" s="143">
        <f t="shared" si="15"/>
        <v>0</v>
      </c>
      <c r="K11" s="33">
        <f t="shared" si="16"/>
        <v>0</v>
      </c>
      <c r="L11" s="25">
        <v>3146</v>
      </c>
      <c r="M11" s="28">
        <f t="shared" si="17"/>
        <v>9.6807863777242215E-4</v>
      </c>
      <c r="N11" s="146">
        <f t="shared" si="18"/>
        <v>122642.80972094227</v>
      </c>
      <c r="O11" s="30">
        <v>0</v>
      </c>
      <c r="P11" s="30">
        <v>312.5</v>
      </c>
      <c r="Q11" s="30">
        <f t="shared" si="62"/>
        <v>156.25</v>
      </c>
      <c r="R11" s="28">
        <f t="shared" si="19"/>
        <v>1.5705537998858145E-4</v>
      </c>
      <c r="S11" s="148">
        <f t="shared" si="20"/>
        <v>19896.847561796894</v>
      </c>
      <c r="T11" s="150">
        <f t="shared" si="21"/>
        <v>142539.65728273918</v>
      </c>
      <c r="U11" s="1">
        <f t="shared" si="22"/>
        <v>10.441700775235454</v>
      </c>
      <c r="V11" s="151">
        <v>82497613.740000397</v>
      </c>
      <c r="W11" s="40">
        <f t="shared" si="23"/>
        <v>2.2588508024886673</v>
      </c>
      <c r="X11" s="28">
        <f t="shared" si="24"/>
        <v>1.6155168612300408E-3</v>
      </c>
      <c r="Y11" s="67">
        <f t="shared" si="25"/>
        <v>6043.3384909530732</v>
      </c>
      <c r="Z11" s="148">
        <f t="shared" si="26"/>
        <v>972163.75346962141</v>
      </c>
      <c r="AA11" s="152">
        <v>14385834.843799999</v>
      </c>
      <c r="AB11" s="40">
        <f t="shared" si="27"/>
        <v>12.953700846935064</v>
      </c>
      <c r="AC11" s="40">
        <f t="shared" si="28"/>
        <v>2.5617837423788517E-3</v>
      </c>
      <c r="AD11" s="72">
        <f t="shared" si="29"/>
        <v>1053.8301108929747</v>
      </c>
      <c r="AE11" s="146">
        <f t="shared" si="30"/>
        <v>908722.27457347338</v>
      </c>
      <c r="AF11" s="150">
        <f t="shared" si="31"/>
        <v>1880886.0280430948</v>
      </c>
      <c r="AG11" s="45">
        <f t="shared" si="32"/>
        <v>137.7837541603615</v>
      </c>
      <c r="AH11" s="25">
        <v>1088.4090000000001</v>
      </c>
      <c r="AI11" s="28">
        <f t="shared" si="33"/>
        <v>1.1666636508453443E-3</v>
      </c>
      <c r="AJ11" s="146">
        <f t="shared" si="34"/>
        <v>221703.22466329855</v>
      </c>
      <c r="AK11" s="150">
        <f t="shared" si="35"/>
        <v>221703.22466329855</v>
      </c>
      <c r="AL11" s="1">
        <f t="shared" si="36"/>
        <v>16.240804678287198</v>
      </c>
      <c r="AM11" s="50">
        <v>1148.9166666666667</v>
      </c>
      <c r="AN11" s="28">
        <f t="shared" si="37"/>
        <v>1.1555637260106193E-3</v>
      </c>
      <c r="AO11" s="146">
        <f t="shared" si="38"/>
        <v>36597.757594566981</v>
      </c>
      <c r="AP11" s="75">
        <v>6.666666666666667</v>
      </c>
      <c r="AQ11" s="28">
        <f t="shared" si="39"/>
        <v>8.3938389222310776E-4</v>
      </c>
      <c r="AR11" s="148">
        <f t="shared" si="40"/>
        <v>79754.827152390091</v>
      </c>
      <c r="AS11" s="25">
        <v>38.166666666666664</v>
      </c>
      <c r="AT11" s="56">
        <f t="shared" si="41"/>
        <v>8.7913944149691772E-4</v>
      </c>
      <c r="AU11" s="146">
        <f t="shared" si="42"/>
        <v>111375.38525772997</v>
      </c>
      <c r="AV11" s="77">
        <v>16.083333333333332</v>
      </c>
      <c r="AW11" s="28">
        <f t="shared" si="43"/>
        <v>4.1643770983713625E-4</v>
      </c>
      <c r="AX11" s="148">
        <f t="shared" si="44"/>
        <v>52757.171592693725</v>
      </c>
      <c r="AY11" s="59">
        <v>25</v>
      </c>
      <c r="AZ11" s="28">
        <f t="shared" si="45"/>
        <v>2.6216442953020134E-4</v>
      </c>
      <c r="BA11" s="148">
        <f t="shared" si="46"/>
        <v>24909.792713926174</v>
      </c>
      <c r="BB11" s="150">
        <f t="shared" si="47"/>
        <v>305394.93431130692</v>
      </c>
      <c r="BC11" s="45">
        <f t="shared" si="48"/>
        <v>22.371616314651448</v>
      </c>
      <c r="BD11" s="155">
        <f t="shared" si="49"/>
        <v>2550523.8443004396</v>
      </c>
      <c r="BE11" s="146">
        <v>1376958</v>
      </c>
      <c r="BF11" s="146">
        <f t="shared" si="50"/>
        <v>0</v>
      </c>
      <c r="BG11" s="146">
        <f t="shared" si="51"/>
        <v>1173565.8443004396</v>
      </c>
      <c r="BH11" s="56">
        <f t="shared" si="52"/>
        <v>6.9399901181122663E-4</v>
      </c>
      <c r="BI11" s="1">
        <f t="shared" si="53"/>
        <v>-605.1709991938875</v>
      </c>
      <c r="BJ11" s="155">
        <f t="shared" si="54"/>
        <v>2549918.6733012456</v>
      </c>
      <c r="BK11" s="63">
        <v>7</v>
      </c>
      <c r="BL11" s="1">
        <f t="shared" si="55"/>
        <v>0</v>
      </c>
      <c r="BM11" s="106">
        <v>785</v>
      </c>
      <c r="BN11" s="21">
        <f t="shared" si="56"/>
        <v>0</v>
      </c>
      <c r="BO11" s="150">
        <f t="shared" si="57"/>
        <v>2549918.6733012456</v>
      </c>
      <c r="BP11" s="146">
        <f t="shared" si="58"/>
        <v>2549918.6733012456</v>
      </c>
      <c r="BQ11" s="56">
        <f t="shared" si="59"/>
        <v>8.1632573233562998E-4</v>
      </c>
      <c r="BR11" s="158">
        <f t="shared" si="60"/>
        <v>5313.2653740495107</v>
      </c>
      <c r="BS11" s="159">
        <f t="shared" si="63"/>
        <v>2555232</v>
      </c>
      <c r="BT11" s="66">
        <f t="shared" si="61"/>
        <v>187.18277049300417</v>
      </c>
      <c r="BU11" s="160"/>
      <c r="BV11" t="s">
        <v>677</v>
      </c>
      <c r="BW11" s="160">
        <f>G6</f>
        <v>35466213.328000002</v>
      </c>
      <c r="BX11" s="161">
        <f t="shared" si="64"/>
        <v>1.1166999999999998E-2</v>
      </c>
    </row>
    <row r="12" spans="1:77" ht="15.6" x14ac:dyDescent="0.3">
      <c r="A12" s="2" t="s">
        <v>581</v>
      </c>
      <c r="B12" s="8" t="s">
        <v>284</v>
      </c>
      <c r="C12" s="138">
        <v>11918</v>
      </c>
      <c r="D12" s="142">
        <v>0</v>
      </c>
      <c r="E12" s="143">
        <v>0</v>
      </c>
      <c r="F12" s="144">
        <v>0</v>
      </c>
      <c r="G12" s="143">
        <v>0</v>
      </c>
      <c r="H12" s="143">
        <v>0</v>
      </c>
      <c r="I12" s="144">
        <v>0</v>
      </c>
      <c r="J12" s="143">
        <f t="shared" si="15"/>
        <v>0</v>
      </c>
      <c r="K12" s="33">
        <f t="shared" si="16"/>
        <v>0</v>
      </c>
      <c r="L12" s="25">
        <v>5434</v>
      </c>
      <c r="M12" s="28">
        <f t="shared" si="17"/>
        <v>1.6721358288796383E-3</v>
      </c>
      <c r="N12" s="146">
        <f t="shared" si="18"/>
        <v>211837.58042708208</v>
      </c>
      <c r="O12" s="30">
        <v>0</v>
      </c>
      <c r="P12" s="30">
        <v>241</v>
      </c>
      <c r="Q12" s="30">
        <f t="shared" si="62"/>
        <v>120.5</v>
      </c>
      <c r="R12" s="28">
        <f t="shared" si="19"/>
        <v>1.2112110904719401E-4</v>
      </c>
      <c r="S12" s="148">
        <f t="shared" si="20"/>
        <v>15344.448839657765</v>
      </c>
      <c r="T12" s="150">
        <f t="shared" si="21"/>
        <v>227182.02926673985</v>
      </c>
      <c r="U12" s="1">
        <f t="shared" si="22"/>
        <v>19.062093410533635</v>
      </c>
      <c r="V12" s="151">
        <v>63612759.760000303</v>
      </c>
      <c r="W12" s="40">
        <f t="shared" si="23"/>
        <v>2.2328653014880504</v>
      </c>
      <c r="X12" s="28">
        <f t="shared" si="24"/>
        <v>1.5969321831416272E-3</v>
      </c>
      <c r="Y12" s="67">
        <f t="shared" si="25"/>
        <v>5337.5364792750715</v>
      </c>
      <c r="Z12" s="148">
        <f t="shared" si="26"/>
        <v>960980.11878214404</v>
      </c>
      <c r="AA12" s="152">
        <v>16228153.3169</v>
      </c>
      <c r="AB12" s="40">
        <f t="shared" si="27"/>
        <v>8.7526116635884179</v>
      </c>
      <c r="AC12" s="40">
        <f t="shared" si="28"/>
        <v>1.7309569310025865E-3</v>
      </c>
      <c r="AD12" s="72">
        <f t="shared" si="29"/>
        <v>1361.6507230156067</v>
      </c>
      <c r="AE12" s="146">
        <f t="shared" si="30"/>
        <v>614009.33010401262</v>
      </c>
      <c r="AF12" s="150">
        <f t="shared" si="31"/>
        <v>1574989.4488861565</v>
      </c>
      <c r="AG12" s="45">
        <f t="shared" si="32"/>
        <v>132.15216050395674</v>
      </c>
      <c r="AH12" s="25">
        <v>1979.704</v>
      </c>
      <c r="AI12" s="28">
        <f t="shared" si="33"/>
        <v>2.1220411593740325E-3</v>
      </c>
      <c r="AJ12" s="146">
        <f t="shared" si="34"/>
        <v>403255.35775506339</v>
      </c>
      <c r="AK12" s="150">
        <f t="shared" si="35"/>
        <v>403255.35775506339</v>
      </c>
      <c r="AL12" s="1">
        <f t="shared" si="36"/>
        <v>33.835824614454054</v>
      </c>
      <c r="AM12" s="50">
        <v>1634.9166666666667</v>
      </c>
      <c r="AN12" s="28">
        <f t="shared" si="37"/>
        <v>1.6443754798435004E-3</v>
      </c>
      <c r="AO12" s="146">
        <f t="shared" si="38"/>
        <v>52078.871853761491</v>
      </c>
      <c r="AP12" s="75">
        <v>4.333333333333333</v>
      </c>
      <c r="AQ12" s="28">
        <f t="shared" si="39"/>
        <v>5.4559952994501996E-4</v>
      </c>
      <c r="AR12" s="148">
        <f t="shared" si="40"/>
        <v>51840.637649053555</v>
      </c>
      <c r="AS12" s="25">
        <v>53.833333333333336</v>
      </c>
      <c r="AT12" s="56">
        <f t="shared" si="41"/>
        <v>1.2400089065655216E-3</v>
      </c>
      <c r="AU12" s="146">
        <f t="shared" si="42"/>
        <v>157092.79230675451</v>
      </c>
      <c r="AV12" s="77">
        <v>35.083333333333336</v>
      </c>
      <c r="AW12" s="28">
        <f t="shared" si="43"/>
        <v>9.0839521161364966E-4</v>
      </c>
      <c r="AX12" s="148">
        <f t="shared" si="44"/>
        <v>115081.70590945109</v>
      </c>
      <c r="AY12" s="59">
        <v>44</v>
      </c>
      <c r="AZ12" s="28">
        <f t="shared" si="45"/>
        <v>4.6140939597315436E-4</v>
      </c>
      <c r="BA12" s="148">
        <f t="shared" si="46"/>
        <v>43841.235176510061</v>
      </c>
      <c r="BB12" s="150">
        <f t="shared" si="47"/>
        <v>419935.24289553071</v>
      </c>
      <c r="BC12" s="45">
        <f t="shared" si="48"/>
        <v>35.235378662152264</v>
      </c>
      <c r="BD12" s="155">
        <f t="shared" si="49"/>
        <v>2625362.0788034904</v>
      </c>
      <c r="BE12" s="146">
        <v>1335977</v>
      </c>
      <c r="BF12" s="146">
        <f t="shared" si="50"/>
        <v>0</v>
      </c>
      <c r="BG12" s="146">
        <f t="shared" si="51"/>
        <v>1289385.0788034904</v>
      </c>
      <c r="BH12" s="56">
        <f t="shared" si="52"/>
        <v>7.6248978690000185E-4</v>
      </c>
      <c r="BI12" s="1">
        <f t="shared" si="53"/>
        <v>-664.89533610304761</v>
      </c>
      <c r="BJ12" s="155">
        <f t="shared" si="54"/>
        <v>2624697.1834673872</v>
      </c>
      <c r="BK12" s="63">
        <v>7</v>
      </c>
      <c r="BL12" s="1">
        <f t="shared" si="55"/>
        <v>0</v>
      </c>
      <c r="BM12" s="106">
        <v>850</v>
      </c>
      <c r="BN12" s="21">
        <f t="shared" si="56"/>
        <v>0</v>
      </c>
      <c r="BO12" s="150">
        <f t="shared" si="57"/>
        <v>2624697.1834673872</v>
      </c>
      <c r="BP12" s="146">
        <f t="shared" si="58"/>
        <v>2624697.1834673872</v>
      </c>
      <c r="BQ12" s="56">
        <f t="shared" si="59"/>
        <v>8.4026517115518777E-4</v>
      </c>
      <c r="BR12" s="158">
        <f t="shared" si="60"/>
        <v>5469.0813508290303</v>
      </c>
      <c r="BS12" s="159">
        <f t="shared" si="63"/>
        <v>2630166</v>
      </c>
      <c r="BT12" s="66">
        <f t="shared" si="61"/>
        <v>220.68853834535997</v>
      </c>
      <c r="BU12" s="160"/>
      <c r="BV12" t="s">
        <v>678</v>
      </c>
      <c r="BW12" s="160">
        <f>E6</f>
        <v>169702353.072</v>
      </c>
      <c r="BX12" s="161">
        <f t="shared" si="64"/>
        <v>5.3432999999999994E-2</v>
      </c>
    </row>
    <row r="13" spans="1:77" ht="15.6" x14ac:dyDescent="0.3">
      <c r="A13" s="2" t="s">
        <v>493</v>
      </c>
      <c r="B13" s="8" t="s">
        <v>194</v>
      </c>
      <c r="C13" s="138">
        <v>5023</v>
      </c>
      <c r="D13" s="142">
        <v>0</v>
      </c>
      <c r="E13" s="143">
        <v>0</v>
      </c>
      <c r="F13" s="144">
        <v>0</v>
      </c>
      <c r="G13" s="143">
        <v>0</v>
      </c>
      <c r="H13" s="143">
        <v>0</v>
      </c>
      <c r="I13" s="144">
        <v>0</v>
      </c>
      <c r="J13" s="143">
        <f t="shared" si="15"/>
        <v>0</v>
      </c>
      <c r="K13" s="33">
        <f t="shared" si="16"/>
        <v>0</v>
      </c>
      <c r="L13" s="25">
        <v>1501</v>
      </c>
      <c r="M13" s="28">
        <f t="shared" si="17"/>
        <v>4.6188367301220777E-4</v>
      </c>
      <c r="N13" s="146">
        <f t="shared" si="18"/>
        <v>58514.57641167652</v>
      </c>
      <c r="O13" s="30">
        <v>0</v>
      </c>
      <c r="P13" s="30">
        <v>100</v>
      </c>
      <c r="Q13" s="30">
        <f t="shared" si="62"/>
        <v>50</v>
      </c>
      <c r="R13" s="28">
        <f t="shared" si="19"/>
        <v>5.0257721596346061E-5</v>
      </c>
      <c r="S13" s="148">
        <f t="shared" si="20"/>
        <v>6366.9912197750064</v>
      </c>
      <c r="T13" s="150">
        <f t="shared" si="21"/>
        <v>64881.567631451529</v>
      </c>
      <c r="U13" s="1">
        <f t="shared" si="22"/>
        <v>12.916895805584616</v>
      </c>
      <c r="V13" s="151">
        <v>20358957.810000014</v>
      </c>
      <c r="W13" s="40">
        <f t="shared" si="23"/>
        <v>1.2392839179423587</v>
      </c>
      <c r="X13" s="28">
        <f t="shared" si="24"/>
        <v>8.8632859818865847E-4</v>
      </c>
      <c r="Y13" s="67">
        <f t="shared" si="25"/>
        <v>4053.1470854071299</v>
      </c>
      <c r="Z13" s="148">
        <f t="shared" si="26"/>
        <v>533362.76302711945</v>
      </c>
      <c r="AA13" s="152">
        <v>5161735.2821999993</v>
      </c>
      <c r="AB13" s="40">
        <f t="shared" si="27"/>
        <v>4.8879935952946463</v>
      </c>
      <c r="AC13" s="40">
        <f t="shared" si="28"/>
        <v>9.6667220227187559E-4</v>
      </c>
      <c r="AD13" s="72">
        <f t="shared" si="29"/>
        <v>1027.6200044196694</v>
      </c>
      <c r="AE13" s="146">
        <f t="shared" si="30"/>
        <v>342900.35801372462</v>
      </c>
      <c r="AF13" s="150">
        <f t="shared" si="31"/>
        <v>876263.12104084413</v>
      </c>
      <c r="AG13" s="45">
        <f t="shared" si="32"/>
        <v>174.45015350205935</v>
      </c>
      <c r="AH13" s="25">
        <v>7082.1962999999996</v>
      </c>
      <c r="AI13" s="28">
        <f t="shared" si="33"/>
        <v>7.5913934847666531E-3</v>
      </c>
      <c r="AJ13" s="146">
        <f t="shared" si="34"/>
        <v>1442606.3707746642</v>
      </c>
      <c r="AK13" s="150">
        <f t="shared" si="35"/>
        <v>1442606.3707746642</v>
      </c>
      <c r="AL13" s="1">
        <f t="shared" si="36"/>
        <v>287.20015344906716</v>
      </c>
      <c r="AM13" s="50">
        <v>715</v>
      </c>
      <c r="AN13" s="28">
        <f t="shared" si="37"/>
        <v>7.1913663372532915E-4</v>
      </c>
      <c r="AO13" s="146">
        <f t="shared" si="38"/>
        <v>22775.713364864343</v>
      </c>
      <c r="AP13" s="75">
        <v>12.666666666666666</v>
      </c>
      <c r="AQ13" s="28">
        <f t="shared" si="39"/>
        <v>1.5948293952239045E-3</v>
      </c>
      <c r="AR13" s="148">
        <f t="shared" si="40"/>
        <v>151534.17158954116</v>
      </c>
      <c r="AS13" s="25">
        <v>18.583333333333332</v>
      </c>
      <c r="AT13" s="56">
        <f t="shared" si="41"/>
        <v>4.2805261016116297E-4</v>
      </c>
      <c r="AU13" s="146">
        <f t="shared" si="42"/>
        <v>54228.626446449307</v>
      </c>
      <c r="AV13" s="77">
        <v>12</v>
      </c>
      <c r="AW13" s="28">
        <f t="shared" si="43"/>
        <v>3.1071000112200842E-4</v>
      </c>
      <c r="AX13" s="148">
        <f t="shared" si="44"/>
        <v>39362.863779004649</v>
      </c>
      <c r="AY13" s="59">
        <v>6</v>
      </c>
      <c r="AZ13" s="28">
        <f t="shared" si="45"/>
        <v>6.2919463087248329E-5</v>
      </c>
      <c r="BA13" s="148">
        <f t="shared" si="46"/>
        <v>5978.3502513422818</v>
      </c>
      <c r="BB13" s="150">
        <f t="shared" si="47"/>
        <v>273879.72543120175</v>
      </c>
      <c r="BC13" s="45">
        <f t="shared" si="48"/>
        <v>54.525129490583666</v>
      </c>
      <c r="BD13" s="155">
        <f t="shared" si="49"/>
        <v>2657630.7848781617</v>
      </c>
      <c r="BE13" s="146">
        <v>875115</v>
      </c>
      <c r="BF13" s="146">
        <f t="shared" si="50"/>
        <v>0</v>
      </c>
      <c r="BG13" s="146">
        <f t="shared" si="51"/>
        <v>1782515.7848781617</v>
      </c>
      <c r="BH13" s="56">
        <f t="shared" si="52"/>
        <v>1.0541071890012008E-3</v>
      </c>
      <c r="BI13" s="1">
        <f t="shared" si="53"/>
        <v>-919.18733307769435</v>
      </c>
      <c r="BJ13" s="155">
        <f t="shared" si="54"/>
        <v>2656711.5975450841</v>
      </c>
      <c r="BK13" s="63">
        <v>8</v>
      </c>
      <c r="BL13" s="1">
        <f t="shared" si="55"/>
        <v>0</v>
      </c>
      <c r="BM13" s="106">
        <v>1417</v>
      </c>
      <c r="BN13" s="21">
        <f t="shared" si="56"/>
        <v>0</v>
      </c>
      <c r="BO13" s="150">
        <f t="shared" si="57"/>
        <v>2656711.5975450841</v>
      </c>
      <c r="BP13" s="146">
        <f t="shared" si="58"/>
        <v>2656711.5975450841</v>
      </c>
      <c r="BQ13" s="56">
        <f t="shared" si="59"/>
        <v>8.5051419999320843E-4</v>
      </c>
      <c r="BR13" s="158">
        <f t="shared" si="60"/>
        <v>5535.7897833647585</v>
      </c>
      <c r="BS13" s="159">
        <f t="shared" si="63"/>
        <v>2662247</v>
      </c>
      <c r="BT13" s="66">
        <f t="shared" si="61"/>
        <v>530.01134780011944</v>
      </c>
      <c r="BU13" s="160"/>
      <c r="BV13" t="s">
        <v>679</v>
      </c>
      <c r="BW13" s="160">
        <f>H6</f>
        <v>63345000.880000003</v>
      </c>
      <c r="BX13" s="161">
        <f t="shared" si="64"/>
        <v>1.9944999999999997E-2</v>
      </c>
    </row>
    <row r="14" spans="1:77" ht="15.6" x14ac:dyDescent="0.3">
      <c r="A14" s="2" t="s">
        <v>302</v>
      </c>
      <c r="B14" s="8" t="s">
        <v>3</v>
      </c>
      <c r="C14" s="138">
        <v>544759</v>
      </c>
      <c r="D14" s="142">
        <f>C14/($C$14+$C$82)*$D$6</f>
        <v>635599515.43887901</v>
      </c>
      <c r="E14" s="143">
        <v>0</v>
      </c>
      <c r="F14" s="144">
        <v>0</v>
      </c>
      <c r="G14" s="143">
        <v>0</v>
      </c>
      <c r="H14" s="143">
        <v>0</v>
      </c>
      <c r="I14" s="144">
        <v>0</v>
      </c>
      <c r="J14" s="143">
        <f t="shared" si="15"/>
        <v>635599515.43887901</v>
      </c>
      <c r="K14" s="33">
        <f t="shared" si="16"/>
        <v>1166.75358358261</v>
      </c>
      <c r="L14" s="25">
        <v>318868</v>
      </c>
      <c r="M14" s="28">
        <f t="shared" si="17"/>
        <v>9.8121201229884519E-2</v>
      </c>
      <c r="N14" s="146">
        <f t="shared" si="18"/>
        <v>12430663.525142217</v>
      </c>
      <c r="O14" s="30">
        <v>97059</v>
      </c>
      <c r="P14" s="30">
        <v>54064</v>
      </c>
      <c r="Q14" s="30">
        <f t="shared" si="62"/>
        <v>124091</v>
      </c>
      <c r="R14" s="28">
        <f t="shared" si="19"/>
        <v>0.12473061861224359</v>
      </c>
      <c r="S14" s="148">
        <f t="shared" si="20"/>
        <v>15801726.149062008</v>
      </c>
      <c r="T14" s="150">
        <f t="shared" si="21"/>
        <v>28232389.674204223</v>
      </c>
      <c r="U14" s="1">
        <f t="shared" si="22"/>
        <v>51.825467177603713</v>
      </c>
      <c r="V14" s="151">
        <v>2082341681.1200695</v>
      </c>
      <c r="W14" s="40">
        <f t="shared" si="23"/>
        <v>142.51377224576069</v>
      </c>
      <c r="X14" s="28">
        <f t="shared" si="24"/>
        <v>0.10192501504166046</v>
      </c>
      <c r="Y14" s="67">
        <f t="shared" si="25"/>
        <v>3822.5007409149175</v>
      </c>
      <c r="Z14" s="148">
        <f t="shared" si="26"/>
        <v>61335048.598566554</v>
      </c>
      <c r="AA14" s="152">
        <v>898809536.5381999</v>
      </c>
      <c r="AB14" s="40">
        <f t="shared" si="27"/>
        <v>330.17269623550266</v>
      </c>
      <c r="AC14" s="40">
        <f t="shared" si="28"/>
        <v>6.5296478233371535E-2</v>
      </c>
      <c r="AD14" s="72">
        <f t="shared" si="29"/>
        <v>1649.9214084360237</v>
      </c>
      <c r="AE14" s="146">
        <f t="shared" si="30"/>
        <v>23162128.496751022</v>
      </c>
      <c r="AF14" s="150">
        <f t="shared" si="31"/>
        <v>84497177.095317572</v>
      </c>
      <c r="AG14" s="45">
        <f t="shared" si="32"/>
        <v>155.10928152690929</v>
      </c>
      <c r="AH14" s="25">
        <v>4850.6157999999996</v>
      </c>
      <c r="AI14" s="28">
        <f t="shared" si="33"/>
        <v>5.1993663577534818E-3</v>
      </c>
      <c r="AJ14" s="146">
        <f t="shared" si="34"/>
        <v>988045.08641764766</v>
      </c>
      <c r="AK14" s="150">
        <f t="shared" si="35"/>
        <v>988045.08641764766</v>
      </c>
      <c r="AL14" s="1">
        <f t="shared" si="36"/>
        <v>1.8137287982716168</v>
      </c>
      <c r="AM14" s="50">
        <v>145568.94444444444</v>
      </c>
      <c r="AN14" s="28">
        <f t="shared" si="37"/>
        <v>0.14641113382199614</v>
      </c>
      <c r="AO14" s="146">
        <f t="shared" si="38"/>
        <v>4636974.2006888511</v>
      </c>
      <c r="AP14" s="75">
        <v>1739.6666666666667</v>
      </c>
      <c r="AQ14" s="28">
        <f t="shared" si="39"/>
        <v>0.21903722667561995</v>
      </c>
      <c r="AR14" s="148">
        <f t="shared" si="40"/>
        <v>20812022.145416193</v>
      </c>
      <c r="AS14" s="25">
        <v>7792.083333333333</v>
      </c>
      <c r="AT14" s="56">
        <f t="shared" si="41"/>
        <v>0.17948457091084999</v>
      </c>
      <c r="AU14" s="146">
        <f t="shared" si="42"/>
        <v>22738330.564462971</v>
      </c>
      <c r="AV14" s="77">
        <v>5950.0555555555557</v>
      </c>
      <c r="AW14" s="28">
        <f t="shared" si="43"/>
        <v>0.15406181402855659</v>
      </c>
      <c r="AX14" s="148">
        <f t="shared" si="44"/>
        <v>19517602.192570262</v>
      </c>
      <c r="AY14" s="59">
        <v>18841</v>
      </c>
      <c r="AZ14" s="28">
        <f t="shared" si="45"/>
        <v>0.19757760067114094</v>
      </c>
      <c r="BA14" s="148">
        <f t="shared" si="46"/>
        <v>18773016.18092332</v>
      </c>
      <c r="BB14" s="150">
        <f t="shared" si="47"/>
        <v>86477945.284061596</v>
      </c>
      <c r="BC14" s="45">
        <f t="shared" si="48"/>
        <v>158.74532643620682</v>
      </c>
      <c r="BD14" s="155">
        <f t="shared" si="49"/>
        <v>835795072.57888007</v>
      </c>
      <c r="BE14" s="146">
        <v>366118057</v>
      </c>
      <c r="BF14" s="146">
        <f t="shared" si="50"/>
        <v>0</v>
      </c>
      <c r="BG14" s="146">
        <f t="shared" si="51"/>
        <v>469677015.57888007</v>
      </c>
      <c r="BH14" s="56">
        <f t="shared" si="52"/>
        <v>0.27774784539378811</v>
      </c>
      <c r="BI14" s="1">
        <f t="shared" si="53"/>
        <v>-242197.66636588323</v>
      </c>
      <c r="BJ14" s="155">
        <f t="shared" si="54"/>
        <v>835552874.91251421</v>
      </c>
      <c r="BK14" s="63">
        <v>8</v>
      </c>
      <c r="BL14" s="1">
        <f t="shared" si="55"/>
        <v>0</v>
      </c>
      <c r="BM14" s="106">
        <v>850</v>
      </c>
      <c r="BN14" s="21">
        <f t="shared" si="56"/>
        <v>0</v>
      </c>
      <c r="BO14" s="150">
        <f t="shared" si="57"/>
        <v>835552874.91251421</v>
      </c>
      <c r="BP14" s="146">
        <f t="shared" si="58"/>
        <v>835552874.91251421</v>
      </c>
      <c r="BQ14" s="56">
        <f t="shared" si="59"/>
        <v>0.26749218304874084</v>
      </c>
      <c r="BR14" s="158">
        <f t="shared" si="60"/>
        <v>1741041.4712217383</v>
      </c>
      <c r="BS14" s="159">
        <f t="shared" si="63"/>
        <v>837293916</v>
      </c>
      <c r="BT14" s="66">
        <f t="shared" si="61"/>
        <v>1536.9987756053595</v>
      </c>
      <c r="BU14" s="160"/>
      <c r="BV14" t="s">
        <v>680</v>
      </c>
      <c r="BW14" s="160">
        <f>I6</f>
        <v>31670912.447999999</v>
      </c>
      <c r="BX14" s="161">
        <f t="shared" si="64"/>
        <v>9.9719999999999982E-3</v>
      </c>
    </row>
    <row r="15" spans="1:77" ht="15.6" x14ac:dyDescent="0.3">
      <c r="A15" s="2" t="s">
        <v>457</v>
      </c>
      <c r="B15" s="8" t="s">
        <v>158</v>
      </c>
      <c r="C15" s="138">
        <v>15148</v>
      </c>
      <c r="D15" s="142">
        <v>0</v>
      </c>
      <c r="E15" s="143">
        <v>0</v>
      </c>
      <c r="F15" s="144">
        <v>0</v>
      </c>
      <c r="G15" s="143">
        <v>0</v>
      </c>
      <c r="H15" s="143">
        <v>0</v>
      </c>
      <c r="I15" s="144">
        <v>0</v>
      </c>
      <c r="J15" s="143">
        <f t="shared" si="15"/>
        <v>0</v>
      </c>
      <c r="K15" s="33">
        <f t="shared" si="16"/>
        <v>0</v>
      </c>
      <c r="L15" s="25">
        <v>5651</v>
      </c>
      <c r="M15" s="28">
        <f t="shared" si="17"/>
        <v>1.7389104838054538E-3</v>
      </c>
      <c r="N15" s="146">
        <f t="shared" si="18"/>
        <v>220297.0495019214</v>
      </c>
      <c r="O15" s="30">
        <v>502</v>
      </c>
      <c r="P15" s="30">
        <v>708.5</v>
      </c>
      <c r="Q15" s="30">
        <f t="shared" si="62"/>
        <v>856.25</v>
      </c>
      <c r="R15" s="28">
        <f t="shared" si="19"/>
        <v>8.606634823374263E-4</v>
      </c>
      <c r="S15" s="148">
        <f t="shared" si="20"/>
        <v>109034.72463864699</v>
      </c>
      <c r="T15" s="150">
        <f t="shared" si="21"/>
        <v>329331.77414056839</v>
      </c>
      <c r="U15" s="1">
        <f t="shared" si="22"/>
        <v>21.740940991587561</v>
      </c>
      <c r="V15" s="151">
        <v>78477868.570000872</v>
      </c>
      <c r="W15" s="40">
        <f t="shared" si="23"/>
        <v>2.9239059136184875</v>
      </c>
      <c r="X15" s="28">
        <f t="shared" si="24"/>
        <v>2.0911603807107098E-3</v>
      </c>
      <c r="Y15" s="67">
        <f t="shared" si="25"/>
        <v>5180.7412575918188</v>
      </c>
      <c r="Z15" s="148">
        <f t="shared" si="26"/>
        <v>1258390.0382635531</v>
      </c>
      <c r="AA15" s="152">
        <v>16580067.555799998</v>
      </c>
      <c r="AB15" s="40">
        <f t="shared" si="27"/>
        <v>13.839624188969616</v>
      </c>
      <c r="AC15" s="40">
        <f t="shared" si="28"/>
        <v>2.736988036613811E-3</v>
      </c>
      <c r="AD15" s="72">
        <f t="shared" si="29"/>
        <v>1094.5383915896487</v>
      </c>
      <c r="AE15" s="146">
        <f t="shared" si="30"/>
        <v>970871.17580133001</v>
      </c>
      <c r="AF15" s="150">
        <f t="shared" si="31"/>
        <v>2229261.2140648831</v>
      </c>
      <c r="AG15" s="45">
        <f t="shared" si="32"/>
        <v>147.1653824970216</v>
      </c>
      <c r="AH15" s="25">
        <v>3071.4609999999998</v>
      </c>
      <c r="AI15" s="28">
        <f t="shared" si="33"/>
        <v>3.29229352540184E-3</v>
      </c>
      <c r="AJ15" s="146">
        <f t="shared" si="34"/>
        <v>625640.55251983355</v>
      </c>
      <c r="AK15" s="150">
        <f t="shared" si="35"/>
        <v>625640.55251983355</v>
      </c>
      <c r="AL15" s="1">
        <f t="shared" si="36"/>
        <v>41.301858497480431</v>
      </c>
      <c r="AM15" s="50">
        <v>1800.5555555555557</v>
      </c>
      <c r="AN15" s="28">
        <f t="shared" si="37"/>
        <v>1.8109726728079193E-3</v>
      </c>
      <c r="AO15" s="146">
        <f t="shared" si="38"/>
        <v>57355.156966220158</v>
      </c>
      <c r="AP15" s="75">
        <v>7.333333333333333</v>
      </c>
      <c r="AQ15" s="28">
        <f t="shared" si="39"/>
        <v>9.2332228144541848E-4</v>
      </c>
      <c r="AR15" s="148">
        <f t="shared" si="40"/>
        <v>87730.309867629097</v>
      </c>
      <c r="AS15" s="25">
        <v>38.666666666666664</v>
      </c>
      <c r="AT15" s="56">
        <f t="shared" si="41"/>
        <v>8.906565520842135E-4</v>
      </c>
      <c r="AU15" s="146">
        <f t="shared" si="42"/>
        <v>112834.45144014563</v>
      </c>
      <c r="AV15" s="77">
        <v>31.444444444444443</v>
      </c>
      <c r="AW15" s="28">
        <f t="shared" si="43"/>
        <v>8.1417528071785531E-4</v>
      </c>
      <c r="AX15" s="148">
        <f t="shared" si="44"/>
        <v>103145.28193942884</v>
      </c>
      <c r="AY15" s="59">
        <v>116</v>
      </c>
      <c r="AZ15" s="28">
        <f t="shared" si="45"/>
        <v>1.2164429530201343E-3</v>
      </c>
      <c r="BA15" s="148">
        <f t="shared" si="46"/>
        <v>115581.43819261744</v>
      </c>
      <c r="BB15" s="150">
        <f t="shared" si="47"/>
        <v>476646.63840604114</v>
      </c>
      <c r="BC15" s="45">
        <f t="shared" si="48"/>
        <v>31.4659782417508</v>
      </c>
      <c r="BD15" s="155">
        <f t="shared" si="49"/>
        <v>3660880.1791313263</v>
      </c>
      <c r="BE15" s="146">
        <v>1874393</v>
      </c>
      <c r="BF15" s="146">
        <f t="shared" si="50"/>
        <v>0</v>
      </c>
      <c r="BG15" s="146">
        <f t="shared" si="51"/>
        <v>1786487.1791313263</v>
      </c>
      <c r="BH15" s="56">
        <f t="shared" si="52"/>
        <v>1.0564557097089179E-3</v>
      </c>
      <c r="BI15" s="1">
        <f t="shared" si="53"/>
        <v>-921.23525620024657</v>
      </c>
      <c r="BJ15" s="155">
        <f t="shared" si="54"/>
        <v>3659958.9438751261</v>
      </c>
      <c r="BK15" s="63">
        <v>8</v>
      </c>
      <c r="BL15" s="1">
        <f t="shared" si="55"/>
        <v>0</v>
      </c>
      <c r="BM15" s="106">
        <v>1152</v>
      </c>
      <c r="BN15" s="21">
        <f t="shared" si="56"/>
        <v>0</v>
      </c>
      <c r="BO15" s="150">
        <f t="shared" si="57"/>
        <v>3659958.9438751261</v>
      </c>
      <c r="BP15" s="146">
        <f t="shared" si="58"/>
        <v>3659958.9438751261</v>
      </c>
      <c r="BQ15" s="56">
        <f t="shared" si="59"/>
        <v>1.1716917470584107E-3</v>
      </c>
      <c r="BR15" s="158">
        <f t="shared" si="60"/>
        <v>7626.256213794607</v>
      </c>
      <c r="BS15" s="159">
        <f t="shared" si="63"/>
        <v>3667585</v>
      </c>
      <c r="BT15" s="66">
        <f t="shared" si="61"/>
        <v>242.11678109321363</v>
      </c>
      <c r="BU15" s="160"/>
      <c r="BV15" t="s">
        <v>665</v>
      </c>
      <c r="BW15" s="160">
        <f>S6</f>
        <v>126686825.77600001</v>
      </c>
      <c r="BX15" s="161">
        <f t="shared" si="64"/>
        <v>3.9888999999999994E-2</v>
      </c>
    </row>
    <row r="16" spans="1:77" ht="15.6" x14ac:dyDescent="0.3">
      <c r="A16" s="2" t="s">
        <v>492</v>
      </c>
      <c r="B16" s="8" t="s">
        <v>193</v>
      </c>
      <c r="C16" s="138">
        <v>9355</v>
      </c>
      <c r="D16" s="142">
        <v>0</v>
      </c>
      <c r="E16" s="143">
        <v>0</v>
      </c>
      <c r="F16" s="144">
        <v>0</v>
      </c>
      <c r="G16" s="143">
        <v>0</v>
      </c>
      <c r="H16" s="143">
        <v>0</v>
      </c>
      <c r="I16" s="144">
        <v>0</v>
      </c>
      <c r="J16" s="143">
        <f t="shared" si="15"/>
        <v>0</v>
      </c>
      <c r="K16" s="33">
        <f t="shared" si="16"/>
        <v>0</v>
      </c>
      <c r="L16" s="25">
        <v>5859</v>
      </c>
      <c r="M16" s="28">
        <f t="shared" si="17"/>
        <v>1.8029156829970187E-3</v>
      </c>
      <c r="N16" s="146">
        <f t="shared" si="18"/>
        <v>228405.66502066137</v>
      </c>
      <c r="O16" s="30">
        <v>635</v>
      </c>
      <c r="P16" s="30">
        <v>195.5</v>
      </c>
      <c r="Q16" s="30">
        <f t="shared" si="62"/>
        <v>732.75</v>
      </c>
      <c r="R16" s="28">
        <f t="shared" si="19"/>
        <v>7.3652690999445158E-4</v>
      </c>
      <c r="S16" s="148">
        <f t="shared" si="20"/>
        <v>93308.256325802722</v>
      </c>
      <c r="T16" s="150">
        <f t="shared" si="21"/>
        <v>321713.92134646408</v>
      </c>
      <c r="U16" s="1">
        <f t="shared" si="22"/>
        <v>34.389515910899419</v>
      </c>
      <c r="V16" s="151">
        <v>40967522.890000001</v>
      </c>
      <c r="W16" s="40">
        <f t="shared" si="23"/>
        <v>2.1362293550182478</v>
      </c>
      <c r="X16" s="28">
        <f t="shared" si="24"/>
        <v>1.5278187203352793E-3</v>
      </c>
      <c r="Y16" s="67">
        <f t="shared" si="25"/>
        <v>4379.2114259754144</v>
      </c>
      <c r="Z16" s="148">
        <f t="shared" si="26"/>
        <v>919389.95960179064</v>
      </c>
      <c r="AA16" s="152">
        <v>16008310.0198</v>
      </c>
      <c r="AB16" s="40">
        <f t="shared" si="27"/>
        <v>5.4669121782221319</v>
      </c>
      <c r="AC16" s="40">
        <f t="shared" si="28"/>
        <v>1.0811618165858837E-3</v>
      </c>
      <c r="AD16" s="72">
        <f t="shared" si="29"/>
        <v>1711.2036365366114</v>
      </c>
      <c r="AE16" s="146">
        <f t="shared" si="30"/>
        <v>383512.39759121649</v>
      </c>
      <c r="AF16" s="150">
        <f t="shared" si="31"/>
        <v>1302902.3571930071</v>
      </c>
      <c r="AG16" s="45">
        <f t="shared" si="32"/>
        <v>139.27336795221882</v>
      </c>
      <c r="AH16" s="25">
        <v>2424.9762999999998</v>
      </c>
      <c r="AI16" s="28">
        <f t="shared" si="33"/>
        <v>2.5993277374327431E-3</v>
      </c>
      <c r="AJ16" s="146">
        <f t="shared" si="34"/>
        <v>493954.9980219517</v>
      </c>
      <c r="AK16" s="150">
        <f t="shared" si="35"/>
        <v>493954.9980219517</v>
      </c>
      <c r="AL16" s="1">
        <f t="shared" si="36"/>
        <v>52.801175630352937</v>
      </c>
      <c r="AM16" s="50">
        <v>1365.7222222222222</v>
      </c>
      <c r="AN16" s="28">
        <f t="shared" si="37"/>
        <v>1.3736236104793915E-3</v>
      </c>
      <c r="AO16" s="146">
        <f t="shared" si="38"/>
        <v>43503.913103998464</v>
      </c>
      <c r="AP16" s="75">
        <v>3.6666666666666665</v>
      </c>
      <c r="AQ16" s="28">
        <f t="shared" si="39"/>
        <v>4.6166114072270924E-4</v>
      </c>
      <c r="AR16" s="148">
        <f t="shared" si="40"/>
        <v>43865.154933814549</v>
      </c>
      <c r="AS16" s="25">
        <v>34.333333333333336</v>
      </c>
      <c r="AT16" s="56">
        <f t="shared" si="41"/>
        <v>7.9084159366098281E-4</v>
      </c>
      <c r="AU16" s="146">
        <f t="shared" si="42"/>
        <v>100189.21119254312</v>
      </c>
      <c r="AV16" s="77">
        <v>12.277777777777779</v>
      </c>
      <c r="AW16" s="28">
        <f t="shared" si="43"/>
        <v>3.1790236225909198E-4</v>
      </c>
      <c r="AX16" s="148">
        <f t="shared" si="44"/>
        <v>40274.041181296423</v>
      </c>
      <c r="AY16" s="59">
        <v>36</v>
      </c>
      <c r="AZ16" s="28">
        <f t="shared" si="45"/>
        <v>3.7751677852348992E-4</v>
      </c>
      <c r="BA16" s="148">
        <f t="shared" si="46"/>
        <v>35870.101508053689</v>
      </c>
      <c r="BB16" s="150">
        <f t="shared" si="47"/>
        <v>263702.42191970628</v>
      </c>
      <c r="BC16" s="45">
        <f t="shared" si="48"/>
        <v>28.188393577734502</v>
      </c>
      <c r="BD16" s="155">
        <f t="shared" si="49"/>
        <v>2382273.6984811295</v>
      </c>
      <c r="BE16" s="146">
        <v>1181961</v>
      </c>
      <c r="BF16" s="146">
        <f t="shared" si="50"/>
        <v>0</v>
      </c>
      <c r="BG16" s="146">
        <f t="shared" si="51"/>
        <v>1200312.6984811295</v>
      </c>
      <c r="BH16" s="56">
        <f t="shared" si="52"/>
        <v>7.0981601130947185E-4</v>
      </c>
      <c r="BI16" s="1">
        <f t="shared" si="53"/>
        <v>-618.96351075038217</v>
      </c>
      <c r="BJ16" s="155">
        <f t="shared" si="54"/>
        <v>2381654.7349703792</v>
      </c>
      <c r="BK16" s="63">
        <v>6</v>
      </c>
      <c r="BL16" s="1">
        <f t="shared" si="55"/>
        <v>0</v>
      </c>
      <c r="BM16" s="106">
        <v>598</v>
      </c>
      <c r="BN16" s="21">
        <f t="shared" si="56"/>
        <v>0</v>
      </c>
      <c r="BO16" s="150">
        <f t="shared" si="57"/>
        <v>2381654.7349703792</v>
      </c>
      <c r="BP16" s="146">
        <f t="shared" si="58"/>
        <v>2381654.7349703792</v>
      </c>
      <c r="BQ16" s="56">
        <f t="shared" si="59"/>
        <v>7.6245806034992258E-4</v>
      </c>
      <c r="BR16" s="158">
        <f t="shared" si="60"/>
        <v>4962.6538166710397</v>
      </c>
      <c r="BS16" s="159">
        <f t="shared" si="63"/>
        <v>2386617</v>
      </c>
      <c r="BT16" s="66">
        <f t="shared" si="61"/>
        <v>255.11672902191341</v>
      </c>
      <c r="BU16" s="160"/>
      <c r="BV16" t="s">
        <v>666</v>
      </c>
      <c r="BW16" s="160">
        <f>N6</f>
        <v>126686825.77600001</v>
      </c>
      <c r="BX16" s="161">
        <f t="shared" si="64"/>
        <v>3.9888999999999994E-2</v>
      </c>
    </row>
    <row r="17" spans="1:76" ht="15.6" x14ac:dyDescent="0.3">
      <c r="A17" s="2" t="s">
        <v>342</v>
      </c>
      <c r="B17" s="8" t="s">
        <v>43</v>
      </c>
      <c r="C17" s="138">
        <v>13391</v>
      </c>
      <c r="D17" s="142">
        <v>0</v>
      </c>
      <c r="E17" s="143">
        <v>0</v>
      </c>
      <c r="F17" s="144">
        <v>0</v>
      </c>
      <c r="G17" s="143">
        <v>0</v>
      </c>
      <c r="H17" s="143">
        <v>0</v>
      </c>
      <c r="I17" s="144">
        <v>0</v>
      </c>
      <c r="J17" s="143">
        <f t="shared" si="15"/>
        <v>0</v>
      </c>
      <c r="K17" s="33">
        <f t="shared" si="16"/>
        <v>0</v>
      </c>
      <c r="L17" s="25">
        <v>5905</v>
      </c>
      <c r="M17" s="28">
        <f t="shared" si="17"/>
        <v>1.8170706789720765E-3</v>
      </c>
      <c r="N17" s="146">
        <f t="shared" si="18"/>
        <v>230198.91652961349</v>
      </c>
      <c r="O17" s="30">
        <v>1074</v>
      </c>
      <c r="P17" s="30">
        <v>1756</v>
      </c>
      <c r="Q17" s="30">
        <f t="shared" si="62"/>
        <v>1952</v>
      </c>
      <c r="R17" s="28">
        <f t="shared" si="19"/>
        <v>1.9620614511213501E-3</v>
      </c>
      <c r="S17" s="148">
        <f t="shared" si="20"/>
        <v>248567.33722001623</v>
      </c>
      <c r="T17" s="150">
        <f t="shared" si="21"/>
        <v>478766.25374962972</v>
      </c>
      <c r="U17" s="1">
        <f t="shared" si="22"/>
        <v>35.752838006842637</v>
      </c>
      <c r="V17" s="151">
        <v>54469901.650000155</v>
      </c>
      <c r="W17" s="40">
        <f t="shared" si="23"/>
        <v>3.2920727882386305</v>
      </c>
      <c r="X17" s="28">
        <f t="shared" si="24"/>
        <v>2.3544711726585068E-3</v>
      </c>
      <c r="Y17" s="67">
        <f t="shared" si="25"/>
        <v>4067.6500373385225</v>
      </c>
      <c r="Z17" s="148">
        <f t="shared" si="26"/>
        <v>1416841.6236181788</v>
      </c>
      <c r="AA17" s="152">
        <v>17076801.501899999</v>
      </c>
      <c r="AB17" s="40">
        <f t="shared" si="27"/>
        <v>10.50072995110054</v>
      </c>
      <c r="AC17" s="40">
        <f t="shared" si="28"/>
        <v>2.0766728821134473E-3</v>
      </c>
      <c r="AD17" s="72">
        <f t="shared" si="29"/>
        <v>1275.2446794040773</v>
      </c>
      <c r="AE17" s="146">
        <f t="shared" si="30"/>
        <v>736642.54861217085</v>
      </c>
      <c r="AF17" s="150">
        <f t="shared" si="31"/>
        <v>2153484.1722303499</v>
      </c>
      <c r="AG17" s="45">
        <f t="shared" si="32"/>
        <v>160.81578464867073</v>
      </c>
      <c r="AH17" s="25">
        <v>4165.1184999999996</v>
      </c>
      <c r="AI17" s="28">
        <f t="shared" si="33"/>
        <v>4.4645830339637791E-3</v>
      </c>
      <c r="AJ17" s="146">
        <f t="shared" si="34"/>
        <v>848412.86920152337</v>
      </c>
      <c r="AK17" s="150">
        <f t="shared" si="35"/>
        <v>848412.86920152337</v>
      </c>
      <c r="AL17" s="1">
        <f t="shared" si="36"/>
        <v>63.356946396947457</v>
      </c>
      <c r="AM17" s="50">
        <v>1688.8333333333333</v>
      </c>
      <c r="AN17" s="28">
        <f t="shared" si="37"/>
        <v>1.6986040814775665E-3</v>
      </c>
      <c r="AO17" s="146">
        <f t="shared" si="38"/>
        <v>53796.341148291467</v>
      </c>
      <c r="AP17" s="75">
        <v>10.333333333333334</v>
      </c>
      <c r="AQ17" s="28">
        <f t="shared" si="39"/>
        <v>1.3010450329458171E-3</v>
      </c>
      <c r="AR17" s="148">
        <f t="shared" si="40"/>
        <v>123619.98208620466</v>
      </c>
      <c r="AS17" s="25">
        <v>105.25</v>
      </c>
      <c r="AT17" s="56">
        <f t="shared" si="41"/>
        <v>2.4243517786257797E-3</v>
      </c>
      <c r="AU17" s="146">
        <f t="shared" si="42"/>
        <v>307133.43139849987</v>
      </c>
      <c r="AV17" s="77">
        <v>21.166666666666668</v>
      </c>
      <c r="AW17" s="28">
        <f t="shared" si="43"/>
        <v>5.4805791864576483E-4</v>
      </c>
      <c r="AX17" s="148">
        <f t="shared" si="44"/>
        <v>69431.718054633195</v>
      </c>
      <c r="AY17" s="59">
        <v>94</v>
      </c>
      <c r="AZ17" s="28">
        <f t="shared" si="45"/>
        <v>9.857382550335571E-4</v>
      </c>
      <c r="BA17" s="148">
        <f t="shared" si="46"/>
        <v>93660.820604362409</v>
      </c>
      <c r="BB17" s="150">
        <f t="shared" si="47"/>
        <v>647642.29329199158</v>
      </c>
      <c r="BC17" s="45">
        <f t="shared" si="48"/>
        <v>48.363997706817386</v>
      </c>
      <c r="BD17" s="155">
        <f t="shared" si="49"/>
        <v>4128305.5884734942</v>
      </c>
      <c r="BE17" s="146">
        <v>1715812</v>
      </c>
      <c r="BF17" s="146">
        <f t="shared" si="50"/>
        <v>0</v>
      </c>
      <c r="BG17" s="146">
        <f t="shared" si="51"/>
        <v>2412493.5884734942</v>
      </c>
      <c r="BH17" s="56">
        <f t="shared" si="52"/>
        <v>1.4266503873922416E-3</v>
      </c>
      <c r="BI17" s="1">
        <f t="shared" si="53"/>
        <v>-1244.0470746280434</v>
      </c>
      <c r="BJ17" s="155">
        <f t="shared" si="54"/>
        <v>4127061.5413988661</v>
      </c>
      <c r="BK17" s="63">
        <v>7</v>
      </c>
      <c r="BL17" s="1">
        <f t="shared" si="55"/>
        <v>0</v>
      </c>
      <c r="BM17" s="106">
        <v>882</v>
      </c>
      <c r="BN17" s="21">
        <f t="shared" si="56"/>
        <v>0</v>
      </c>
      <c r="BO17" s="150">
        <f t="shared" si="57"/>
        <v>4127061.5413988661</v>
      </c>
      <c r="BP17" s="146">
        <f t="shared" si="58"/>
        <v>4127061.5413988661</v>
      </c>
      <c r="BQ17" s="56">
        <f t="shared" si="59"/>
        <v>1.3212290142630087E-3</v>
      </c>
      <c r="BR17" s="158">
        <f t="shared" si="60"/>
        <v>8599.5578659364637</v>
      </c>
      <c r="BS17" s="159">
        <f t="shared" si="63"/>
        <v>4135661</v>
      </c>
      <c r="BT17" s="66">
        <f t="shared" si="61"/>
        <v>308.83884698678219</v>
      </c>
      <c r="BU17" s="160"/>
      <c r="BV17" t="s">
        <v>667</v>
      </c>
      <c r="BW17" s="160">
        <f>AE6</f>
        <v>354722476.97600001</v>
      </c>
      <c r="BX17" s="161">
        <f t="shared" si="64"/>
        <v>0.11168899999999998</v>
      </c>
    </row>
    <row r="18" spans="1:76" ht="15.6" x14ac:dyDescent="0.3">
      <c r="A18" s="2" t="s">
        <v>554</v>
      </c>
      <c r="B18" s="8" t="s">
        <v>257</v>
      </c>
      <c r="C18" s="138">
        <v>8259</v>
      </c>
      <c r="D18" s="142">
        <v>0</v>
      </c>
      <c r="E18" s="143">
        <v>0</v>
      </c>
      <c r="F18" s="144">
        <v>0</v>
      </c>
      <c r="G18" s="143">
        <v>0</v>
      </c>
      <c r="H18" s="143">
        <v>0</v>
      </c>
      <c r="I18" s="144">
        <v>0</v>
      </c>
      <c r="J18" s="143">
        <f t="shared" si="15"/>
        <v>0</v>
      </c>
      <c r="K18" s="33">
        <f t="shared" si="16"/>
        <v>0</v>
      </c>
      <c r="L18" s="25">
        <v>2148</v>
      </c>
      <c r="M18" s="28">
        <f t="shared" si="17"/>
        <v>6.6097676857443193E-4</v>
      </c>
      <c r="N18" s="146">
        <f t="shared" si="18"/>
        <v>83737.048722372536</v>
      </c>
      <c r="O18" s="30">
        <v>0</v>
      </c>
      <c r="P18" s="30">
        <v>326</v>
      </c>
      <c r="Q18" s="30">
        <f t="shared" si="62"/>
        <v>163</v>
      </c>
      <c r="R18" s="28">
        <f t="shared" si="19"/>
        <v>1.6384017240408816E-4</v>
      </c>
      <c r="S18" s="148">
        <f t="shared" si="20"/>
        <v>20756.391376466519</v>
      </c>
      <c r="T18" s="150">
        <f t="shared" si="21"/>
        <v>104493.44009883906</v>
      </c>
      <c r="U18" s="1">
        <f t="shared" si="22"/>
        <v>12.652069269746828</v>
      </c>
      <c r="V18" s="151">
        <v>38477773.940000087</v>
      </c>
      <c r="W18" s="40">
        <f t="shared" si="23"/>
        <v>1.7727397927531938</v>
      </c>
      <c r="X18" s="28">
        <f t="shared" si="24"/>
        <v>1.267853114783397E-3</v>
      </c>
      <c r="Y18" s="67">
        <f t="shared" si="25"/>
        <v>4658.8901731444594</v>
      </c>
      <c r="Z18" s="148">
        <f t="shared" si="26"/>
        <v>762951.39499659359</v>
      </c>
      <c r="AA18" s="152">
        <v>7914054.0135999992</v>
      </c>
      <c r="AB18" s="40">
        <f t="shared" si="27"/>
        <v>8.618980977736804</v>
      </c>
      <c r="AC18" s="40">
        <f t="shared" si="28"/>
        <v>1.7045295090215859E-3</v>
      </c>
      <c r="AD18" s="72">
        <f t="shared" si="29"/>
        <v>958.23392827218788</v>
      </c>
      <c r="AE18" s="146">
        <f t="shared" si="30"/>
        <v>604634.92951882211</v>
      </c>
      <c r="AF18" s="150">
        <f t="shared" si="31"/>
        <v>1367586.3245154158</v>
      </c>
      <c r="AG18" s="45">
        <f t="shared" si="32"/>
        <v>165.58739853679813</v>
      </c>
      <c r="AH18" s="25">
        <v>1671.6431</v>
      </c>
      <c r="AI18" s="28">
        <f t="shared" si="33"/>
        <v>1.7918312343580664E-3</v>
      </c>
      <c r="AJ18" s="146">
        <f t="shared" si="34"/>
        <v>340504.96252433857</v>
      </c>
      <c r="AK18" s="150">
        <f t="shared" si="35"/>
        <v>340504.96252433857</v>
      </c>
      <c r="AL18" s="1">
        <f t="shared" si="36"/>
        <v>41.228352406385589</v>
      </c>
      <c r="AM18" s="50">
        <v>1031.8888888888889</v>
      </c>
      <c r="AN18" s="28">
        <f t="shared" si="37"/>
        <v>1.0378588838239522E-3</v>
      </c>
      <c r="AO18" s="146">
        <f t="shared" si="38"/>
        <v>32869.937842967389</v>
      </c>
      <c r="AP18" s="75">
        <v>9</v>
      </c>
      <c r="AQ18" s="28">
        <f t="shared" si="39"/>
        <v>1.1331682545011954E-3</v>
      </c>
      <c r="AR18" s="148">
        <f t="shared" si="40"/>
        <v>107669.01665572662</v>
      </c>
      <c r="AS18" s="25">
        <v>59.083333333333336</v>
      </c>
      <c r="AT18" s="56">
        <f t="shared" si="41"/>
        <v>1.3609385677321281E-3</v>
      </c>
      <c r="AU18" s="146">
        <f t="shared" si="42"/>
        <v>172412.98722211912</v>
      </c>
      <c r="AV18" s="77">
        <v>22.111111111111111</v>
      </c>
      <c r="AW18" s="28">
        <f t="shared" si="43"/>
        <v>5.7251194651184887E-4</v>
      </c>
      <c r="AX18" s="148">
        <f t="shared" si="44"/>
        <v>72529.721222425229</v>
      </c>
      <c r="AY18" s="59">
        <v>118</v>
      </c>
      <c r="AZ18" s="28">
        <f t="shared" si="45"/>
        <v>1.2374161073825504E-3</v>
      </c>
      <c r="BA18" s="148">
        <f t="shared" si="46"/>
        <v>117574.22160973154</v>
      </c>
      <c r="BB18" s="150">
        <f t="shared" si="47"/>
        <v>503055.88455296989</v>
      </c>
      <c r="BC18" s="45">
        <f t="shared" si="48"/>
        <v>60.910023556480191</v>
      </c>
      <c r="BD18" s="155">
        <f t="shared" si="49"/>
        <v>2315640.6116915634</v>
      </c>
      <c r="BE18" s="146">
        <v>951176</v>
      </c>
      <c r="BF18" s="146">
        <f t="shared" si="50"/>
        <v>0</v>
      </c>
      <c r="BG18" s="146">
        <f t="shared" si="51"/>
        <v>1364464.6116915634</v>
      </c>
      <c r="BH18" s="56">
        <f t="shared" si="52"/>
        <v>8.0688876279438892E-4</v>
      </c>
      <c r="BI18" s="1">
        <f t="shared" si="53"/>
        <v>-703.61149008584334</v>
      </c>
      <c r="BJ18" s="155">
        <f t="shared" si="54"/>
        <v>2314937.0002014777</v>
      </c>
      <c r="BK18" s="63">
        <v>7.5</v>
      </c>
      <c r="BL18" s="1">
        <f t="shared" si="55"/>
        <v>0</v>
      </c>
      <c r="BM18" s="106">
        <v>630</v>
      </c>
      <c r="BN18" s="21">
        <f t="shared" si="56"/>
        <v>0</v>
      </c>
      <c r="BO18" s="150">
        <f t="shared" si="57"/>
        <v>2314937.0002014777</v>
      </c>
      <c r="BP18" s="146">
        <f t="shared" si="58"/>
        <v>2314937.0002014777</v>
      </c>
      <c r="BQ18" s="56">
        <f t="shared" si="59"/>
        <v>7.4109918162753306E-4</v>
      </c>
      <c r="BR18" s="158">
        <f t="shared" si="60"/>
        <v>4823.634077063547</v>
      </c>
      <c r="BS18" s="159">
        <f t="shared" si="63"/>
        <v>2319761</v>
      </c>
      <c r="BT18" s="66">
        <f t="shared" si="61"/>
        <v>280.87674052548732</v>
      </c>
      <c r="BU18" s="160"/>
      <c r="BV18" t="s">
        <v>668</v>
      </c>
      <c r="BW18" s="160">
        <f>Z6</f>
        <v>601766392.41600001</v>
      </c>
      <c r="BX18" s="161">
        <f t="shared" si="64"/>
        <v>0.18947399999999998</v>
      </c>
    </row>
    <row r="19" spans="1:76" ht="15.6" x14ac:dyDescent="0.3">
      <c r="A19" s="2" t="s">
        <v>369</v>
      </c>
      <c r="B19" s="8" t="s">
        <v>70</v>
      </c>
      <c r="C19" s="138">
        <v>35755</v>
      </c>
      <c r="D19" s="142">
        <v>0</v>
      </c>
      <c r="E19" s="143">
        <v>0</v>
      </c>
      <c r="F19" s="144">
        <v>0</v>
      </c>
      <c r="G19" s="143">
        <v>0</v>
      </c>
      <c r="H19" s="143">
        <v>0</v>
      </c>
      <c r="I19" s="144">
        <v>0</v>
      </c>
      <c r="J19" s="143">
        <f t="shared" si="15"/>
        <v>0</v>
      </c>
      <c r="K19" s="33">
        <f t="shared" si="16"/>
        <v>0</v>
      </c>
      <c r="L19" s="25">
        <v>22272</v>
      </c>
      <c r="M19" s="28">
        <f t="shared" si="17"/>
        <v>6.8534797903583551E-3</v>
      </c>
      <c r="N19" s="146">
        <f t="shared" si="18"/>
        <v>868245.60016046604</v>
      </c>
      <c r="O19" s="30">
        <v>1867</v>
      </c>
      <c r="P19" s="30">
        <v>2050</v>
      </c>
      <c r="Q19" s="30">
        <f t="shared" si="62"/>
        <v>2892</v>
      </c>
      <c r="R19" s="28">
        <f t="shared" si="19"/>
        <v>2.9069066171326561E-3</v>
      </c>
      <c r="S19" s="148">
        <f t="shared" si="20"/>
        <v>368266.77215178637</v>
      </c>
      <c r="T19" s="150">
        <f t="shared" si="21"/>
        <v>1236512.3723122524</v>
      </c>
      <c r="U19" s="1">
        <f t="shared" si="22"/>
        <v>34.582921893784153</v>
      </c>
      <c r="V19" s="151">
        <v>183993959.89999998</v>
      </c>
      <c r="W19" s="40">
        <f t="shared" si="23"/>
        <v>6.9481630032573705</v>
      </c>
      <c r="X19" s="28">
        <f t="shared" si="24"/>
        <v>4.9692854764777483E-3</v>
      </c>
      <c r="Y19" s="67">
        <f t="shared" si="25"/>
        <v>5145.9644776954265</v>
      </c>
      <c r="Z19" s="148">
        <f t="shared" si="26"/>
        <v>2990348.9940652382</v>
      </c>
      <c r="AA19" s="152">
        <v>58937429.276599996</v>
      </c>
      <c r="AB19" s="40">
        <f t="shared" si="27"/>
        <v>21.691139920613619</v>
      </c>
      <c r="AC19" s="40">
        <f t="shared" si="28"/>
        <v>4.2897400718838316E-3</v>
      </c>
      <c r="AD19" s="72">
        <f t="shared" si="29"/>
        <v>1648.3688792224862</v>
      </c>
      <c r="AE19" s="146">
        <f t="shared" si="30"/>
        <v>1521667.223881837</v>
      </c>
      <c r="AF19" s="150">
        <f t="shared" si="31"/>
        <v>4512016.2179470751</v>
      </c>
      <c r="AG19" s="45">
        <f t="shared" si="32"/>
        <v>126.1925945447371</v>
      </c>
      <c r="AH19" s="25">
        <v>3411.2937999999999</v>
      </c>
      <c r="AI19" s="28">
        <f t="shared" si="33"/>
        <v>3.6565596929225017E-3</v>
      </c>
      <c r="AJ19" s="146">
        <f t="shared" si="34"/>
        <v>694862.7177227654</v>
      </c>
      <c r="AK19" s="150">
        <f t="shared" si="35"/>
        <v>694862.7177227654</v>
      </c>
      <c r="AL19" s="1">
        <f t="shared" si="36"/>
        <v>19.434001334715855</v>
      </c>
      <c r="AM19" s="50">
        <v>4545.9722222222226</v>
      </c>
      <c r="AN19" s="28">
        <f t="shared" si="37"/>
        <v>4.5722729523045361E-3</v>
      </c>
      <c r="AO19" s="146">
        <f t="shared" si="38"/>
        <v>144808.05636079542</v>
      </c>
      <c r="AP19" s="75">
        <v>42.333333333333336</v>
      </c>
      <c r="AQ19" s="28">
        <f t="shared" si="39"/>
        <v>5.3300877156167341E-3</v>
      </c>
      <c r="AR19" s="148">
        <f t="shared" si="40"/>
        <v>506443.15241767711</v>
      </c>
      <c r="AS19" s="25">
        <v>189.08333333333334</v>
      </c>
      <c r="AT19" s="56">
        <f t="shared" si="41"/>
        <v>4.3553873204290536E-3</v>
      </c>
      <c r="AU19" s="146">
        <f t="shared" si="42"/>
        <v>551770.19465019507</v>
      </c>
      <c r="AV19" s="77">
        <v>184.02777777777777</v>
      </c>
      <c r="AW19" s="28">
        <f t="shared" si="43"/>
        <v>4.7649392533178373E-3</v>
      </c>
      <c r="AX19" s="148">
        <f t="shared" si="44"/>
        <v>603655.02901830047</v>
      </c>
      <c r="AY19" s="59">
        <v>315</v>
      </c>
      <c r="AZ19" s="28">
        <f t="shared" si="45"/>
        <v>3.3032718120805369E-3</v>
      </c>
      <c r="BA19" s="148">
        <f t="shared" si="46"/>
        <v>313863.3881954698</v>
      </c>
      <c r="BB19" s="150">
        <f t="shared" si="47"/>
        <v>2120539.8206424383</v>
      </c>
      <c r="BC19" s="45">
        <f t="shared" si="48"/>
        <v>59.30750442294611</v>
      </c>
      <c r="BD19" s="155">
        <f t="shared" si="49"/>
        <v>8563931.1286245305</v>
      </c>
      <c r="BE19" s="146">
        <v>3988721</v>
      </c>
      <c r="BF19" s="146">
        <f t="shared" si="50"/>
        <v>0</v>
      </c>
      <c r="BG19" s="146">
        <f t="shared" si="51"/>
        <v>4575210.1286245305</v>
      </c>
      <c r="BH19" s="56">
        <f t="shared" si="52"/>
        <v>2.7055928080344438E-3</v>
      </c>
      <c r="BI19" s="1">
        <f t="shared" si="53"/>
        <v>-2359.2919805127494</v>
      </c>
      <c r="BJ19" s="155">
        <f t="shared" si="54"/>
        <v>8561571.8366440181</v>
      </c>
      <c r="BK19" s="63">
        <v>6.9</v>
      </c>
      <c r="BL19" s="1">
        <f t="shared" si="55"/>
        <v>0</v>
      </c>
      <c r="BM19" s="106">
        <v>786</v>
      </c>
      <c r="BN19" s="21">
        <f t="shared" si="56"/>
        <v>0</v>
      </c>
      <c r="BO19" s="150">
        <f t="shared" si="57"/>
        <v>8561571.8366440181</v>
      </c>
      <c r="BP19" s="146">
        <f t="shared" si="58"/>
        <v>8561571.8366440181</v>
      </c>
      <c r="BQ19" s="56">
        <f t="shared" si="59"/>
        <v>2.7408840417816943E-3</v>
      </c>
      <c r="BR19" s="158">
        <f t="shared" si="60"/>
        <v>17839.746680306769</v>
      </c>
      <c r="BS19" s="159">
        <f t="shared" si="63"/>
        <v>8579412</v>
      </c>
      <c r="BT19" s="66">
        <f t="shared" si="61"/>
        <v>239.9499930079709</v>
      </c>
      <c r="BU19" s="160"/>
      <c r="BV19" t="s">
        <v>669</v>
      </c>
      <c r="BW19" s="160">
        <f>AJ6</f>
        <v>190031826.65599999</v>
      </c>
      <c r="BX19" s="161">
        <f t="shared" si="64"/>
        <v>5.9833999999999984E-2</v>
      </c>
    </row>
    <row r="20" spans="1:76" ht="15.6" x14ac:dyDescent="0.3">
      <c r="A20" s="2" t="s">
        <v>518</v>
      </c>
      <c r="B20" s="8" t="s">
        <v>219</v>
      </c>
      <c r="C20" s="138">
        <v>14650</v>
      </c>
      <c r="D20" s="142">
        <v>0</v>
      </c>
      <c r="E20" s="143">
        <v>0</v>
      </c>
      <c r="F20" s="144">
        <v>0</v>
      </c>
      <c r="G20" s="143">
        <v>0</v>
      </c>
      <c r="H20" s="143">
        <v>0</v>
      </c>
      <c r="I20" s="144">
        <v>0</v>
      </c>
      <c r="J20" s="143">
        <f t="shared" si="15"/>
        <v>0</v>
      </c>
      <c r="K20" s="33">
        <f t="shared" si="16"/>
        <v>0</v>
      </c>
      <c r="L20" s="25">
        <v>4237</v>
      </c>
      <c r="M20" s="28">
        <f t="shared" si="17"/>
        <v>1.3037982162243333E-3</v>
      </c>
      <c r="N20" s="146">
        <f t="shared" si="18"/>
        <v>165174.05746587168</v>
      </c>
      <c r="O20" s="30">
        <v>0</v>
      </c>
      <c r="P20" s="30">
        <v>321</v>
      </c>
      <c r="Q20" s="30">
        <f t="shared" si="62"/>
        <v>160.5</v>
      </c>
      <c r="R20" s="28">
        <f t="shared" si="19"/>
        <v>1.6132728632427086E-4</v>
      </c>
      <c r="S20" s="148">
        <f t="shared" si="20"/>
        <v>20438.041815477773</v>
      </c>
      <c r="T20" s="150">
        <f t="shared" si="21"/>
        <v>185612.09928134945</v>
      </c>
      <c r="U20" s="1">
        <f t="shared" si="22"/>
        <v>12.669767869034093</v>
      </c>
      <c r="V20" s="151">
        <v>76516270.63000007</v>
      </c>
      <c r="W20" s="40">
        <f t="shared" si="23"/>
        <v>2.804926301725061</v>
      </c>
      <c r="X20" s="28">
        <f t="shared" si="24"/>
        <v>2.0060668592861573E-3</v>
      </c>
      <c r="Y20" s="67">
        <f t="shared" si="25"/>
        <v>5222.9536266211653</v>
      </c>
      <c r="Z20" s="148">
        <f t="shared" si="26"/>
        <v>1207183.6168579264</v>
      </c>
      <c r="AA20" s="152">
        <v>14339708.165299999</v>
      </c>
      <c r="AB20" s="40">
        <f t="shared" si="27"/>
        <v>14.967006129131354</v>
      </c>
      <c r="AC20" s="40">
        <f t="shared" si="28"/>
        <v>2.9599442990661138E-3</v>
      </c>
      <c r="AD20" s="72">
        <f t="shared" si="29"/>
        <v>978.819669986348</v>
      </c>
      <c r="AE20" s="146">
        <f t="shared" si="30"/>
        <v>1049958.7734757219</v>
      </c>
      <c r="AF20" s="150">
        <f t="shared" si="31"/>
        <v>2257142.3903336483</v>
      </c>
      <c r="AG20" s="45">
        <f t="shared" si="32"/>
        <v>154.07115292379851</v>
      </c>
      <c r="AH20" s="25">
        <v>7291.6134000000002</v>
      </c>
      <c r="AI20" s="28">
        <f t="shared" si="33"/>
        <v>7.8158672978603013E-3</v>
      </c>
      <c r="AJ20" s="146">
        <f t="shared" si="34"/>
        <v>1485263.5395132878</v>
      </c>
      <c r="AK20" s="150">
        <f t="shared" si="35"/>
        <v>1485263.5395132878</v>
      </c>
      <c r="AL20" s="1">
        <f t="shared" si="36"/>
        <v>101.3831767585862</v>
      </c>
      <c r="AM20" s="50">
        <v>1668.6111111111111</v>
      </c>
      <c r="AN20" s="28">
        <f t="shared" si="37"/>
        <v>1.678264863554022E-3</v>
      </c>
      <c r="AO20" s="146">
        <f t="shared" si="38"/>
        <v>53152.179558174095</v>
      </c>
      <c r="AP20" s="75">
        <v>8.3333333333333339</v>
      </c>
      <c r="AQ20" s="28">
        <f t="shared" si="39"/>
        <v>1.0492298652788846E-3</v>
      </c>
      <c r="AR20" s="148">
        <f t="shared" si="40"/>
        <v>99693.533940487614</v>
      </c>
      <c r="AS20" s="25">
        <v>92</v>
      </c>
      <c r="AT20" s="56">
        <f t="shared" si="41"/>
        <v>2.1191483480624391E-3</v>
      </c>
      <c r="AU20" s="146">
        <f t="shared" si="42"/>
        <v>268468.17756448442</v>
      </c>
      <c r="AV20" s="77">
        <v>33.388888888888886</v>
      </c>
      <c r="AW20" s="28">
        <f t="shared" si="43"/>
        <v>8.6452180867744005E-4</v>
      </c>
      <c r="AX20" s="148">
        <f t="shared" si="44"/>
        <v>109523.52375547127</v>
      </c>
      <c r="AY20" s="59">
        <v>60</v>
      </c>
      <c r="AZ20" s="28">
        <f t="shared" si="45"/>
        <v>6.2919463087248318E-4</v>
      </c>
      <c r="BA20" s="148">
        <f t="shared" si="46"/>
        <v>59783.502513422813</v>
      </c>
      <c r="BB20" s="150">
        <f t="shared" si="47"/>
        <v>590620.91733204026</v>
      </c>
      <c r="BC20" s="45">
        <f t="shared" si="48"/>
        <v>40.315420978296267</v>
      </c>
      <c r="BD20" s="155">
        <f t="shared" si="49"/>
        <v>4518638.9464603262</v>
      </c>
      <c r="BE20" s="146">
        <v>2214749</v>
      </c>
      <c r="BF20" s="146">
        <f t="shared" si="50"/>
        <v>0</v>
      </c>
      <c r="BG20" s="146">
        <f t="shared" si="51"/>
        <v>2303889.9464603262</v>
      </c>
      <c r="BH20" s="56">
        <f t="shared" si="52"/>
        <v>1.3624266196315435E-3</v>
      </c>
      <c r="BI20" s="1">
        <f t="shared" si="53"/>
        <v>-1188.0435918474227</v>
      </c>
      <c r="BJ20" s="155">
        <f t="shared" si="54"/>
        <v>4517450.9028684786</v>
      </c>
      <c r="BK20" s="63">
        <v>7</v>
      </c>
      <c r="BL20" s="1">
        <f t="shared" si="55"/>
        <v>0</v>
      </c>
      <c r="BM20" s="106">
        <v>818</v>
      </c>
      <c r="BN20" s="21">
        <f t="shared" si="56"/>
        <v>0</v>
      </c>
      <c r="BO20" s="150">
        <f t="shared" si="57"/>
        <v>4517450.9028684786</v>
      </c>
      <c r="BP20" s="146">
        <f t="shared" si="58"/>
        <v>4517450.9028684786</v>
      </c>
      <c r="BQ20" s="56">
        <f t="shared" si="59"/>
        <v>1.4462074634717969E-3</v>
      </c>
      <c r="BR20" s="158">
        <f t="shared" si="60"/>
        <v>9413.0121530915821</v>
      </c>
      <c r="BS20" s="159">
        <f t="shared" si="63"/>
        <v>4526864</v>
      </c>
      <c r="BT20" s="66">
        <f t="shared" si="61"/>
        <v>309.00095563139934</v>
      </c>
      <c r="BU20" s="160"/>
      <c r="BV20" t="s">
        <v>670</v>
      </c>
      <c r="BW20" s="160">
        <f>AO6</f>
        <v>31670912.447999999</v>
      </c>
      <c r="BX20" s="161">
        <f t="shared" si="64"/>
        <v>9.9719999999999982E-3</v>
      </c>
    </row>
    <row r="21" spans="1:76" ht="15.6" x14ac:dyDescent="0.3">
      <c r="A21" s="2" t="s">
        <v>458</v>
      </c>
      <c r="B21" s="8" t="s">
        <v>159</v>
      </c>
      <c r="C21" s="138">
        <v>10406</v>
      </c>
      <c r="D21" s="142">
        <v>0</v>
      </c>
      <c r="E21" s="143">
        <v>0</v>
      </c>
      <c r="F21" s="144">
        <v>0</v>
      </c>
      <c r="G21" s="143">
        <v>0</v>
      </c>
      <c r="H21" s="143">
        <v>0</v>
      </c>
      <c r="I21" s="144">
        <v>0</v>
      </c>
      <c r="J21" s="143">
        <f t="shared" si="15"/>
        <v>0</v>
      </c>
      <c r="K21" s="33">
        <f t="shared" si="16"/>
        <v>0</v>
      </c>
      <c r="L21" s="25">
        <v>4468</v>
      </c>
      <c r="M21" s="28">
        <f t="shared" si="17"/>
        <v>1.3748809134034273E-3</v>
      </c>
      <c r="N21" s="146">
        <f t="shared" si="18"/>
        <v>174179.29873908774</v>
      </c>
      <c r="O21" s="30">
        <v>1742</v>
      </c>
      <c r="P21" s="30">
        <v>920</v>
      </c>
      <c r="Q21" s="30">
        <f t="shared" si="62"/>
        <v>2202</v>
      </c>
      <c r="R21" s="28">
        <f t="shared" si="19"/>
        <v>2.2133500591030807E-3</v>
      </c>
      <c r="S21" s="148">
        <f t="shared" si="20"/>
        <v>280402.29331889132</v>
      </c>
      <c r="T21" s="150">
        <f t="shared" si="21"/>
        <v>454581.59205797908</v>
      </c>
      <c r="U21" s="1">
        <f t="shared" si="22"/>
        <v>43.684565832978961</v>
      </c>
      <c r="V21" s="151">
        <v>45144355.559999995</v>
      </c>
      <c r="W21" s="40">
        <f t="shared" si="23"/>
        <v>2.3986351041401379</v>
      </c>
      <c r="X21" s="28">
        <f t="shared" si="24"/>
        <v>1.715489774892341E-3</v>
      </c>
      <c r="Y21" s="67">
        <f t="shared" si="25"/>
        <v>4338.3005535268112</v>
      </c>
      <c r="Z21" s="148">
        <f t="shared" si="26"/>
        <v>1032324.0930635</v>
      </c>
      <c r="AA21" s="152">
        <v>10858178.769199999</v>
      </c>
      <c r="AB21" s="40">
        <f t="shared" si="27"/>
        <v>9.9726517956360858</v>
      </c>
      <c r="AC21" s="40">
        <f t="shared" si="28"/>
        <v>1.9722377056832041E-3</v>
      </c>
      <c r="AD21" s="72">
        <f t="shared" si="29"/>
        <v>1043.4536583893907</v>
      </c>
      <c r="AE21" s="146">
        <f t="shared" si="30"/>
        <v>699597.04414540948</v>
      </c>
      <c r="AF21" s="150">
        <f t="shared" si="31"/>
        <v>1731921.1372089095</v>
      </c>
      <c r="AG21" s="45">
        <f t="shared" si="32"/>
        <v>166.43485846712565</v>
      </c>
      <c r="AH21" s="25">
        <v>1493.8379</v>
      </c>
      <c r="AI21" s="28">
        <f t="shared" si="33"/>
        <v>1.6012421600566902E-3</v>
      </c>
      <c r="AJ21" s="146">
        <f t="shared" si="34"/>
        <v>304286.97259417194</v>
      </c>
      <c r="AK21" s="150">
        <f t="shared" si="35"/>
        <v>304286.97259417194</v>
      </c>
      <c r="AL21" s="1">
        <f t="shared" si="36"/>
        <v>29.241492657521807</v>
      </c>
      <c r="AM21" s="50">
        <v>1675.3611111111111</v>
      </c>
      <c r="AN21" s="28">
        <f t="shared" si="37"/>
        <v>1.6850539156905897E-3</v>
      </c>
      <c r="AO21" s="146">
        <f t="shared" si="38"/>
        <v>53367.195033996235</v>
      </c>
      <c r="AP21" s="75">
        <v>10</v>
      </c>
      <c r="AQ21" s="28">
        <f t="shared" si="39"/>
        <v>1.2590758383346616E-3</v>
      </c>
      <c r="AR21" s="148">
        <f t="shared" si="40"/>
        <v>119632.24072858514</v>
      </c>
      <c r="AS21" s="25">
        <v>58.666666666666664</v>
      </c>
      <c r="AT21" s="56">
        <f t="shared" si="41"/>
        <v>1.3513409755760483E-3</v>
      </c>
      <c r="AU21" s="146">
        <f t="shared" si="42"/>
        <v>171197.09873677272</v>
      </c>
      <c r="AV21" s="77">
        <v>26.638888888888889</v>
      </c>
      <c r="AW21" s="28">
        <f t="shared" si="43"/>
        <v>6.8974743304631039E-4</v>
      </c>
      <c r="AX21" s="148">
        <f t="shared" si="44"/>
        <v>87381.912879781157</v>
      </c>
      <c r="AY21" s="59">
        <v>69</v>
      </c>
      <c r="AZ21" s="28">
        <f t="shared" si="45"/>
        <v>7.235738255033557E-4</v>
      </c>
      <c r="BA21" s="148">
        <f t="shared" si="46"/>
        <v>68751.027890436235</v>
      </c>
      <c r="BB21" s="150">
        <f t="shared" si="47"/>
        <v>500329.47526957153</v>
      </c>
      <c r="BC21" s="45">
        <f t="shared" si="48"/>
        <v>48.08086443105627</v>
      </c>
      <c r="BD21" s="155">
        <f t="shared" si="49"/>
        <v>2991119.1771306316</v>
      </c>
      <c r="BE21" s="146">
        <v>1176727</v>
      </c>
      <c r="BF21" s="146">
        <f t="shared" si="50"/>
        <v>0</v>
      </c>
      <c r="BG21" s="146">
        <f t="shared" si="51"/>
        <v>1814392.1771306316</v>
      </c>
      <c r="BH21" s="56">
        <f t="shared" si="52"/>
        <v>1.0729575882615066E-3</v>
      </c>
      <c r="BI21" s="1">
        <f t="shared" si="53"/>
        <v>-935.6249861022867</v>
      </c>
      <c r="BJ21" s="155">
        <f t="shared" si="54"/>
        <v>2990183.5521445293</v>
      </c>
      <c r="BK21" s="63">
        <v>7</v>
      </c>
      <c r="BL21" s="1">
        <f t="shared" si="55"/>
        <v>0</v>
      </c>
      <c r="BM21" s="106">
        <v>1259</v>
      </c>
      <c r="BN21" s="21">
        <f t="shared" si="56"/>
        <v>0</v>
      </c>
      <c r="BO21" s="150">
        <f t="shared" si="57"/>
        <v>2990183.5521445293</v>
      </c>
      <c r="BP21" s="146">
        <f t="shared" si="58"/>
        <v>2990183.5521445293</v>
      </c>
      <c r="BQ21" s="56">
        <f t="shared" si="59"/>
        <v>9.5727122734551805E-4</v>
      </c>
      <c r="BR21" s="158">
        <f t="shared" si="60"/>
        <v>6230.6452735188641</v>
      </c>
      <c r="BS21" s="159">
        <f t="shared" si="63"/>
        <v>2996414</v>
      </c>
      <c r="BT21" s="66">
        <f t="shared" si="61"/>
        <v>287.95060541995002</v>
      </c>
      <c r="BU21" s="160"/>
      <c r="BV21" t="s">
        <v>671</v>
      </c>
      <c r="BW21" s="160">
        <f>AR6</f>
        <v>95015913.327999994</v>
      </c>
      <c r="BX21" s="161">
        <f t="shared" si="64"/>
        <v>2.9916999999999992E-2</v>
      </c>
    </row>
    <row r="22" spans="1:76" ht="15.6" x14ac:dyDescent="0.3">
      <c r="A22" s="2" t="s">
        <v>343</v>
      </c>
      <c r="B22" s="8" t="s">
        <v>44</v>
      </c>
      <c r="C22" s="138">
        <v>3001</v>
      </c>
      <c r="D22" s="142">
        <v>0</v>
      </c>
      <c r="E22" s="143">
        <v>0</v>
      </c>
      <c r="F22" s="144">
        <v>0</v>
      </c>
      <c r="G22" s="143">
        <v>0</v>
      </c>
      <c r="H22" s="143">
        <v>0</v>
      </c>
      <c r="I22" s="144">
        <v>0</v>
      </c>
      <c r="J22" s="143">
        <f t="shared" si="15"/>
        <v>0</v>
      </c>
      <c r="K22" s="33">
        <f t="shared" si="16"/>
        <v>0</v>
      </c>
      <c r="L22" s="25">
        <v>715</v>
      </c>
      <c r="M22" s="28">
        <f t="shared" si="17"/>
        <v>2.2001787222100503E-4</v>
      </c>
      <c r="N22" s="146">
        <f t="shared" si="18"/>
        <v>27873.365845668697</v>
      </c>
      <c r="O22" s="30">
        <v>0</v>
      </c>
      <c r="P22" s="30">
        <v>132</v>
      </c>
      <c r="Q22" s="30">
        <f t="shared" si="62"/>
        <v>66</v>
      </c>
      <c r="R22" s="28">
        <f t="shared" si="19"/>
        <v>6.6340192507176803E-5</v>
      </c>
      <c r="S22" s="148">
        <f t="shared" si="20"/>
        <v>8404.428410103008</v>
      </c>
      <c r="T22" s="150">
        <f t="shared" si="21"/>
        <v>36277.794255771703</v>
      </c>
      <c r="U22" s="1">
        <f t="shared" si="22"/>
        <v>12.088568562403101</v>
      </c>
      <c r="V22" s="151">
        <v>8252915.7800000012</v>
      </c>
      <c r="W22" s="40">
        <f t="shared" si="23"/>
        <v>1.0912508063907564</v>
      </c>
      <c r="X22" s="28">
        <f t="shared" si="24"/>
        <v>7.8045618400863397E-4</v>
      </c>
      <c r="Y22" s="67">
        <f t="shared" si="25"/>
        <v>2750.0552415861384</v>
      </c>
      <c r="Z22" s="148">
        <f t="shared" si="26"/>
        <v>469652.30228963355</v>
      </c>
      <c r="AA22" s="152">
        <v>3712600.2248999998</v>
      </c>
      <c r="AB22" s="40">
        <f t="shared" si="27"/>
        <v>2.4257933670309413</v>
      </c>
      <c r="AC22" s="40">
        <f t="shared" si="28"/>
        <v>4.7973610657379669E-4</v>
      </c>
      <c r="AD22" s="72">
        <f t="shared" si="29"/>
        <v>1237.1210346217927</v>
      </c>
      <c r="AE22" s="146">
        <f t="shared" si="30"/>
        <v>170173.18001867947</v>
      </c>
      <c r="AF22" s="150">
        <f t="shared" si="31"/>
        <v>639825.48230831302</v>
      </c>
      <c r="AG22" s="45">
        <f t="shared" si="32"/>
        <v>213.20409273852482</v>
      </c>
      <c r="AH22" s="25">
        <v>540.73569999999995</v>
      </c>
      <c r="AI22" s="28">
        <f t="shared" si="33"/>
        <v>5.7961362493732843E-4</v>
      </c>
      <c r="AJ22" s="146">
        <f t="shared" si="34"/>
        <v>110145.03590154619</v>
      </c>
      <c r="AK22" s="150">
        <f t="shared" si="35"/>
        <v>110145.03590154619</v>
      </c>
      <c r="AL22" s="1">
        <f t="shared" si="36"/>
        <v>36.702777707946083</v>
      </c>
      <c r="AM22" s="50">
        <v>413.08333333333331</v>
      </c>
      <c r="AN22" s="28">
        <f t="shared" si="37"/>
        <v>4.1547322766625371E-4</v>
      </c>
      <c r="AO22" s="146">
        <f t="shared" si="38"/>
        <v>13158.416217905893</v>
      </c>
      <c r="AP22" s="75">
        <v>2</v>
      </c>
      <c r="AQ22" s="28">
        <f t="shared" si="39"/>
        <v>2.5181516766693233E-4</v>
      </c>
      <c r="AR22" s="148">
        <f t="shared" si="40"/>
        <v>23926.44814571703</v>
      </c>
      <c r="AS22" s="25">
        <v>12.333333333333334</v>
      </c>
      <c r="AT22" s="56">
        <f t="shared" si="41"/>
        <v>2.8408872781996472E-4</v>
      </c>
      <c r="AU22" s="146">
        <f t="shared" si="42"/>
        <v>35990.29916625336</v>
      </c>
      <c r="AV22" s="77">
        <v>3.9166666666666665</v>
      </c>
      <c r="AW22" s="28">
        <f t="shared" si="43"/>
        <v>1.0141229203287775E-4</v>
      </c>
      <c r="AX22" s="148">
        <f t="shared" si="44"/>
        <v>12847.601372314017</v>
      </c>
      <c r="AY22" s="59">
        <v>14</v>
      </c>
      <c r="AZ22" s="28">
        <f t="shared" si="45"/>
        <v>1.4681208053691274E-4</v>
      </c>
      <c r="BA22" s="148">
        <f t="shared" si="46"/>
        <v>13949.483919798657</v>
      </c>
      <c r="BB22" s="150">
        <f t="shared" si="47"/>
        <v>99872.248821988949</v>
      </c>
      <c r="BC22" s="45">
        <f t="shared" si="48"/>
        <v>33.279656388533475</v>
      </c>
      <c r="BD22" s="155">
        <f t="shared" si="49"/>
        <v>886120.56128761987</v>
      </c>
      <c r="BE22" s="146">
        <v>280026</v>
      </c>
      <c r="BF22" s="146">
        <f t="shared" si="50"/>
        <v>0</v>
      </c>
      <c r="BG22" s="146">
        <f t="shared" si="51"/>
        <v>606094.56128761987</v>
      </c>
      <c r="BH22" s="56">
        <f t="shared" si="52"/>
        <v>3.5841962224838206E-4</v>
      </c>
      <c r="BI22" s="1">
        <f t="shared" si="53"/>
        <v>-312.54390458087431</v>
      </c>
      <c r="BJ22" s="155">
        <f t="shared" si="54"/>
        <v>885808.017383039</v>
      </c>
      <c r="BK22" s="63">
        <v>7.2</v>
      </c>
      <c r="BL22" s="1">
        <f t="shared" si="55"/>
        <v>0</v>
      </c>
      <c r="BM22" s="106">
        <v>897.06</v>
      </c>
      <c r="BN22" s="21">
        <f t="shared" si="56"/>
        <v>0</v>
      </c>
      <c r="BO22" s="150">
        <f t="shared" si="57"/>
        <v>885808.017383039</v>
      </c>
      <c r="BP22" s="146">
        <f t="shared" si="58"/>
        <v>885808.017383039</v>
      </c>
      <c r="BQ22" s="56">
        <f t="shared" si="59"/>
        <v>2.8358076124946057E-4</v>
      </c>
      <c r="BR22" s="158">
        <f t="shared" si="60"/>
        <v>1845.7581083256462</v>
      </c>
      <c r="BS22" s="159">
        <f t="shared" si="63"/>
        <v>887654</v>
      </c>
      <c r="BT22" s="66">
        <f t="shared" si="61"/>
        <v>295.78607130956345</v>
      </c>
      <c r="BU22" s="160"/>
      <c r="BV22" t="s">
        <v>672</v>
      </c>
      <c r="BW22" s="160">
        <f>AU6</f>
        <v>126686825.77600001</v>
      </c>
      <c r="BX22" s="161">
        <f t="shared" si="64"/>
        <v>3.9888999999999994E-2</v>
      </c>
    </row>
    <row r="23" spans="1:76" ht="15.6" x14ac:dyDescent="0.3">
      <c r="A23" s="2" t="s">
        <v>344</v>
      </c>
      <c r="B23" s="8" t="s">
        <v>45</v>
      </c>
      <c r="C23" s="138">
        <v>23523</v>
      </c>
      <c r="D23" s="142">
        <v>0</v>
      </c>
      <c r="E23" s="143">
        <v>0</v>
      </c>
      <c r="F23" s="144">
        <v>0</v>
      </c>
      <c r="G23" s="143">
        <v>0</v>
      </c>
      <c r="H23" s="143">
        <v>0</v>
      </c>
      <c r="I23" s="144">
        <v>0</v>
      </c>
      <c r="J23" s="143">
        <f t="shared" si="15"/>
        <v>0</v>
      </c>
      <c r="K23" s="33">
        <f t="shared" si="16"/>
        <v>0</v>
      </c>
      <c r="L23" s="25">
        <v>6371</v>
      </c>
      <c r="M23" s="28">
        <f t="shared" si="17"/>
        <v>1.9604669425454867E-3</v>
      </c>
      <c r="N23" s="146">
        <f t="shared" si="18"/>
        <v>248365.33398986747</v>
      </c>
      <c r="O23" s="30">
        <v>0</v>
      </c>
      <c r="P23" s="30">
        <v>525.5</v>
      </c>
      <c r="Q23" s="30">
        <f t="shared" si="62"/>
        <v>262.75</v>
      </c>
      <c r="R23" s="28">
        <f t="shared" si="19"/>
        <v>2.6410432698879854E-4</v>
      </c>
      <c r="S23" s="148">
        <f t="shared" si="20"/>
        <v>33458.538859917659</v>
      </c>
      <c r="T23" s="150">
        <f t="shared" si="21"/>
        <v>281823.87284978514</v>
      </c>
      <c r="U23" s="1">
        <f t="shared" si="22"/>
        <v>11.980779358491057</v>
      </c>
      <c r="V23" s="151">
        <v>108264233.59999999</v>
      </c>
      <c r="W23" s="40">
        <f t="shared" si="23"/>
        <v>5.1109356303613094</v>
      </c>
      <c r="X23" s="28">
        <f t="shared" si="24"/>
        <v>3.6553112221547474E-3</v>
      </c>
      <c r="Y23" s="67">
        <f t="shared" si="25"/>
        <v>4602.4841049185898</v>
      </c>
      <c r="Z23" s="148">
        <f t="shared" si="26"/>
        <v>2199643.4473137823</v>
      </c>
      <c r="AA23" s="152">
        <v>27231869.9723</v>
      </c>
      <c r="AB23" s="40">
        <f t="shared" si="27"/>
        <v>20.319263038595718</v>
      </c>
      <c r="AC23" s="40">
        <f t="shared" si="28"/>
        <v>4.0184313598464992E-3</v>
      </c>
      <c r="AD23" s="72">
        <f t="shared" si="29"/>
        <v>1157.669938881095</v>
      </c>
      <c r="AE23" s="146">
        <f t="shared" si="30"/>
        <v>1425427.9255227863</v>
      </c>
      <c r="AF23" s="150">
        <f t="shared" si="31"/>
        <v>3625071.3728365684</v>
      </c>
      <c r="AG23" s="45">
        <f t="shared" si="32"/>
        <v>154.10752764683792</v>
      </c>
      <c r="AH23" s="25">
        <v>5037.2178999999996</v>
      </c>
      <c r="AI23" s="28">
        <f t="shared" si="33"/>
        <v>5.3993848133537274E-3</v>
      </c>
      <c r="AJ23" s="146">
        <f t="shared" si="34"/>
        <v>1026054.9589002744</v>
      </c>
      <c r="AK23" s="150">
        <f t="shared" si="35"/>
        <v>1026054.9589002744</v>
      </c>
      <c r="AL23" s="1">
        <f t="shared" si="36"/>
        <v>43.619221991254278</v>
      </c>
      <c r="AM23" s="50">
        <v>3173.8611111111113</v>
      </c>
      <c r="AN23" s="28">
        <f t="shared" si="37"/>
        <v>3.1922234900086401E-3</v>
      </c>
      <c r="AO23" s="146">
        <f t="shared" si="38"/>
        <v>101100.63066651265</v>
      </c>
      <c r="AP23" s="75">
        <v>12</v>
      </c>
      <c r="AQ23" s="28">
        <f t="shared" si="39"/>
        <v>1.5108910060015939E-3</v>
      </c>
      <c r="AR23" s="148">
        <f t="shared" si="40"/>
        <v>143558.68887430217</v>
      </c>
      <c r="AS23" s="25">
        <v>110.33333333333333</v>
      </c>
      <c r="AT23" s="56">
        <f t="shared" si="41"/>
        <v>2.5414424029299543E-3</v>
      </c>
      <c r="AU23" s="146">
        <f t="shared" si="42"/>
        <v>321967.27091972594</v>
      </c>
      <c r="AV23" s="77">
        <v>59.138888888888886</v>
      </c>
      <c r="AW23" s="28">
        <f t="shared" si="43"/>
        <v>1.5312536860850831E-3</v>
      </c>
      <c r="AX23" s="148">
        <f t="shared" si="44"/>
        <v>193989.66894791872</v>
      </c>
      <c r="AY23" s="59">
        <v>278</v>
      </c>
      <c r="AZ23" s="28">
        <f t="shared" si="45"/>
        <v>2.915268456375839E-3</v>
      </c>
      <c r="BA23" s="148">
        <f t="shared" si="46"/>
        <v>276996.89497885905</v>
      </c>
      <c r="BB23" s="150">
        <f t="shared" si="47"/>
        <v>1037613.1543873186</v>
      </c>
      <c r="BC23" s="45">
        <f t="shared" si="48"/>
        <v>44.110579194291489</v>
      </c>
      <c r="BD23" s="155">
        <f t="shared" si="49"/>
        <v>5970563.3589739464</v>
      </c>
      <c r="BE23" s="146">
        <v>2726891</v>
      </c>
      <c r="BF23" s="146">
        <f t="shared" si="50"/>
        <v>0</v>
      </c>
      <c r="BG23" s="146">
        <f t="shared" si="51"/>
        <v>3243672.3589739464</v>
      </c>
      <c r="BH23" s="56">
        <f t="shared" si="52"/>
        <v>1.9181756376943546E-3</v>
      </c>
      <c r="BI23" s="1">
        <f t="shared" si="53"/>
        <v>-1672.6598273725185</v>
      </c>
      <c r="BJ23" s="155">
        <f t="shared" si="54"/>
        <v>5968890.6991465744</v>
      </c>
      <c r="BK23" s="63">
        <v>8</v>
      </c>
      <c r="BL23" s="1">
        <f t="shared" si="55"/>
        <v>0</v>
      </c>
      <c r="BM23" s="106">
        <v>880.67</v>
      </c>
      <c r="BN23" s="21">
        <f t="shared" si="56"/>
        <v>0</v>
      </c>
      <c r="BO23" s="150">
        <f t="shared" si="57"/>
        <v>5968890.6991465744</v>
      </c>
      <c r="BP23" s="146">
        <f t="shared" si="58"/>
        <v>5968890.6991465744</v>
      </c>
      <c r="BQ23" s="56">
        <f t="shared" si="59"/>
        <v>1.9108684218951627E-3</v>
      </c>
      <c r="BR23" s="158">
        <f t="shared" si="60"/>
        <v>12437.377162387236</v>
      </c>
      <c r="BS23" s="159">
        <f t="shared" si="63"/>
        <v>5981328</v>
      </c>
      <c r="BT23" s="66">
        <f t="shared" si="61"/>
        <v>254.27573013646219</v>
      </c>
      <c r="BU23" s="160"/>
      <c r="BV23" t="s">
        <v>673</v>
      </c>
      <c r="BW23" s="160">
        <f>AX6</f>
        <v>126686825.77600001</v>
      </c>
      <c r="BX23" s="161">
        <f t="shared" si="64"/>
        <v>3.9888999999999994E-2</v>
      </c>
    </row>
    <row r="24" spans="1:76" ht="15.6" x14ac:dyDescent="0.3">
      <c r="A24" s="2" t="s">
        <v>434</v>
      </c>
      <c r="B24" s="8" t="s">
        <v>135</v>
      </c>
      <c r="C24" s="138">
        <v>16259</v>
      </c>
      <c r="D24" s="142">
        <v>0</v>
      </c>
      <c r="E24" s="143">
        <v>0</v>
      </c>
      <c r="F24" s="144">
        <v>0</v>
      </c>
      <c r="G24" s="143">
        <v>0</v>
      </c>
      <c r="H24" s="143">
        <v>0</v>
      </c>
      <c r="I24" s="144">
        <v>0</v>
      </c>
      <c r="J24" s="143">
        <f t="shared" si="15"/>
        <v>0</v>
      </c>
      <c r="K24" s="33">
        <f t="shared" si="16"/>
        <v>0</v>
      </c>
      <c r="L24" s="25">
        <v>6185</v>
      </c>
      <c r="M24" s="28">
        <f t="shared" si="17"/>
        <v>1.9032315240376449E-3</v>
      </c>
      <c r="N24" s="146">
        <f t="shared" si="18"/>
        <v>241114.3604971481</v>
      </c>
      <c r="O24" s="30">
        <v>403</v>
      </c>
      <c r="P24" s="30">
        <v>335.5</v>
      </c>
      <c r="Q24" s="30">
        <f t="shared" si="62"/>
        <v>570.75</v>
      </c>
      <c r="R24" s="28">
        <f t="shared" si="19"/>
        <v>5.7369189202229032E-4</v>
      </c>
      <c r="S24" s="148">
        <f t="shared" si="20"/>
        <v>72679.204773731704</v>
      </c>
      <c r="T24" s="150">
        <f t="shared" si="21"/>
        <v>313793.56527087977</v>
      </c>
      <c r="U24" s="1">
        <f t="shared" si="22"/>
        <v>19.299684191578805</v>
      </c>
      <c r="V24" s="151">
        <v>82692928.940000415</v>
      </c>
      <c r="W24" s="40">
        <f t="shared" si="23"/>
        <v>3.1968281253141773</v>
      </c>
      <c r="X24" s="28">
        <f t="shared" si="24"/>
        <v>2.2863527476934308E-3</v>
      </c>
      <c r="Y24" s="67">
        <f t="shared" si="25"/>
        <v>5085.978777292602</v>
      </c>
      <c r="Z24" s="148">
        <f t="shared" si="26"/>
        <v>1375850.244769885</v>
      </c>
      <c r="AA24" s="152">
        <v>18310254.3477</v>
      </c>
      <c r="AB24" s="40">
        <f t="shared" si="27"/>
        <v>14.437542809622759</v>
      </c>
      <c r="AC24" s="40">
        <f t="shared" si="28"/>
        <v>2.8552351861932481E-3</v>
      </c>
      <c r="AD24" s="72">
        <f t="shared" si="29"/>
        <v>1126.1611629066979</v>
      </c>
      <c r="AE24" s="146">
        <f t="shared" si="30"/>
        <v>1012816.0975954996</v>
      </c>
      <c r="AF24" s="150">
        <f t="shared" si="31"/>
        <v>2388666.3423653846</v>
      </c>
      <c r="AG24" s="45">
        <f t="shared" si="32"/>
        <v>146.91348436960357</v>
      </c>
      <c r="AH24" s="25">
        <v>5627.7725</v>
      </c>
      <c r="AI24" s="28">
        <f t="shared" si="33"/>
        <v>6.0323992276589316E-3</v>
      </c>
      <c r="AJ24" s="146">
        <f t="shared" si="34"/>
        <v>1146347.8443502702</v>
      </c>
      <c r="AK24" s="150">
        <f t="shared" si="35"/>
        <v>1146347.8443502702</v>
      </c>
      <c r="AL24" s="1">
        <f t="shared" si="36"/>
        <v>70.505433566041589</v>
      </c>
      <c r="AM24" s="50">
        <v>2092</v>
      </c>
      <c r="AN24" s="28">
        <f t="shared" si="37"/>
        <v>2.1041032695851588E-3</v>
      </c>
      <c r="AO24" s="146">
        <f t="shared" si="38"/>
        <v>66638.870432582102</v>
      </c>
      <c r="AP24" s="75">
        <v>6</v>
      </c>
      <c r="AQ24" s="28">
        <f t="shared" si="39"/>
        <v>7.5544550300079693E-4</v>
      </c>
      <c r="AR24" s="148">
        <f t="shared" si="40"/>
        <v>71779.344437151085</v>
      </c>
      <c r="AS24" s="25">
        <v>52.75</v>
      </c>
      <c r="AT24" s="56">
        <f t="shared" si="41"/>
        <v>1.2150551669597139E-3</v>
      </c>
      <c r="AU24" s="146">
        <f t="shared" si="42"/>
        <v>153931.48224485386</v>
      </c>
      <c r="AV24" s="77">
        <v>35</v>
      </c>
      <c r="AW24" s="28">
        <f t="shared" si="43"/>
        <v>9.0623750327252452E-4</v>
      </c>
      <c r="AX24" s="148">
        <f t="shared" si="44"/>
        <v>114808.35268876355</v>
      </c>
      <c r="AY24" s="59">
        <v>91</v>
      </c>
      <c r="AZ24" s="28">
        <f t="shared" si="45"/>
        <v>9.5427852348993285E-4</v>
      </c>
      <c r="BA24" s="148">
        <f t="shared" si="46"/>
        <v>90671.645478691265</v>
      </c>
      <c r="BB24" s="150">
        <f t="shared" si="47"/>
        <v>497829.69528204191</v>
      </c>
      <c r="BC24" s="45">
        <f t="shared" si="48"/>
        <v>30.618715498003684</v>
      </c>
      <c r="BD24" s="155">
        <f t="shared" si="49"/>
        <v>4346637.4472685764</v>
      </c>
      <c r="BE24" s="146">
        <v>2081010</v>
      </c>
      <c r="BF24" s="146">
        <f t="shared" si="50"/>
        <v>0</v>
      </c>
      <c r="BG24" s="146">
        <f t="shared" si="51"/>
        <v>2265627.4472685764</v>
      </c>
      <c r="BH24" s="56">
        <f t="shared" si="52"/>
        <v>1.339799736992222E-3</v>
      </c>
      <c r="BI24" s="1">
        <f t="shared" si="53"/>
        <v>-1168.3128243067829</v>
      </c>
      <c r="BJ24" s="155">
        <f t="shared" si="54"/>
        <v>4345469.1344442694</v>
      </c>
      <c r="BK24" s="63">
        <v>7.8</v>
      </c>
      <c r="BL24" s="1">
        <f t="shared" si="55"/>
        <v>0</v>
      </c>
      <c r="BM24" s="106">
        <v>1080</v>
      </c>
      <c r="BN24" s="21">
        <f t="shared" si="56"/>
        <v>0</v>
      </c>
      <c r="BO24" s="150">
        <f t="shared" si="57"/>
        <v>4345469.1344442694</v>
      </c>
      <c r="BP24" s="146">
        <f t="shared" si="58"/>
        <v>4345469.1344442694</v>
      </c>
      <c r="BQ24" s="56">
        <f t="shared" si="59"/>
        <v>1.3911495729879762E-3</v>
      </c>
      <c r="BR24" s="158">
        <f t="shared" si="60"/>
        <v>9054.6537533889277</v>
      </c>
      <c r="BS24" s="159">
        <f t="shared" si="63"/>
        <v>4354524</v>
      </c>
      <c r="BT24" s="66">
        <f t="shared" si="61"/>
        <v>267.82237529983394</v>
      </c>
      <c r="BU24" s="160"/>
      <c r="BV24" t="s">
        <v>674</v>
      </c>
      <c r="BW24" s="160">
        <f>BA6</f>
        <v>95015913.327999994</v>
      </c>
      <c r="BX24" s="161">
        <f t="shared" si="64"/>
        <v>2.9916999999999992E-2</v>
      </c>
    </row>
    <row r="25" spans="1:76" ht="15.6" x14ac:dyDescent="0.3">
      <c r="A25" s="2" t="s">
        <v>345</v>
      </c>
      <c r="B25" s="8" t="s">
        <v>46</v>
      </c>
      <c r="C25" s="138">
        <v>18601</v>
      </c>
      <c r="D25" s="142">
        <v>0</v>
      </c>
      <c r="E25" s="143">
        <v>0</v>
      </c>
      <c r="F25" s="144">
        <v>0</v>
      </c>
      <c r="G25" s="143">
        <v>0</v>
      </c>
      <c r="H25" s="143">
        <v>0</v>
      </c>
      <c r="I25" s="144">
        <v>0</v>
      </c>
      <c r="J25" s="143">
        <f t="shared" si="15"/>
        <v>0</v>
      </c>
      <c r="K25" s="33">
        <f t="shared" si="16"/>
        <v>0</v>
      </c>
      <c r="L25" s="25">
        <v>12717</v>
      </c>
      <c r="M25" s="28">
        <f t="shared" si="17"/>
        <v>3.9132409524958332E-3</v>
      </c>
      <c r="N25" s="146">
        <f t="shared" si="18"/>
        <v>495756.07476834796</v>
      </c>
      <c r="O25" s="30">
        <v>0</v>
      </c>
      <c r="P25" s="30">
        <v>363</v>
      </c>
      <c r="Q25" s="30">
        <f t="shared" si="62"/>
        <v>181.5</v>
      </c>
      <c r="R25" s="28">
        <f t="shared" si="19"/>
        <v>1.8243552939473622E-4</v>
      </c>
      <c r="S25" s="148">
        <f t="shared" si="20"/>
        <v>23112.178127783274</v>
      </c>
      <c r="T25" s="150">
        <f t="shared" si="21"/>
        <v>518868.25289613125</v>
      </c>
      <c r="U25" s="1">
        <f t="shared" si="22"/>
        <v>27.894642916839484</v>
      </c>
      <c r="V25" s="151">
        <v>99537062.819999993</v>
      </c>
      <c r="W25" s="40">
        <f t="shared" si="23"/>
        <v>3.4760640026689509</v>
      </c>
      <c r="X25" s="28">
        <f t="shared" si="24"/>
        <v>2.4860606113690635E-3</v>
      </c>
      <c r="Y25" s="67">
        <f t="shared" si="25"/>
        <v>5351.1672931562816</v>
      </c>
      <c r="Z25" s="148">
        <f t="shared" si="26"/>
        <v>1496027.7254310767</v>
      </c>
      <c r="AA25" s="152">
        <v>32773752.633299999</v>
      </c>
      <c r="AB25" s="40">
        <f t="shared" si="27"/>
        <v>10.557143238105946</v>
      </c>
      <c r="AC25" s="40">
        <f t="shared" si="28"/>
        <v>2.087829434454147E-3</v>
      </c>
      <c r="AD25" s="72">
        <f t="shared" si="29"/>
        <v>1761.9349837804418</v>
      </c>
      <c r="AE25" s="146">
        <f t="shared" si="30"/>
        <v>740600.02849297621</v>
      </c>
      <c r="AF25" s="150">
        <f t="shared" si="31"/>
        <v>2236627.7539240532</v>
      </c>
      <c r="AG25" s="45">
        <f t="shared" si="32"/>
        <v>120.24233933251186</v>
      </c>
      <c r="AH25" s="25">
        <v>2405.3562000000002</v>
      </c>
      <c r="AI25" s="28">
        <f t="shared" si="33"/>
        <v>2.5782969875069793E-3</v>
      </c>
      <c r="AJ25" s="146">
        <f t="shared" si="34"/>
        <v>489958.48619761324</v>
      </c>
      <c r="AK25" s="150">
        <f t="shared" si="35"/>
        <v>489958.48619761324</v>
      </c>
      <c r="AL25" s="1">
        <f t="shared" si="36"/>
        <v>26.340437944068235</v>
      </c>
      <c r="AM25" s="50">
        <v>1999.0833333333333</v>
      </c>
      <c r="AN25" s="28">
        <f t="shared" si="37"/>
        <v>2.0106490333842565E-3</v>
      </c>
      <c r="AO25" s="146">
        <f t="shared" si="38"/>
        <v>63679.089499968613</v>
      </c>
      <c r="AP25" s="75">
        <v>20</v>
      </c>
      <c r="AQ25" s="28">
        <f t="shared" si="39"/>
        <v>2.5181516766693232E-3</v>
      </c>
      <c r="AR25" s="148">
        <f t="shared" si="40"/>
        <v>239264.48145717027</v>
      </c>
      <c r="AS25" s="25">
        <v>103.41666666666667</v>
      </c>
      <c r="AT25" s="56">
        <f t="shared" si="41"/>
        <v>2.3821223731390283E-3</v>
      </c>
      <c r="AU25" s="146">
        <f t="shared" si="42"/>
        <v>301783.52206297574</v>
      </c>
      <c r="AV25" s="77">
        <v>19.916666666666668</v>
      </c>
      <c r="AW25" s="28">
        <f t="shared" si="43"/>
        <v>5.1569229352888902E-4</v>
      </c>
      <c r="AX25" s="148">
        <f t="shared" si="44"/>
        <v>65331.419744320221</v>
      </c>
      <c r="AY25" s="59">
        <v>124</v>
      </c>
      <c r="AZ25" s="28">
        <f t="shared" si="45"/>
        <v>1.3003355704697987E-3</v>
      </c>
      <c r="BA25" s="148">
        <f t="shared" si="46"/>
        <v>123552.57186107383</v>
      </c>
      <c r="BB25" s="150">
        <f t="shared" si="47"/>
        <v>793611.08462550864</v>
      </c>
      <c r="BC25" s="45">
        <f t="shared" si="48"/>
        <v>42.664968798747843</v>
      </c>
      <c r="BD25" s="155">
        <f t="shared" si="49"/>
        <v>4039065.577643306</v>
      </c>
      <c r="BE25" s="146">
        <v>1965992</v>
      </c>
      <c r="BF25" s="146">
        <f t="shared" si="50"/>
        <v>0</v>
      </c>
      <c r="BG25" s="146">
        <f t="shared" si="51"/>
        <v>2073073.577643306</v>
      </c>
      <c r="BH25" s="56">
        <f t="shared" si="52"/>
        <v>1.2259312260012403E-3</v>
      </c>
      <c r="BI25" s="1">
        <f t="shared" si="53"/>
        <v>-1069.0188492429154</v>
      </c>
      <c r="BJ25" s="155">
        <f t="shared" si="54"/>
        <v>4037996.5587940631</v>
      </c>
      <c r="BK25" s="63">
        <v>6.9</v>
      </c>
      <c r="BL25" s="1">
        <f t="shared" si="55"/>
        <v>0</v>
      </c>
      <c r="BM25" s="106">
        <v>875</v>
      </c>
      <c r="BN25" s="21">
        <f t="shared" si="56"/>
        <v>0</v>
      </c>
      <c r="BO25" s="150">
        <f t="shared" si="57"/>
        <v>4037996.5587940631</v>
      </c>
      <c r="BP25" s="146">
        <f t="shared" si="58"/>
        <v>4037996.5587940631</v>
      </c>
      <c r="BQ25" s="56">
        <f t="shared" si="59"/>
        <v>1.2927159334688682E-3</v>
      </c>
      <c r="BR25" s="158">
        <f t="shared" si="60"/>
        <v>8413.9731674638024</v>
      </c>
      <c r="BS25" s="159">
        <f t="shared" si="63"/>
        <v>4046411</v>
      </c>
      <c r="BT25" s="66">
        <f t="shared" si="61"/>
        <v>217.53728294177733</v>
      </c>
      <c r="BU25" s="160"/>
      <c r="BW25" s="160">
        <f>SUM(BW9:BW24)</f>
        <v>3175984000.0000005</v>
      </c>
    </row>
    <row r="26" spans="1:76" ht="15.6" x14ac:dyDescent="0.3">
      <c r="A26" s="2" t="s">
        <v>370</v>
      </c>
      <c r="B26" s="8" t="s">
        <v>71</v>
      </c>
      <c r="C26" s="138">
        <v>26505</v>
      </c>
      <c r="D26" s="142">
        <v>0</v>
      </c>
      <c r="E26" s="143">
        <v>0</v>
      </c>
      <c r="F26" s="144">
        <v>0</v>
      </c>
      <c r="G26" s="143">
        <v>0</v>
      </c>
      <c r="H26" s="143">
        <v>0</v>
      </c>
      <c r="I26" s="144">
        <v>0</v>
      </c>
      <c r="J26" s="143">
        <f t="shared" si="15"/>
        <v>0</v>
      </c>
      <c r="K26" s="33">
        <f t="shared" si="16"/>
        <v>0</v>
      </c>
      <c r="L26" s="25">
        <v>11277</v>
      </c>
      <c r="M26" s="28">
        <f t="shared" si="17"/>
        <v>3.4701280350157675E-3</v>
      </c>
      <c r="N26" s="146">
        <f t="shared" si="18"/>
        <v>439619.50579245581</v>
      </c>
      <c r="O26" s="30">
        <v>643</v>
      </c>
      <c r="P26" s="30">
        <v>928.5</v>
      </c>
      <c r="Q26" s="30">
        <f t="shared" si="62"/>
        <v>1107.25</v>
      </c>
      <c r="R26" s="28">
        <f t="shared" si="19"/>
        <v>1.1129572447510835E-3</v>
      </c>
      <c r="S26" s="148">
        <f t="shared" si="20"/>
        <v>140997.02056191751</v>
      </c>
      <c r="T26" s="150">
        <f t="shared" si="21"/>
        <v>580616.52635437332</v>
      </c>
      <c r="U26" s="1">
        <f t="shared" si="22"/>
        <v>21.905924404994277</v>
      </c>
      <c r="V26" s="151">
        <v>161426462.83999991</v>
      </c>
      <c r="W26" s="40">
        <f t="shared" si="23"/>
        <v>4.3519198317335839</v>
      </c>
      <c r="X26" s="28">
        <f t="shared" si="24"/>
        <v>3.1124675694123361E-3</v>
      </c>
      <c r="Y26" s="67">
        <f t="shared" si="25"/>
        <v>6090.4155004716058</v>
      </c>
      <c r="Z26" s="148">
        <f t="shared" si="26"/>
        <v>1872978.3807570576</v>
      </c>
      <c r="AA26" s="152">
        <v>48439345.457999997</v>
      </c>
      <c r="AB26" s="40">
        <f t="shared" si="27"/>
        <v>14.502983439549681</v>
      </c>
      <c r="AC26" s="40">
        <f t="shared" si="28"/>
        <v>2.8681770275881331E-3</v>
      </c>
      <c r="AD26" s="72">
        <f t="shared" si="29"/>
        <v>1827.5550069043575</v>
      </c>
      <c r="AE26" s="146">
        <f t="shared" si="30"/>
        <v>1017406.8596317237</v>
      </c>
      <c r="AF26" s="150">
        <f t="shared" si="31"/>
        <v>2890385.2403887813</v>
      </c>
      <c r="AG26" s="45">
        <f t="shared" si="32"/>
        <v>109.05056556833735</v>
      </c>
      <c r="AH26" s="25">
        <v>1657.5023000000001</v>
      </c>
      <c r="AI26" s="28">
        <f t="shared" si="33"/>
        <v>1.7766737362540691E-3</v>
      </c>
      <c r="AJ26" s="146">
        <f t="shared" si="34"/>
        <v>337624.55547210108</v>
      </c>
      <c r="AK26" s="150">
        <f t="shared" si="35"/>
        <v>337624.55547210108</v>
      </c>
      <c r="AL26" s="1">
        <f t="shared" si="36"/>
        <v>12.73814583935488</v>
      </c>
      <c r="AM26" s="50">
        <v>1971.6111111111111</v>
      </c>
      <c r="AN26" s="28">
        <f t="shared" si="37"/>
        <v>1.9830178705732872E-3</v>
      </c>
      <c r="AO26" s="146">
        <f t="shared" si="38"/>
        <v>62803.985361745974</v>
      </c>
      <c r="AP26" s="75">
        <v>13.666666666666666</v>
      </c>
      <c r="AQ26" s="28">
        <f t="shared" si="39"/>
        <v>1.7207369790573706E-3</v>
      </c>
      <c r="AR26" s="148">
        <f t="shared" si="40"/>
        <v>163497.39566239968</v>
      </c>
      <c r="AS26" s="25">
        <v>99.25</v>
      </c>
      <c r="AT26" s="56">
        <f t="shared" si="41"/>
        <v>2.2861464515782294E-3</v>
      </c>
      <c r="AU26" s="146">
        <f t="shared" si="42"/>
        <v>289624.63720951177</v>
      </c>
      <c r="AV26" s="77">
        <v>48.388888888888886</v>
      </c>
      <c r="AW26" s="28">
        <f t="shared" si="43"/>
        <v>1.2529093100799506E-3</v>
      </c>
      <c r="AX26" s="148">
        <f t="shared" si="44"/>
        <v>158727.10347922708</v>
      </c>
      <c r="AY26" s="59">
        <v>204</v>
      </c>
      <c r="AZ26" s="28">
        <f t="shared" si="45"/>
        <v>2.1392617449664431E-3</v>
      </c>
      <c r="BA26" s="148">
        <f t="shared" si="46"/>
        <v>203263.90854563759</v>
      </c>
      <c r="BB26" s="150">
        <f t="shared" si="47"/>
        <v>877917.03025852202</v>
      </c>
      <c r="BC26" s="45">
        <f t="shared" si="48"/>
        <v>33.122694972968198</v>
      </c>
      <c r="BD26" s="155">
        <f t="shared" si="49"/>
        <v>4686543.3524737777</v>
      </c>
      <c r="BE26" s="146">
        <v>2688514</v>
      </c>
      <c r="BF26" s="146">
        <f t="shared" si="50"/>
        <v>0</v>
      </c>
      <c r="BG26" s="146">
        <f t="shared" si="51"/>
        <v>1998029.3524737777</v>
      </c>
      <c r="BH26" s="56">
        <f t="shared" si="52"/>
        <v>1.1815531296526397E-3</v>
      </c>
      <c r="BI26" s="1">
        <f t="shared" si="53"/>
        <v>-1030.3209023402037</v>
      </c>
      <c r="BJ26" s="155">
        <f t="shared" si="54"/>
        <v>4685513.0315714376</v>
      </c>
      <c r="BK26" s="63">
        <v>6.8</v>
      </c>
      <c r="BL26" s="1">
        <f t="shared" si="55"/>
        <v>0</v>
      </c>
      <c r="BM26" s="106">
        <v>680</v>
      </c>
      <c r="BN26" s="21">
        <f t="shared" si="56"/>
        <v>0</v>
      </c>
      <c r="BO26" s="150">
        <f t="shared" si="57"/>
        <v>4685513.0315714376</v>
      </c>
      <c r="BP26" s="146">
        <f t="shared" si="58"/>
        <v>4685513.0315714376</v>
      </c>
      <c r="BQ26" s="56">
        <f t="shared" si="59"/>
        <v>1.5000105285372842E-3</v>
      </c>
      <c r="BR26" s="158">
        <f t="shared" si="60"/>
        <v>9763.2031997614813</v>
      </c>
      <c r="BS26" s="159">
        <f t="shared" si="63"/>
        <v>4695276</v>
      </c>
      <c r="BT26" s="66">
        <f t="shared" si="61"/>
        <v>177.14680249009621</v>
      </c>
      <c r="BU26" s="160"/>
    </row>
    <row r="27" spans="1:76" ht="15.6" x14ac:dyDescent="0.3">
      <c r="A27" s="2" t="s">
        <v>405</v>
      </c>
      <c r="B27" s="8" t="s">
        <v>106</v>
      </c>
      <c r="C27" s="138">
        <v>10615</v>
      </c>
      <c r="D27" s="142">
        <v>0</v>
      </c>
      <c r="E27" s="143">
        <v>0</v>
      </c>
      <c r="F27" s="144">
        <v>0</v>
      </c>
      <c r="G27" s="143">
        <v>0</v>
      </c>
      <c r="H27" s="143">
        <v>0</v>
      </c>
      <c r="I27" s="144">
        <v>0</v>
      </c>
      <c r="J27" s="143">
        <f t="shared" si="15"/>
        <v>0</v>
      </c>
      <c r="K27" s="33">
        <f t="shared" si="16"/>
        <v>0</v>
      </c>
      <c r="L27" s="25">
        <v>2225</v>
      </c>
      <c r="M27" s="28">
        <f t="shared" si="17"/>
        <v>6.8467100096746317E-4</v>
      </c>
      <c r="N27" s="146">
        <f t="shared" si="18"/>
        <v>86738.795813444536</v>
      </c>
      <c r="O27" s="30">
        <v>668</v>
      </c>
      <c r="P27" s="30">
        <v>61</v>
      </c>
      <c r="Q27" s="30">
        <f t="shared" si="62"/>
        <v>698.5</v>
      </c>
      <c r="R27" s="28">
        <f t="shared" si="19"/>
        <v>7.0210037070095451E-4</v>
      </c>
      <c r="S27" s="148">
        <f t="shared" si="20"/>
        <v>88946.867340256838</v>
      </c>
      <c r="T27" s="150">
        <f t="shared" si="21"/>
        <v>175685.66315370137</v>
      </c>
      <c r="U27" s="1">
        <f t="shared" si="22"/>
        <v>16.550698365869184</v>
      </c>
      <c r="V27" s="151">
        <v>61654979.780000001</v>
      </c>
      <c r="W27" s="40">
        <f t="shared" si="23"/>
        <v>1.8275608134503227</v>
      </c>
      <c r="X27" s="28">
        <f t="shared" si="24"/>
        <v>1.3070607876356625E-3</v>
      </c>
      <c r="Y27" s="67">
        <f t="shared" si="25"/>
        <v>5808.2882505887892</v>
      </c>
      <c r="Z27" s="148">
        <f t="shared" si="26"/>
        <v>786545.25484392815</v>
      </c>
      <c r="AA27" s="152">
        <v>10268477.639699999</v>
      </c>
      <c r="AB27" s="40">
        <f t="shared" si="27"/>
        <v>10.973216181955086</v>
      </c>
      <c r="AC27" s="40">
        <f t="shared" si="28"/>
        <v>2.1701139426260826E-3</v>
      </c>
      <c r="AD27" s="72">
        <f t="shared" si="29"/>
        <v>967.35540647197354</v>
      </c>
      <c r="AE27" s="146">
        <f t="shared" si="30"/>
        <v>769788.19304847717</v>
      </c>
      <c r="AF27" s="150">
        <f t="shared" si="31"/>
        <v>1556333.4478924053</v>
      </c>
      <c r="AG27" s="45">
        <f t="shared" si="32"/>
        <v>146.61643409254879</v>
      </c>
      <c r="AH27" s="25">
        <v>1074.7384999999999</v>
      </c>
      <c r="AI27" s="28">
        <f t="shared" si="33"/>
        <v>1.1520102664660517E-3</v>
      </c>
      <c r="AJ27" s="146">
        <f t="shared" si="34"/>
        <v>218918.61526300909</v>
      </c>
      <c r="AK27" s="150">
        <f t="shared" si="35"/>
        <v>218918.61526300909</v>
      </c>
      <c r="AL27" s="1">
        <f t="shared" si="36"/>
        <v>20.623515333302787</v>
      </c>
      <c r="AM27" s="50">
        <v>1020.5</v>
      </c>
      <c r="AN27" s="28">
        <f t="shared" si="37"/>
        <v>1.026404104498879E-3</v>
      </c>
      <c r="AO27" s="146">
        <f t="shared" si="38"/>
        <v>32507.154529851839</v>
      </c>
      <c r="AP27" s="75">
        <v>4.333333333333333</v>
      </c>
      <c r="AQ27" s="28">
        <f t="shared" si="39"/>
        <v>5.4559952994501996E-4</v>
      </c>
      <c r="AR27" s="148">
        <f t="shared" si="40"/>
        <v>51840.637649053555</v>
      </c>
      <c r="AS27" s="25">
        <v>36.083333333333336</v>
      </c>
      <c r="AT27" s="56">
        <f t="shared" si="41"/>
        <v>8.3115148071651837E-4</v>
      </c>
      <c r="AU27" s="146">
        <f t="shared" si="42"/>
        <v>105295.942830998</v>
      </c>
      <c r="AV27" s="77">
        <v>21.5</v>
      </c>
      <c r="AW27" s="28">
        <f t="shared" si="43"/>
        <v>5.566887520102651E-4</v>
      </c>
      <c r="AX27" s="148">
        <f t="shared" si="44"/>
        <v>70525.130937383336</v>
      </c>
      <c r="AY27" s="59">
        <v>35</v>
      </c>
      <c r="AZ27" s="28">
        <f t="shared" si="45"/>
        <v>3.6703020134228189E-4</v>
      </c>
      <c r="BA27" s="148">
        <f t="shared" si="46"/>
        <v>34873.709799496646</v>
      </c>
      <c r="BB27" s="150">
        <f t="shared" si="47"/>
        <v>295042.5757467834</v>
      </c>
      <c r="BC27" s="45">
        <f t="shared" si="48"/>
        <v>27.794872891830749</v>
      </c>
      <c r="BD27" s="155">
        <f t="shared" si="49"/>
        <v>2245980.3020558995</v>
      </c>
      <c r="BE27" s="146">
        <v>1133071</v>
      </c>
      <c r="BF27" s="146">
        <f t="shared" si="50"/>
        <v>0</v>
      </c>
      <c r="BG27" s="146">
        <f t="shared" si="51"/>
        <v>1112909.3020558995</v>
      </c>
      <c r="BH27" s="56">
        <f t="shared" si="52"/>
        <v>6.5812920477650524E-4</v>
      </c>
      <c r="BI27" s="1">
        <f t="shared" si="53"/>
        <v>-573.89232790667404</v>
      </c>
      <c r="BJ27" s="155">
        <f t="shared" si="54"/>
        <v>2245406.409727993</v>
      </c>
      <c r="BK27" s="63">
        <v>8</v>
      </c>
      <c r="BL27" s="1">
        <f t="shared" si="55"/>
        <v>0</v>
      </c>
      <c r="BM27" s="106">
        <v>755.67</v>
      </c>
      <c r="BN27" s="21">
        <f t="shared" si="56"/>
        <v>0</v>
      </c>
      <c r="BO27" s="150">
        <f t="shared" si="57"/>
        <v>2245406.409727993</v>
      </c>
      <c r="BP27" s="146">
        <f t="shared" si="58"/>
        <v>2245406.409727993</v>
      </c>
      <c r="BQ27" s="56">
        <f t="shared" si="59"/>
        <v>7.1883980105108796E-4</v>
      </c>
      <c r="BR27" s="158">
        <f t="shared" si="60"/>
        <v>4678.7531902069886</v>
      </c>
      <c r="BS27" s="159">
        <f t="shared" si="63"/>
        <v>2250085</v>
      </c>
      <c r="BT27" s="66">
        <f t="shared" si="61"/>
        <v>211.97220913801226</v>
      </c>
      <c r="BU27" s="160"/>
    </row>
    <row r="28" spans="1:76" ht="15.6" x14ac:dyDescent="0.3">
      <c r="A28" s="2" t="s">
        <v>406</v>
      </c>
      <c r="B28" s="8" t="s">
        <v>107</v>
      </c>
      <c r="C28" s="138">
        <v>6771</v>
      </c>
      <c r="D28" s="142">
        <v>0</v>
      </c>
      <c r="E28" s="143">
        <v>0</v>
      </c>
      <c r="F28" s="144">
        <v>0</v>
      </c>
      <c r="G28" s="143">
        <v>0</v>
      </c>
      <c r="H28" s="143">
        <v>0</v>
      </c>
      <c r="I28" s="144">
        <v>0</v>
      </c>
      <c r="J28" s="143">
        <f t="shared" si="15"/>
        <v>0</v>
      </c>
      <c r="K28" s="33">
        <f t="shared" si="16"/>
        <v>0</v>
      </c>
      <c r="L28" s="25">
        <v>2097</v>
      </c>
      <c r="M28" s="28">
        <f t="shared" si="17"/>
        <v>6.4528318608034619E-4</v>
      </c>
      <c r="N28" s="146">
        <f t="shared" si="18"/>
        <v>81748.87857114301</v>
      </c>
      <c r="O28" s="30">
        <v>0</v>
      </c>
      <c r="P28" s="30">
        <v>0</v>
      </c>
      <c r="Q28" s="30">
        <f t="shared" si="62"/>
        <v>0</v>
      </c>
      <c r="R28" s="28">
        <f t="shared" si="19"/>
        <v>0</v>
      </c>
      <c r="S28" s="148">
        <f t="shared" si="20"/>
        <v>0</v>
      </c>
      <c r="T28" s="150">
        <f t="shared" si="21"/>
        <v>81748.87857114301</v>
      </c>
      <c r="U28" s="1">
        <f t="shared" si="22"/>
        <v>12.073383336455917</v>
      </c>
      <c r="V28" s="151">
        <v>36632266.909999989</v>
      </c>
      <c r="W28" s="40">
        <f t="shared" si="23"/>
        <v>1.2515316377399701</v>
      </c>
      <c r="X28" s="28">
        <f t="shared" si="24"/>
        <v>8.9508809563880562E-4</v>
      </c>
      <c r="Y28" s="67">
        <f t="shared" si="25"/>
        <v>5410.1708625018446</v>
      </c>
      <c r="Z28" s="148">
        <f t="shared" si="26"/>
        <v>538633.93420707167</v>
      </c>
      <c r="AA28" s="152">
        <v>7592042.1366999997</v>
      </c>
      <c r="AB28" s="40">
        <f t="shared" si="27"/>
        <v>6.0387495451820392</v>
      </c>
      <c r="AC28" s="40">
        <f t="shared" si="28"/>
        <v>1.1942510169057469E-3</v>
      </c>
      <c r="AD28" s="72">
        <f t="shared" si="29"/>
        <v>1121.2586230542017</v>
      </c>
      <c r="AE28" s="146">
        <f t="shared" si="30"/>
        <v>423627.6788479134</v>
      </c>
      <c r="AF28" s="150">
        <f t="shared" si="31"/>
        <v>962261.61305498506</v>
      </c>
      <c r="AG28" s="45">
        <f t="shared" si="32"/>
        <v>142.115140016982</v>
      </c>
      <c r="AH28" s="25">
        <v>3054.9304000000002</v>
      </c>
      <c r="AI28" s="28">
        <f t="shared" si="33"/>
        <v>3.2745744049731563E-3</v>
      </c>
      <c r="AJ28" s="146">
        <f t="shared" si="34"/>
        <v>622273.35569803312</v>
      </c>
      <c r="AK28" s="150">
        <f t="shared" si="35"/>
        <v>622273.35569803312</v>
      </c>
      <c r="AL28" s="1">
        <f t="shared" si="36"/>
        <v>91.902725697538486</v>
      </c>
      <c r="AM28" s="50">
        <v>825.55555555555554</v>
      </c>
      <c r="AN28" s="28">
        <f t="shared" si="37"/>
        <v>8.3033180863701565E-4</v>
      </c>
      <c r="AO28" s="146">
        <f t="shared" si="38"/>
        <v>26297.366014132411</v>
      </c>
      <c r="AP28" s="75">
        <v>4</v>
      </c>
      <c r="AQ28" s="28">
        <f t="shared" si="39"/>
        <v>5.0363033533386465E-4</v>
      </c>
      <c r="AR28" s="148">
        <f t="shared" si="40"/>
        <v>47852.896291434059</v>
      </c>
      <c r="AS28" s="25">
        <v>23</v>
      </c>
      <c r="AT28" s="56">
        <f t="shared" si="41"/>
        <v>5.2978708701560977E-4</v>
      </c>
      <c r="AU28" s="146">
        <f t="shared" si="42"/>
        <v>67117.044391121104</v>
      </c>
      <c r="AV28" s="77">
        <v>15.444444444444445</v>
      </c>
      <c r="AW28" s="28">
        <f t="shared" si="43"/>
        <v>3.9989527922184415E-4</v>
      </c>
      <c r="AX28" s="148">
        <f t="shared" si="44"/>
        <v>50661.463567422645</v>
      </c>
      <c r="AY28" s="59">
        <v>45</v>
      </c>
      <c r="AZ28" s="28">
        <f t="shared" si="45"/>
        <v>4.7189597315436244E-4</v>
      </c>
      <c r="BA28" s="148">
        <f t="shared" si="46"/>
        <v>44837.626885067111</v>
      </c>
      <c r="BB28" s="150">
        <f t="shared" si="47"/>
        <v>236766.39714917736</v>
      </c>
      <c r="BC28" s="45">
        <f t="shared" si="48"/>
        <v>34.967714835205634</v>
      </c>
      <c r="BD28" s="155">
        <f t="shared" si="49"/>
        <v>1903050.2444733386</v>
      </c>
      <c r="BE28" s="146">
        <v>777765</v>
      </c>
      <c r="BF28" s="146">
        <f t="shared" si="50"/>
        <v>0</v>
      </c>
      <c r="BG28" s="146">
        <f t="shared" si="51"/>
        <v>1125285.2444733386</v>
      </c>
      <c r="BH28" s="56">
        <f t="shared" si="52"/>
        <v>6.6544783274241636E-4</v>
      </c>
      <c r="BI28" s="1">
        <f t="shared" si="53"/>
        <v>-580.27421220835299</v>
      </c>
      <c r="BJ28" s="155">
        <f t="shared" si="54"/>
        <v>1902469.9702611302</v>
      </c>
      <c r="BK28" s="63">
        <v>7.6</v>
      </c>
      <c r="BL28" s="1">
        <f t="shared" si="55"/>
        <v>0</v>
      </c>
      <c r="BM28" s="106">
        <v>882</v>
      </c>
      <c r="BN28" s="21">
        <f t="shared" si="56"/>
        <v>0</v>
      </c>
      <c r="BO28" s="150">
        <f t="shared" si="57"/>
        <v>1902469.9702611302</v>
      </c>
      <c r="BP28" s="146">
        <f t="shared" si="58"/>
        <v>1902469.9702611302</v>
      </c>
      <c r="BQ28" s="56">
        <f t="shared" si="59"/>
        <v>6.0905283293185522E-4</v>
      </c>
      <c r="BR28" s="158">
        <f t="shared" si="60"/>
        <v>3964.1765535489594</v>
      </c>
      <c r="BS28" s="159">
        <f t="shared" si="63"/>
        <v>1906434</v>
      </c>
      <c r="BT28" s="66">
        <f t="shared" si="61"/>
        <v>281.55870624723082</v>
      </c>
      <c r="BU28" s="160"/>
    </row>
    <row r="29" spans="1:76" ht="15.6" x14ac:dyDescent="0.3">
      <c r="A29" s="2" t="s">
        <v>555</v>
      </c>
      <c r="B29" s="8" t="s">
        <v>258</v>
      </c>
      <c r="C29" s="138">
        <v>48353</v>
      </c>
      <c r="D29" s="142">
        <v>0</v>
      </c>
      <c r="E29" s="143">
        <v>0</v>
      </c>
      <c r="F29" s="144">
        <v>0</v>
      </c>
      <c r="G29" s="143">
        <v>0</v>
      </c>
      <c r="H29" s="143">
        <v>0</v>
      </c>
      <c r="I29" s="144">
        <v>0</v>
      </c>
      <c r="J29" s="143">
        <f t="shared" si="15"/>
        <v>0</v>
      </c>
      <c r="K29" s="33">
        <f t="shared" si="16"/>
        <v>0</v>
      </c>
      <c r="L29" s="25">
        <v>17824</v>
      </c>
      <c r="M29" s="28">
        <f t="shared" si="17"/>
        <v>5.48475322303104E-3</v>
      </c>
      <c r="N29" s="146">
        <f t="shared" si="18"/>
        <v>694845.97599048784</v>
      </c>
      <c r="O29" s="30">
        <v>2911</v>
      </c>
      <c r="P29" s="30">
        <v>2651.5</v>
      </c>
      <c r="Q29" s="30">
        <f t="shared" si="62"/>
        <v>4236.75</v>
      </c>
      <c r="R29" s="28">
        <f t="shared" si="19"/>
        <v>4.2585880394663839E-3</v>
      </c>
      <c r="S29" s="148">
        <f t="shared" si="20"/>
        <v>539507.00100763526</v>
      </c>
      <c r="T29" s="150">
        <f t="shared" si="21"/>
        <v>1234352.9769981231</v>
      </c>
      <c r="U29" s="1">
        <f t="shared" si="22"/>
        <v>25.52795022021639</v>
      </c>
      <c r="V29" s="151">
        <v>195151680.15999877</v>
      </c>
      <c r="W29" s="40">
        <f t="shared" si="23"/>
        <v>11.980489263956818</v>
      </c>
      <c r="X29" s="28">
        <f t="shared" si="24"/>
        <v>8.5683757379566121E-3</v>
      </c>
      <c r="Y29" s="67">
        <f t="shared" si="25"/>
        <v>4035.9787429942044</v>
      </c>
      <c r="Z29" s="148">
        <f t="shared" si="26"/>
        <v>5156160.5566949323</v>
      </c>
      <c r="AA29" s="152">
        <v>56035914.298699997</v>
      </c>
      <c r="AB29" s="40">
        <f t="shared" si="27"/>
        <v>41.723466784840888</v>
      </c>
      <c r="AC29" s="40">
        <f t="shared" si="28"/>
        <v>8.2514256078701637E-3</v>
      </c>
      <c r="AD29" s="72">
        <f t="shared" si="29"/>
        <v>1158.8921948731206</v>
      </c>
      <c r="AE29" s="146">
        <f t="shared" si="30"/>
        <v>2926966.1302069011</v>
      </c>
      <c r="AF29" s="150">
        <f t="shared" si="31"/>
        <v>8083126.6869018339</v>
      </c>
      <c r="AG29" s="45">
        <f t="shared" si="32"/>
        <v>167.16908334336719</v>
      </c>
      <c r="AH29" s="25">
        <v>4806.7300999999998</v>
      </c>
      <c r="AI29" s="28">
        <f t="shared" si="33"/>
        <v>5.1523253548015555E-3</v>
      </c>
      <c r="AJ29" s="146">
        <f t="shared" si="34"/>
        <v>979105.79869896278</v>
      </c>
      <c r="AK29" s="150">
        <f t="shared" si="35"/>
        <v>979105.79869896278</v>
      </c>
      <c r="AL29" s="1">
        <f t="shared" si="36"/>
        <v>20.249122054452936</v>
      </c>
      <c r="AM29" s="50">
        <v>7306.5555555555557</v>
      </c>
      <c r="AN29" s="28">
        <f t="shared" si="37"/>
        <v>7.3488276452438111E-3</v>
      </c>
      <c r="AO29" s="146">
        <f t="shared" si="38"/>
        <v>232744.07694795873</v>
      </c>
      <c r="AP29" s="75">
        <v>64</v>
      </c>
      <c r="AQ29" s="28">
        <f t="shared" si="39"/>
        <v>8.0580853653418345E-3</v>
      </c>
      <c r="AR29" s="148">
        <f t="shared" si="40"/>
        <v>765646.34066294495</v>
      </c>
      <c r="AS29" s="25">
        <v>312.08333333333337</v>
      </c>
      <c r="AT29" s="56">
        <f t="shared" si="41"/>
        <v>7.1885965249038368E-3</v>
      </c>
      <c r="AU29" s="146">
        <f t="shared" si="42"/>
        <v>910700.47552445147</v>
      </c>
      <c r="AV29" s="77">
        <v>189.44444444444446</v>
      </c>
      <c r="AW29" s="28">
        <f t="shared" si="43"/>
        <v>4.905190295490967E-3</v>
      </c>
      <c r="AX29" s="148">
        <f t="shared" si="44"/>
        <v>621422.98836299009</v>
      </c>
      <c r="AY29" s="59">
        <v>506</v>
      </c>
      <c r="AZ29" s="28">
        <f t="shared" si="45"/>
        <v>5.3062080536912751E-3</v>
      </c>
      <c r="BA29" s="148">
        <f t="shared" si="46"/>
        <v>504174.20452986576</v>
      </c>
      <c r="BB29" s="150">
        <f t="shared" si="47"/>
        <v>3034688.0860282113</v>
      </c>
      <c r="BC29" s="45">
        <f t="shared" si="48"/>
        <v>62.761112775385421</v>
      </c>
      <c r="BD29" s="155">
        <f t="shared" si="49"/>
        <v>13331273.548627131</v>
      </c>
      <c r="BE29" s="146">
        <v>8253445</v>
      </c>
      <c r="BF29" s="146">
        <f t="shared" si="50"/>
        <v>0</v>
      </c>
      <c r="BG29" s="146">
        <f t="shared" si="51"/>
        <v>5077828.5486271307</v>
      </c>
      <c r="BH29" s="56">
        <f t="shared" si="52"/>
        <v>3.0028208574821966E-3</v>
      </c>
      <c r="BI29" s="1">
        <f t="shared" si="53"/>
        <v>-2618.4764931870614</v>
      </c>
      <c r="BJ29" s="155">
        <f t="shared" si="54"/>
        <v>13328655.072133943</v>
      </c>
      <c r="BK29" s="63">
        <v>7.6</v>
      </c>
      <c r="BL29" s="1">
        <f t="shared" si="55"/>
        <v>0</v>
      </c>
      <c r="BM29" s="106">
        <v>955</v>
      </c>
      <c r="BN29" s="21">
        <f t="shared" si="56"/>
        <v>0</v>
      </c>
      <c r="BO29" s="150">
        <f t="shared" si="57"/>
        <v>13328655.072133943</v>
      </c>
      <c r="BP29" s="146">
        <f t="shared" si="58"/>
        <v>13328655.072133943</v>
      </c>
      <c r="BQ29" s="56">
        <f t="shared" si="59"/>
        <v>4.2670082880417156E-3</v>
      </c>
      <c r="BR29" s="158">
        <f t="shared" si="60"/>
        <v>27772.917708678702</v>
      </c>
      <c r="BS29" s="159">
        <f t="shared" si="63"/>
        <v>13356428</v>
      </c>
      <c r="BT29" s="66">
        <f t="shared" si="61"/>
        <v>276.22749364051867</v>
      </c>
      <c r="BU29" s="160"/>
    </row>
    <row r="30" spans="1:76" ht="15.6" x14ac:dyDescent="0.3">
      <c r="A30" s="2" t="s">
        <v>331</v>
      </c>
      <c r="B30" s="8" t="s">
        <v>32</v>
      </c>
      <c r="C30" s="138">
        <v>12061</v>
      </c>
      <c r="D30" s="142">
        <v>0</v>
      </c>
      <c r="E30" s="143">
        <v>0</v>
      </c>
      <c r="F30" s="144">
        <v>0</v>
      </c>
      <c r="G30" s="143">
        <v>0</v>
      </c>
      <c r="H30" s="143">
        <v>0</v>
      </c>
      <c r="I30" s="144">
        <v>0</v>
      </c>
      <c r="J30" s="143">
        <f t="shared" si="15"/>
        <v>0</v>
      </c>
      <c r="K30" s="33">
        <f t="shared" si="16"/>
        <v>0</v>
      </c>
      <c r="L30" s="25">
        <v>3166</v>
      </c>
      <c r="M30" s="28">
        <f t="shared" si="17"/>
        <v>9.7423298384853411E-4</v>
      </c>
      <c r="N30" s="146">
        <f t="shared" si="18"/>
        <v>123422.48429005187</v>
      </c>
      <c r="O30" s="30">
        <v>1062</v>
      </c>
      <c r="P30" s="30">
        <v>225</v>
      </c>
      <c r="Q30" s="30">
        <f t="shared" si="62"/>
        <v>1174.5</v>
      </c>
      <c r="R30" s="28">
        <f t="shared" si="19"/>
        <v>1.180553880298169E-3</v>
      </c>
      <c r="S30" s="148">
        <f t="shared" si="20"/>
        <v>149560.62375251489</v>
      </c>
      <c r="T30" s="150">
        <f t="shared" si="21"/>
        <v>272983.10804256675</v>
      </c>
      <c r="U30" s="1">
        <f t="shared" si="22"/>
        <v>22.633538516090436</v>
      </c>
      <c r="V30" s="151">
        <v>60917552.719999902</v>
      </c>
      <c r="W30" s="40">
        <f t="shared" si="23"/>
        <v>2.3879442706542173</v>
      </c>
      <c r="X30" s="28">
        <f t="shared" si="24"/>
        <v>1.7078437534118257E-3</v>
      </c>
      <c r="Y30" s="67">
        <f t="shared" si="25"/>
        <v>5050.7878882347986</v>
      </c>
      <c r="Z30" s="148">
        <f t="shared" si="26"/>
        <v>1027722.974300835</v>
      </c>
      <c r="AA30" s="152">
        <v>11752080.9364</v>
      </c>
      <c r="AB30" s="40">
        <f t="shared" si="27"/>
        <v>12.378039411678945</v>
      </c>
      <c r="AC30" s="40">
        <f t="shared" si="28"/>
        <v>2.4479382766405774E-3</v>
      </c>
      <c r="AD30" s="72">
        <f t="shared" si="29"/>
        <v>974.3869443993035</v>
      </c>
      <c r="AE30" s="146">
        <f t="shared" si="30"/>
        <v>868338.72897430637</v>
      </c>
      <c r="AF30" s="150">
        <f t="shared" si="31"/>
        <v>1896061.7032751413</v>
      </c>
      <c r="AG30" s="45">
        <f t="shared" si="32"/>
        <v>157.20601138173794</v>
      </c>
      <c r="AH30" s="25">
        <v>1728.8457000000001</v>
      </c>
      <c r="AI30" s="28">
        <f t="shared" si="33"/>
        <v>1.8531465984848294E-3</v>
      </c>
      <c r="AJ30" s="146">
        <f t="shared" si="34"/>
        <v>352156.8331714251</v>
      </c>
      <c r="AK30" s="150">
        <f t="shared" si="35"/>
        <v>352156.8331714251</v>
      </c>
      <c r="AL30" s="1">
        <f t="shared" si="36"/>
        <v>29.197979700806325</v>
      </c>
      <c r="AM30" s="50">
        <v>1512.0833333333333</v>
      </c>
      <c r="AN30" s="28">
        <f t="shared" si="37"/>
        <v>1.5208314940496617E-3</v>
      </c>
      <c r="AO30" s="146">
        <f t="shared" si="38"/>
        <v>48166.121096207869</v>
      </c>
      <c r="AP30" s="75">
        <v>14</v>
      </c>
      <c r="AQ30" s="28">
        <f t="shared" si="39"/>
        <v>1.7627061736685261E-3</v>
      </c>
      <c r="AR30" s="148">
        <f t="shared" si="40"/>
        <v>167485.13702001917</v>
      </c>
      <c r="AS30" s="25">
        <v>53.916666666666664</v>
      </c>
      <c r="AT30" s="56">
        <f t="shared" si="41"/>
        <v>1.2419284249967375E-3</v>
      </c>
      <c r="AU30" s="146">
        <f t="shared" si="42"/>
        <v>157335.97000382378</v>
      </c>
      <c r="AV30" s="77">
        <v>43.916666666666664</v>
      </c>
      <c r="AW30" s="28">
        <f t="shared" si="43"/>
        <v>1.1371122957729058E-3</v>
      </c>
      <c r="AX30" s="148">
        <f t="shared" si="44"/>
        <v>144057.14730232951</v>
      </c>
      <c r="AY30" s="59">
        <v>73</v>
      </c>
      <c r="AZ30" s="28">
        <f t="shared" si="45"/>
        <v>7.6552013422818792E-4</v>
      </c>
      <c r="BA30" s="148">
        <f t="shared" si="46"/>
        <v>72736.594724664421</v>
      </c>
      <c r="BB30" s="150">
        <f t="shared" si="47"/>
        <v>589780.97014704475</v>
      </c>
      <c r="BC30" s="45">
        <f t="shared" si="48"/>
        <v>48.899839992292904</v>
      </c>
      <c r="BD30" s="155">
        <f t="shared" si="49"/>
        <v>3110982.6146361777</v>
      </c>
      <c r="BE30" s="146">
        <v>1376286</v>
      </c>
      <c r="BF30" s="146">
        <f t="shared" si="50"/>
        <v>0</v>
      </c>
      <c r="BG30" s="146">
        <f t="shared" si="51"/>
        <v>1734696.6146361777</v>
      </c>
      <c r="BH30" s="56">
        <f t="shared" si="52"/>
        <v>1.025828880583532E-3</v>
      </c>
      <c r="BI30" s="1">
        <f t="shared" si="53"/>
        <v>-894.52849081800457</v>
      </c>
      <c r="BJ30" s="155">
        <f t="shared" si="54"/>
        <v>3110088.0861453596</v>
      </c>
      <c r="BK30" s="63">
        <v>7.8</v>
      </c>
      <c r="BL30" s="1">
        <f t="shared" si="55"/>
        <v>0</v>
      </c>
      <c r="BM30" s="106">
        <v>1165</v>
      </c>
      <c r="BN30" s="21">
        <f t="shared" si="56"/>
        <v>0</v>
      </c>
      <c r="BO30" s="150">
        <f t="shared" si="57"/>
        <v>3110088.0861453596</v>
      </c>
      <c r="BP30" s="146">
        <f t="shared" si="58"/>
        <v>3110088.0861453596</v>
      </c>
      <c r="BQ30" s="56">
        <f t="shared" si="59"/>
        <v>9.9565721884926624E-4</v>
      </c>
      <c r="BR30" s="158">
        <f t="shared" si="60"/>
        <v>6480.4903432337169</v>
      </c>
      <c r="BS30" s="159">
        <f t="shared" si="63"/>
        <v>3116569</v>
      </c>
      <c r="BT30" s="66">
        <f t="shared" si="61"/>
        <v>258.40054721830694</v>
      </c>
      <c r="BU30" s="160"/>
    </row>
    <row r="31" spans="1:76" ht="15.6" x14ac:dyDescent="0.3">
      <c r="A31" s="2" t="s">
        <v>508</v>
      </c>
      <c r="B31" s="136" t="s">
        <v>209</v>
      </c>
      <c r="C31" s="138">
        <v>15486</v>
      </c>
      <c r="D31" s="142">
        <v>0</v>
      </c>
      <c r="E31" s="143">
        <v>0</v>
      </c>
      <c r="F31" s="144">
        <v>0</v>
      </c>
      <c r="G31" s="143">
        <v>0</v>
      </c>
      <c r="H31" s="143">
        <v>0</v>
      </c>
      <c r="I31" s="144">
        <v>0</v>
      </c>
      <c r="J31" s="143">
        <f t="shared" si="15"/>
        <v>0</v>
      </c>
      <c r="K31" s="33">
        <f t="shared" si="16"/>
        <v>0</v>
      </c>
      <c r="L31" s="25">
        <v>3436</v>
      </c>
      <c r="M31" s="28">
        <f t="shared" si="17"/>
        <v>1.0573166558760466E-3</v>
      </c>
      <c r="N31" s="146">
        <f t="shared" si="18"/>
        <v>133948.09097303168</v>
      </c>
      <c r="O31" s="30">
        <v>0</v>
      </c>
      <c r="P31" s="30">
        <v>403.5</v>
      </c>
      <c r="Q31" s="30">
        <f t="shared" si="62"/>
        <v>201.75</v>
      </c>
      <c r="R31" s="28">
        <f t="shared" si="19"/>
        <v>2.0278990664125636E-4</v>
      </c>
      <c r="S31" s="148">
        <f t="shared" si="20"/>
        <v>25690.80957179215</v>
      </c>
      <c r="T31" s="150">
        <f t="shared" si="21"/>
        <v>159638.90054482382</v>
      </c>
      <c r="U31" s="1">
        <f t="shared" si="22"/>
        <v>10.308594895055135</v>
      </c>
      <c r="V31" s="151">
        <v>80339957.32000047</v>
      </c>
      <c r="W31" s="40">
        <f t="shared" si="23"/>
        <v>2.9850177172087973</v>
      </c>
      <c r="X31" s="28">
        <f t="shared" si="24"/>
        <v>2.1348671846357641E-3</v>
      </c>
      <c r="Y31" s="67">
        <f t="shared" si="25"/>
        <v>5187.9089061087734</v>
      </c>
      <c r="Z31" s="148">
        <f t="shared" si="26"/>
        <v>1284691.3239855664</v>
      </c>
      <c r="AA31" s="152">
        <v>17090923.512600001</v>
      </c>
      <c r="AB31" s="40">
        <f t="shared" si="27"/>
        <v>14.031786861792428</v>
      </c>
      <c r="AC31" s="40">
        <f t="shared" si="28"/>
        <v>2.7749910148318871E-3</v>
      </c>
      <c r="AD31" s="72">
        <f t="shared" si="29"/>
        <v>1103.6370600929872</v>
      </c>
      <c r="AE31" s="146">
        <f t="shared" si="30"/>
        <v>984351.68636731093</v>
      </c>
      <c r="AF31" s="150">
        <f t="shared" si="31"/>
        <v>2269043.0103528774</v>
      </c>
      <c r="AG31" s="45">
        <f t="shared" si="32"/>
        <v>146.52221428082638</v>
      </c>
      <c r="AH31" s="25">
        <v>2867.8719000000001</v>
      </c>
      <c r="AI31" s="28">
        <f t="shared" si="33"/>
        <v>3.0740667350332217E-3</v>
      </c>
      <c r="AJ31" s="146">
        <f t="shared" si="34"/>
        <v>584170.51692080905</v>
      </c>
      <c r="AK31" s="150">
        <f t="shared" si="35"/>
        <v>584170.51692080905</v>
      </c>
      <c r="AL31" s="1">
        <f t="shared" si="36"/>
        <v>37.722492375100678</v>
      </c>
      <c r="AM31" s="50">
        <v>2068.7777777777778</v>
      </c>
      <c r="AN31" s="28">
        <f t="shared" si="37"/>
        <v>2.0807466951564733E-3</v>
      </c>
      <c r="AO31" s="146">
        <f t="shared" si="38"/>
        <v>65899.146408766013</v>
      </c>
      <c r="AP31" s="75">
        <v>12.333333333333334</v>
      </c>
      <c r="AQ31" s="28">
        <f t="shared" si="39"/>
        <v>1.5528602006127494E-3</v>
      </c>
      <c r="AR31" s="148">
        <f t="shared" si="40"/>
        <v>147546.43023192167</v>
      </c>
      <c r="AS31" s="25">
        <v>90.75</v>
      </c>
      <c r="AT31" s="56">
        <f t="shared" si="41"/>
        <v>2.0903555715941998E-3</v>
      </c>
      <c r="AU31" s="146">
        <f t="shared" si="42"/>
        <v>264820.51210844528</v>
      </c>
      <c r="AV31" s="77">
        <v>60.222222222222221</v>
      </c>
      <c r="AW31" s="28">
        <f t="shared" si="43"/>
        <v>1.5593038945197089E-3</v>
      </c>
      <c r="AX31" s="148">
        <f t="shared" si="44"/>
        <v>197543.26081685667</v>
      </c>
      <c r="AY31" s="59">
        <v>106</v>
      </c>
      <c r="AZ31" s="28">
        <f t="shared" si="45"/>
        <v>1.1115771812080536E-3</v>
      </c>
      <c r="BA31" s="148">
        <f t="shared" si="46"/>
        <v>105617.52110704697</v>
      </c>
      <c r="BB31" s="150">
        <f t="shared" si="47"/>
        <v>781426.87067303667</v>
      </c>
      <c r="BC31" s="45">
        <f t="shared" si="48"/>
        <v>50.460213784904859</v>
      </c>
      <c r="BD31" s="155">
        <f t="shared" si="49"/>
        <v>3794279.2984915469</v>
      </c>
      <c r="BE31" s="146">
        <v>1784055</v>
      </c>
      <c r="BF31" s="146">
        <f t="shared" si="50"/>
        <v>0</v>
      </c>
      <c r="BG31" s="146">
        <f t="shared" si="51"/>
        <v>2010224.2984915469</v>
      </c>
      <c r="BH31" s="56">
        <f t="shared" si="52"/>
        <v>1.1887647237242684E-3</v>
      </c>
      <c r="BI31" s="1">
        <f t="shared" si="53"/>
        <v>-1036.6094524906114</v>
      </c>
      <c r="BJ31" s="155">
        <f t="shared" si="54"/>
        <v>3793242.6890390562</v>
      </c>
      <c r="BK31" s="63">
        <v>7</v>
      </c>
      <c r="BL31" s="1">
        <f t="shared" si="55"/>
        <v>0</v>
      </c>
      <c r="BM31" s="106">
        <v>880</v>
      </c>
      <c r="BN31" s="21">
        <f t="shared" si="56"/>
        <v>0</v>
      </c>
      <c r="BO31" s="150">
        <f t="shared" si="57"/>
        <v>3793242.6890390562</v>
      </c>
      <c r="BP31" s="146">
        <f t="shared" si="58"/>
        <v>3793242.6890390562</v>
      </c>
      <c r="BQ31" s="56">
        <f t="shared" si="59"/>
        <v>1.2143609317734352E-3</v>
      </c>
      <c r="BR31" s="158">
        <f t="shared" si="60"/>
        <v>7903.9795449416024</v>
      </c>
      <c r="BS31" s="159">
        <f t="shared" si="63"/>
        <v>3801147</v>
      </c>
      <c r="BT31" s="66">
        <f t="shared" si="61"/>
        <v>245.45699341340566</v>
      </c>
      <c r="BU31" s="160"/>
    </row>
    <row r="32" spans="1:76" ht="15.6" x14ac:dyDescent="0.3">
      <c r="A32" s="2" t="s">
        <v>407</v>
      </c>
      <c r="B32" s="8" t="s">
        <v>108</v>
      </c>
      <c r="C32" s="138">
        <v>10242</v>
      </c>
      <c r="D32" s="142">
        <v>0</v>
      </c>
      <c r="E32" s="143">
        <v>0</v>
      </c>
      <c r="F32" s="144">
        <v>0</v>
      </c>
      <c r="G32" s="143">
        <v>0</v>
      </c>
      <c r="H32" s="143">
        <v>0</v>
      </c>
      <c r="I32" s="144">
        <v>0</v>
      </c>
      <c r="J32" s="143">
        <f t="shared" si="15"/>
        <v>0</v>
      </c>
      <c r="K32" s="33">
        <f t="shared" si="16"/>
        <v>0</v>
      </c>
      <c r="L32" s="25">
        <v>2486</v>
      </c>
      <c r="M32" s="28">
        <f t="shared" si="17"/>
        <v>7.6498521726072518E-4</v>
      </c>
      <c r="N32" s="146">
        <f t="shared" si="18"/>
        <v>96913.54894032501</v>
      </c>
      <c r="O32" s="30">
        <v>0</v>
      </c>
      <c r="P32" s="30">
        <v>0</v>
      </c>
      <c r="Q32" s="30">
        <f t="shared" si="62"/>
        <v>0</v>
      </c>
      <c r="R32" s="28">
        <f t="shared" si="19"/>
        <v>0</v>
      </c>
      <c r="S32" s="148">
        <f t="shared" si="20"/>
        <v>0</v>
      </c>
      <c r="T32" s="150">
        <f t="shared" si="21"/>
        <v>96913.54894032501</v>
      </c>
      <c r="U32" s="1">
        <f t="shared" si="22"/>
        <v>9.4623656454134952</v>
      </c>
      <c r="V32" s="151">
        <v>76080776.590000004</v>
      </c>
      <c r="W32" s="40">
        <f t="shared" si="23"/>
        <v>1.3787788282616951</v>
      </c>
      <c r="X32" s="28">
        <f t="shared" si="24"/>
        <v>9.8609454086551716E-4</v>
      </c>
      <c r="Y32" s="67">
        <f t="shared" si="25"/>
        <v>7428.3124965826992</v>
      </c>
      <c r="Z32" s="148">
        <f t="shared" si="26"/>
        <v>593398.55443775421</v>
      </c>
      <c r="AA32" s="152">
        <v>16569040.2437</v>
      </c>
      <c r="AB32" s="40">
        <f t="shared" si="27"/>
        <v>6.3309982024991029</v>
      </c>
      <c r="AC32" s="40">
        <f t="shared" si="28"/>
        <v>1.2520474619443895E-3</v>
      </c>
      <c r="AD32" s="72">
        <f t="shared" si="29"/>
        <v>1617.7543686487013</v>
      </c>
      <c r="AE32" s="146">
        <f t="shared" si="30"/>
        <v>444129.37699242792</v>
      </c>
      <c r="AF32" s="150">
        <f t="shared" si="31"/>
        <v>1037527.9314301822</v>
      </c>
      <c r="AG32" s="45">
        <f t="shared" si="32"/>
        <v>101.30130164325153</v>
      </c>
      <c r="AH32" s="25">
        <v>2395.3548999999998</v>
      </c>
      <c r="AI32" s="28">
        <f t="shared" si="33"/>
        <v>2.5675766120128408E-3</v>
      </c>
      <c r="AJ32" s="146">
        <f t="shared" si="34"/>
        <v>487921.27366002393</v>
      </c>
      <c r="AK32" s="150">
        <f t="shared" si="35"/>
        <v>487921.27366002393</v>
      </c>
      <c r="AL32" s="1">
        <f t="shared" si="36"/>
        <v>47.639257338412804</v>
      </c>
      <c r="AM32" s="50">
        <v>734.38888888888891</v>
      </c>
      <c r="AN32" s="28">
        <f t="shared" si="37"/>
        <v>7.3863769706411237E-4</v>
      </c>
      <c r="AO32" s="146">
        <f t="shared" si="38"/>
        <v>23393.329834509848</v>
      </c>
      <c r="AP32" s="75">
        <v>2.6666666666666665</v>
      </c>
      <c r="AQ32" s="28">
        <f t="shared" si="39"/>
        <v>3.3575355688924305E-4</v>
      </c>
      <c r="AR32" s="148">
        <f t="shared" si="40"/>
        <v>31901.930860956032</v>
      </c>
      <c r="AS32" s="25">
        <v>24.833333333333332</v>
      </c>
      <c r="AT32" s="56">
        <f t="shared" si="41"/>
        <v>5.7201649250236133E-4</v>
      </c>
      <c r="AU32" s="146">
        <f t="shared" si="42"/>
        <v>72466.953726645268</v>
      </c>
      <c r="AV32" s="77">
        <v>20.611111111111111</v>
      </c>
      <c r="AW32" s="28">
        <f t="shared" si="43"/>
        <v>5.3367319637159783E-4</v>
      </c>
      <c r="AX32" s="148">
        <f t="shared" si="44"/>
        <v>67609.363250049661</v>
      </c>
      <c r="AY32" s="59">
        <v>85</v>
      </c>
      <c r="AZ32" s="28">
        <f t="shared" si="45"/>
        <v>8.9135906040268458E-4</v>
      </c>
      <c r="BA32" s="148">
        <f t="shared" si="46"/>
        <v>84693.295227348994</v>
      </c>
      <c r="BB32" s="150">
        <f t="shared" si="47"/>
        <v>280064.87289950979</v>
      </c>
      <c r="BC32" s="45">
        <f t="shared" si="48"/>
        <v>27.344744473687737</v>
      </c>
      <c r="BD32" s="155">
        <f t="shared" si="49"/>
        <v>1902427.6269300408</v>
      </c>
      <c r="BE32" s="146">
        <v>968039</v>
      </c>
      <c r="BF32" s="146">
        <f t="shared" si="50"/>
        <v>0</v>
      </c>
      <c r="BG32" s="146">
        <f t="shared" si="51"/>
        <v>934388.62693004077</v>
      </c>
      <c r="BH32" s="56">
        <f t="shared" si="52"/>
        <v>5.5255935309164175E-4</v>
      </c>
      <c r="BI32" s="1">
        <f t="shared" si="53"/>
        <v>-481.83482992531185</v>
      </c>
      <c r="BJ32" s="155">
        <f t="shared" si="54"/>
        <v>1901945.7921001154</v>
      </c>
      <c r="BK32" s="63">
        <v>7.5</v>
      </c>
      <c r="BL32" s="1">
        <f t="shared" si="55"/>
        <v>0</v>
      </c>
      <c r="BM32" s="106">
        <v>661</v>
      </c>
      <c r="BN32" s="21">
        <f t="shared" si="56"/>
        <v>0</v>
      </c>
      <c r="BO32" s="150">
        <f t="shared" si="57"/>
        <v>1901945.7921001154</v>
      </c>
      <c r="BP32" s="146">
        <f t="shared" si="58"/>
        <v>1901945.7921001154</v>
      </c>
      <c r="BQ32" s="56">
        <f t="shared" si="59"/>
        <v>6.0888502361085804E-4</v>
      </c>
      <c r="BR32" s="158">
        <f t="shared" si="60"/>
        <v>3963.084323548876</v>
      </c>
      <c r="BS32" s="159">
        <f t="shared" si="63"/>
        <v>1905909</v>
      </c>
      <c r="BT32" s="66">
        <f t="shared" si="61"/>
        <v>186.08758055067369</v>
      </c>
      <c r="BU32" s="160"/>
    </row>
    <row r="33" spans="1:73" ht="15.6" x14ac:dyDescent="0.3">
      <c r="A33" s="2" t="s">
        <v>371</v>
      </c>
      <c r="B33" s="8" t="s">
        <v>72</v>
      </c>
      <c r="C33" s="138">
        <v>2276</v>
      </c>
      <c r="D33" s="142">
        <v>0</v>
      </c>
      <c r="E33" s="143">
        <v>0</v>
      </c>
      <c r="F33" s="144">
        <v>0</v>
      </c>
      <c r="G33" s="143">
        <v>0</v>
      </c>
      <c r="H33" s="143">
        <v>0</v>
      </c>
      <c r="I33" s="144">
        <v>0</v>
      </c>
      <c r="J33" s="143">
        <f t="shared" si="15"/>
        <v>0</v>
      </c>
      <c r="K33" s="33">
        <f t="shared" si="16"/>
        <v>0</v>
      </c>
      <c r="L33" s="25">
        <v>553</v>
      </c>
      <c r="M33" s="28">
        <f t="shared" si="17"/>
        <v>1.7016766900449759E-4</v>
      </c>
      <c r="N33" s="146">
        <f t="shared" si="18"/>
        <v>21558.001835880823</v>
      </c>
      <c r="O33" s="30">
        <v>0</v>
      </c>
      <c r="P33" s="30">
        <v>44</v>
      </c>
      <c r="Q33" s="30">
        <f t="shared" si="62"/>
        <v>22</v>
      </c>
      <c r="R33" s="28">
        <f t="shared" si="19"/>
        <v>2.2113397502392269E-5</v>
      </c>
      <c r="S33" s="148">
        <f t="shared" si="20"/>
        <v>2801.4761367010033</v>
      </c>
      <c r="T33" s="150">
        <f t="shared" si="21"/>
        <v>24359.477972581826</v>
      </c>
      <c r="U33" s="1">
        <f t="shared" si="22"/>
        <v>10.702758335932261</v>
      </c>
      <c r="V33" s="151">
        <v>12716638.59</v>
      </c>
      <c r="W33" s="40">
        <f t="shared" si="23"/>
        <v>0.40735418902865905</v>
      </c>
      <c r="X33" s="28">
        <f t="shared" si="24"/>
        <v>2.9133732964720219E-4</v>
      </c>
      <c r="Y33" s="67">
        <f t="shared" si="25"/>
        <v>5587.2753031634447</v>
      </c>
      <c r="Z33" s="148">
        <f t="shared" si="26"/>
        <v>175317.01383790781</v>
      </c>
      <c r="AA33" s="152">
        <v>2264226.8725999999</v>
      </c>
      <c r="AB33" s="40">
        <f t="shared" si="27"/>
        <v>2.2878343432306458</v>
      </c>
      <c r="AC33" s="40">
        <f t="shared" si="28"/>
        <v>4.5245269247753278E-4</v>
      </c>
      <c r="AD33" s="72">
        <f t="shared" si="29"/>
        <v>994.82727267135317</v>
      </c>
      <c r="AE33" s="146">
        <f t="shared" si="30"/>
        <v>160495.13979009085</v>
      </c>
      <c r="AF33" s="150">
        <f t="shared" si="31"/>
        <v>335812.15362799866</v>
      </c>
      <c r="AG33" s="45">
        <f t="shared" si="32"/>
        <v>147.54488296485002</v>
      </c>
      <c r="AH33" s="25">
        <v>1698.558</v>
      </c>
      <c r="AI33" s="28">
        <f t="shared" si="33"/>
        <v>1.8206812672925032E-3</v>
      </c>
      <c r="AJ33" s="146">
        <f t="shared" si="34"/>
        <v>345987.38698195538</v>
      </c>
      <c r="AK33" s="150">
        <f t="shared" si="35"/>
        <v>345987.38698195538</v>
      </c>
      <c r="AL33" s="1">
        <f t="shared" si="36"/>
        <v>152.0155478831087</v>
      </c>
      <c r="AM33" s="50">
        <v>165.58333333333334</v>
      </c>
      <c r="AN33" s="28">
        <f t="shared" si="37"/>
        <v>1.665413159921013E-4</v>
      </c>
      <c r="AO33" s="146">
        <f t="shared" si="38"/>
        <v>5274.5154377605422</v>
      </c>
      <c r="AP33" s="75">
        <v>0.33333333333333331</v>
      </c>
      <c r="AQ33" s="28">
        <f t="shared" si="39"/>
        <v>4.1969194611155381E-5</v>
      </c>
      <c r="AR33" s="148">
        <f t="shared" si="40"/>
        <v>3987.741357619504</v>
      </c>
      <c r="AS33" s="25">
        <v>10.583333333333334</v>
      </c>
      <c r="AT33" s="56">
        <f t="shared" si="41"/>
        <v>2.4377884076442916E-4</v>
      </c>
      <c r="AU33" s="146">
        <f t="shared" si="42"/>
        <v>30883.567527798485</v>
      </c>
      <c r="AV33" s="77">
        <v>3.4166666666666665</v>
      </c>
      <c r="AW33" s="28">
        <f t="shared" si="43"/>
        <v>8.8466041986127401E-5</v>
      </c>
      <c r="AX33" s="148">
        <f t="shared" si="44"/>
        <v>11207.482048188824</v>
      </c>
      <c r="AY33" s="59">
        <v>5</v>
      </c>
      <c r="AZ33" s="28">
        <f t="shared" si="45"/>
        <v>5.2432885906040267E-5</v>
      </c>
      <c r="BA33" s="148">
        <f t="shared" si="46"/>
        <v>4981.9585427852344</v>
      </c>
      <c r="BB33" s="150">
        <f t="shared" si="47"/>
        <v>56335.264914152591</v>
      </c>
      <c r="BC33" s="45">
        <f t="shared" si="48"/>
        <v>24.751873863863178</v>
      </c>
      <c r="BD33" s="155">
        <f t="shared" si="49"/>
        <v>762494.28349668847</v>
      </c>
      <c r="BE33" s="146">
        <v>286510</v>
      </c>
      <c r="BF33" s="146">
        <f t="shared" si="50"/>
        <v>0</v>
      </c>
      <c r="BG33" s="146">
        <f t="shared" si="51"/>
        <v>475984.28349668847</v>
      </c>
      <c r="BH33" s="56">
        <f t="shared" si="52"/>
        <v>2.8147770658857853E-4</v>
      </c>
      <c r="BI33" s="1">
        <f t="shared" si="53"/>
        <v>-245.45012607791492</v>
      </c>
      <c r="BJ33" s="155">
        <f t="shared" si="54"/>
        <v>762248.83337061061</v>
      </c>
      <c r="BK33" s="63">
        <v>8</v>
      </c>
      <c r="BL33" s="1">
        <f t="shared" si="55"/>
        <v>0</v>
      </c>
      <c r="BM33" s="106">
        <v>1071</v>
      </c>
      <c r="BN33" s="21">
        <f t="shared" si="56"/>
        <v>0</v>
      </c>
      <c r="BO33" s="150">
        <f t="shared" si="57"/>
        <v>762248.83337061061</v>
      </c>
      <c r="BP33" s="146">
        <f t="shared" si="58"/>
        <v>762248.83337061061</v>
      </c>
      <c r="BQ33" s="56">
        <f t="shared" si="59"/>
        <v>2.4402477758934076E-4</v>
      </c>
      <c r="BR33" s="158">
        <f t="shared" si="60"/>
        <v>1588.2978446188401</v>
      </c>
      <c r="BS33" s="159">
        <f t="shared" si="63"/>
        <v>763837</v>
      </c>
      <c r="BT33" s="66">
        <f t="shared" si="61"/>
        <v>335.60500878734621</v>
      </c>
      <c r="BU33" s="160"/>
    </row>
    <row r="34" spans="1:73" ht="15.6" x14ac:dyDescent="0.3">
      <c r="A34" s="2" t="s">
        <v>547</v>
      </c>
      <c r="B34" s="8" t="s">
        <v>250</v>
      </c>
      <c r="C34" s="138">
        <v>50838</v>
      </c>
      <c r="D34" s="142">
        <v>0</v>
      </c>
      <c r="E34" s="143">
        <v>0</v>
      </c>
      <c r="F34" s="144">
        <v>0</v>
      </c>
      <c r="G34" s="143">
        <v>0</v>
      </c>
      <c r="H34" s="143">
        <v>0</v>
      </c>
      <c r="I34" s="144">
        <v>0</v>
      </c>
      <c r="J34" s="143">
        <f t="shared" si="15"/>
        <v>0</v>
      </c>
      <c r="K34" s="33">
        <f t="shared" si="16"/>
        <v>0</v>
      </c>
      <c r="L34" s="25">
        <v>28265</v>
      </c>
      <c r="M34" s="28">
        <f t="shared" si="17"/>
        <v>8.697629592065324E-3</v>
      </c>
      <c r="N34" s="146">
        <f t="shared" si="18"/>
        <v>1101875.0847941616</v>
      </c>
      <c r="O34" s="30">
        <v>4234</v>
      </c>
      <c r="P34" s="30">
        <v>2249</v>
      </c>
      <c r="Q34" s="30">
        <f t="shared" si="62"/>
        <v>5358.5</v>
      </c>
      <c r="R34" s="28">
        <f t="shared" si="19"/>
        <v>5.3861200234804072E-3</v>
      </c>
      <c r="S34" s="148">
        <f t="shared" si="20"/>
        <v>682350.44902328739</v>
      </c>
      <c r="T34" s="150">
        <f t="shared" si="21"/>
        <v>1784225.5338174491</v>
      </c>
      <c r="U34" s="1">
        <f t="shared" si="22"/>
        <v>35.096296742937355</v>
      </c>
      <c r="V34" s="151">
        <v>296770170.69000423</v>
      </c>
      <c r="W34" s="40">
        <f t="shared" si="23"/>
        <v>8.708766915458229</v>
      </c>
      <c r="X34" s="28">
        <f t="shared" si="24"/>
        <v>6.2284590805840477E-3</v>
      </c>
      <c r="Y34" s="67">
        <f t="shared" si="25"/>
        <v>5837.5658108108937</v>
      </c>
      <c r="Z34" s="148">
        <f t="shared" si="26"/>
        <v>3748077.3512337385</v>
      </c>
      <c r="AA34" s="152">
        <v>143461345.61570001</v>
      </c>
      <c r="AB34" s="40">
        <f t="shared" si="27"/>
        <v>18.015321359966105</v>
      </c>
      <c r="AC34" s="40">
        <f t="shared" si="28"/>
        <v>3.5627932062836983E-3</v>
      </c>
      <c r="AD34" s="72">
        <f t="shared" si="29"/>
        <v>2821.9313430052325</v>
      </c>
      <c r="AE34" s="146">
        <f t="shared" si="30"/>
        <v>1263802.8310862184</v>
      </c>
      <c r="AF34" s="150">
        <f t="shared" si="31"/>
        <v>5011880.1823199568</v>
      </c>
      <c r="AG34" s="45">
        <f t="shared" si="32"/>
        <v>98.585313787323599</v>
      </c>
      <c r="AH34" s="25">
        <v>8946.5185999999994</v>
      </c>
      <c r="AI34" s="28">
        <f t="shared" si="33"/>
        <v>9.5897572072922745E-3</v>
      </c>
      <c r="AJ34" s="146">
        <f t="shared" si="34"/>
        <v>1822359.079289292</v>
      </c>
      <c r="AK34" s="150">
        <f t="shared" si="35"/>
        <v>1822359.079289292</v>
      </c>
      <c r="AL34" s="1">
        <f t="shared" si="36"/>
        <v>35.846395989010034</v>
      </c>
      <c r="AM34" s="50">
        <v>6238.1944444444443</v>
      </c>
      <c r="AN34" s="28">
        <f t="shared" si="37"/>
        <v>6.2742855290934653E-3</v>
      </c>
      <c r="AO34" s="146">
        <f t="shared" si="38"/>
        <v>198712.34766567248</v>
      </c>
      <c r="AP34" s="75">
        <v>45.666666666666664</v>
      </c>
      <c r="AQ34" s="28">
        <f t="shared" si="39"/>
        <v>5.7497796617282876E-3</v>
      </c>
      <c r="AR34" s="148">
        <f t="shared" si="40"/>
        <v>546320.56599387212</v>
      </c>
      <c r="AS34" s="25">
        <v>260.58333333333337</v>
      </c>
      <c r="AT34" s="56">
        <f t="shared" si="41"/>
        <v>6.002334134412363E-3</v>
      </c>
      <c r="AU34" s="146">
        <f t="shared" si="42"/>
        <v>760416.65873563685</v>
      </c>
      <c r="AV34" s="77">
        <v>267.80555555555554</v>
      </c>
      <c r="AW34" s="28">
        <f t="shared" si="43"/>
        <v>6.9341553722622289E-3</v>
      </c>
      <c r="AX34" s="148">
        <f t="shared" si="44"/>
        <v>878466.13354949944</v>
      </c>
      <c r="AY34" s="59">
        <v>645</v>
      </c>
      <c r="AZ34" s="28">
        <f t="shared" si="45"/>
        <v>6.7638422818791944E-3</v>
      </c>
      <c r="BA34" s="148">
        <f t="shared" si="46"/>
        <v>642672.65201929526</v>
      </c>
      <c r="BB34" s="150">
        <f t="shared" si="47"/>
        <v>3026588.3579639765</v>
      </c>
      <c r="BC34" s="45">
        <f t="shared" si="48"/>
        <v>59.533977693142461</v>
      </c>
      <c r="BD34" s="155">
        <f t="shared" si="49"/>
        <v>11645053.153390672</v>
      </c>
      <c r="BE34" s="146">
        <v>7470828</v>
      </c>
      <c r="BF34" s="146">
        <f t="shared" si="50"/>
        <v>0</v>
      </c>
      <c r="BG34" s="146">
        <f t="shared" si="51"/>
        <v>4174225.1533906721</v>
      </c>
      <c r="BH34" s="56">
        <f t="shared" si="52"/>
        <v>2.4684666357664268E-3</v>
      </c>
      <c r="BI34" s="1">
        <f t="shared" si="53"/>
        <v>-2152.5166391013249</v>
      </c>
      <c r="BJ34" s="155">
        <f t="shared" si="54"/>
        <v>11642900.63675157</v>
      </c>
      <c r="BK34" s="63">
        <v>5</v>
      </c>
      <c r="BL34" s="1">
        <f t="shared" si="55"/>
        <v>0</v>
      </c>
      <c r="BM34" s="106">
        <v>882</v>
      </c>
      <c r="BN34" s="21">
        <f t="shared" si="56"/>
        <v>0</v>
      </c>
      <c r="BO34" s="150">
        <f t="shared" si="57"/>
        <v>11642900.63675157</v>
      </c>
      <c r="BP34" s="146">
        <f t="shared" si="58"/>
        <v>11642900.63675157</v>
      </c>
      <c r="BQ34" s="56">
        <f t="shared" si="59"/>
        <v>3.7273343218049981E-3</v>
      </c>
      <c r="BR34" s="158">
        <f t="shared" si="60"/>
        <v>24260.311301090194</v>
      </c>
      <c r="BS34" s="159">
        <f t="shared" si="63"/>
        <v>11667161</v>
      </c>
      <c r="BT34" s="66">
        <f t="shared" si="61"/>
        <v>229.49685274794444</v>
      </c>
      <c r="BU34" s="160"/>
    </row>
    <row r="35" spans="1:73" ht="15.6" x14ac:dyDescent="0.3">
      <c r="A35" s="2" t="s">
        <v>408</v>
      </c>
      <c r="B35" s="8" t="s">
        <v>109</v>
      </c>
      <c r="C35" s="138">
        <v>10534</v>
      </c>
      <c r="D35" s="142">
        <v>0</v>
      </c>
      <c r="E35" s="143">
        <v>0</v>
      </c>
      <c r="F35" s="144">
        <v>0</v>
      </c>
      <c r="G35" s="143">
        <v>0</v>
      </c>
      <c r="H35" s="143">
        <v>0</v>
      </c>
      <c r="I35" s="144">
        <v>0</v>
      </c>
      <c r="J35" s="143">
        <f t="shared" si="15"/>
        <v>0</v>
      </c>
      <c r="K35" s="33">
        <f t="shared" si="16"/>
        <v>0</v>
      </c>
      <c r="L35" s="25">
        <v>3730</v>
      </c>
      <c r="M35" s="28">
        <f t="shared" si="17"/>
        <v>1.1477855431948933E-3</v>
      </c>
      <c r="N35" s="146">
        <f t="shared" si="18"/>
        <v>145409.30713894297</v>
      </c>
      <c r="O35" s="30">
        <v>24</v>
      </c>
      <c r="P35" s="30">
        <v>273</v>
      </c>
      <c r="Q35" s="30">
        <f t="shared" si="62"/>
        <v>160.5</v>
      </c>
      <c r="R35" s="28">
        <f t="shared" si="19"/>
        <v>1.6132728632427086E-4</v>
      </c>
      <c r="S35" s="148">
        <f t="shared" si="20"/>
        <v>20438.041815477773</v>
      </c>
      <c r="T35" s="150">
        <f t="shared" si="21"/>
        <v>165847.34895442074</v>
      </c>
      <c r="U35" s="1">
        <f t="shared" si="22"/>
        <v>15.744005027000259</v>
      </c>
      <c r="V35" s="151">
        <v>81854611.090000004</v>
      </c>
      <c r="W35" s="40">
        <f t="shared" si="23"/>
        <v>1.3556372026249401</v>
      </c>
      <c r="X35" s="28">
        <f t="shared" si="24"/>
        <v>9.6954378577746004E-4</v>
      </c>
      <c r="Y35" s="67">
        <f t="shared" si="25"/>
        <v>7770.5155771786604</v>
      </c>
      <c r="Z35" s="148">
        <f t="shared" si="26"/>
        <v>583438.86625665321</v>
      </c>
      <c r="AA35" s="152">
        <v>14663680.888499999</v>
      </c>
      <c r="AB35" s="40">
        <f t="shared" si="27"/>
        <v>7.5673466194306291</v>
      </c>
      <c r="AC35" s="40">
        <f t="shared" si="28"/>
        <v>1.4965534384090544E-3</v>
      </c>
      <c r="AD35" s="72">
        <f t="shared" si="29"/>
        <v>1392.0334999525346</v>
      </c>
      <c r="AE35" s="146">
        <f t="shared" si="30"/>
        <v>530861.14259940945</v>
      </c>
      <c r="AF35" s="150">
        <f t="shared" si="31"/>
        <v>1114300.0088560628</v>
      </c>
      <c r="AG35" s="45">
        <f t="shared" si="32"/>
        <v>105.78128050655617</v>
      </c>
      <c r="AH35" s="25">
        <v>3122.4196000000002</v>
      </c>
      <c r="AI35" s="28">
        <f t="shared" si="33"/>
        <v>3.3469159571512725E-3</v>
      </c>
      <c r="AJ35" s="146">
        <f t="shared" si="34"/>
        <v>636020.55300157086</v>
      </c>
      <c r="AK35" s="150">
        <f t="shared" si="35"/>
        <v>636020.55300157086</v>
      </c>
      <c r="AL35" s="1">
        <f t="shared" si="36"/>
        <v>60.377876685169056</v>
      </c>
      <c r="AM35" s="50">
        <v>907.86111111111109</v>
      </c>
      <c r="AN35" s="28">
        <f t="shared" si="37"/>
        <v>9.1311354312528879E-4</v>
      </c>
      <c r="AO35" s="146">
        <f t="shared" si="38"/>
        <v>28919.139079404093</v>
      </c>
      <c r="AP35" s="75">
        <v>4.333333333333333</v>
      </c>
      <c r="AQ35" s="28">
        <f t="shared" si="39"/>
        <v>5.4559952994501996E-4</v>
      </c>
      <c r="AR35" s="148">
        <f t="shared" si="40"/>
        <v>51840.637649053555</v>
      </c>
      <c r="AS35" s="25">
        <v>18.75</v>
      </c>
      <c r="AT35" s="56">
        <f t="shared" si="41"/>
        <v>4.3189164702359497E-4</v>
      </c>
      <c r="AU35" s="146">
        <f t="shared" si="42"/>
        <v>54714.981840587869</v>
      </c>
      <c r="AV35" s="77">
        <v>43.138888888888886</v>
      </c>
      <c r="AW35" s="28">
        <f t="shared" si="43"/>
        <v>1.1169736845890719E-3</v>
      </c>
      <c r="AX35" s="148">
        <f t="shared" si="44"/>
        <v>141505.85057591254</v>
      </c>
      <c r="AY35" s="59">
        <v>1</v>
      </c>
      <c r="AZ35" s="28">
        <f t="shared" si="45"/>
        <v>1.0486577181208053E-5</v>
      </c>
      <c r="BA35" s="148">
        <f t="shared" si="46"/>
        <v>996.39170855704685</v>
      </c>
      <c r="BB35" s="150">
        <f t="shared" si="47"/>
        <v>277977.00085351511</v>
      </c>
      <c r="BC35" s="45">
        <f t="shared" si="48"/>
        <v>26.388551438533806</v>
      </c>
      <c r="BD35" s="155">
        <f t="shared" si="49"/>
        <v>2194144.9116655695</v>
      </c>
      <c r="BE35" s="146">
        <v>1035489</v>
      </c>
      <c r="BF35" s="146">
        <f t="shared" si="50"/>
        <v>0</v>
      </c>
      <c r="BG35" s="146">
        <f t="shared" si="51"/>
        <v>1158655.9116655695</v>
      </c>
      <c r="BH35" s="56">
        <f t="shared" si="52"/>
        <v>6.8518188530313547E-4</v>
      </c>
      <c r="BI35" s="1">
        <f t="shared" si="53"/>
        <v>-597.48241582689582</v>
      </c>
      <c r="BJ35" s="155">
        <f t="shared" si="54"/>
        <v>2193547.4292497425</v>
      </c>
      <c r="BK35" s="63">
        <v>7</v>
      </c>
      <c r="BL35" s="1">
        <f t="shared" si="55"/>
        <v>0</v>
      </c>
      <c r="BM35" s="106">
        <v>690</v>
      </c>
      <c r="BN35" s="21">
        <f t="shared" si="56"/>
        <v>0</v>
      </c>
      <c r="BO35" s="150">
        <f t="shared" si="57"/>
        <v>2193547.4292497425</v>
      </c>
      <c r="BP35" s="146">
        <f t="shared" si="58"/>
        <v>2193547.4292497425</v>
      </c>
      <c r="BQ35" s="56">
        <f t="shared" si="59"/>
        <v>7.0223777344121155E-4</v>
      </c>
      <c r="BR35" s="158">
        <f t="shared" si="60"/>
        <v>4570.6946359504836</v>
      </c>
      <c r="BS35" s="159">
        <f t="shared" si="63"/>
        <v>2198118</v>
      </c>
      <c r="BT35" s="66">
        <f t="shared" si="61"/>
        <v>208.66888171634707</v>
      </c>
      <c r="BU35" s="160"/>
    </row>
    <row r="36" spans="1:73" ht="15.6" x14ac:dyDescent="0.3">
      <c r="A36" s="2" t="s">
        <v>582</v>
      </c>
      <c r="B36" s="8" t="s">
        <v>285</v>
      </c>
      <c r="C36" s="138">
        <v>32782</v>
      </c>
      <c r="D36" s="142">
        <v>0</v>
      </c>
      <c r="E36" s="143">
        <v>0</v>
      </c>
      <c r="F36" s="144">
        <v>0</v>
      </c>
      <c r="G36" s="143">
        <v>0</v>
      </c>
      <c r="H36" s="143">
        <v>0</v>
      </c>
      <c r="I36" s="144">
        <v>0</v>
      </c>
      <c r="J36" s="143">
        <f t="shared" si="15"/>
        <v>0</v>
      </c>
      <c r="K36" s="33">
        <f t="shared" si="16"/>
        <v>0</v>
      </c>
      <c r="L36" s="25">
        <v>11145</v>
      </c>
      <c r="M36" s="28">
        <f t="shared" si="17"/>
        <v>3.4295093509134279E-3</v>
      </c>
      <c r="N36" s="146">
        <f t="shared" si="18"/>
        <v>434473.65363633231</v>
      </c>
      <c r="O36" s="30">
        <v>2705</v>
      </c>
      <c r="P36" s="30">
        <v>1445.5</v>
      </c>
      <c r="Q36" s="30">
        <f t="shared" si="62"/>
        <v>3427.75</v>
      </c>
      <c r="R36" s="28">
        <f t="shared" si="19"/>
        <v>3.4454181040375043E-3</v>
      </c>
      <c r="S36" s="148">
        <f t="shared" si="20"/>
        <v>436489.08307167556</v>
      </c>
      <c r="T36" s="150">
        <f t="shared" si="21"/>
        <v>870962.73670800787</v>
      </c>
      <c r="U36" s="1">
        <f t="shared" si="22"/>
        <v>26.568322149594529</v>
      </c>
      <c r="V36" s="151">
        <v>148531407.87999991</v>
      </c>
      <c r="W36" s="40">
        <f t="shared" si="23"/>
        <v>7.2352342130105489</v>
      </c>
      <c r="X36" s="28">
        <f t="shared" si="24"/>
        <v>5.1745971239840882E-3</v>
      </c>
      <c r="Y36" s="67">
        <f t="shared" si="25"/>
        <v>4530.8830419132419</v>
      </c>
      <c r="Z36" s="148">
        <f t="shared" si="26"/>
        <v>3113898.6435061139</v>
      </c>
      <c r="AA36" s="152">
        <v>34910180.640999995</v>
      </c>
      <c r="AB36" s="40">
        <f t="shared" si="27"/>
        <v>30.783556666500726</v>
      </c>
      <c r="AC36" s="40">
        <f t="shared" si="28"/>
        <v>6.0878984263017548E-3</v>
      </c>
      <c r="AD36" s="72">
        <f t="shared" si="29"/>
        <v>1064.9191825086937</v>
      </c>
      <c r="AE36" s="146">
        <f t="shared" si="30"/>
        <v>2159514.4093560511</v>
      </c>
      <c r="AF36" s="150">
        <f t="shared" si="31"/>
        <v>5273413.0528621655</v>
      </c>
      <c r="AG36" s="45">
        <f t="shared" si="32"/>
        <v>160.86306670923571</v>
      </c>
      <c r="AH36" s="25">
        <v>5445.6992</v>
      </c>
      <c r="AI36" s="28">
        <f t="shared" si="33"/>
        <v>5.8372351846388351E-3</v>
      </c>
      <c r="AJ36" s="146">
        <f t="shared" si="34"/>
        <v>1109260.4647575913</v>
      </c>
      <c r="AK36" s="150">
        <f t="shared" si="35"/>
        <v>1109260.4647575913</v>
      </c>
      <c r="AL36" s="1">
        <f t="shared" si="36"/>
        <v>33.837485960514648</v>
      </c>
      <c r="AM36" s="50">
        <v>5120.6944444444443</v>
      </c>
      <c r="AN36" s="28">
        <f t="shared" si="37"/>
        <v>5.1503202309283527E-3</v>
      </c>
      <c r="AO36" s="146">
        <f t="shared" si="38"/>
        <v>163115.341112895</v>
      </c>
      <c r="AP36" s="75">
        <v>31.333333333333332</v>
      </c>
      <c r="AQ36" s="28">
        <f t="shared" si="39"/>
        <v>3.9451042934486062E-3</v>
      </c>
      <c r="AR36" s="148">
        <f t="shared" si="40"/>
        <v>374847.68761623342</v>
      </c>
      <c r="AS36" s="25">
        <v>208.5</v>
      </c>
      <c r="AT36" s="56">
        <f t="shared" si="41"/>
        <v>4.8026351149023762E-3</v>
      </c>
      <c r="AU36" s="146">
        <f t="shared" si="42"/>
        <v>608430.59806733707</v>
      </c>
      <c r="AV36" s="77">
        <v>102.30555555555556</v>
      </c>
      <c r="AW36" s="28">
        <f t="shared" si="43"/>
        <v>2.6489466067878636E-3</v>
      </c>
      <c r="AX36" s="148">
        <f t="shared" si="44"/>
        <v>335586.6372640605</v>
      </c>
      <c r="AY36" s="59">
        <v>311</v>
      </c>
      <c r="AZ36" s="28">
        <f t="shared" si="45"/>
        <v>3.2613255033557046E-3</v>
      </c>
      <c r="BA36" s="148">
        <f t="shared" si="46"/>
        <v>309877.82136124157</v>
      </c>
      <c r="BB36" s="150">
        <f t="shared" si="47"/>
        <v>1791858.0854217676</v>
      </c>
      <c r="BC36" s="45">
        <f t="shared" si="48"/>
        <v>54.659815917935681</v>
      </c>
      <c r="BD36" s="155">
        <f t="shared" si="49"/>
        <v>9045494.3397495318</v>
      </c>
      <c r="BE36" s="146">
        <v>4645458</v>
      </c>
      <c r="BF36" s="146">
        <f t="shared" si="50"/>
        <v>0</v>
      </c>
      <c r="BG36" s="146">
        <f t="shared" si="51"/>
        <v>4400036.3397495318</v>
      </c>
      <c r="BH36" s="56">
        <f t="shared" si="52"/>
        <v>2.6020021684764688E-3</v>
      </c>
      <c r="BI36" s="1">
        <f t="shared" si="53"/>
        <v>-2268.9603665168988</v>
      </c>
      <c r="BJ36" s="155">
        <f t="shared" si="54"/>
        <v>9043225.3793830145</v>
      </c>
      <c r="BK36" s="63">
        <v>7.9</v>
      </c>
      <c r="BL36" s="1">
        <f t="shared" si="55"/>
        <v>0</v>
      </c>
      <c r="BM36" s="106">
        <v>970</v>
      </c>
      <c r="BN36" s="21">
        <f t="shared" si="56"/>
        <v>0</v>
      </c>
      <c r="BO36" s="150">
        <f t="shared" si="57"/>
        <v>9043225.3793830145</v>
      </c>
      <c r="BP36" s="146">
        <f t="shared" si="58"/>
        <v>9043225.3793830145</v>
      </c>
      <c r="BQ36" s="56">
        <f t="shared" si="59"/>
        <v>2.8950796187329482E-3</v>
      </c>
      <c r="BR36" s="158">
        <f t="shared" si="60"/>
        <v>18843.368136049194</v>
      </c>
      <c r="BS36" s="159">
        <f t="shared" si="63"/>
        <v>9062069</v>
      </c>
      <c r="BT36" s="66">
        <f t="shared" si="61"/>
        <v>276.43429320968824</v>
      </c>
      <c r="BU36" s="160"/>
    </row>
    <row r="37" spans="1:73" ht="15.6" x14ac:dyDescent="0.3">
      <c r="A37" s="2" t="s">
        <v>435</v>
      </c>
      <c r="B37" s="8" t="s">
        <v>136</v>
      </c>
      <c r="C37" s="138">
        <v>20559</v>
      </c>
      <c r="D37" s="142">
        <v>0</v>
      </c>
      <c r="E37" s="143">
        <v>0</v>
      </c>
      <c r="F37" s="144">
        <v>0</v>
      </c>
      <c r="G37" s="143">
        <v>0</v>
      </c>
      <c r="H37" s="143">
        <v>0</v>
      </c>
      <c r="I37" s="144">
        <f>C37/($C$37+$C$50+$C$52+$C$55+$C$56+$C$139+$C$141+$C$196+$C$204+$C$208)*$I$6</f>
        <v>1913360.4141557142</v>
      </c>
      <c r="J37" s="143">
        <f t="shared" si="15"/>
        <v>1913360.4141557142</v>
      </c>
      <c r="K37" s="33">
        <f t="shared" si="16"/>
        <v>93.06680354860228</v>
      </c>
      <c r="L37" s="25">
        <v>5696</v>
      </c>
      <c r="M37" s="28">
        <f t="shared" si="17"/>
        <v>1.7527577624767059E-3</v>
      </c>
      <c r="N37" s="146">
        <f t="shared" si="18"/>
        <v>222051.31728241805</v>
      </c>
      <c r="O37" s="30">
        <v>1146</v>
      </c>
      <c r="P37" s="30">
        <v>1311</v>
      </c>
      <c r="Q37" s="30">
        <f t="shared" si="62"/>
        <v>1801.5</v>
      </c>
      <c r="R37" s="28">
        <f t="shared" si="19"/>
        <v>1.8107857091163486E-3</v>
      </c>
      <c r="S37" s="148">
        <f t="shared" si="20"/>
        <v>229402.6936484935</v>
      </c>
      <c r="T37" s="150">
        <f t="shared" si="21"/>
        <v>451454.01093091152</v>
      </c>
      <c r="U37" s="1">
        <f t="shared" si="22"/>
        <v>21.958947951306559</v>
      </c>
      <c r="V37" s="151">
        <v>83697295.670000896</v>
      </c>
      <c r="W37" s="40">
        <f t="shared" si="23"/>
        <v>5.0500135950210385</v>
      </c>
      <c r="X37" s="28">
        <f t="shared" si="24"/>
        <v>3.611740139370428E-3</v>
      </c>
      <c r="Y37" s="67">
        <f t="shared" si="25"/>
        <v>4071.0781492290917</v>
      </c>
      <c r="Z37" s="148">
        <f t="shared" si="26"/>
        <v>2173423.8340130034</v>
      </c>
      <c r="AA37" s="152">
        <v>42869536.5154</v>
      </c>
      <c r="AB37" s="40">
        <f t="shared" si="27"/>
        <v>9.8595066650222254</v>
      </c>
      <c r="AC37" s="40">
        <f t="shared" si="28"/>
        <v>1.9498616017758407E-3</v>
      </c>
      <c r="AD37" s="72">
        <f t="shared" si="29"/>
        <v>2085.1956085120873</v>
      </c>
      <c r="AE37" s="146">
        <f t="shared" si="30"/>
        <v>691659.73714231711</v>
      </c>
      <c r="AF37" s="150">
        <f t="shared" si="31"/>
        <v>2865083.5711553204</v>
      </c>
      <c r="AG37" s="45">
        <f t="shared" si="32"/>
        <v>139.35909193809624</v>
      </c>
      <c r="AH37" s="25">
        <v>1224.6311000000001</v>
      </c>
      <c r="AI37" s="28">
        <f t="shared" si="33"/>
        <v>1.31267987499621E-3</v>
      </c>
      <c r="AJ37" s="146">
        <f t="shared" si="34"/>
        <v>249450.95446009951</v>
      </c>
      <c r="AK37" s="150">
        <f t="shared" si="35"/>
        <v>249450.95446009951</v>
      </c>
      <c r="AL37" s="1">
        <f t="shared" si="36"/>
        <v>12.133418671146433</v>
      </c>
      <c r="AM37" s="50">
        <v>4362.2222222222226</v>
      </c>
      <c r="AN37" s="28">
        <f t="shared" si="37"/>
        <v>4.3874598663646352E-3</v>
      </c>
      <c r="AO37" s="146">
        <f t="shared" si="38"/>
        <v>138954.85729674815</v>
      </c>
      <c r="AP37" s="75">
        <v>36</v>
      </c>
      <c r="AQ37" s="28">
        <f t="shared" si="39"/>
        <v>4.5326730180047818E-3</v>
      </c>
      <c r="AR37" s="148">
        <f t="shared" si="40"/>
        <v>430676.06662290648</v>
      </c>
      <c r="AS37" s="25">
        <v>224.75</v>
      </c>
      <c r="AT37" s="56">
        <f t="shared" si="41"/>
        <v>5.1769412089894915E-3</v>
      </c>
      <c r="AU37" s="146">
        <f t="shared" si="42"/>
        <v>655850.2489958466</v>
      </c>
      <c r="AV37" s="77">
        <v>175.77777777777777</v>
      </c>
      <c r="AW37" s="28">
        <f t="shared" si="43"/>
        <v>4.5513261275464565E-3</v>
      </c>
      <c r="AX37" s="148">
        <f t="shared" si="44"/>
        <v>576593.06017023476</v>
      </c>
      <c r="AY37" s="59">
        <v>425</v>
      </c>
      <c r="AZ37" s="28">
        <f t="shared" si="45"/>
        <v>4.4567953020134225E-3</v>
      </c>
      <c r="BA37" s="148">
        <f t="shared" si="46"/>
        <v>423466.4761367449</v>
      </c>
      <c r="BB37" s="150">
        <f t="shared" si="47"/>
        <v>2225540.7092224807</v>
      </c>
      <c r="BC37" s="45">
        <f t="shared" si="48"/>
        <v>108.25140859100543</v>
      </c>
      <c r="BD37" s="155">
        <f t="shared" si="49"/>
        <v>7704889.6599245258</v>
      </c>
      <c r="BE37" s="146">
        <v>3975616</v>
      </c>
      <c r="BF37" s="146">
        <f t="shared" si="50"/>
        <v>0</v>
      </c>
      <c r="BG37" s="146">
        <f t="shared" si="51"/>
        <v>3729273.6599245258</v>
      </c>
      <c r="BH37" s="56">
        <f t="shared" si="52"/>
        <v>2.2053404564649939E-3</v>
      </c>
      <c r="BI37" s="1">
        <f t="shared" si="53"/>
        <v>-1923.0691469120541</v>
      </c>
      <c r="BJ37" s="155">
        <f t="shared" si="54"/>
        <v>7702966.5907776142</v>
      </c>
      <c r="BK37" s="63">
        <v>6</v>
      </c>
      <c r="BL37" s="1">
        <f t="shared" si="55"/>
        <v>0</v>
      </c>
      <c r="BM37" s="106">
        <v>1099</v>
      </c>
      <c r="BN37" s="21">
        <f t="shared" si="56"/>
        <v>0</v>
      </c>
      <c r="BO37" s="150">
        <f t="shared" si="57"/>
        <v>7702966.5907776142</v>
      </c>
      <c r="BP37" s="146">
        <f t="shared" si="58"/>
        <v>7702966.5907776142</v>
      </c>
      <c r="BQ37" s="56">
        <f t="shared" si="59"/>
        <v>2.4660119199929292E-3</v>
      </c>
      <c r="BR37" s="158">
        <f t="shared" si="60"/>
        <v>16050.670985224679</v>
      </c>
      <c r="BS37" s="159">
        <f t="shared" si="63"/>
        <v>7719017</v>
      </c>
      <c r="BT37" s="66">
        <f t="shared" si="61"/>
        <v>375.45683155795513</v>
      </c>
      <c r="BU37" s="160"/>
    </row>
    <row r="38" spans="1:73" ht="15.6" x14ac:dyDescent="0.3">
      <c r="A38" s="2" t="s">
        <v>571</v>
      </c>
      <c r="B38" s="8" t="s">
        <v>274</v>
      </c>
      <c r="C38" s="138">
        <v>13753</v>
      </c>
      <c r="D38" s="142">
        <v>0</v>
      </c>
      <c r="E38" s="143">
        <v>0</v>
      </c>
      <c r="F38" s="144">
        <v>0</v>
      </c>
      <c r="G38" s="143">
        <v>0</v>
      </c>
      <c r="H38" s="143">
        <v>0</v>
      </c>
      <c r="I38" s="144">
        <v>0</v>
      </c>
      <c r="J38" s="143">
        <f t="shared" si="15"/>
        <v>0</v>
      </c>
      <c r="K38" s="33">
        <f t="shared" si="16"/>
        <v>0</v>
      </c>
      <c r="L38" s="25">
        <v>4140</v>
      </c>
      <c r="M38" s="28">
        <f t="shared" si="17"/>
        <v>1.2739496377551899E-3</v>
      </c>
      <c r="N38" s="146">
        <f t="shared" si="18"/>
        <v>161392.63580569008</v>
      </c>
      <c r="O38" s="30">
        <v>557</v>
      </c>
      <c r="P38" s="30">
        <v>119</v>
      </c>
      <c r="Q38" s="30">
        <f t="shared" si="62"/>
        <v>616.5</v>
      </c>
      <c r="R38" s="28">
        <f t="shared" si="19"/>
        <v>6.1967770728294696E-4</v>
      </c>
      <c r="S38" s="148">
        <f t="shared" si="20"/>
        <v>78505.001739825835</v>
      </c>
      <c r="T38" s="150">
        <f t="shared" si="21"/>
        <v>239897.6375455159</v>
      </c>
      <c r="U38" s="1">
        <f t="shared" si="22"/>
        <v>17.443295102560597</v>
      </c>
      <c r="V38" s="151">
        <v>49147616.359999888</v>
      </c>
      <c r="W38" s="40">
        <f t="shared" si="23"/>
        <v>3.8485082900976813</v>
      </c>
      <c r="X38" s="28">
        <f t="shared" si="24"/>
        <v>2.7524305838997924E-3</v>
      </c>
      <c r="Y38" s="67">
        <f t="shared" si="25"/>
        <v>3573.5924060204966</v>
      </c>
      <c r="Z38" s="148">
        <f t="shared" si="26"/>
        <v>1656320.2228488424</v>
      </c>
      <c r="AA38" s="152">
        <v>16262930.5909</v>
      </c>
      <c r="AB38" s="40">
        <f t="shared" si="27"/>
        <v>11.630438188418328</v>
      </c>
      <c r="AC38" s="40">
        <f t="shared" si="28"/>
        <v>2.3000892038418383E-3</v>
      </c>
      <c r="AD38" s="72">
        <f t="shared" si="29"/>
        <v>1182.5005883007343</v>
      </c>
      <c r="AE38" s="146">
        <f t="shared" si="30"/>
        <v>815893.33965253271</v>
      </c>
      <c r="AF38" s="150">
        <f t="shared" si="31"/>
        <v>2472213.5625013751</v>
      </c>
      <c r="AG38" s="45">
        <f t="shared" si="32"/>
        <v>179.75813004445394</v>
      </c>
      <c r="AH38" s="25">
        <v>4447.0295999999998</v>
      </c>
      <c r="AI38" s="28">
        <f t="shared" si="33"/>
        <v>4.7667630353601543E-3</v>
      </c>
      <c r="AJ38" s="146">
        <f t="shared" si="34"/>
        <v>905836.6868457892</v>
      </c>
      <c r="AK38" s="150">
        <f t="shared" si="35"/>
        <v>905836.6868457892</v>
      </c>
      <c r="AL38" s="1">
        <f t="shared" si="36"/>
        <v>65.864661299046702</v>
      </c>
      <c r="AM38" s="50">
        <v>1911.75</v>
      </c>
      <c r="AN38" s="28">
        <f t="shared" si="37"/>
        <v>1.9228104329012561E-3</v>
      </c>
      <c r="AO38" s="146">
        <f t="shared" si="38"/>
        <v>60897.16087451666</v>
      </c>
      <c r="AP38" s="75">
        <v>14.666666666666666</v>
      </c>
      <c r="AQ38" s="28">
        <f t="shared" si="39"/>
        <v>1.846644562890837E-3</v>
      </c>
      <c r="AR38" s="148">
        <f t="shared" si="40"/>
        <v>175460.61973525819</v>
      </c>
      <c r="AS38" s="25">
        <v>59.5</v>
      </c>
      <c r="AT38" s="56">
        <f t="shared" si="41"/>
        <v>1.370536159888208E-3</v>
      </c>
      <c r="AU38" s="146">
        <f t="shared" si="42"/>
        <v>173628.87570746552</v>
      </c>
      <c r="AV38" s="77">
        <v>61.25</v>
      </c>
      <c r="AW38" s="28">
        <f t="shared" si="43"/>
        <v>1.585915630726918E-3</v>
      </c>
      <c r="AX38" s="148">
        <f t="shared" si="44"/>
        <v>200914.61720533622</v>
      </c>
      <c r="AY38" s="59">
        <v>107</v>
      </c>
      <c r="AZ38" s="28">
        <f t="shared" si="45"/>
        <v>1.1220637583892617E-3</v>
      </c>
      <c r="BA38" s="148">
        <f t="shared" si="46"/>
        <v>106613.91281560402</v>
      </c>
      <c r="BB38" s="150">
        <f t="shared" si="47"/>
        <v>717515.18633818068</v>
      </c>
      <c r="BC38" s="45">
        <f t="shared" si="48"/>
        <v>52.171539761374298</v>
      </c>
      <c r="BD38" s="155">
        <f t="shared" si="49"/>
        <v>4335463.0732308608</v>
      </c>
      <c r="BE38" s="146">
        <v>1711681</v>
      </c>
      <c r="BF38" s="146">
        <f t="shared" si="50"/>
        <v>0</v>
      </c>
      <c r="BG38" s="146">
        <f t="shared" si="51"/>
        <v>2623782.0732308608</v>
      </c>
      <c r="BH38" s="56">
        <f t="shared" si="52"/>
        <v>1.551597786245786E-3</v>
      </c>
      <c r="BI38" s="1">
        <f t="shared" si="53"/>
        <v>-1353.0019015427602</v>
      </c>
      <c r="BJ38" s="155">
        <f t="shared" si="54"/>
        <v>4334110.071329318</v>
      </c>
      <c r="BK38" s="63">
        <v>8</v>
      </c>
      <c r="BL38" s="1">
        <f t="shared" si="55"/>
        <v>0</v>
      </c>
      <c r="BM38" s="106">
        <v>976.07</v>
      </c>
      <c r="BN38" s="21">
        <f t="shared" si="56"/>
        <v>0</v>
      </c>
      <c r="BO38" s="150">
        <f t="shared" si="57"/>
        <v>4334110.071329318</v>
      </c>
      <c r="BP38" s="146">
        <f t="shared" si="58"/>
        <v>4334110.071329318</v>
      </c>
      <c r="BQ38" s="56">
        <f t="shared" si="59"/>
        <v>1.3875131058280435E-3</v>
      </c>
      <c r="BR38" s="158">
        <f t="shared" si="60"/>
        <v>9030.9848743135899</v>
      </c>
      <c r="BS38" s="159">
        <f t="shared" si="63"/>
        <v>4343141</v>
      </c>
      <c r="BT38" s="66">
        <f t="shared" si="61"/>
        <v>315.79589907656509</v>
      </c>
      <c r="BU38" s="160"/>
    </row>
    <row r="39" spans="1:73" ht="15.6" x14ac:dyDescent="0.3">
      <c r="A39" s="2" t="s">
        <v>303</v>
      </c>
      <c r="B39" s="8" t="s">
        <v>4</v>
      </c>
      <c r="C39" s="138">
        <v>13831</v>
      </c>
      <c r="D39" s="142">
        <v>0</v>
      </c>
      <c r="E39" s="143">
        <v>0</v>
      </c>
      <c r="F39" s="144">
        <v>0</v>
      </c>
      <c r="G39" s="143">
        <v>0</v>
      </c>
      <c r="H39" s="143">
        <v>0</v>
      </c>
      <c r="I39" s="144">
        <v>0</v>
      </c>
      <c r="J39" s="143">
        <f t="shared" si="15"/>
        <v>0</v>
      </c>
      <c r="K39" s="33">
        <f t="shared" si="16"/>
        <v>0</v>
      </c>
      <c r="L39" s="25">
        <v>4432</v>
      </c>
      <c r="M39" s="28">
        <f t="shared" si="17"/>
        <v>1.3638030904664256E-3</v>
      </c>
      <c r="N39" s="146">
        <f t="shared" si="18"/>
        <v>172775.88451469044</v>
      </c>
      <c r="O39" s="30">
        <v>1173</v>
      </c>
      <c r="P39" s="30">
        <v>522.5</v>
      </c>
      <c r="Q39" s="30">
        <f t="shared" si="62"/>
        <v>1434.25</v>
      </c>
      <c r="R39" s="28">
        <f t="shared" si="19"/>
        <v>1.4416427439911867E-3</v>
      </c>
      <c r="S39" s="148">
        <f t="shared" si="20"/>
        <v>182637.14313924607</v>
      </c>
      <c r="T39" s="150">
        <f t="shared" si="21"/>
        <v>355413.02765393653</v>
      </c>
      <c r="U39" s="1">
        <f t="shared" si="22"/>
        <v>25.69684243033306</v>
      </c>
      <c r="V39" s="151">
        <v>91996446.42000021</v>
      </c>
      <c r="W39" s="40">
        <f t="shared" si="23"/>
        <v>2.0793907639285916</v>
      </c>
      <c r="X39" s="28">
        <f t="shared" si="24"/>
        <v>1.4871680929575289E-3</v>
      </c>
      <c r="Y39" s="67">
        <f t="shared" si="25"/>
        <v>6651.4674586074916</v>
      </c>
      <c r="Z39" s="148">
        <f t="shared" si="26"/>
        <v>894927.77821523475</v>
      </c>
      <c r="AA39" s="152">
        <v>15580893.404999999</v>
      </c>
      <c r="AB39" s="40">
        <f t="shared" si="27"/>
        <v>12.277637490197566</v>
      </c>
      <c r="AC39" s="40">
        <f t="shared" si="28"/>
        <v>2.4280823286613983E-3</v>
      </c>
      <c r="AD39" s="72">
        <f t="shared" si="29"/>
        <v>1126.5196590991252</v>
      </c>
      <c r="AE39" s="146">
        <f t="shared" si="30"/>
        <v>861295.37792442529</v>
      </c>
      <c r="AF39" s="150">
        <f t="shared" si="31"/>
        <v>1756223.1561396602</v>
      </c>
      <c r="AG39" s="45">
        <f t="shared" si="32"/>
        <v>126.97730866456946</v>
      </c>
      <c r="AH39" s="25">
        <v>1356.7478000000001</v>
      </c>
      <c r="AI39" s="28">
        <f t="shared" si="33"/>
        <v>1.4542955282659266E-3</v>
      </c>
      <c r="AJ39" s="146">
        <f t="shared" si="34"/>
        <v>276362.43573402648</v>
      </c>
      <c r="AK39" s="150">
        <f t="shared" si="35"/>
        <v>276362.43573402648</v>
      </c>
      <c r="AL39" s="1">
        <f t="shared" si="36"/>
        <v>19.98137775533414</v>
      </c>
      <c r="AM39" s="50">
        <v>1436.2777777777778</v>
      </c>
      <c r="AN39" s="28">
        <f t="shared" si="37"/>
        <v>1.4445873653225281E-3</v>
      </c>
      <c r="AO39" s="146">
        <f t="shared" si="38"/>
        <v>45751.399970616774</v>
      </c>
      <c r="AP39" s="75">
        <v>11</v>
      </c>
      <c r="AQ39" s="28">
        <f t="shared" si="39"/>
        <v>1.3849834221681277E-3</v>
      </c>
      <c r="AR39" s="148">
        <f t="shared" si="40"/>
        <v>131595.46480144365</v>
      </c>
      <c r="AS39" s="25">
        <v>43.833333333333336</v>
      </c>
      <c r="AT39" s="56">
        <f t="shared" si="41"/>
        <v>1.0096666948196042E-3</v>
      </c>
      <c r="AU39" s="146">
        <f t="shared" si="42"/>
        <v>127911.46865844096</v>
      </c>
      <c r="AV39" s="77">
        <v>57.722222222222221</v>
      </c>
      <c r="AW39" s="28">
        <f t="shared" si="43"/>
        <v>1.4945726442859571E-3</v>
      </c>
      <c r="AX39" s="148">
        <f t="shared" si="44"/>
        <v>189342.66419623067</v>
      </c>
      <c r="AY39" s="59">
        <v>148</v>
      </c>
      <c r="AZ39" s="28">
        <f t="shared" si="45"/>
        <v>1.552013422818792E-3</v>
      </c>
      <c r="BA39" s="148">
        <f t="shared" si="46"/>
        <v>147465.97286644296</v>
      </c>
      <c r="BB39" s="150">
        <f t="shared" si="47"/>
        <v>642066.97049317509</v>
      </c>
      <c r="BC39" s="45">
        <f t="shared" si="48"/>
        <v>46.422310063854752</v>
      </c>
      <c r="BD39" s="155">
        <f t="shared" si="49"/>
        <v>3030065.5900207986</v>
      </c>
      <c r="BE39" s="146">
        <v>1445584</v>
      </c>
      <c r="BF39" s="146">
        <f t="shared" si="50"/>
        <v>0</v>
      </c>
      <c r="BG39" s="146">
        <f t="shared" si="51"/>
        <v>1584481.5900207986</v>
      </c>
      <c r="BH39" s="56">
        <f t="shared" si="52"/>
        <v>9.3699783701783001E-4</v>
      </c>
      <c r="BI39" s="1">
        <f t="shared" si="53"/>
        <v>-817.06732663883395</v>
      </c>
      <c r="BJ39" s="155">
        <f t="shared" si="54"/>
        <v>3029248.5226941598</v>
      </c>
      <c r="BK39" s="63">
        <v>6.9</v>
      </c>
      <c r="BL39" s="1">
        <f t="shared" si="55"/>
        <v>0</v>
      </c>
      <c r="BM39" s="106">
        <v>846</v>
      </c>
      <c r="BN39" s="21">
        <f t="shared" si="56"/>
        <v>0</v>
      </c>
      <c r="BO39" s="150">
        <f t="shared" si="57"/>
        <v>3029248.5226941598</v>
      </c>
      <c r="BP39" s="146">
        <f t="shared" si="58"/>
        <v>3029248.5226941598</v>
      </c>
      <c r="BQ39" s="56">
        <f t="shared" si="59"/>
        <v>9.6977740686665192E-4</v>
      </c>
      <c r="BR39" s="158">
        <f t="shared" si="60"/>
        <v>6312.0449501175281</v>
      </c>
      <c r="BS39" s="159">
        <f t="shared" si="63"/>
        <v>3035561</v>
      </c>
      <c r="BT39" s="66">
        <f t="shared" si="61"/>
        <v>219.47516448557587</v>
      </c>
      <c r="BU39" s="160"/>
    </row>
    <row r="40" spans="1:73" ht="15.6" x14ac:dyDescent="0.3">
      <c r="A40" s="2" t="s">
        <v>332</v>
      </c>
      <c r="B40" s="8" t="s">
        <v>33</v>
      </c>
      <c r="C40" s="138">
        <v>15454</v>
      </c>
      <c r="D40" s="142">
        <v>0</v>
      </c>
      <c r="E40" s="143">
        <v>0</v>
      </c>
      <c r="F40" s="144">
        <v>0</v>
      </c>
      <c r="G40" s="143">
        <v>0</v>
      </c>
      <c r="H40" s="143">
        <v>0</v>
      </c>
      <c r="I40" s="144">
        <v>0</v>
      </c>
      <c r="J40" s="143">
        <f t="shared" si="15"/>
        <v>0</v>
      </c>
      <c r="K40" s="33">
        <f t="shared" si="16"/>
        <v>0</v>
      </c>
      <c r="L40" s="25">
        <v>6031</v>
      </c>
      <c r="M40" s="28">
        <f t="shared" si="17"/>
        <v>1.8558430592515822E-3</v>
      </c>
      <c r="N40" s="146">
        <f t="shared" si="18"/>
        <v>235110.86631500407</v>
      </c>
      <c r="O40" s="30">
        <v>0</v>
      </c>
      <c r="P40" s="30">
        <v>506.5</v>
      </c>
      <c r="Q40" s="30">
        <f t="shared" si="62"/>
        <v>253.25</v>
      </c>
      <c r="R40" s="28">
        <f t="shared" si="19"/>
        <v>2.5455535988549283E-4</v>
      </c>
      <c r="S40" s="148">
        <f t="shared" si="20"/>
        <v>32248.810528160411</v>
      </c>
      <c r="T40" s="150">
        <f t="shared" si="21"/>
        <v>267359.67684316449</v>
      </c>
      <c r="U40" s="1">
        <f t="shared" si="22"/>
        <v>17.300354396477577</v>
      </c>
      <c r="V40" s="151">
        <v>119750678.390001</v>
      </c>
      <c r="W40" s="40">
        <f t="shared" si="23"/>
        <v>1.9943612780396709</v>
      </c>
      <c r="X40" s="28">
        <f t="shared" si="24"/>
        <v>1.4263555027661224E-3</v>
      </c>
      <c r="Y40" s="67">
        <f t="shared" si="25"/>
        <v>7748.8467962987579</v>
      </c>
      <c r="Z40" s="148">
        <f t="shared" si="26"/>
        <v>858332.80520227936</v>
      </c>
      <c r="AA40" s="152">
        <v>20113908.675000001</v>
      </c>
      <c r="AB40" s="40">
        <f t="shared" si="27"/>
        <v>11.873680041952362</v>
      </c>
      <c r="AC40" s="40">
        <f t="shared" si="28"/>
        <v>2.3481938368893913E-3</v>
      </c>
      <c r="AD40" s="72">
        <f t="shared" si="29"/>
        <v>1301.5341448815841</v>
      </c>
      <c r="AE40" s="146">
        <f t="shared" si="30"/>
        <v>832957.13424118224</v>
      </c>
      <c r="AF40" s="150">
        <f t="shared" si="31"/>
        <v>1691289.9394434616</v>
      </c>
      <c r="AG40" s="45">
        <f t="shared" si="32"/>
        <v>109.44027044412201</v>
      </c>
      <c r="AH40" s="25">
        <v>1886.7618</v>
      </c>
      <c r="AI40" s="28">
        <f t="shared" si="33"/>
        <v>2.0224165822439297E-3</v>
      </c>
      <c r="AJ40" s="146">
        <f t="shared" si="34"/>
        <v>384323.51738319837</v>
      </c>
      <c r="AK40" s="150">
        <f t="shared" si="35"/>
        <v>384323.51738319837</v>
      </c>
      <c r="AL40" s="1">
        <f t="shared" si="36"/>
        <v>24.868870026090228</v>
      </c>
      <c r="AM40" s="50">
        <v>1318.4722222222222</v>
      </c>
      <c r="AN40" s="28">
        <f t="shared" si="37"/>
        <v>1.3261002455234169E-3</v>
      </c>
      <c r="AO40" s="146">
        <f t="shared" si="38"/>
        <v>41998.804773243442</v>
      </c>
      <c r="AP40" s="75">
        <v>5.666666666666667</v>
      </c>
      <c r="AQ40" s="28">
        <f t="shared" si="39"/>
        <v>7.1347630838964162E-4</v>
      </c>
      <c r="AR40" s="148">
        <f t="shared" si="40"/>
        <v>67791.603079531589</v>
      </c>
      <c r="AS40" s="25">
        <v>48.666666666666664</v>
      </c>
      <c r="AT40" s="56">
        <f t="shared" si="41"/>
        <v>1.1209987638301309E-3</v>
      </c>
      <c r="AU40" s="146">
        <f t="shared" si="42"/>
        <v>142015.77508845917</v>
      </c>
      <c r="AV40" s="77">
        <v>47.527777777777779</v>
      </c>
      <c r="AW40" s="28">
        <f t="shared" si="43"/>
        <v>1.2306129905549916E-3</v>
      </c>
      <c r="AX40" s="148">
        <f t="shared" si="44"/>
        <v>155902.45353212257</v>
      </c>
      <c r="AY40" s="59">
        <v>35</v>
      </c>
      <c r="AZ40" s="28">
        <f t="shared" si="45"/>
        <v>3.6703020134228189E-4</v>
      </c>
      <c r="BA40" s="148">
        <f t="shared" si="46"/>
        <v>34873.709799496646</v>
      </c>
      <c r="BB40" s="150">
        <f t="shared" si="47"/>
        <v>442582.34627285338</v>
      </c>
      <c r="BC40" s="45">
        <f t="shared" si="48"/>
        <v>28.638692006784868</v>
      </c>
      <c r="BD40" s="155">
        <f t="shared" si="49"/>
        <v>2785555.4799426775</v>
      </c>
      <c r="BE40" s="146">
        <v>1703998</v>
      </c>
      <c r="BF40" s="146">
        <f t="shared" si="50"/>
        <v>0</v>
      </c>
      <c r="BG40" s="146">
        <f t="shared" si="51"/>
        <v>1081557.4799426775</v>
      </c>
      <c r="BH40" s="56">
        <f t="shared" si="52"/>
        <v>6.3958901491776969E-4</v>
      </c>
      <c r="BI40" s="1">
        <f t="shared" si="53"/>
        <v>-557.72517920602536</v>
      </c>
      <c r="BJ40" s="155">
        <f t="shared" si="54"/>
        <v>2784997.7547634714</v>
      </c>
      <c r="BK40" s="63">
        <v>7.5</v>
      </c>
      <c r="BL40" s="1">
        <f t="shared" si="55"/>
        <v>0</v>
      </c>
      <c r="BM40" s="106">
        <v>724.18</v>
      </c>
      <c r="BN40" s="21">
        <f t="shared" si="56"/>
        <v>0</v>
      </c>
      <c r="BO40" s="150">
        <f t="shared" si="57"/>
        <v>2784997.7547634714</v>
      </c>
      <c r="BP40" s="146">
        <f t="shared" si="58"/>
        <v>2784997.7547634714</v>
      </c>
      <c r="BQ40" s="56">
        <f t="shared" si="59"/>
        <v>8.9158346715702903E-4</v>
      </c>
      <c r="BR40" s="158">
        <f t="shared" si="60"/>
        <v>5803.0996408340061</v>
      </c>
      <c r="BS40" s="159">
        <f t="shared" si="63"/>
        <v>2790801</v>
      </c>
      <c r="BT40" s="66">
        <f t="shared" si="61"/>
        <v>180.58761485699495</v>
      </c>
      <c r="BU40" s="160"/>
    </row>
    <row r="41" spans="1:73" ht="15.6" x14ac:dyDescent="0.3">
      <c r="A41" s="2" t="s">
        <v>304</v>
      </c>
      <c r="B41" s="8" t="s">
        <v>5</v>
      </c>
      <c r="C41" s="138">
        <v>19431</v>
      </c>
      <c r="D41" s="142">
        <v>0</v>
      </c>
      <c r="E41" s="143">
        <v>0</v>
      </c>
      <c r="F41" s="144">
        <v>0</v>
      </c>
      <c r="G41" s="143">
        <v>0</v>
      </c>
      <c r="H41" s="143">
        <v>0</v>
      </c>
      <c r="I41" s="144">
        <v>0</v>
      </c>
      <c r="J41" s="143">
        <f t="shared" si="15"/>
        <v>0</v>
      </c>
      <c r="K41" s="33">
        <f t="shared" si="16"/>
        <v>0</v>
      </c>
      <c r="L41" s="25">
        <v>7044</v>
      </c>
      <c r="M41" s="28">
        <f t="shared" si="17"/>
        <v>2.1675606880066567E-3</v>
      </c>
      <c r="N41" s="146">
        <f t="shared" si="18"/>
        <v>274601.38324040599</v>
      </c>
      <c r="O41" s="30">
        <v>3044</v>
      </c>
      <c r="P41" s="30">
        <v>1236.5</v>
      </c>
      <c r="Q41" s="30">
        <f t="shared" si="62"/>
        <v>3662.25</v>
      </c>
      <c r="R41" s="28">
        <f t="shared" si="19"/>
        <v>3.6811268183243673E-3</v>
      </c>
      <c r="S41" s="148">
        <f t="shared" si="20"/>
        <v>466350.27189242037</v>
      </c>
      <c r="T41" s="150">
        <f t="shared" si="21"/>
        <v>740951.65513282642</v>
      </c>
      <c r="U41" s="1">
        <f t="shared" si="22"/>
        <v>38.132450987227955</v>
      </c>
      <c r="V41" s="151">
        <v>77652463.050001219</v>
      </c>
      <c r="W41" s="40">
        <f t="shared" si="23"/>
        <v>4.8622251783164021</v>
      </c>
      <c r="X41" s="28">
        <f t="shared" si="24"/>
        <v>3.4774349638378999E-3</v>
      </c>
      <c r="Y41" s="67">
        <f t="shared" si="25"/>
        <v>3996.3184113015914</v>
      </c>
      <c r="Z41" s="148">
        <f t="shared" si="26"/>
        <v>2092603.4930499964</v>
      </c>
      <c r="AA41" s="152">
        <v>20004553.952599999</v>
      </c>
      <c r="AB41" s="40">
        <f t="shared" si="27"/>
        <v>18.873890509862026</v>
      </c>
      <c r="AC41" s="40">
        <f t="shared" si="28"/>
        <v>3.732587809069497E-3</v>
      </c>
      <c r="AD41" s="72">
        <f t="shared" si="29"/>
        <v>1029.5174696412948</v>
      </c>
      <c r="AE41" s="146">
        <f t="shared" si="30"/>
        <v>1324032.7931635529</v>
      </c>
      <c r="AF41" s="150">
        <f t="shared" si="31"/>
        <v>3416636.2862135493</v>
      </c>
      <c r="AG41" s="45">
        <f t="shared" si="32"/>
        <v>175.83430014994335</v>
      </c>
      <c r="AH41" s="25">
        <v>249.21619999999999</v>
      </c>
      <c r="AI41" s="28">
        <f t="shared" si="33"/>
        <v>2.6713439685063561E-4</v>
      </c>
      <c r="AJ41" s="146">
        <f t="shared" si="34"/>
        <v>50764.037396175096</v>
      </c>
      <c r="AK41" s="150">
        <f t="shared" si="35"/>
        <v>50764.037396175096</v>
      </c>
      <c r="AL41" s="1">
        <f t="shared" si="36"/>
        <v>2.6125282999421078</v>
      </c>
      <c r="AM41" s="50">
        <v>3938.9444444444443</v>
      </c>
      <c r="AN41" s="28">
        <f t="shared" si="37"/>
        <v>3.961733214278132E-3</v>
      </c>
      <c r="AO41" s="146">
        <f t="shared" si="38"/>
        <v>125471.70577173634</v>
      </c>
      <c r="AP41" s="75">
        <v>55.333333333333336</v>
      </c>
      <c r="AQ41" s="28">
        <f t="shared" si="39"/>
        <v>6.9668863054517943E-3</v>
      </c>
      <c r="AR41" s="148">
        <f t="shared" si="40"/>
        <v>661965.06536483776</v>
      </c>
      <c r="AS41" s="25">
        <v>192.66666666666666</v>
      </c>
      <c r="AT41" s="56">
        <f t="shared" si="41"/>
        <v>4.4379266129713404E-3</v>
      </c>
      <c r="AU41" s="146">
        <f t="shared" si="42"/>
        <v>562226.83562417398</v>
      </c>
      <c r="AV41" s="77">
        <v>104.05555555555556</v>
      </c>
      <c r="AW41" s="28">
        <f t="shared" si="43"/>
        <v>2.6942584819514897E-3</v>
      </c>
      <c r="AX41" s="148">
        <f t="shared" si="44"/>
        <v>341327.05489849864</v>
      </c>
      <c r="AY41" s="59">
        <v>549</v>
      </c>
      <c r="AZ41" s="28">
        <f t="shared" si="45"/>
        <v>5.7571308724832211E-3</v>
      </c>
      <c r="BA41" s="148">
        <f t="shared" si="46"/>
        <v>547019.04799781868</v>
      </c>
      <c r="BB41" s="150">
        <f t="shared" si="47"/>
        <v>2238009.7096570656</v>
      </c>
      <c r="BC41" s="45">
        <f t="shared" si="48"/>
        <v>115.1772790724649</v>
      </c>
      <c r="BD41" s="155">
        <f t="shared" si="49"/>
        <v>6446361.6883996166</v>
      </c>
      <c r="BE41" s="146">
        <v>2785502</v>
      </c>
      <c r="BF41" s="146">
        <f t="shared" si="50"/>
        <v>0</v>
      </c>
      <c r="BG41" s="146">
        <f t="shared" si="51"/>
        <v>3660859.6883996166</v>
      </c>
      <c r="BH41" s="56">
        <f t="shared" si="52"/>
        <v>2.1648832219067823E-3</v>
      </c>
      <c r="BI41" s="1">
        <f t="shared" si="53"/>
        <v>-1887.7902133033215</v>
      </c>
      <c r="BJ41" s="155">
        <f t="shared" si="54"/>
        <v>6444473.898186313</v>
      </c>
      <c r="BK41" s="63">
        <v>7.9</v>
      </c>
      <c r="BL41" s="1">
        <f t="shared" si="55"/>
        <v>0</v>
      </c>
      <c r="BM41" s="106">
        <v>976</v>
      </c>
      <c r="BN41" s="21">
        <f t="shared" si="56"/>
        <v>0</v>
      </c>
      <c r="BO41" s="150">
        <f t="shared" si="57"/>
        <v>6444473.898186313</v>
      </c>
      <c r="BP41" s="146">
        <f t="shared" si="58"/>
        <v>6444473.898186313</v>
      </c>
      <c r="BQ41" s="56">
        <f t="shared" si="59"/>
        <v>2.0631206514692196E-3</v>
      </c>
      <c r="BR41" s="158">
        <f t="shared" si="60"/>
        <v>13428.349843357524</v>
      </c>
      <c r="BS41" s="159">
        <f t="shared" si="63"/>
        <v>6457902</v>
      </c>
      <c r="BT41" s="66">
        <f t="shared" si="61"/>
        <v>332.35047089702022</v>
      </c>
      <c r="BU41" s="160"/>
    </row>
    <row r="42" spans="1:73" ht="15.6" x14ac:dyDescent="0.3">
      <c r="A42" s="2" t="s">
        <v>409</v>
      </c>
      <c r="B42" s="8" t="s">
        <v>110</v>
      </c>
      <c r="C42" s="138">
        <v>13348</v>
      </c>
      <c r="D42" s="142">
        <v>0</v>
      </c>
      <c r="E42" s="143">
        <v>0</v>
      </c>
      <c r="F42" s="144">
        <v>0</v>
      </c>
      <c r="G42" s="143">
        <v>0</v>
      </c>
      <c r="H42" s="143">
        <v>0</v>
      </c>
      <c r="I42" s="144">
        <v>0</v>
      </c>
      <c r="J42" s="143">
        <f t="shared" si="15"/>
        <v>0</v>
      </c>
      <c r="K42" s="33">
        <f t="shared" si="16"/>
        <v>0</v>
      </c>
      <c r="L42" s="25">
        <v>4518</v>
      </c>
      <c r="M42" s="28">
        <f t="shared" si="17"/>
        <v>1.3902667785937073E-3</v>
      </c>
      <c r="N42" s="146">
        <f t="shared" si="18"/>
        <v>176128.48516186178</v>
      </c>
      <c r="O42" s="30">
        <v>0</v>
      </c>
      <c r="P42" s="30">
        <v>0</v>
      </c>
      <c r="Q42" s="30">
        <f t="shared" si="62"/>
        <v>0</v>
      </c>
      <c r="R42" s="28">
        <f t="shared" si="19"/>
        <v>0</v>
      </c>
      <c r="S42" s="148">
        <f t="shared" si="20"/>
        <v>0</v>
      </c>
      <c r="T42" s="150">
        <f t="shared" si="21"/>
        <v>176128.48516186178</v>
      </c>
      <c r="U42" s="1">
        <f t="shared" si="22"/>
        <v>13.195121753211101</v>
      </c>
      <c r="V42" s="151">
        <v>93487826.99000001</v>
      </c>
      <c r="W42" s="40">
        <f t="shared" si="23"/>
        <v>1.9058000355389368</v>
      </c>
      <c r="X42" s="28">
        <f t="shared" si="24"/>
        <v>1.3630170209355428E-3</v>
      </c>
      <c r="Y42" s="67">
        <f t="shared" si="25"/>
        <v>7003.8827532214573</v>
      </c>
      <c r="Z42" s="148">
        <f t="shared" si="26"/>
        <v>820217.83548998518</v>
      </c>
      <c r="AA42" s="152">
        <v>19487430.251800001</v>
      </c>
      <c r="AB42" s="40">
        <f t="shared" si="27"/>
        <v>9.142770580720514</v>
      </c>
      <c r="AC42" s="40">
        <f t="shared" si="28"/>
        <v>1.8081165614945653E-3</v>
      </c>
      <c r="AD42" s="72">
        <f t="shared" si="29"/>
        <v>1459.9513224303266</v>
      </c>
      <c r="AE42" s="146">
        <f t="shared" si="30"/>
        <v>641379.5853546802</v>
      </c>
      <c r="AF42" s="150">
        <f t="shared" si="31"/>
        <v>1461597.4208446653</v>
      </c>
      <c r="AG42" s="45">
        <f t="shared" si="32"/>
        <v>109.4993572703525</v>
      </c>
      <c r="AH42" s="25">
        <v>1067.2773999999999</v>
      </c>
      <c r="AI42" s="28">
        <f t="shared" si="33"/>
        <v>1.1440127267862785E-3</v>
      </c>
      <c r="AJ42" s="146">
        <f t="shared" si="34"/>
        <v>217398.82818890797</v>
      </c>
      <c r="AK42" s="150">
        <f t="shared" si="35"/>
        <v>217398.82818890797</v>
      </c>
      <c r="AL42" s="1">
        <f t="shared" si="36"/>
        <v>16.286996418108178</v>
      </c>
      <c r="AM42" s="50">
        <v>1006.6666666666666</v>
      </c>
      <c r="AN42" s="28">
        <f t="shared" si="37"/>
        <v>1.0124907383918388E-3</v>
      </c>
      <c r="AO42" s="146">
        <f t="shared" si="38"/>
        <v>32066.505530018796</v>
      </c>
      <c r="AP42" s="75">
        <v>8</v>
      </c>
      <c r="AQ42" s="28">
        <f t="shared" si="39"/>
        <v>1.0072606706677293E-3</v>
      </c>
      <c r="AR42" s="148">
        <f t="shared" si="40"/>
        <v>95705.792582868118</v>
      </c>
      <c r="AS42" s="25">
        <v>35.166666666666664</v>
      </c>
      <c r="AT42" s="56">
        <f t="shared" si="41"/>
        <v>8.1003677797314249E-4</v>
      </c>
      <c r="AU42" s="146">
        <f t="shared" si="42"/>
        <v>102620.9881632359</v>
      </c>
      <c r="AV42" s="77">
        <v>14.333333333333334</v>
      </c>
      <c r="AW42" s="28">
        <f t="shared" si="43"/>
        <v>3.7112583467351009E-4</v>
      </c>
      <c r="AX42" s="148">
        <f t="shared" si="44"/>
        <v>47016.753958255555</v>
      </c>
      <c r="AY42" s="59">
        <v>42</v>
      </c>
      <c r="AZ42" s="28">
        <f t="shared" si="45"/>
        <v>4.4043624161073825E-4</v>
      </c>
      <c r="BA42" s="148">
        <f t="shared" si="46"/>
        <v>41848.451759395968</v>
      </c>
      <c r="BB42" s="150">
        <f t="shared" si="47"/>
        <v>319258.49199377431</v>
      </c>
      <c r="BC42" s="45">
        <f t="shared" si="48"/>
        <v>23.918077014816774</v>
      </c>
      <c r="BD42" s="155">
        <f t="shared" si="49"/>
        <v>2174383.2261892096</v>
      </c>
      <c r="BE42" s="146">
        <v>1219050</v>
      </c>
      <c r="BF42" s="146">
        <f t="shared" si="50"/>
        <v>0</v>
      </c>
      <c r="BG42" s="146">
        <f t="shared" si="51"/>
        <v>955333.22618920961</v>
      </c>
      <c r="BH42" s="56">
        <f t="shared" si="52"/>
        <v>5.6494513549936842E-4</v>
      </c>
      <c r="BI42" s="1">
        <f t="shared" si="53"/>
        <v>-492.63530109013374</v>
      </c>
      <c r="BJ42" s="155">
        <f t="shared" si="54"/>
        <v>2173890.5908881193</v>
      </c>
      <c r="BK42" s="63">
        <v>5.8</v>
      </c>
      <c r="BL42" s="1">
        <f t="shared" si="55"/>
        <v>0</v>
      </c>
      <c r="BM42" s="106">
        <v>725</v>
      </c>
      <c r="BN42" s="21">
        <f t="shared" si="56"/>
        <v>0</v>
      </c>
      <c r="BO42" s="150">
        <f t="shared" si="57"/>
        <v>2173890.5908881193</v>
      </c>
      <c r="BP42" s="146">
        <f t="shared" si="58"/>
        <v>2173890.5908881193</v>
      </c>
      <c r="BQ42" s="56">
        <f t="shared" si="59"/>
        <v>6.959448735385723E-4</v>
      </c>
      <c r="BR42" s="158">
        <f t="shared" si="60"/>
        <v>4529.7356831322413</v>
      </c>
      <c r="BS42" s="159">
        <f t="shared" si="63"/>
        <v>2178420</v>
      </c>
      <c r="BT42" s="66">
        <f t="shared" si="61"/>
        <v>163.20197782439317</v>
      </c>
      <c r="BU42" s="160"/>
    </row>
    <row r="43" spans="1:73" ht="15.6" x14ac:dyDescent="0.3">
      <c r="A43" s="2" t="s">
        <v>583</v>
      </c>
      <c r="B43" s="8" t="s">
        <v>286</v>
      </c>
      <c r="C43" s="138">
        <v>11580</v>
      </c>
      <c r="D43" s="142">
        <v>0</v>
      </c>
      <c r="E43" s="143">
        <v>0</v>
      </c>
      <c r="F43" s="144">
        <v>0</v>
      </c>
      <c r="G43" s="143">
        <v>0</v>
      </c>
      <c r="H43" s="143">
        <v>0</v>
      </c>
      <c r="I43" s="144">
        <v>0</v>
      </c>
      <c r="J43" s="143">
        <f t="shared" si="15"/>
        <v>0</v>
      </c>
      <c r="K43" s="33">
        <f t="shared" si="16"/>
        <v>0</v>
      </c>
      <c r="L43" s="25">
        <v>4213</v>
      </c>
      <c r="M43" s="28">
        <f t="shared" si="17"/>
        <v>1.2964130009329989E-3</v>
      </c>
      <c r="N43" s="146">
        <f t="shared" si="18"/>
        <v>164238.44798294015</v>
      </c>
      <c r="O43" s="30">
        <v>632</v>
      </c>
      <c r="P43" s="30">
        <v>198</v>
      </c>
      <c r="Q43" s="30">
        <f t="shared" si="62"/>
        <v>731</v>
      </c>
      <c r="R43" s="28">
        <f t="shared" si="19"/>
        <v>7.3476788973857946E-4</v>
      </c>
      <c r="S43" s="148">
        <f t="shared" si="20"/>
        <v>93085.411633110605</v>
      </c>
      <c r="T43" s="150">
        <f t="shared" si="21"/>
        <v>257323.85961605076</v>
      </c>
      <c r="U43" s="1">
        <f t="shared" si="22"/>
        <v>22.221404111921483</v>
      </c>
      <c r="V43" s="151">
        <v>52773266.990000121</v>
      </c>
      <c r="W43" s="40">
        <f t="shared" si="23"/>
        <v>2.5409910670379685</v>
      </c>
      <c r="X43" s="28">
        <f t="shared" si="24"/>
        <v>1.8173019256128343E-3</v>
      </c>
      <c r="Y43" s="67">
        <f t="shared" si="25"/>
        <v>4557.2769421416342</v>
      </c>
      <c r="Z43" s="148">
        <f t="shared" si="26"/>
        <v>1093591.2237066852</v>
      </c>
      <c r="AA43" s="152">
        <v>12673872.3881</v>
      </c>
      <c r="AB43" s="40">
        <f t="shared" si="27"/>
        <v>10.580538914523743</v>
      </c>
      <c r="AC43" s="40">
        <f t="shared" si="28"/>
        <v>2.0924562715408817E-3</v>
      </c>
      <c r="AD43" s="72">
        <f t="shared" si="29"/>
        <v>1094.4622096804835</v>
      </c>
      <c r="AE43" s="146">
        <f t="shared" si="30"/>
        <v>742241.27160494728</v>
      </c>
      <c r="AF43" s="150">
        <f t="shared" si="31"/>
        <v>1835832.4953116325</v>
      </c>
      <c r="AG43" s="45">
        <f t="shared" si="32"/>
        <v>158.53475779893199</v>
      </c>
      <c r="AH43" s="25">
        <v>4217.6602000000003</v>
      </c>
      <c r="AI43" s="28">
        <f t="shared" si="33"/>
        <v>4.5209023877578235E-3</v>
      </c>
      <c r="AJ43" s="146">
        <f t="shared" si="34"/>
        <v>859115.3388790912</v>
      </c>
      <c r="AK43" s="150">
        <f t="shared" si="35"/>
        <v>859115.3388790912</v>
      </c>
      <c r="AL43" s="1">
        <f t="shared" si="36"/>
        <v>74.189580214083875</v>
      </c>
      <c r="AM43" s="50">
        <v>1682.3333333333333</v>
      </c>
      <c r="AN43" s="28">
        <f t="shared" si="37"/>
        <v>1.6920664757164271E-3</v>
      </c>
      <c r="AO43" s="146">
        <f t="shared" si="38"/>
        <v>53589.289208610877</v>
      </c>
      <c r="AP43" s="75">
        <v>11</v>
      </c>
      <c r="AQ43" s="28">
        <f t="shared" si="39"/>
        <v>1.3849834221681277E-3</v>
      </c>
      <c r="AR43" s="148">
        <f t="shared" si="40"/>
        <v>131595.46480144365</v>
      </c>
      <c r="AS43" s="25">
        <v>81.916666666666671</v>
      </c>
      <c r="AT43" s="56">
        <f t="shared" si="41"/>
        <v>1.886886617885306E-3</v>
      </c>
      <c r="AU43" s="146">
        <f t="shared" si="42"/>
        <v>239043.67621910168</v>
      </c>
      <c r="AV43" s="77">
        <v>13.666666666666666</v>
      </c>
      <c r="AW43" s="28">
        <f t="shared" si="43"/>
        <v>3.538641679445096E-4</v>
      </c>
      <c r="AX43" s="148">
        <f t="shared" si="44"/>
        <v>44829.928192755295</v>
      </c>
      <c r="AY43" s="59">
        <v>93</v>
      </c>
      <c r="AZ43" s="28">
        <f t="shared" si="45"/>
        <v>9.7525167785234902E-4</v>
      </c>
      <c r="BA43" s="148">
        <f t="shared" si="46"/>
        <v>92664.428895805366</v>
      </c>
      <c r="BB43" s="150">
        <f t="shared" si="47"/>
        <v>561722.78731771687</v>
      </c>
      <c r="BC43" s="45">
        <f t="shared" si="48"/>
        <v>48.508012721737209</v>
      </c>
      <c r="BD43" s="155">
        <f t="shared" si="49"/>
        <v>3513994.4811244914</v>
      </c>
      <c r="BE43" s="146">
        <v>1423893</v>
      </c>
      <c r="BF43" s="146">
        <f t="shared" si="50"/>
        <v>0</v>
      </c>
      <c r="BG43" s="146">
        <f t="shared" si="51"/>
        <v>2090101.4811244914</v>
      </c>
      <c r="BH43" s="56">
        <f t="shared" si="52"/>
        <v>1.2360008341502436E-3</v>
      </c>
      <c r="BI43" s="1">
        <f t="shared" si="53"/>
        <v>-1077.7996035686592</v>
      </c>
      <c r="BJ43" s="155">
        <f t="shared" si="54"/>
        <v>3512916.6815209226</v>
      </c>
      <c r="BK43" s="63">
        <v>8.5</v>
      </c>
      <c r="BL43" s="1">
        <f t="shared" si="55"/>
        <v>0</v>
      </c>
      <c r="BM43" s="106">
        <v>1039</v>
      </c>
      <c r="BN43" s="21">
        <f t="shared" si="56"/>
        <v>0</v>
      </c>
      <c r="BO43" s="150">
        <f t="shared" si="57"/>
        <v>3512916.6815209226</v>
      </c>
      <c r="BP43" s="146">
        <f t="shared" si="58"/>
        <v>3512916.6815209226</v>
      </c>
      <c r="BQ43" s="56">
        <f t="shared" si="59"/>
        <v>1.1246179388788029E-3</v>
      </c>
      <c r="BR43" s="158">
        <f t="shared" si="60"/>
        <v>7319.8642612712674</v>
      </c>
      <c r="BS43" s="159">
        <f t="shared" si="63"/>
        <v>3520237</v>
      </c>
      <c r="BT43" s="66">
        <f t="shared" si="61"/>
        <v>303.99283246977546</v>
      </c>
      <c r="BU43" s="160"/>
    </row>
    <row r="44" spans="1:73" ht="15.6" x14ac:dyDescent="0.3">
      <c r="A44" s="2" t="s">
        <v>333</v>
      </c>
      <c r="B44" s="8" t="s">
        <v>34</v>
      </c>
      <c r="C44" s="138">
        <v>22076</v>
      </c>
      <c r="D44" s="142">
        <v>0</v>
      </c>
      <c r="E44" s="143">
        <v>0</v>
      </c>
      <c r="F44" s="144">
        <v>0</v>
      </c>
      <c r="G44" s="143">
        <v>0</v>
      </c>
      <c r="H44" s="143">
        <v>0</v>
      </c>
      <c r="I44" s="144">
        <v>0</v>
      </c>
      <c r="J44" s="143">
        <f t="shared" si="15"/>
        <v>0</v>
      </c>
      <c r="K44" s="33">
        <f t="shared" si="16"/>
        <v>0</v>
      </c>
      <c r="L44" s="25">
        <v>11688</v>
      </c>
      <c r="M44" s="28">
        <f t="shared" si="17"/>
        <v>3.5965998468798694E-3</v>
      </c>
      <c r="N44" s="146">
        <f t="shared" si="18"/>
        <v>455641.81818765833</v>
      </c>
      <c r="O44" s="30">
        <v>1484</v>
      </c>
      <c r="P44" s="30">
        <v>1414.5</v>
      </c>
      <c r="Q44" s="30">
        <f t="shared" si="62"/>
        <v>2191.25</v>
      </c>
      <c r="R44" s="28">
        <f t="shared" si="19"/>
        <v>2.2025446489598662E-3</v>
      </c>
      <c r="S44" s="148">
        <f t="shared" si="20"/>
        <v>279033.39020663965</v>
      </c>
      <c r="T44" s="150">
        <f t="shared" si="21"/>
        <v>734675.20839429798</v>
      </c>
      <c r="U44" s="1">
        <f t="shared" si="22"/>
        <v>33.279362583543126</v>
      </c>
      <c r="V44" s="151">
        <v>135685416.29000008</v>
      </c>
      <c r="W44" s="40">
        <f t="shared" si="23"/>
        <v>3.5917623966188716</v>
      </c>
      <c r="X44" s="28">
        <f t="shared" si="24"/>
        <v>2.5688074249423207E-3</v>
      </c>
      <c r="Y44" s="67">
        <f t="shared" si="25"/>
        <v>6146.286296883497</v>
      </c>
      <c r="Z44" s="148">
        <f t="shared" si="26"/>
        <v>1545821.9769189751</v>
      </c>
      <c r="AA44" s="152">
        <v>32275628.031499997</v>
      </c>
      <c r="AB44" s="40">
        <f t="shared" si="27"/>
        <v>15.099621780383698</v>
      </c>
      <c r="AC44" s="40">
        <f t="shared" si="28"/>
        <v>2.9861709831139876E-3</v>
      </c>
      <c r="AD44" s="72">
        <f t="shared" si="29"/>
        <v>1462.0233752264901</v>
      </c>
      <c r="AE44" s="146">
        <f t="shared" si="30"/>
        <v>1059261.9678040508</v>
      </c>
      <c r="AF44" s="150">
        <f t="shared" si="31"/>
        <v>2605083.9447230259</v>
      </c>
      <c r="AG44" s="45">
        <f t="shared" si="32"/>
        <v>118.00525207116442</v>
      </c>
      <c r="AH44" s="25">
        <v>3012.3917000000001</v>
      </c>
      <c r="AI44" s="28">
        <f t="shared" si="33"/>
        <v>3.2289772489001957E-3</v>
      </c>
      <c r="AJ44" s="146">
        <f t="shared" si="34"/>
        <v>613608.44483916974</v>
      </c>
      <c r="AK44" s="150">
        <f t="shared" si="35"/>
        <v>613608.44483916974</v>
      </c>
      <c r="AL44" s="1">
        <f t="shared" si="36"/>
        <v>27.79527291353369</v>
      </c>
      <c r="AM44" s="50">
        <v>2438.5555555555557</v>
      </c>
      <c r="AN44" s="28">
        <f t="shared" si="37"/>
        <v>2.45266382290129E-3</v>
      </c>
      <c r="AO44" s="146">
        <f t="shared" si="38"/>
        <v>77678.101199483732</v>
      </c>
      <c r="AP44" s="75">
        <v>18</v>
      </c>
      <c r="AQ44" s="28">
        <f t="shared" si="39"/>
        <v>2.2663365090023909E-3</v>
      </c>
      <c r="AR44" s="148">
        <f t="shared" si="40"/>
        <v>215338.03331145324</v>
      </c>
      <c r="AS44" s="25">
        <v>97.166666666666671</v>
      </c>
      <c r="AT44" s="56">
        <f t="shared" si="41"/>
        <v>2.23815849079783E-3</v>
      </c>
      <c r="AU44" s="146">
        <f t="shared" si="42"/>
        <v>283545.19478277978</v>
      </c>
      <c r="AV44" s="77">
        <v>91.444444444444443</v>
      </c>
      <c r="AW44" s="28">
        <f t="shared" si="43"/>
        <v>2.3677252863278974E-3</v>
      </c>
      <c r="AX44" s="148">
        <f t="shared" si="44"/>
        <v>299959.60083445208</v>
      </c>
      <c r="AY44" s="59">
        <v>427</v>
      </c>
      <c r="AZ44" s="28">
        <f t="shared" si="45"/>
        <v>4.4777684563758391E-3</v>
      </c>
      <c r="BA44" s="148">
        <f t="shared" si="46"/>
        <v>425459.25955385907</v>
      </c>
      <c r="BB44" s="150">
        <f t="shared" si="47"/>
        <v>1301980.1896820278</v>
      </c>
      <c r="BC44" s="45">
        <f t="shared" si="48"/>
        <v>58.977178369361653</v>
      </c>
      <c r="BD44" s="155">
        <f t="shared" si="49"/>
        <v>5255347.7876385208</v>
      </c>
      <c r="BE44" s="146">
        <v>2613957</v>
      </c>
      <c r="BF44" s="146">
        <f t="shared" si="50"/>
        <v>0</v>
      </c>
      <c r="BG44" s="146">
        <f t="shared" si="51"/>
        <v>2641390.7876385208</v>
      </c>
      <c r="BH44" s="56">
        <f t="shared" si="52"/>
        <v>1.5620108623058402E-3</v>
      </c>
      <c r="BI44" s="1">
        <f t="shared" si="53"/>
        <v>-1362.0821617977404</v>
      </c>
      <c r="BJ44" s="155">
        <f t="shared" si="54"/>
        <v>5253985.7054767227</v>
      </c>
      <c r="BK44" s="63">
        <v>7.3</v>
      </c>
      <c r="BL44" s="1">
        <f t="shared" si="55"/>
        <v>0</v>
      </c>
      <c r="BM44" s="106">
        <v>989</v>
      </c>
      <c r="BN44" s="21">
        <f t="shared" si="56"/>
        <v>0</v>
      </c>
      <c r="BO44" s="150">
        <f t="shared" si="57"/>
        <v>5253985.7054767227</v>
      </c>
      <c r="BP44" s="146">
        <f t="shared" si="58"/>
        <v>5253985.7054767227</v>
      </c>
      <c r="BQ44" s="56">
        <f t="shared" si="59"/>
        <v>1.682000204011025E-3</v>
      </c>
      <c r="BR44" s="158">
        <f t="shared" si="60"/>
        <v>10947.729673479906</v>
      </c>
      <c r="BS44" s="159">
        <f t="shared" si="63"/>
        <v>5264933</v>
      </c>
      <c r="BT44" s="66">
        <f t="shared" si="61"/>
        <v>238.49125747418012</v>
      </c>
      <c r="BU44" s="160"/>
    </row>
    <row r="45" spans="1:73" ht="15.6" x14ac:dyDescent="0.3">
      <c r="A45" s="2" t="s">
        <v>305</v>
      </c>
      <c r="B45" s="8" t="s">
        <v>6</v>
      </c>
      <c r="C45" s="138">
        <v>11379</v>
      </c>
      <c r="D45" s="142">
        <v>0</v>
      </c>
      <c r="E45" s="143">
        <v>0</v>
      </c>
      <c r="F45" s="144">
        <v>0</v>
      </c>
      <c r="G45" s="143">
        <v>0</v>
      </c>
      <c r="H45" s="143">
        <v>0</v>
      </c>
      <c r="I45" s="144">
        <v>0</v>
      </c>
      <c r="J45" s="143">
        <f t="shared" si="15"/>
        <v>0</v>
      </c>
      <c r="K45" s="33">
        <f t="shared" si="16"/>
        <v>0</v>
      </c>
      <c r="L45" s="25">
        <v>2669</v>
      </c>
      <c r="M45" s="28">
        <f t="shared" si="17"/>
        <v>8.2129748385715022E-4</v>
      </c>
      <c r="N45" s="146">
        <f t="shared" si="18"/>
        <v>104047.57124767797</v>
      </c>
      <c r="O45" s="30">
        <v>829</v>
      </c>
      <c r="P45" s="30">
        <v>507</v>
      </c>
      <c r="Q45" s="30">
        <f t="shared" si="62"/>
        <v>1082.5</v>
      </c>
      <c r="R45" s="28">
        <f t="shared" si="19"/>
        <v>1.0880796725608922E-3</v>
      </c>
      <c r="S45" s="148">
        <f t="shared" si="20"/>
        <v>137845.35990812888</v>
      </c>
      <c r="T45" s="150">
        <f t="shared" si="21"/>
        <v>241892.93115580687</v>
      </c>
      <c r="U45" s="1">
        <f t="shared" si="22"/>
        <v>21.257837345619727</v>
      </c>
      <c r="V45" s="151">
        <v>50501813.730000108</v>
      </c>
      <c r="W45" s="40">
        <f t="shared" si="23"/>
        <v>2.5639008074492717</v>
      </c>
      <c r="X45" s="28">
        <f t="shared" si="24"/>
        <v>1.8336868377460691E-3</v>
      </c>
      <c r="Y45" s="67">
        <f t="shared" si="25"/>
        <v>4438.1592169786545</v>
      </c>
      <c r="Z45" s="148">
        <f t="shared" si="26"/>
        <v>1103451.1131711551</v>
      </c>
      <c r="AA45" s="152">
        <v>12702251.3401</v>
      </c>
      <c r="AB45" s="40">
        <f t="shared" si="27"/>
        <v>10.193597775162639</v>
      </c>
      <c r="AC45" s="40">
        <f t="shared" si="28"/>
        <v>2.0159330036511988E-3</v>
      </c>
      <c r="AD45" s="72">
        <f t="shared" si="29"/>
        <v>1116.2888953422971</v>
      </c>
      <c r="AE45" s="146">
        <f t="shared" si="30"/>
        <v>715096.74847282097</v>
      </c>
      <c r="AF45" s="150">
        <f t="shared" si="31"/>
        <v>1818547.8616439761</v>
      </c>
      <c r="AG45" s="45">
        <f t="shared" si="32"/>
        <v>159.81614040284524</v>
      </c>
      <c r="AH45" s="25">
        <v>131.7302</v>
      </c>
      <c r="AI45" s="28">
        <f t="shared" si="33"/>
        <v>1.4120136461439345E-4</v>
      </c>
      <c r="AJ45" s="146">
        <f t="shared" si="34"/>
        <v>26832.753243993066</v>
      </c>
      <c r="AK45" s="150">
        <f t="shared" si="35"/>
        <v>26832.753243993066</v>
      </c>
      <c r="AL45" s="1">
        <f t="shared" si="36"/>
        <v>2.3580941421911472</v>
      </c>
      <c r="AM45" s="50">
        <v>1978.3333333333333</v>
      </c>
      <c r="AN45" s="28">
        <f t="shared" si="37"/>
        <v>1.9897789842236962E-3</v>
      </c>
      <c r="AO45" s="146">
        <f t="shared" si="38"/>
        <v>63018.116000219052</v>
      </c>
      <c r="AP45" s="75">
        <v>25.333333333333332</v>
      </c>
      <c r="AQ45" s="28">
        <f t="shared" si="39"/>
        <v>3.1896587904478089E-3</v>
      </c>
      <c r="AR45" s="148">
        <f t="shared" si="40"/>
        <v>303068.34317908232</v>
      </c>
      <c r="AS45" s="25">
        <v>105.75</v>
      </c>
      <c r="AT45" s="56">
        <f t="shared" si="41"/>
        <v>2.4358688892130755E-3</v>
      </c>
      <c r="AU45" s="146">
        <f t="shared" si="42"/>
        <v>308592.49758091557</v>
      </c>
      <c r="AV45" s="77">
        <v>97.666666666666671</v>
      </c>
      <c r="AW45" s="28">
        <f t="shared" si="43"/>
        <v>2.5288341757985686E-3</v>
      </c>
      <c r="AX45" s="148">
        <f t="shared" si="44"/>
        <v>320369.97464578785</v>
      </c>
      <c r="AY45" s="59">
        <v>78</v>
      </c>
      <c r="AZ45" s="28">
        <f t="shared" si="45"/>
        <v>8.1795302013422822E-4</v>
      </c>
      <c r="BA45" s="148">
        <f t="shared" si="46"/>
        <v>77718.553267449664</v>
      </c>
      <c r="BB45" s="150">
        <f t="shared" si="47"/>
        <v>1072767.4846734544</v>
      </c>
      <c r="BC45" s="45">
        <f t="shared" si="48"/>
        <v>94.276077394626455</v>
      </c>
      <c r="BD45" s="155">
        <f t="shared" si="49"/>
        <v>3160041.0307172304</v>
      </c>
      <c r="BE45" s="146">
        <v>1346140</v>
      </c>
      <c r="BF45" s="146">
        <f t="shared" si="50"/>
        <v>0</v>
      </c>
      <c r="BG45" s="146">
        <f t="shared" si="51"/>
        <v>1813901.0307172304</v>
      </c>
      <c r="BH45" s="56">
        <f t="shared" si="52"/>
        <v>1.072667144289223E-3</v>
      </c>
      <c r="BI45" s="1">
        <f t="shared" si="53"/>
        <v>-935.37171734264109</v>
      </c>
      <c r="BJ45" s="155">
        <f t="shared" si="54"/>
        <v>3159105.6589998878</v>
      </c>
      <c r="BK45" s="63">
        <v>7</v>
      </c>
      <c r="BL45" s="1">
        <f t="shared" si="55"/>
        <v>0</v>
      </c>
      <c r="BM45" s="106">
        <v>787</v>
      </c>
      <c r="BN45" s="21">
        <f t="shared" si="56"/>
        <v>0</v>
      </c>
      <c r="BO45" s="150">
        <f t="shared" si="57"/>
        <v>3159105.6589998878</v>
      </c>
      <c r="BP45" s="146">
        <f t="shared" si="58"/>
        <v>3159105.6589998878</v>
      </c>
      <c r="BQ45" s="56">
        <f t="shared" si="59"/>
        <v>1.0113496040522747E-3</v>
      </c>
      <c r="BR45" s="158">
        <f t="shared" si="60"/>
        <v>6582.6282566090986</v>
      </c>
      <c r="BS45" s="159">
        <f t="shared" si="63"/>
        <v>3165688</v>
      </c>
      <c r="BT45" s="66">
        <f t="shared" si="61"/>
        <v>278.20441163546883</v>
      </c>
      <c r="BU45" s="160"/>
    </row>
    <row r="46" spans="1:73" ht="15.6" x14ac:dyDescent="0.3">
      <c r="A46" s="2" t="s">
        <v>410</v>
      </c>
      <c r="B46" s="8" t="s">
        <v>111</v>
      </c>
      <c r="C46" s="138">
        <v>8634</v>
      </c>
      <c r="D46" s="142">
        <v>0</v>
      </c>
      <c r="E46" s="143">
        <v>0</v>
      </c>
      <c r="F46" s="144">
        <v>0</v>
      </c>
      <c r="G46" s="143">
        <v>0</v>
      </c>
      <c r="H46" s="143">
        <v>0</v>
      </c>
      <c r="I46" s="144">
        <v>0</v>
      </c>
      <c r="J46" s="143">
        <f t="shared" si="15"/>
        <v>0</v>
      </c>
      <c r="K46" s="33">
        <f t="shared" si="16"/>
        <v>0</v>
      </c>
      <c r="L46" s="25">
        <v>1975</v>
      </c>
      <c r="M46" s="28">
        <f t="shared" si="17"/>
        <v>6.0774167501606287E-4</v>
      </c>
      <c r="N46" s="146">
        <f t="shared" si="18"/>
        <v>76992.863699574373</v>
      </c>
      <c r="O46" s="30">
        <v>0</v>
      </c>
      <c r="P46" s="30">
        <v>355</v>
      </c>
      <c r="Q46" s="30">
        <f t="shared" si="62"/>
        <v>177.5</v>
      </c>
      <c r="R46" s="28">
        <f t="shared" si="19"/>
        <v>1.7841491166702852E-4</v>
      </c>
      <c r="S46" s="148">
        <f t="shared" si="20"/>
        <v>22602.818830201275</v>
      </c>
      <c r="T46" s="150">
        <f t="shared" si="21"/>
        <v>99595.682529775644</v>
      </c>
      <c r="U46" s="1">
        <f t="shared" si="22"/>
        <v>11.535288687720135</v>
      </c>
      <c r="V46" s="151">
        <v>60468873.030000001</v>
      </c>
      <c r="W46" s="40">
        <f t="shared" si="23"/>
        <v>1.2327988312766476</v>
      </c>
      <c r="X46" s="28">
        <f t="shared" si="24"/>
        <v>8.8169050219601846E-4</v>
      </c>
      <c r="Y46" s="67">
        <f t="shared" si="25"/>
        <v>7003.575750521195</v>
      </c>
      <c r="Z46" s="148">
        <f t="shared" si="26"/>
        <v>530571.71273394942</v>
      </c>
      <c r="AA46" s="152">
        <v>10218742.6558</v>
      </c>
      <c r="AB46" s="40">
        <f t="shared" si="27"/>
        <v>7.2950223438388351</v>
      </c>
      <c r="AC46" s="40">
        <f t="shared" si="28"/>
        <v>1.4426973311768712E-3</v>
      </c>
      <c r="AD46" s="72">
        <f t="shared" si="29"/>
        <v>1183.5467518878852</v>
      </c>
      <c r="AE46" s="146">
        <f t="shared" si="30"/>
        <v>511757.17084172438</v>
      </c>
      <c r="AF46" s="150">
        <f t="shared" si="31"/>
        <v>1042328.8835756738</v>
      </c>
      <c r="AG46" s="45">
        <f t="shared" si="32"/>
        <v>120.7237530201151</v>
      </c>
      <c r="AH46" s="25">
        <v>2431.8411000000001</v>
      </c>
      <c r="AI46" s="28">
        <f t="shared" si="33"/>
        <v>2.6066861042142778E-3</v>
      </c>
      <c r="AJ46" s="146">
        <f t="shared" si="34"/>
        <v>495353.32190265157</v>
      </c>
      <c r="AK46" s="150">
        <f t="shared" si="35"/>
        <v>495353.32190265157</v>
      </c>
      <c r="AL46" s="1">
        <f t="shared" si="36"/>
        <v>57.3724023514769</v>
      </c>
      <c r="AM46" s="50">
        <v>629.08333333333337</v>
      </c>
      <c r="AN46" s="28">
        <f t="shared" si="37"/>
        <v>6.3272289603642307E-4</v>
      </c>
      <c r="AO46" s="146">
        <f t="shared" si="38"/>
        <v>20038.911444214562</v>
      </c>
      <c r="AP46" s="75">
        <v>5</v>
      </c>
      <c r="AQ46" s="28">
        <f t="shared" si="39"/>
        <v>6.2953791916733079E-4</v>
      </c>
      <c r="AR46" s="148">
        <f t="shared" si="40"/>
        <v>59816.120364292568</v>
      </c>
      <c r="AS46" s="25">
        <v>24.916666666666668</v>
      </c>
      <c r="AT46" s="56">
        <f t="shared" si="41"/>
        <v>5.7393601093357733E-4</v>
      </c>
      <c r="AU46" s="146">
        <f t="shared" si="42"/>
        <v>72710.131423714542</v>
      </c>
      <c r="AV46" s="77">
        <v>29.916666666666668</v>
      </c>
      <c r="AW46" s="28">
        <f t="shared" si="43"/>
        <v>7.7461729446389599E-4</v>
      </c>
      <c r="AX46" s="148">
        <f t="shared" si="44"/>
        <v>98133.80622682409</v>
      </c>
      <c r="AY46" s="59">
        <v>33</v>
      </c>
      <c r="AZ46" s="28">
        <f t="shared" si="45"/>
        <v>3.4605704697986578E-4</v>
      </c>
      <c r="BA46" s="148">
        <f t="shared" si="46"/>
        <v>32880.926382382546</v>
      </c>
      <c r="BB46" s="150">
        <f t="shared" si="47"/>
        <v>283579.89584142831</v>
      </c>
      <c r="BC46" s="45">
        <f t="shared" si="48"/>
        <v>32.844555923260174</v>
      </c>
      <c r="BD46" s="155">
        <f t="shared" si="49"/>
        <v>1920857.7838495292</v>
      </c>
      <c r="BE46" s="146">
        <v>869105</v>
      </c>
      <c r="BF46" s="146">
        <f t="shared" si="50"/>
        <v>0</v>
      </c>
      <c r="BG46" s="146">
        <f t="shared" si="51"/>
        <v>1051752.7838495292</v>
      </c>
      <c r="BH46" s="56">
        <f t="shared" si="52"/>
        <v>6.2196373233440612E-4</v>
      </c>
      <c r="BI46" s="1">
        <f t="shared" si="53"/>
        <v>-542.35583473936481</v>
      </c>
      <c r="BJ46" s="155">
        <f t="shared" si="54"/>
        <v>1920315.4280147899</v>
      </c>
      <c r="BK46" s="63">
        <v>7.6</v>
      </c>
      <c r="BL46" s="1">
        <f t="shared" si="55"/>
        <v>0</v>
      </c>
      <c r="BM46" s="106">
        <v>812.34</v>
      </c>
      <c r="BN46" s="21">
        <f t="shared" si="56"/>
        <v>0</v>
      </c>
      <c r="BO46" s="150">
        <f t="shared" si="57"/>
        <v>1920315.4280147899</v>
      </c>
      <c r="BP46" s="146">
        <f t="shared" si="58"/>
        <v>1920315.4280147899</v>
      </c>
      <c r="BQ46" s="56">
        <f t="shared" si="59"/>
        <v>6.1476584116311808E-4</v>
      </c>
      <c r="BR46" s="158">
        <f t="shared" si="60"/>
        <v>4001.3611327119602</v>
      </c>
      <c r="BS46" s="159">
        <f t="shared" si="63"/>
        <v>1924317</v>
      </c>
      <c r="BT46" s="66">
        <f t="shared" si="61"/>
        <v>222.87665045170257</v>
      </c>
      <c r="BU46" s="160"/>
    </row>
    <row r="47" spans="1:73" ht="15.6" x14ac:dyDescent="0.3">
      <c r="A47" s="2" t="s">
        <v>540</v>
      </c>
      <c r="B47" s="8" t="s">
        <v>243</v>
      </c>
      <c r="C47" s="138">
        <v>15073</v>
      </c>
      <c r="D47" s="142">
        <v>0</v>
      </c>
      <c r="E47" s="143">
        <v>0</v>
      </c>
      <c r="F47" s="144">
        <v>0</v>
      </c>
      <c r="G47" s="143">
        <v>0</v>
      </c>
      <c r="H47" s="143">
        <v>0</v>
      </c>
      <c r="I47" s="144">
        <v>0</v>
      </c>
      <c r="J47" s="143">
        <f t="shared" si="15"/>
        <v>0</v>
      </c>
      <c r="K47" s="33">
        <f t="shared" si="16"/>
        <v>0</v>
      </c>
      <c r="L47" s="25">
        <v>3696</v>
      </c>
      <c r="M47" s="28">
        <f t="shared" si="17"/>
        <v>1.137323154865503E-3</v>
      </c>
      <c r="N47" s="146">
        <f t="shared" si="18"/>
        <v>144083.86037145666</v>
      </c>
      <c r="O47" s="30">
        <v>1494</v>
      </c>
      <c r="P47" s="30">
        <v>140</v>
      </c>
      <c r="Q47" s="30">
        <f t="shared" si="62"/>
        <v>1564</v>
      </c>
      <c r="R47" s="28">
        <f t="shared" si="19"/>
        <v>1.5720615315337049E-3</v>
      </c>
      <c r="S47" s="148">
        <f t="shared" si="20"/>
        <v>199159.4853545622</v>
      </c>
      <c r="T47" s="150">
        <f t="shared" si="21"/>
        <v>343243.34572601889</v>
      </c>
      <c r="U47" s="1">
        <f t="shared" si="22"/>
        <v>22.772065662178658</v>
      </c>
      <c r="V47" s="151">
        <v>77574726.080000788</v>
      </c>
      <c r="W47" s="40">
        <f t="shared" si="23"/>
        <v>2.9287287300982463</v>
      </c>
      <c r="X47" s="28">
        <f t="shared" si="24"/>
        <v>2.0946096308042017E-3</v>
      </c>
      <c r="Y47" s="67">
        <f t="shared" si="25"/>
        <v>5146.6016108273598</v>
      </c>
      <c r="Z47" s="148">
        <f t="shared" si="26"/>
        <v>1260465.6810488543</v>
      </c>
      <c r="AA47" s="152">
        <v>13169494.244899999</v>
      </c>
      <c r="AB47" s="40">
        <f t="shared" si="27"/>
        <v>17.251636606165295</v>
      </c>
      <c r="AC47" s="40">
        <f t="shared" si="28"/>
        <v>3.4117633801585717E-3</v>
      </c>
      <c r="AD47" s="72">
        <f t="shared" si="29"/>
        <v>873.71420718503282</v>
      </c>
      <c r="AE47" s="146">
        <f t="shared" si="30"/>
        <v>1210229.1570658588</v>
      </c>
      <c r="AF47" s="150">
        <f t="shared" si="31"/>
        <v>2470694.8381147133</v>
      </c>
      <c r="AG47" s="45">
        <f t="shared" si="32"/>
        <v>163.91526823556779</v>
      </c>
      <c r="AH47" s="25">
        <v>4594.8355000000001</v>
      </c>
      <c r="AI47" s="28">
        <f t="shared" si="33"/>
        <v>4.9251959139108483E-3</v>
      </c>
      <c r="AJ47" s="146">
        <f t="shared" si="34"/>
        <v>935943.97615914582</v>
      </c>
      <c r="AK47" s="150">
        <f t="shared" si="35"/>
        <v>935943.97615914582</v>
      </c>
      <c r="AL47" s="1">
        <f t="shared" si="36"/>
        <v>62.094073917544343</v>
      </c>
      <c r="AM47" s="50">
        <v>1738.5277777777778</v>
      </c>
      <c r="AN47" s="28">
        <f t="shared" si="37"/>
        <v>1.7485860332155081E-3</v>
      </c>
      <c r="AO47" s="146">
        <f t="shared" si="38"/>
        <v>55379.315165763976</v>
      </c>
      <c r="AP47" s="75">
        <v>6.333333333333333</v>
      </c>
      <c r="AQ47" s="28">
        <f t="shared" si="39"/>
        <v>7.9741469761195223E-4</v>
      </c>
      <c r="AR47" s="148">
        <f t="shared" si="40"/>
        <v>75767.085794770581</v>
      </c>
      <c r="AS47" s="25">
        <v>60.75</v>
      </c>
      <c r="AT47" s="56">
        <f t="shared" si="41"/>
        <v>1.3993289363564477E-3</v>
      </c>
      <c r="AU47" s="146">
        <f t="shared" si="42"/>
        <v>177276.54116350471</v>
      </c>
      <c r="AV47" s="77">
        <v>15.472222222222221</v>
      </c>
      <c r="AW47" s="28">
        <f t="shared" si="43"/>
        <v>4.0061451533555248E-4</v>
      </c>
      <c r="AX47" s="148">
        <f t="shared" si="44"/>
        <v>50752.581307651817</v>
      </c>
      <c r="AY47" s="59">
        <v>56</v>
      </c>
      <c r="AZ47" s="28">
        <f t="shared" si="45"/>
        <v>5.8724832214765096E-4</v>
      </c>
      <c r="BA47" s="148">
        <f t="shared" si="46"/>
        <v>55797.935679194627</v>
      </c>
      <c r="BB47" s="150">
        <f t="shared" si="47"/>
        <v>414973.45911088568</v>
      </c>
      <c r="BC47" s="45">
        <f t="shared" si="48"/>
        <v>27.530913495049802</v>
      </c>
      <c r="BD47" s="155">
        <f t="shared" si="49"/>
        <v>4164855.619110764</v>
      </c>
      <c r="BE47" s="146">
        <v>1962718</v>
      </c>
      <c r="BF47" s="146">
        <f t="shared" si="50"/>
        <v>0</v>
      </c>
      <c r="BG47" s="146">
        <f t="shared" si="51"/>
        <v>2202137.619110764</v>
      </c>
      <c r="BH47" s="56">
        <f t="shared" si="52"/>
        <v>1.3022544401385533E-3</v>
      </c>
      <c r="BI47" s="1">
        <f t="shared" si="53"/>
        <v>-1135.5731165762679</v>
      </c>
      <c r="BJ47" s="155">
        <f t="shared" si="54"/>
        <v>4163720.0459941877</v>
      </c>
      <c r="BK47" s="63">
        <v>8</v>
      </c>
      <c r="BL47" s="1">
        <f t="shared" si="55"/>
        <v>0</v>
      </c>
      <c r="BM47" s="106">
        <v>818.64</v>
      </c>
      <c r="BN47" s="21">
        <f t="shared" si="56"/>
        <v>0</v>
      </c>
      <c r="BO47" s="150">
        <f t="shared" si="57"/>
        <v>4163720.0459941877</v>
      </c>
      <c r="BP47" s="146">
        <f t="shared" si="58"/>
        <v>4163720.0459941877</v>
      </c>
      <c r="BQ47" s="56">
        <f t="shared" si="59"/>
        <v>1.3329647927109395E-3</v>
      </c>
      <c r="BR47" s="158">
        <f t="shared" si="60"/>
        <v>8675.9431895823309</v>
      </c>
      <c r="BS47" s="159">
        <f t="shared" si="63"/>
        <v>4172396</v>
      </c>
      <c r="BT47" s="66">
        <f t="shared" si="61"/>
        <v>276.81257878325482</v>
      </c>
      <c r="BU47" s="160"/>
    </row>
    <row r="48" spans="1:73" ht="15.6" x14ac:dyDescent="0.3">
      <c r="A48" s="2" t="s">
        <v>306</v>
      </c>
      <c r="B48" s="8" t="s">
        <v>7</v>
      </c>
      <c r="C48" s="138">
        <v>38470</v>
      </c>
      <c r="D48" s="142">
        <v>0</v>
      </c>
      <c r="E48" s="143">
        <v>0</v>
      </c>
      <c r="F48" s="144">
        <v>0</v>
      </c>
      <c r="G48" s="143">
        <v>0</v>
      </c>
      <c r="H48" s="143">
        <v>0</v>
      </c>
      <c r="I48" s="144">
        <v>0</v>
      </c>
      <c r="J48" s="143">
        <f t="shared" si="15"/>
        <v>0</v>
      </c>
      <c r="K48" s="33">
        <f t="shared" si="16"/>
        <v>0</v>
      </c>
      <c r="L48" s="25">
        <v>16303</v>
      </c>
      <c r="M48" s="28">
        <f t="shared" si="17"/>
        <v>5.0167152039427201E-3</v>
      </c>
      <c r="N48" s="146">
        <f t="shared" si="18"/>
        <v>635551.72500970168</v>
      </c>
      <c r="O48" s="30">
        <v>4234</v>
      </c>
      <c r="P48" s="30">
        <v>2485.5</v>
      </c>
      <c r="Q48" s="30">
        <f t="shared" si="62"/>
        <v>5476.75</v>
      </c>
      <c r="R48" s="28">
        <f t="shared" si="19"/>
        <v>5.5049795350557663E-3</v>
      </c>
      <c r="S48" s="148">
        <f t="shared" si="20"/>
        <v>697408.38325805543</v>
      </c>
      <c r="T48" s="150">
        <f t="shared" si="21"/>
        <v>1332960.1082677571</v>
      </c>
      <c r="U48" s="1">
        <f t="shared" si="22"/>
        <v>34.649339960170444</v>
      </c>
      <c r="V48" s="151">
        <v>240163618.2899988</v>
      </c>
      <c r="W48" s="40">
        <f t="shared" si="23"/>
        <v>6.1622193675187047</v>
      </c>
      <c r="X48" s="28">
        <f t="shared" si="24"/>
        <v>4.4071831923811755E-3</v>
      </c>
      <c r="Y48" s="67">
        <f t="shared" si="25"/>
        <v>6242.8806417987735</v>
      </c>
      <c r="Z48" s="148">
        <f t="shared" si="26"/>
        <v>2652094.73039565</v>
      </c>
      <c r="AA48" s="152">
        <v>67638614.003099993</v>
      </c>
      <c r="AB48" s="40">
        <f t="shared" si="27"/>
        <v>21.88011865429667</v>
      </c>
      <c r="AC48" s="40">
        <f t="shared" si="28"/>
        <v>4.3271133795837018E-3</v>
      </c>
      <c r="AD48" s="72">
        <f t="shared" si="29"/>
        <v>1758.2171563062125</v>
      </c>
      <c r="AE48" s="146">
        <f t="shared" si="30"/>
        <v>1534924.3761619213</v>
      </c>
      <c r="AF48" s="150">
        <f t="shared" si="31"/>
        <v>4187019.1065575713</v>
      </c>
      <c r="AG48" s="45">
        <f t="shared" si="32"/>
        <v>108.83855228899327</v>
      </c>
      <c r="AH48" s="25">
        <v>1594.9256</v>
      </c>
      <c r="AI48" s="28">
        <f t="shared" si="33"/>
        <v>1.7095978839964583E-3</v>
      </c>
      <c r="AJ48" s="146">
        <f t="shared" si="34"/>
        <v>324878.00874307932</v>
      </c>
      <c r="AK48" s="150">
        <f t="shared" si="35"/>
        <v>324878.00874307932</v>
      </c>
      <c r="AL48" s="1">
        <f t="shared" si="36"/>
        <v>8.4449703338466158</v>
      </c>
      <c r="AM48" s="50">
        <v>4345.9444444444443</v>
      </c>
      <c r="AN48" s="28">
        <f t="shared" si="37"/>
        <v>4.3710879134756277E-3</v>
      </c>
      <c r="AO48" s="146">
        <f t="shared" si="38"/>
        <v>138436.34261019761</v>
      </c>
      <c r="AP48" s="75">
        <v>17.333333333333332</v>
      </c>
      <c r="AQ48" s="28">
        <f t="shared" si="39"/>
        <v>2.1823981197800798E-3</v>
      </c>
      <c r="AR48" s="148">
        <f t="shared" si="40"/>
        <v>207362.55059621422</v>
      </c>
      <c r="AS48" s="25">
        <v>189.58333333333334</v>
      </c>
      <c r="AT48" s="56">
        <f t="shared" si="41"/>
        <v>4.3669044310163489E-3</v>
      </c>
      <c r="AU48" s="146">
        <f t="shared" si="42"/>
        <v>553229.26083261066</v>
      </c>
      <c r="AV48" s="77">
        <v>134.05555555555554</v>
      </c>
      <c r="AW48" s="28">
        <f t="shared" si="43"/>
        <v>3.4710334847565102E-3</v>
      </c>
      <c r="AX48" s="148">
        <f t="shared" si="44"/>
        <v>439734.21434601018</v>
      </c>
      <c r="AY48" s="59">
        <v>338</v>
      </c>
      <c r="AZ48" s="28">
        <f t="shared" si="45"/>
        <v>3.5444630872483221E-3</v>
      </c>
      <c r="BA48" s="148">
        <f t="shared" si="46"/>
        <v>336780.39749228186</v>
      </c>
      <c r="BB48" s="150">
        <f t="shared" si="47"/>
        <v>1675542.7658773146</v>
      </c>
      <c r="BC48" s="45">
        <f t="shared" si="48"/>
        <v>43.55452991622861</v>
      </c>
      <c r="BD48" s="155">
        <f t="shared" si="49"/>
        <v>7520399.9894457227</v>
      </c>
      <c r="BE48" s="146">
        <v>5355855</v>
      </c>
      <c r="BF48" s="146">
        <f t="shared" si="50"/>
        <v>0</v>
      </c>
      <c r="BG48" s="146">
        <f t="shared" si="51"/>
        <v>2164544.9894457227</v>
      </c>
      <c r="BH48" s="56">
        <f t="shared" si="52"/>
        <v>1.2800236910368906E-3</v>
      </c>
      <c r="BI48" s="1">
        <f t="shared" si="53"/>
        <v>-1116.1877796842591</v>
      </c>
      <c r="BJ48" s="155">
        <f t="shared" si="54"/>
        <v>7519283.8016660381</v>
      </c>
      <c r="BK48" s="63">
        <v>6</v>
      </c>
      <c r="BL48" s="1">
        <f t="shared" si="55"/>
        <v>0</v>
      </c>
      <c r="BM48" s="106">
        <v>566.75</v>
      </c>
      <c r="BN48" s="21">
        <f t="shared" si="56"/>
        <v>0</v>
      </c>
      <c r="BO48" s="150">
        <f t="shared" si="57"/>
        <v>7519283.8016660381</v>
      </c>
      <c r="BP48" s="146">
        <f t="shared" si="58"/>
        <v>7519283.8016660381</v>
      </c>
      <c r="BQ48" s="56">
        <f t="shared" si="59"/>
        <v>2.4072080887535458E-3</v>
      </c>
      <c r="BR48" s="158">
        <f t="shared" si="60"/>
        <v>15667.931169475238</v>
      </c>
      <c r="BS48" s="159">
        <f t="shared" si="63"/>
        <v>7534952</v>
      </c>
      <c r="BT48" s="66">
        <f t="shared" si="61"/>
        <v>195.86566155445803</v>
      </c>
      <c r="BU48" s="160"/>
    </row>
    <row r="49" spans="1:73" ht="15.6" x14ac:dyDescent="0.3">
      <c r="A49" s="2" t="s">
        <v>307</v>
      </c>
      <c r="B49" s="8" t="s">
        <v>8</v>
      </c>
      <c r="C49" s="138">
        <v>30610</v>
      </c>
      <c r="D49" s="142">
        <v>0</v>
      </c>
      <c r="E49" s="143">
        <v>0</v>
      </c>
      <c r="F49" s="144">
        <v>0</v>
      </c>
      <c r="G49" s="143">
        <v>0</v>
      </c>
      <c r="H49" s="143">
        <v>0</v>
      </c>
      <c r="I49" s="144">
        <v>0</v>
      </c>
      <c r="J49" s="143">
        <f t="shared" si="15"/>
        <v>0</v>
      </c>
      <c r="K49" s="33">
        <f t="shared" si="16"/>
        <v>0</v>
      </c>
      <c r="L49" s="25">
        <v>9921</v>
      </c>
      <c r="M49" s="28">
        <f t="shared" si="17"/>
        <v>3.052863371055372E-3</v>
      </c>
      <c r="N49" s="146">
        <f t="shared" si="18"/>
        <v>386757.57000682398</v>
      </c>
      <c r="O49" s="30">
        <v>599</v>
      </c>
      <c r="P49" s="30">
        <v>514</v>
      </c>
      <c r="Q49" s="30">
        <f t="shared" si="62"/>
        <v>856</v>
      </c>
      <c r="R49" s="28">
        <f t="shared" si="19"/>
        <v>8.6041219372944456E-4</v>
      </c>
      <c r="S49" s="148">
        <f t="shared" si="20"/>
        <v>109002.88968254811</v>
      </c>
      <c r="T49" s="150">
        <f t="shared" si="21"/>
        <v>495760.4596893721</v>
      </c>
      <c r="U49" s="1">
        <f t="shared" si="22"/>
        <v>16.196029392008235</v>
      </c>
      <c r="V49" s="151">
        <v>171748042.7199989</v>
      </c>
      <c r="W49" s="40">
        <f t="shared" si="23"/>
        <v>5.4555038017379163</v>
      </c>
      <c r="X49" s="28">
        <f t="shared" si="24"/>
        <v>3.9017443597877512E-3</v>
      </c>
      <c r="Y49" s="67">
        <f t="shared" si="25"/>
        <v>5610.8475243384155</v>
      </c>
      <c r="Z49" s="148">
        <f t="shared" si="26"/>
        <v>2347938.6275189505</v>
      </c>
      <c r="AA49" s="152">
        <v>36542222.831799999</v>
      </c>
      <c r="AB49" s="40">
        <f t="shared" si="27"/>
        <v>25.640807465730365</v>
      </c>
      <c r="AC49" s="40">
        <f t="shared" si="28"/>
        <v>5.0708445781898811E-3</v>
      </c>
      <c r="AD49" s="72">
        <f t="shared" si="29"/>
        <v>1193.8001578503756</v>
      </c>
      <c r="AE49" s="146">
        <f t="shared" si="30"/>
        <v>1798742.5491358347</v>
      </c>
      <c r="AF49" s="150">
        <f t="shared" si="31"/>
        <v>4146681.1766547849</v>
      </c>
      <c r="AG49" s="45">
        <f t="shared" si="32"/>
        <v>135.46818610437063</v>
      </c>
      <c r="AH49" s="25">
        <v>5542.0532000000003</v>
      </c>
      <c r="AI49" s="28">
        <f t="shared" si="33"/>
        <v>5.9405168640567314E-3</v>
      </c>
      <c r="AJ49" s="146">
        <f t="shared" si="34"/>
        <v>1128887.2709574734</v>
      </c>
      <c r="AK49" s="150">
        <f t="shared" si="35"/>
        <v>1128887.2709574734</v>
      </c>
      <c r="AL49" s="1">
        <f t="shared" si="36"/>
        <v>36.879688695115107</v>
      </c>
      <c r="AM49" s="50">
        <v>3264.4166666666665</v>
      </c>
      <c r="AN49" s="28">
        <f t="shared" si="37"/>
        <v>3.283302954886051E-3</v>
      </c>
      <c r="AO49" s="146">
        <f t="shared" si="38"/>
        <v>103985.2004244558</v>
      </c>
      <c r="AP49" s="75">
        <v>15</v>
      </c>
      <c r="AQ49" s="28">
        <f t="shared" si="39"/>
        <v>1.8886137575019923E-3</v>
      </c>
      <c r="AR49" s="148">
        <f t="shared" si="40"/>
        <v>179448.36109287769</v>
      </c>
      <c r="AS49" s="25">
        <v>170.41666666666666</v>
      </c>
      <c r="AT49" s="56">
        <f t="shared" si="41"/>
        <v>3.925415191836674E-3</v>
      </c>
      <c r="AU49" s="146">
        <f t="shared" si="42"/>
        <v>497298.39050667634</v>
      </c>
      <c r="AV49" s="77">
        <v>51.583333333333336</v>
      </c>
      <c r="AW49" s="28">
        <f t="shared" si="43"/>
        <v>1.3356214631564112E-3</v>
      </c>
      <c r="AX49" s="148">
        <f t="shared" si="44"/>
        <v>169205.64360558247</v>
      </c>
      <c r="AY49" s="59">
        <v>229</v>
      </c>
      <c r="AZ49" s="28">
        <f t="shared" si="45"/>
        <v>2.4014261744966445E-3</v>
      </c>
      <c r="BA49" s="148">
        <f t="shared" si="46"/>
        <v>228173.70125956376</v>
      </c>
      <c r="BB49" s="150">
        <f t="shared" si="47"/>
        <v>1178111.2968891559</v>
      </c>
      <c r="BC49" s="45">
        <f t="shared" si="48"/>
        <v>38.487791469753539</v>
      </c>
      <c r="BD49" s="155">
        <f t="shared" si="49"/>
        <v>6949440.2041907869</v>
      </c>
      <c r="BE49" s="146">
        <v>3611549</v>
      </c>
      <c r="BF49" s="146">
        <f t="shared" si="50"/>
        <v>0</v>
      </c>
      <c r="BG49" s="146">
        <f t="shared" si="51"/>
        <v>3337891.2041907869</v>
      </c>
      <c r="BH49" s="56">
        <f t="shared" si="52"/>
        <v>1.9738928228800394E-3</v>
      </c>
      <c r="BI49" s="1">
        <f t="shared" si="53"/>
        <v>-1721.2455228234271</v>
      </c>
      <c r="BJ49" s="155">
        <f t="shared" si="54"/>
        <v>6947718.9586679637</v>
      </c>
      <c r="BK49" s="63">
        <v>7</v>
      </c>
      <c r="BL49" s="1">
        <f t="shared" si="55"/>
        <v>0</v>
      </c>
      <c r="BM49" s="106">
        <v>627</v>
      </c>
      <c r="BN49" s="21">
        <f t="shared" si="56"/>
        <v>0</v>
      </c>
      <c r="BO49" s="150">
        <f t="shared" si="57"/>
        <v>6947718.9586679637</v>
      </c>
      <c r="BP49" s="146">
        <f t="shared" si="58"/>
        <v>6947718.9586679637</v>
      </c>
      <c r="BQ49" s="56">
        <f t="shared" si="59"/>
        <v>2.2242284926107239E-3</v>
      </c>
      <c r="BR49" s="158">
        <f t="shared" si="60"/>
        <v>14476.961543218871</v>
      </c>
      <c r="BS49" s="159">
        <f t="shared" si="63"/>
        <v>6962196</v>
      </c>
      <c r="BT49" s="66">
        <f t="shared" si="61"/>
        <v>227.4484155504737</v>
      </c>
      <c r="BU49" s="160"/>
    </row>
    <row r="50" spans="1:73" ht="15.6" x14ac:dyDescent="0.3">
      <c r="A50" s="2" t="s">
        <v>469</v>
      </c>
      <c r="B50" s="8" t="s">
        <v>170</v>
      </c>
      <c r="C50" s="138">
        <v>18180</v>
      </c>
      <c r="D50" s="142">
        <v>0</v>
      </c>
      <c r="E50" s="143">
        <v>0</v>
      </c>
      <c r="F50" s="144">
        <v>0</v>
      </c>
      <c r="G50" s="143">
        <v>0</v>
      </c>
      <c r="H50" s="143">
        <v>0</v>
      </c>
      <c r="I50" s="144">
        <f>C50/($C$37+$C$50+$C$52+$C$55+$C$56+$C$139+$C$141+$C$196+$C$204+$C$208)*$I$6</f>
        <v>1691954.4885135894</v>
      </c>
      <c r="J50" s="143">
        <f t="shared" si="15"/>
        <v>1691954.4885135894</v>
      </c>
      <c r="K50" s="33">
        <f t="shared" si="16"/>
        <v>93.06680354860228</v>
      </c>
      <c r="L50" s="25">
        <v>3948</v>
      </c>
      <c r="M50" s="28">
        <f t="shared" si="17"/>
        <v>1.2148679154245145E-3</v>
      </c>
      <c r="N50" s="146">
        <f t="shared" si="18"/>
        <v>153907.75994223778</v>
      </c>
      <c r="O50" s="30">
        <v>223</v>
      </c>
      <c r="P50" s="30">
        <v>126</v>
      </c>
      <c r="Q50" s="30">
        <f t="shared" si="62"/>
        <v>286</v>
      </c>
      <c r="R50" s="28">
        <f t="shared" si="19"/>
        <v>2.8747416753109947E-4</v>
      </c>
      <c r="S50" s="148">
        <f t="shared" si="20"/>
        <v>36419.189777113039</v>
      </c>
      <c r="T50" s="150">
        <f t="shared" si="21"/>
        <v>190326.94971935081</v>
      </c>
      <c r="U50" s="1">
        <f t="shared" si="22"/>
        <v>10.469029137478042</v>
      </c>
      <c r="V50" s="151">
        <v>85819121.810000807</v>
      </c>
      <c r="W50" s="40">
        <f t="shared" si="23"/>
        <v>3.8512675616949066</v>
      </c>
      <c r="X50" s="28">
        <f t="shared" si="24"/>
        <v>2.7544039987818731E-3</v>
      </c>
      <c r="Y50" s="67">
        <f t="shared" si="25"/>
        <v>4720.5237519252369</v>
      </c>
      <c r="Z50" s="148">
        <f t="shared" si="26"/>
        <v>1657507.7576031722</v>
      </c>
      <c r="AA50" s="152">
        <v>23224831.591499999</v>
      </c>
      <c r="AB50" s="40">
        <f t="shared" si="27"/>
        <v>14.230992319486331</v>
      </c>
      <c r="AC50" s="40">
        <f t="shared" si="28"/>
        <v>2.8143868067328657E-3</v>
      </c>
      <c r="AD50" s="72">
        <f t="shared" si="29"/>
        <v>1277.4934868811881</v>
      </c>
      <c r="AE50" s="146">
        <f t="shared" si="30"/>
        <v>998326.25925285718</v>
      </c>
      <c r="AF50" s="150">
        <f t="shared" si="31"/>
        <v>2655834.0168560296</v>
      </c>
      <c r="AG50" s="45">
        <f t="shared" si="32"/>
        <v>146.08547947502913</v>
      </c>
      <c r="AH50" s="25">
        <v>674.3297</v>
      </c>
      <c r="AI50" s="28">
        <f t="shared" si="33"/>
        <v>7.2281279342181629E-4</v>
      </c>
      <c r="AJ50" s="146">
        <f t="shared" si="34"/>
        <v>137357.43546427373</v>
      </c>
      <c r="AK50" s="150">
        <f t="shared" si="35"/>
        <v>137357.43546427373</v>
      </c>
      <c r="AL50" s="1">
        <f t="shared" si="36"/>
        <v>7.5554144919842532</v>
      </c>
      <c r="AM50" s="50">
        <v>2796.25</v>
      </c>
      <c r="AN50" s="28">
        <f t="shared" si="37"/>
        <v>2.8124277091670655E-3</v>
      </c>
      <c r="AO50" s="146">
        <f t="shared" si="38"/>
        <v>89072.15174335934</v>
      </c>
      <c r="AP50" s="75">
        <v>32</v>
      </c>
      <c r="AQ50" s="28">
        <f t="shared" si="39"/>
        <v>4.0290426826709172E-3</v>
      </c>
      <c r="AR50" s="148">
        <f t="shared" si="40"/>
        <v>382823.17033147247</v>
      </c>
      <c r="AS50" s="25">
        <v>124.66666666666667</v>
      </c>
      <c r="AT50" s="56">
        <f t="shared" si="41"/>
        <v>2.8715995730991027E-3</v>
      </c>
      <c r="AU50" s="146">
        <f t="shared" si="42"/>
        <v>363793.83481564204</v>
      </c>
      <c r="AV50" s="77">
        <v>78.75</v>
      </c>
      <c r="AW50" s="28">
        <f t="shared" si="43"/>
        <v>2.0390343823631801E-3</v>
      </c>
      <c r="AX50" s="148">
        <f t="shared" si="44"/>
        <v>258318.79354971799</v>
      </c>
      <c r="AY50" s="59">
        <v>170</v>
      </c>
      <c r="AZ50" s="28">
        <f t="shared" si="45"/>
        <v>1.7827181208053692E-3</v>
      </c>
      <c r="BA50" s="148">
        <f t="shared" si="46"/>
        <v>169386.59045469799</v>
      </c>
      <c r="BB50" s="150">
        <f t="shared" si="47"/>
        <v>1263394.54089489</v>
      </c>
      <c r="BC50" s="45">
        <f t="shared" si="48"/>
        <v>69.493649114130363</v>
      </c>
      <c r="BD50" s="155">
        <f t="shared" si="49"/>
        <v>5938867.4314481337</v>
      </c>
      <c r="BE50" s="146">
        <v>2315757</v>
      </c>
      <c r="BF50" s="146">
        <f t="shared" si="50"/>
        <v>0</v>
      </c>
      <c r="BG50" s="146">
        <f t="shared" si="51"/>
        <v>3623110.4314481337</v>
      </c>
      <c r="BH50" s="56">
        <f t="shared" si="52"/>
        <v>2.142559849811241E-3</v>
      </c>
      <c r="BI50" s="1">
        <f t="shared" si="53"/>
        <v>-1868.324108645365</v>
      </c>
      <c r="BJ50" s="155">
        <f t="shared" si="54"/>
        <v>5936999.1073394883</v>
      </c>
      <c r="BK50" s="63">
        <v>7</v>
      </c>
      <c r="BL50" s="1">
        <f t="shared" si="55"/>
        <v>0</v>
      </c>
      <c r="BM50" s="106">
        <v>1295</v>
      </c>
      <c r="BN50" s="21">
        <f t="shared" si="56"/>
        <v>0</v>
      </c>
      <c r="BO50" s="150">
        <f t="shared" si="57"/>
        <v>5936999.1073394883</v>
      </c>
      <c r="BP50" s="146">
        <f t="shared" si="58"/>
        <v>5936999.1073394883</v>
      </c>
      <c r="BQ50" s="56">
        <f t="shared" si="59"/>
        <v>1.9006587131268576E-3</v>
      </c>
      <c r="BR50" s="158">
        <f t="shared" si="60"/>
        <v>12370.924654608807</v>
      </c>
      <c r="BS50" s="159">
        <f t="shared" si="63"/>
        <v>5949370</v>
      </c>
      <c r="BT50" s="66">
        <f t="shared" si="61"/>
        <v>327.24807480748075</v>
      </c>
      <c r="BU50" s="160"/>
    </row>
    <row r="51" spans="1:73" ht="15.6" x14ac:dyDescent="0.3">
      <c r="A51" s="2" t="s">
        <v>572</v>
      </c>
      <c r="B51" s="8" t="s">
        <v>275</v>
      </c>
      <c r="C51" s="138">
        <v>16967</v>
      </c>
      <c r="D51" s="142">
        <v>0</v>
      </c>
      <c r="E51" s="143">
        <v>0</v>
      </c>
      <c r="F51" s="144">
        <v>0</v>
      </c>
      <c r="G51" s="143">
        <v>0</v>
      </c>
      <c r="H51" s="143">
        <v>0</v>
      </c>
      <c r="I51" s="144">
        <v>0</v>
      </c>
      <c r="J51" s="143">
        <f t="shared" si="15"/>
        <v>0</v>
      </c>
      <c r="K51" s="33">
        <f t="shared" si="16"/>
        <v>0</v>
      </c>
      <c r="L51" s="25">
        <v>8648</v>
      </c>
      <c r="M51" s="28">
        <f t="shared" si="17"/>
        <v>2.6611392433108414E-3</v>
      </c>
      <c r="N51" s="146">
        <f t="shared" si="18"/>
        <v>337131.28368299705</v>
      </c>
      <c r="O51" s="30">
        <v>2303</v>
      </c>
      <c r="P51" s="30">
        <v>418.5</v>
      </c>
      <c r="Q51" s="30">
        <f t="shared" si="62"/>
        <v>2512.25</v>
      </c>
      <c r="R51" s="28">
        <f t="shared" si="19"/>
        <v>2.5251992216084079E-3</v>
      </c>
      <c r="S51" s="148">
        <f t="shared" si="20"/>
        <v>319909.4738375952</v>
      </c>
      <c r="T51" s="150">
        <f t="shared" si="21"/>
        <v>657040.75752059231</v>
      </c>
      <c r="U51" s="1">
        <f t="shared" si="22"/>
        <v>38.724627660788137</v>
      </c>
      <c r="V51" s="151">
        <v>67367063.460000277</v>
      </c>
      <c r="W51" s="40">
        <f t="shared" si="23"/>
        <v>4.2732913417092977</v>
      </c>
      <c r="X51" s="28">
        <f t="shared" si="24"/>
        <v>3.056232933965257E-3</v>
      </c>
      <c r="Y51" s="67">
        <f t="shared" si="25"/>
        <v>3970.4758330877748</v>
      </c>
      <c r="Z51" s="148">
        <f t="shared" si="26"/>
        <v>1839138.26705524</v>
      </c>
      <c r="AA51" s="152">
        <v>23741219.7029</v>
      </c>
      <c r="AB51" s="40">
        <f t="shared" si="27"/>
        <v>12.125707634340095</v>
      </c>
      <c r="AC51" s="40">
        <f t="shared" si="28"/>
        <v>2.3980359782541536E-3</v>
      </c>
      <c r="AD51" s="72">
        <f t="shared" si="29"/>
        <v>1399.2585432250839</v>
      </c>
      <c r="AE51" s="146">
        <f t="shared" si="30"/>
        <v>850637.26208387862</v>
      </c>
      <c r="AF51" s="150">
        <f t="shared" si="31"/>
        <v>2689775.5291391187</v>
      </c>
      <c r="AG51" s="45">
        <f t="shared" si="32"/>
        <v>158.52982431420514</v>
      </c>
      <c r="AH51" s="25">
        <v>5018.9120999999996</v>
      </c>
      <c r="AI51" s="28">
        <f t="shared" si="33"/>
        <v>5.3797628592357032E-3</v>
      </c>
      <c r="AJ51" s="146">
        <f t="shared" si="34"/>
        <v>1022326.163116666</v>
      </c>
      <c r="AK51" s="150">
        <f t="shared" si="35"/>
        <v>1022326.163116666</v>
      </c>
      <c r="AL51" s="1">
        <f t="shared" si="36"/>
        <v>60.25379637629905</v>
      </c>
      <c r="AM51" s="50">
        <v>2226.6388888888887</v>
      </c>
      <c r="AN51" s="28">
        <f t="shared" si="37"/>
        <v>2.2395211119964511E-3</v>
      </c>
      <c r="AO51" s="146">
        <f t="shared" si="38"/>
        <v>70927.677063487208</v>
      </c>
      <c r="AP51" s="75">
        <v>9.6666666666666661</v>
      </c>
      <c r="AQ51" s="28">
        <f t="shared" si="39"/>
        <v>1.2171066437235061E-3</v>
      </c>
      <c r="AR51" s="148">
        <f t="shared" si="40"/>
        <v>115644.49937096563</v>
      </c>
      <c r="AS51" s="25">
        <v>74.416666666666671</v>
      </c>
      <c r="AT51" s="56">
        <f t="shared" si="41"/>
        <v>1.7141299590758682E-3</v>
      </c>
      <c r="AU51" s="146">
        <f t="shared" si="42"/>
        <v>217157.68348286653</v>
      </c>
      <c r="AV51" s="77">
        <v>39.361111111111114</v>
      </c>
      <c r="AW51" s="28">
        <f t="shared" si="43"/>
        <v>1.019157573124736E-3</v>
      </c>
      <c r="AX51" s="148">
        <f t="shared" si="44"/>
        <v>129113.83790474442</v>
      </c>
      <c r="AY51" s="59">
        <v>243</v>
      </c>
      <c r="AZ51" s="28">
        <f t="shared" si="45"/>
        <v>2.5482382550335572E-3</v>
      </c>
      <c r="BA51" s="148">
        <f t="shared" si="46"/>
        <v>242123.18517936242</v>
      </c>
      <c r="BB51" s="150">
        <f t="shared" si="47"/>
        <v>774966.88300142623</v>
      </c>
      <c r="BC51" s="45">
        <f t="shared" si="48"/>
        <v>45.674950374339971</v>
      </c>
      <c r="BD51" s="155">
        <f t="shared" si="49"/>
        <v>5144109.3327778038</v>
      </c>
      <c r="BE51" s="146">
        <v>2049740</v>
      </c>
      <c r="BF51" s="146">
        <f t="shared" si="50"/>
        <v>0</v>
      </c>
      <c r="BG51" s="146">
        <f t="shared" si="51"/>
        <v>3094369.3327778038</v>
      </c>
      <c r="BH51" s="56">
        <f t="shared" si="52"/>
        <v>1.829883912825424E-3</v>
      </c>
      <c r="BI51" s="1">
        <f t="shared" si="53"/>
        <v>-1595.6689520973007</v>
      </c>
      <c r="BJ51" s="155">
        <f t="shared" si="54"/>
        <v>5142513.6638257066</v>
      </c>
      <c r="BK51" s="63">
        <v>8</v>
      </c>
      <c r="BL51" s="1">
        <f t="shared" si="55"/>
        <v>0</v>
      </c>
      <c r="BM51" s="106">
        <v>944</v>
      </c>
      <c r="BN51" s="21">
        <f t="shared" si="56"/>
        <v>0</v>
      </c>
      <c r="BO51" s="150">
        <f t="shared" si="57"/>
        <v>5142513.6638257066</v>
      </c>
      <c r="BP51" s="146">
        <f t="shared" si="58"/>
        <v>5142513.6638257066</v>
      </c>
      <c r="BQ51" s="56">
        <f t="shared" si="59"/>
        <v>1.6463137733069807E-3</v>
      </c>
      <c r="BR51" s="158">
        <f t="shared" si="60"/>
        <v>10715.455387527032</v>
      </c>
      <c r="BS51" s="159">
        <f t="shared" si="63"/>
        <v>5153229</v>
      </c>
      <c r="BT51" s="66">
        <f t="shared" si="61"/>
        <v>303.72069311015503</v>
      </c>
      <c r="BU51" s="160"/>
    </row>
    <row r="52" spans="1:73" ht="15.6" x14ac:dyDescent="0.3">
      <c r="A52" s="2" t="s">
        <v>436</v>
      </c>
      <c r="B52" s="8" t="s">
        <v>137</v>
      </c>
      <c r="C52" s="138">
        <v>119869</v>
      </c>
      <c r="D52" s="142">
        <v>0</v>
      </c>
      <c r="E52" s="143">
        <v>0</v>
      </c>
      <c r="F52" s="144">
        <f>F6</f>
        <v>50676000.704000004</v>
      </c>
      <c r="G52" s="143">
        <v>0</v>
      </c>
      <c r="H52" s="143">
        <v>0</v>
      </c>
      <c r="I52" s="144">
        <f>C52/($C$37+$C$50+$C$52+$C$55+$C$56+$C$139+$C$141+$C$196+$C$204+$C$208)*$I$6</f>
        <v>11155824.674567407</v>
      </c>
      <c r="J52" s="143">
        <f t="shared" si="15"/>
        <v>61831825.378567412</v>
      </c>
      <c r="K52" s="33">
        <f t="shared" si="16"/>
        <v>515.82832407517719</v>
      </c>
      <c r="L52" s="25">
        <v>79926</v>
      </c>
      <c r="M52" s="28">
        <f t="shared" si="17"/>
        <v>2.4594613223966499E-2</v>
      </c>
      <c r="N52" s="146">
        <f t="shared" si="18"/>
        <v>3115813.4805327496</v>
      </c>
      <c r="O52" s="30">
        <v>27244</v>
      </c>
      <c r="P52" s="30">
        <v>15481</v>
      </c>
      <c r="Q52" s="30">
        <f t="shared" si="62"/>
        <v>34984.5</v>
      </c>
      <c r="R52" s="28">
        <f t="shared" si="19"/>
        <v>3.5164825223747379E-2</v>
      </c>
      <c r="S52" s="148">
        <f t="shared" si="20"/>
        <v>4454920.0865643751</v>
      </c>
      <c r="T52" s="150">
        <f t="shared" si="21"/>
        <v>7570733.5670971246</v>
      </c>
      <c r="U52" s="1">
        <f t="shared" si="22"/>
        <v>63.158394306260369</v>
      </c>
      <c r="V52" s="151">
        <v>632891767.56001782</v>
      </c>
      <c r="W52" s="40">
        <f t="shared" si="23"/>
        <v>22.70305587382666</v>
      </c>
      <c r="X52" s="28">
        <f t="shared" si="24"/>
        <v>1.6237092562822637E-2</v>
      </c>
      <c r="Y52" s="67">
        <f t="shared" si="25"/>
        <v>5279.8619122543596</v>
      </c>
      <c r="Z52" s="148">
        <f t="shared" si="26"/>
        <v>9770936.614854442</v>
      </c>
      <c r="AA52" s="152">
        <v>194923173.5108</v>
      </c>
      <c r="AB52" s="40">
        <f t="shared" si="27"/>
        <v>73.71405309181408</v>
      </c>
      <c r="AC52" s="40">
        <f t="shared" si="28"/>
        <v>1.4578031793913288E-2</v>
      </c>
      <c r="AD52" s="72">
        <f t="shared" si="29"/>
        <v>1626.1349766061285</v>
      </c>
      <c r="AE52" s="146">
        <f t="shared" si="30"/>
        <v>5171155.5473718019</v>
      </c>
      <c r="AF52" s="150">
        <f t="shared" si="31"/>
        <v>14942092.162226245</v>
      </c>
      <c r="AG52" s="45">
        <f t="shared" si="32"/>
        <v>124.65351477217834</v>
      </c>
      <c r="AH52" s="25">
        <v>6276.3859000000002</v>
      </c>
      <c r="AI52" s="28">
        <f t="shared" si="33"/>
        <v>6.7276467653320047E-3</v>
      </c>
      <c r="AJ52" s="146">
        <f t="shared" si="34"/>
        <v>1278467.0039123707</v>
      </c>
      <c r="AK52" s="150">
        <f t="shared" si="35"/>
        <v>1278467.0039123707</v>
      </c>
      <c r="AL52" s="1">
        <f t="shared" si="36"/>
        <v>10.665534908211219</v>
      </c>
      <c r="AM52" s="50">
        <v>17266.666666666668</v>
      </c>
      <c r="AN52" s="28">
        <f t="shared" si="37"/>
        <v>1.7366562996257367E-2</v>
      </c>
      <c r="AO52" s="146">
        <f t="shared" si="38"/>
        <v>550014.89617714356</v>
      </c>
      <c r="AP52" s="75">
        <v>137.33333333333334</v>
      </c>
      <c r="AQ52" s="28">
        <f t="shared" si="39"/>
        <v>1.729130817979602E-2</v>
      </c>
      <c r="AR52" s="148">
        <f t="shared" si="40"/>
        <v>1642949.4393392359</v>
      </c>
      <c r="AS52" s="25">
        <v>689.08333333333337</v>
      </c>
      <c r="AT52" s="56">
        <f t="shared" si="41"/>
        <v>1.5872497907724919E-2</v>
      </c>
      <c r="AU52" s="146">
        <f t="shared" si="42"/>
        <v>2010836.3770658714</v>
      </c>
      <c r="AV52" s="77">
        <v>632.33333333333337</v>
      </c>
      <c r="AW52" s="28">
        <f t="shared" si="43"/>
        <v>1.6372690892456944E-2</v>
      </c>
      <c r="AX52" s="148">
        <f t="shared" si="44"/>
        <v>2074204.238576995</v>
      </c>
      <c r="AY52" s="59">
        <v>1949</v>
      </c>
      <c r="AZ52" s="28">
        <f t="shared" si="45"/>
        <v>2.0438338926174495E-2</v>
      </c>
      <c r="BA52" s="148">
        <f t="shared" si="46"/>
        <v>1941967.4399776843</v>
      </c>
      <c r="BB52" s="150">
        <f t="shared" si="47"/>
        <v>8219972.3911369303</v>
      </c>
      <c r="BC52" s="45">
        <f t="shared" si="48"/>
        <v>68.574630564507345</v>
      </c>
      <c r="BD52" s="155">
        <f t="shared" si="49"/>
        <v>93843090.502940089</v>
      </c>
      <c r="BE52" s="146">
        <v>47936516</v>
      </c>
      <c r="BF52" s="146">
        <f t="shared" si="50"/>
        <v>0</v>
      </c>
      <c r="BG52" s="146">
        <f t="shared" si="51"/>
        <v>45906574.502940089</v>
      </c>
      <c r="BH52" s="56">
        <f t="shared" si="52"/>
        <v>2.7147277245163894E-2</v>
      </c>
      <c r="BI52" s="1">
        <f t="shared" si="53"/>
        <v>-23672.576785048896</v>
      </c>
      <c r="BJ52" s="155">
        <f t="shared" si="54"/>
        <v>93819417.926155046</v>
      </c>
      <c r="BK52" s="63">
        <v>6.9</v>
      </c>
      <c r="BL52" s="1">
        <f t="shared" si="55"/>
        <v>0</v>
      </c>
      <c r="BM52" s="106">
        <v>1007.56</v>
      </c>
      <c r="BN52" s="21">
        <f t="shared" si="56"/>
        <v>0</v>
      </c>
      <c r="BO52" s="150">
        <f t="shared" si="57"/>
        <v>93819417.926155046</v>
      </c>
      <c r="BP52" s="146">
        <f t="shared" si="58"/>
        <v>93819417.926155046</v>
      </c>
      <c r="BQ52" s="56">
        <f t="shared" si="59"/>
        <v>3.0035155963118475E-2</v>
      </c>
      <c r="BR52" s="158">
        <f t="shared" si="60"/>
        <v>195491.51504316571</v>
      </c>
      <c r="BS52" s="159">
        <f t="shared" si="63"/>
        <v>94014909</v>
      </c>
      <c r="BT52" s="66">
        <f t="shared" si="61"/>
        <v>784.31378421443412</v>
      </c>
      <c r="BU52" s="160"/>
    </row>
    <row r="53" spans="1:73" ht="15.6" x14ac:dyDescent="0.3">
      <c r="A53" s="2" t="s">
        <v>509</v>
      </c>
      <c r="B53" s="8" t="s">
        <v>210</v>
      </c>
      <c r="C53" s="138">
        <v>14957</v>
      </c>
      <c r="D53" s="142">
        <v>0</v>
      </c>
      <c r="E53" s="143">
        <v>0</v>
      </c>
      <c r="F53" s="144">
        <v>0</v>
      </c>
      <c r="G53" s="143">
        <v>0</v>
      </c>
      <c r="H53" s="143">
        <v>0</v>
      </c>
      <c r="I53" s="144">
        <v>0</v>
      </c>
      <c r="J53" s="143">
        <f t="shared" si="15"/>
        <v>0</v>
      </c>
      <c r="K53" s="33">
        <f t="shared" si="16"/>
        <v>0</v>
      </c>
      <c r="L53" s="25">
        <v>4949</v>
      </c>
      <c r="M53" s="28">
        <f t="shared" si="17"/>
        <v>1.5228929365339215E-3</v>
      </c>
      <c r="N53" s="146">
        <f t="shared" si="18"/>
        <v>192930.47212617393</v>
      </c>
      <c r="O53" s="30">
        <v>1061</v>
      </c>
      <c r="P53" s="30">
        <v>533.5</v>
      </c>
      <c r="Q53" s="30">
        <f t="shared" si="62"/>
        <v>1327.75</v>
      </c>
      <c r="R53" s="28">
        <f t="shared" si="19"/>
        <v>1.3345937969909698E-3</v>
      </c>
      <c r="S53" s="148">
        <f t="shared" si="20"/>
        <v>169075.45184112532</v>
      </c>
      <c r="T53" s="150">
        <f t="shared" si="21"/>
        <v>362005.92396729928</v>
      </c>
      <c r="U53" s="1">
        <f t="shared" si="22"/>
        <v>24.203110514628555</v>
      </c>
      <c r="V53" s="151">
        <v>86571636.660000503</v>
      </c>
      <c r="W53" s="40">
        <f t="shared" si="23"/>
        <v>2.5841240576125513</v>
      </c>
      <c r="X53" s="28">
        <f t="shared" si="24"/>
        <v>1.8481503877918076E-3</v>
      </c>
      <c r="Y53" s="67">
        <f t="shared" si="25"/>
        <v>5788.0348104566756</v>
      </c>
      <c r="Z53" s="148">
        <f t="shared" si="26"/>
        <v>1112154.7915037074</v>
      </c>
      <c r="AA53" s="152">
        <v>20097384.029100001</v>
      </c>
      <c r="AB53" s="40">
        <f t="shared" si="27"/>
        <v>11.131391462494646</v>
      </c>
      <c r="AC53" s="40">
        <f t="shared" si="28"/>
        <v>2.2013954170804146E-3</v>
      </c>
      <c r="AD53" s="72">
        <f t="shared" si="29"/>
        <v>1343.6774773751422</v>
      </c>
      <c r="AE53" s="146">
        <f t="shared" si="30"/>
        <v>780884.43515037932</v>
      </c>
      <c r="AF53" s="150">
        <f t="shared" si="31"/>
        <v>1893039.2266540867</v>
      </c>
      <c r="AG53" s="45">
        <f t="shared" si="32"/>
        <v>126.56543602688285</v>
      </c>
      <c r="AH53" s="25">
        <v>1728.2512999999999</v>
      </c>
      <c r="AI53" s="28">
        <f t="shared" si="33"/>
        <v>1.8525094621931757E-3</v>
      </c>
      <c r="AJ53" s="146">
        <f t="shared" si="34"/>
        <v>352035.75699809333</v>
      </c>
      <c r="AK53" s="150">
        <f t="shared" si="35"/>
        <v>352035.75699809333</v>
      </c>
      <c r="AL53" s="1">
        <f t="shared" si="36"/>
        <v>23.536521829116356</v>
      </c>
      <c r="AM53" s="50">
        <v>1582.7777777777778</v>
      </c>
      <c r="AN53" s="28">
        <f t="shared" si="37"/>
        <v>1.5919349413235919E-3</v>
      </c>
      <c r="AO53" s="146">
        <f t="shared" si="38"/>
        <v>50418.032149571496</v>
      </c>
      <c r="AP53" s="75">
        <v>8</v>
      </c>
      <c r="AQ53" s="28">
        <f t="shared" si="39"/>
        <v>1.0072606706677293E-3</v>
      </c>
      <c r="AR53" s="148">
        <f t="shared" si="40"/>
        <v>95705.792582868118</v>
      </c>
      <c r="AS53" s="25">
        <v>52.083333333333336</v>
      </c>
      <c r="AT53" s="56">
        <f t="shared" si="41"/>
        <v>1.1996990195099861E-3</v>
      </c>
      <c r="AU53" s="146">
        <f t="shared" si="42"/>
        <v>151986.06066829964</v>
      </c>
      <c r="AV53" s="77">
        <v>41.222222222222221</v>
      </c>
      <c r="AW53" s="28">
        <f t="shared" si="43"/>
        <v>1.0673463927431957E-3</v>
      </c>
      <c r="AX53" s="148">
        <f t="shared" si="44"/>
        <v>135218.72650009932</v>
      </c>
      <c r="AY53" s="59">
        <v>169</v>
      </c>
      <c r="AZ53" s="28">
        <f t="shared" si="45"/>
        <v>1.7722315436241611E-3</v>
      </c>
      <c r="BA53" s="148">
        <f t="shared" si="46"/>
        <v>168390.19874614093</v>
      </c>
      <c r="BB53" s="150">
        <f t="shared" si="47"/>
        <v>601718.81064697949</v>
      </c>
      <c r="BC53" s="45">
        <f t="shared" si="48"/>
        <v>40.229913127430599</v>
      </c>
      <c r="BD53" s="155">
        <f t="shared" si="49"/>
        <v>3208799.7182664592</v>
      </c>
      <c r="BE53" s="146">
        <v>1709908</v>
      </c>
      <c r="BF53" s="146">
        <f t="shared" si="50"/>
        <v>0</v>
      </c>
      <c r="BG53" s="146">
        <f t="shared" si="51"/>
        <v>1498891.7182664592</v>
      </c>
      <c r="BH53" s="56">
        <f t="shared" si="52"/>
        <v>8.8638347506528965E-4</v>
      </c>
      <c r="BI53" s="1">
        <f t="shared" si="53"/>
        <v>-772.9313214355418</v>
      </c>
      <c r="BJ53" s="155">
        <f t="shared" si="54"/>
        <v>3208026.7869450236</v>
      </c>
      <c r="BK53" s="63">
        <v>7.8</v>
      </c>
      <c r="BL53" s="1">
        <f t="shared" si="55"/>
        <v>0</v>
      </c>
      <c r="BM53" s="106">
        <v>819</v>
      </c>
      <c r="BN53" s="21">
        <f t="shared" si="56"/>
        <v>0</v>
      </c>
      <c r="BO53" s="150">
        <f t="shared" si="57"/>
        <v>3208026.7869450236</v>
      </c>
      <c r="BP53" s="146">
        <f t="shared" si="58"/>
        <v>3208026.7869450236</v>
      </c>
      <c r="BQ53" s="56">
        <f t="shared" si="59"/>
        <v>1.027011113579869E-3</v>
      </c>
      <c r="BR53" s="158">
        <f t="shared" si="60"/>
        <v>6684.5652077330415</v>
      </c>
      <c r="BS53" s="159">
        <f t="shared" si="63"/>
        <v>3214711</v>
      </c>
      <c r="BT53" s="66">
        <f t="shared" si="61"/>
        <v>214.93019990639834</v>
      </c>
      <c r="BU53" s="160"/>
    </row>
    <row r="54" spans="1:73" ht="15.6" x14ac:dyDescent="0.3">
      <c r="A54" s="2" t="s">
        <v>437</v>
      </c>
      <c r="B54" s="8" t="s">
        <v>138</v>
      </c>
      <c r="C54" s="138">
        <v>11207</v>
      </c>
      <c r="D54" s="142">
        <v>0</v>
      </c>
      <c r="E54" s="143">
        <v>0</v>
      </c>
      <c r="F54" s="144">
        <v>0</v>
      </c>
      <c r="G54" s="143">
        <v>0</v>
      </c>
      <c r="H54" s="143">
        <v>0</v>
      </c>
      <c r="I54" s="144">
        <v>0</v>
      </c>
      <c r="J54" s="143">
        <f t="shared" si="15"/>
        <v>0</v>
      </c>
      <c r="K54" s="33">
        <f t="shared" si="16"/>
        <v>0</v>
      </c>
      <c r="L54" s="25">
        <v>3574</v>
      </c>
      <c r="M54" s="28">
        <f t="shared" si="17"/>
        <v>1.0997816438012196E-3</v>
      </c>
      <c r="N54" s="146">
        <f t="shared" si="18"/>
        <v>139327.845499888</v>
      </c>
      <c r="O54" s="30">
        <v>0</v>
      </c>
      <c r="P54" s="30">
        <v>18</v>
      </c>
      <c r="Q54" s="30">
        <f t="shared" si="62"/>
        <v>9</v>
      </c>
      <c r="R54" s="28">
        <f t="shared" si="19"/>
        <v>9.0463898873422917E-6</v>
      </c>
      <c r="S54" s="148">
        <f t="shared" si="20"/>
        <v>1146.0584195595013</v>
      </c>
      <c r="T54" s="150">
        <f t="shared" si="21"/>
        <v>140473.9039194475</v>
      </c>
      <c r="U54" s="1">
        <f t="shared" si="22"/>
        <v>12.534478800700233</v>
      </c>
      <c r="V54" s="151">
        <v>58099693.709999993</v>
      </c>
      <c r="W54" s="40">
        <f t="shared" si="23"/>
        <v>2.1617471793725231</v>
      </c>
      <c r="X54" s="28">
        <f t="shared" si="24"/>
        <v>1.5460689188259542E-3</v>
      </c>
      <c r="Y54" s="67">
        <f t="shared" si="25"/>
        <v>5184.2325073614702</v>
      </c>
      <c r="Z54" s="148">
        <f t="shared" si="26"/>
        <v>930372.31570839998</v>
      </c>
      <c r="AA54" s="152">
        <v>12621937.164899999</v>
      </c>
      <c r="AB54" s="40">
        <f t="shared" si="27"/>
        <v>9.9506793100879047</v>
      </c>
      <c r="AC54" s="40">
        <f t="shared" si="28"/>
        <v>1.9678923253998309E-3</v>
      </c>
      <c r="AD54" s="72">
        <f t="shared" si="29"/>
        <v>1126.2547662086195</v>
      </c>
      <c r="AE54" s="146">
        <f t="shared" si="30"/>
        <v>698055.64008788869</v>
      </c>
      <c r="AF54" s="150">
        <f t="shared" si="31"/>
        <v>1628427.9557962888</v>
      </c>
      <c r="AG54" s="45">
        <f t="shared" si="32"/>
        <v>145.30453785993475</v>
      </c>
      <c r="AH54" s="25">
        <v>7561.6905999999999</v>
      </c>
      <c r="AI54" s="28">
        <f t="shared" si="33"/>
        <v>8.1053625631163657E-3</v>
      </c>
      <c r="AJ54" s="146">
        <f t="shared" si="34"/>
        <v>1540276.853578161</v>
      </c>
      <c r="AK54" s="150">
        <f t="shared" si="35"/>
        <v>1540276.853578161</v>
      </c>
      <c r="AL54" s="1">
        <f t="shared" si="36"/>
        <v>137.43881980709924</v>
      </c>
      <c r="AM54" s="50">
        <v>1297.3333333333333</v>
      </c>
      <c r="AN54" s="28">
        <f t="shared" si="37"/>
        <v>1.3048390575566345E-3</v>
      </c>
      <c r="AO54" s="146">
        <f t="shared" si="38"/>
        <v>41325.443550607</v>
      </c>
      <c r="AP54" s="75">
        <v>7</v>
      </c>
      <c r="AQ54" s="28">
        <f t="shared" si="39"/>
        <v>8.8135308683426306E-4</v>
      </c>
      <c r="AR54" s="148">
        <f t="shared" si="40"/>
        <v>83742.568510009587</v>
      </c>
      <c r="AS54" s="25">
        <v>28.75</v>
      </c>
      <c r="AT54" s="56">
        <f t="shared" si="41"/>
        <v>6.6223385876951224E-4</v>
      </c>
      <c r="AU54" s="146">
        <f t="shared" si="42"/>
        <v>83896.305488901387</v>
      </c>
      <c r="AV54" s="77">
        <v>11.666666666666666</v>
      </c>
      <c r="AW54" s="28">
        <f t="shared" si="43"/>
        <v>3.0207916775750815E-4</v>
      </c>
      <c r="AX54" s="148">
        <f t="shared" si="44"/>
        <v>38269.450896254515</v>
      </c>
      <c r="AY54" s="59">
        <v>2</v>
      </c>
      <c r="AZ54" s="28">
        <f t="shared" si="45"/>
        <v>2.0973154362416106E-5</v>
      </c>
      <c r="BA54" s="148">
        <f t="shared" si="46"/>
        <v>1992.7834171140937</v>
      </c>
      <c r="BB54" s="150">
        <f t="shared" si="47"/>
        <v>249226.55186288658</v>
      </c>
      <c r="BC54" s="45">
        <f t="shared" si="48"/>
        <v>22.238471657257659</v>
      </c>
      <c r="BD54" s="155">
        <f t="shared" si="49"/>
        <v>3558405.2651567836</v>
      </c>
      <c r="BE54" s="146">
        <v>1680527</v>
      </c>
      <c r="BF54" s="146">
        <f t="shared" si="50"/>
        <v>0</v>
      </c>
      <c r="BG54" s="146">
        <f t="shared" si="51"/>
        <v>1877878.2651567836</v>
      </c>
      <c r="BH54" s="56">
        <f t="shared" si="52"/>
        <v>1.1105006733537399E-3</v>
      </c>
      <c r="BI54" s="1">
        <f t="shared" si="53"/>
        <v>-968.36276516452551</v>
      </c>
      <c r="BJ54" s="155">
        <f t="shared" si="54"/>
        <v>3557436.902391619</v>
      </c>
      <c r="BK54" s="63">
        <v>8</v>
      </c>
      <c r="BL54" s="1">
        <f t="shared" si="55"/>
        <v>0</v>
      </c>
      <c r="BM54" s="106">
        <v>1134</v>
      </c>
      <c r="BN54" s="21">
        <f t="shared" si="56"/>
        <v>0</v>
      </c>
      <c r="BO54" s="150">
        <f t="shared" si="57"/>
        <v>3557436.902391619</v>
      </c>
      <c r="BP54" s="146">
        <f t="shared" si="58"/>
        <v>3557436.902391619</v>
      </c>
      <c r="BQ54" s="56">
        <f t="shared" si="59"/>
        <v>1.1388705510450427E-3</v>
      </c>
      <c r="BR54" s="158">
        <f t="shared" si="60"/>
        <v>7412.6310426098507</v>
      </c>
      <c r="BS54" s="159">
        <f t="shared" si="63"/>
        <v>3564850</v>
      </c>
      <c r="BT54" s="66">
        <f t="shared" si="61"/>
        <v>318.09137146426343</v>
      </c>
      <c r="BU54" s="160"/>
    </row>
    <row r="55" spans="1:73" ht="15.6" x14ac:dyDescent="0.3">
      <c r="A55" s="2" t="s">
        <v>475</v>
      </c>
      <c r="B55" s="8" t="s">
        <v>176</v>
      </c>
      <c r="C55" s="138">
        <v>12718</v>
      </c>
      <c r="D55" s="142">
        <v>0</v>
      </c>
      <c r="E55" s="143">
        <v>0</v>
      </c>
      <c r="F55" s="144">
        <v>0</v>
      </c>
      <c r="G55" s="143">
        <v>0</v>
      </c>
      <c r="H55" s="143">
        <v>0</v>
      </c>
      <c r="I55" s="144">
        <f>C55/($C$37+$C$50+$C$52+$C$55+$C$56+$C$139+$C$141+$C$196+$C$204+$C$208)*$I$6</f>
        <v>1183623.6075311238</v>
      </c>
      <c r="J55" s="143">
        <f t="shared" si="15"/>
        <v>1183623.6075311238</v>
      </c>
      <c r="K55" s="33">
        <f t="shared" si="16"/>
        <v>93.06680354860228</v>
      </c>
      <c r="L55" s="25">
        <v>4093</v>
      </c>
      <c r="M55" s="28">
        <f t="shared" si="17"/>
        <v>1.2594869244763266E-3</v>
      </c>
      <c r="N55" s="146">
        <f t="shared" si="18"/>
        <v>159560.40056828246</v>
      </c>
      <c r="O55" s="30">
        <v>132</v>
      </c>
      <c r="P55" s="30">
        <v>82</v>
      </c>
      <c r="Q55" s="30">
        <f t="shared" si="62"/>
        <v>173</v>
      </c>
      <c r="R55" s="28">
        <f t="shared" si="19"/>
        <v>1.7389171672335739E-4</v>
      </c>
      <c r="S55" s="148">
        <f t="shared" si="20"/>
        <v>22029.789620421525</v>
      </c>
      <c r="T55" s="150">
        <f t="shared" si="21"/>
        <v>181590.190188704</v>
      </c>
      <c r="U55" s="1">
        <f t="shared" si="22"/>
        <v>14.278203348695078</v>
      </c>
      <c r="V55" s="151">
        <v>69943343.450000092</v>
      </c>
      <c r="W55" s="40">
        <f t="shared" si="23"/>
        <v>2.3125506448748383</v>
      </c>
      <c r="X55" s="28">
        <f t="shared" si="24"/>
        <v>1.6539226739223512E-3</v>
      </c>
      <c r="Y55" s="67">
        <f t="shared" si="25"/>
        <v>5499.5552327410041</v>
      </c>
      <c r="Z55" s="148">
        <f t="shared" si="26"/>
        <v>995275.08082127769</v>
      </c>
      <c r="AA55" s="152">
        <v>35709685.795699999</v>
      </c>
      <c r="AB55" s="40">
        <f t="shared" si="27"/>
        <v>4.5295140630858457</v>
      </c>
      <c r="AC55" s="40">
        <f t="shared" si="28"/>
        <v>8.9577763334215005E-4</v>
      </c>
      <c r="AD55" s="72">
        <f t="shared" si="29"/>
        <v>2807.806714554175</v>
      </c>
      <c r="AE55" s="146">
        <f t="shared" si="30"/>
        <v>317752.46091882657</v>
      </c>
      <c r="AF55" s="150">
        <f t="shared" si="31"/>
        <v>1313027.5417401043</v>
      </c>
      <c r="AG55" s="45">
        <f t="shared" si="32"/>
        <v>103.24166863815886</v>
      </c>
      <c r="AH55" s="25">
        <v>3258.6783999999998</v>
      </c>
      <c r="AI55" s="28">
        <f t="shared" si="33"/>
        <v>3.4929715199661748E-3</v>
      </c>
      <c r="AJ55" s="146">
        <f t="shared" si="34"/>
        <v>663775.75839655695</v>
      </c>
      <c r="AK55" s="150">
        <f t="shared" si="35"/>
        <v>663775.75839655695</v>
      </c>
      <c r="AL55" s="1">
        <f t="shared" si="36"/>
        <v>52.191835068136257</v>
      </c>
      <c r="AM55" s="50">
        <v>1914.9166666666667</v>
      </c>
      <c r="AN55" s="28">
        <f t="shared" si="37"/>
        <v>1.9259954203233497E-3</v>
      </c>
      <c r="AO55" s="146">
        <f t="shared" si="38"/>
        <v>60998.032332309769</v>
      </c>
      <c r="AP55" s="75">
        <v>14</v>
      </c>
      <c r="AQ55" s="28">
        <f t="shared" si="39"/>
        <v>1.7627061736685261E-3</v>
      </c>
      <c r="AR55" s="148">
        <f t="shared" si="40"/>
        <v>167485.13702001917</v>
      </c>
      <c r="AS55" s="25">
        <v>68.916666666666671</v>
      </c>
      <c r="AT55" s="56">
        <f t="shared" si="41"/>
        <v>1.5874417426156135E-3</v>
      </c>
      <c r="AU55" s="146">
        <f t="shared" si="42"/>
        <v>201107.95547629407</v>
      </c>
      <c r="AV55" s="77">
        <v>41.083333333333336</v>
      </c>
      <c r="AW55" s="28">
        <f t="shared" si="43"/>
        <v>1.063750212174654E-3</v>
      </c>
      <c r="AX55" s="148">
        <f t="shared" si="44"/>
        <v>134763.13779895342</v>
      </c>
      <c r="AY55" s="59">
        <v>106</v>
      </c>
      <c r="AZ55" s="28">
        <f t="shared" si="45"/>
        <v>1.1115771812080536E-3</v>
      </c>
      <c r="BA55" s="148">
        <f t="shared" si="46"/>
        <v>105617.52110704697</v>
      </c>
      <c r="BB55" s="150">
        <f t="shared" si="47"/>
        <v>669971.78373462334</v>
      </c>
      <c r="BC55" s="45">
        <f t="shared" si="48"/>
        <v>52.679020579857159</v>
      </c>
      <c r="BD55" s="155">
        <f t="shared" si="49"/>
        <v>4011988.8815911128</v>
      </c>
      <c r="BE55" s="146">
        <v>1772302</v>
      </c>
      <c r="BF55" s="146">
        <f t="shared" si="50"/>
        <v>0</v>
      </c>
      <c r="BG55" s="146">
        <f t="shared" si="51"/>
        <v>2239686.8815911128</v>
      </c>
      <c r="BH55" s="56">
        <f t="shared" si="52"/>
        <v>1.3244595436546125E-3</v>
      </c>
      <c r="BI55" s="1">
        <f t="shared" si="53"/>
        <v>-1154.9360903749575</v>
      </c>
      <c r="BJ55" s="155">
        <f t="shared" si="54"/>
        <v>4010833.945500738</v>
      </c>
      <c r="BK55" s="63">
        <v>5</v>
      </c>
      <c r="BL55" s="1">
        <f t="shared" si="55"/>
        <v>0</v>
      </c>
      <c r="BM55" s="106">
        <v>881.61</v>
      </c>
      <c r="BN55" s="21">
        <f t="shared" si="56"/>
        <v>0</v>
      </c>
      <c r="BO55" s="150">
        <f t="shared" si="57"/>
        <v>4010833.945500738</v>
      </c>
      <c r="BP55" s="146">
        <f t="shared" si="58"/>
        <v>4010833.945500738</v>
      </c>
      <c r="BQ55" s="56">
        <f t="shared" si="59"/>
        <v>1.2840201501793892E-3</v>
      </c>
      <c r="BR55" s="158">
        <f t="shared" si="60"/>
        <v>8357.3744319075504</v>
      </c>
      <c r="BS55" s="159">
        <f t="shared" si="63"/>
        <v>4019191</v>
      </c>
      <c r="BT55" s="66">
        <f t="shared" si="61"/>
        <v>316.02382450070763</v>
      </c>
      <c r="BU55" s="160"/>
    </row>
    <row r="56" spans="1:73" ht="15.6" x14ac:dyDescent="0.3">
      <c r="A56" s="2" t="s">
        <v>494</v>
      </c>
      <c r="B56" s="8" t="s">
        <v>195</v>
      </c>
      <c r="C56" s="138">
        <v>11021</v>
      </c>
      <c r="D56" s="142">
        <v>0</v>
      </c>
      <c r="E56" s="143">
        <v>0</v>
      </c>
      <c r="F56" s="144">
        <v>0</v>
      </c>
      <c r="G56" s="143">
        <v>0</v>
      </c>
      <c r="H56" s="143">
        <v>0</v>
      </c>
      <c r="I56" s="144">
        <f>C56/($C$37+$C$50+$C$52+$C$55+$C$56+$C$139+$C$141+$C$196+$C$204+$C$208)*$I$6</f>
        <v>1025689.2419091457</v>
      </c>
      <c r="J56" s="143">
        <f t="shared" si="15"/>
        <v>1025689.2419091457</v>
      </c>
      <c r="K56" s="33">
        <f t="shared" si="16"/>
        <v>93.06680354860228</v>
      </c>
      <c r="L56" s="25">
        <v>3616</v>
      </c>
      <c r="M56" s="28">
        <f t="shared" si="17"/>
        <v>1.1127057705610547E-3</v>
      </c>
      <c r="N56" s="146">
        <f t="shared" si="18"/>
        <v>140965.16209501817</v>
      </c>
      <c r="O56" s="30">
        <v>494</v>
      </c>
      <c r="P56" s="30">
        <v>1250</v>
      </c>
      <c r="Q56" s="30">
        <f t="shared" si="62"/>
        <v>1119</v>
      </c>
      <c r="R56" s="28">
        <f t="shared" si="19"/>
        <v>1.1247678093262248E-3</v>
      </c>
      <c r="S56" s="148">
        <f t="shared" si="20"/>
        <v>142493.26349856463</v>
      </c>
      <c r="T56" s="150">
        <f t="shared" si="21"/>
        <v>283458.4255935828</v>
      </c>
      <c r="U56" s="1">
        <f t="shared" si="22"/>
        <v>25.71984625656318</v>
      </c>
      <c r="V56" s="151">
        <v>49534992.739999913</v>
      </c>
      <c r="W56" s="40">
        <f t="shared" si="23"/>
        <v>2.4520532714627428</v>
      </c>
      <c r="X56" s="28">
        <f t="shared" si="24"/>
        <v>1.7536941352292866E-3</v>
      </c>
      <c r="Y56" s="67">
        <f t="shared" si="25"/>
        <v>4494.6005571182213</v>
      </c>
      <c r="Z56" s="148">
        <f t="shared" si="26"/>
        <v>1055314.1931580247</v>
      </c>
      <c r="AA56" s="152">
        <v>30701512.417799998</v>
      </c>
      <c r="AB56" s="40">
        <f t="shared" si="27"/>
        <v>3.956236401226247</v>
      </c>
      <c r="AC56" s="40">
        <f t="shared" si="28"/>
        <v>7.8240359364689454E-4</v>
      </c>
      <c r="AD56" s="72">
        <f t="shared" si="29"/>
        <v>2785.7283747209872</v>
      </c>
      <c r="AE56" s="146">
        <f t="shared" si="30"/>
        <v>277536.14073335024</v>
      </c>
      <c r="AF56" s="150">
        <f t="shared" si="31"/>
        <v>1332850.333891375</v>
      </c>
      <c r="AG56" s="45">
        <f t="shared" si="32"/>
        <v>120.93733181121269</v>
      </c>
      <c r="AH56" s="25">
        <v>1765.251</v>
      </c>
      <c r="AI56" s="28">
        <f t="shared" si="33"/>
        <v>1.8921693741216718E-3</v>
      </c>
      <c r="AJ56" s="146">
        <f t="shared" si="34"/>
        <v>359572.40250688151</v>
      </c>
      <c r="AK56" s="150">
        <f t="shared" si="35"/>
        <v>359572.40250688151</v>
      </c>
      <c r="AL56" s="1">
        <f t="shared" si="36"/>
        <v>32.626114010242404</v>
      </c>
      <c r="AM56" s="50">
        <v>2016.7777777777778</v>
      </c>
      <c r="AN56" s="28">
        <f t="shared" si="37"/>
        <v>2.0284458490673583E-3</v>
      </c>
      <c r="AO56" s="146">
        <f t="shared" si="38"/>
        <v>64242.730891321327</v>
      </c>
      <c r="AP56" s="75">
        <v>13.666666666666666</v>
      </c>
      <c r="AQ56" s="28">
        <f t="shared" si="39"/>
        <v>1.7207369790573706E-3</v>
      </c>
      <c r="AR56" s="148">
        <f t="shared" si="40"/>
        <v>163497.39566239968</v>
      </c>
      <c r="AS56" s="25">
        <v>94.916666666666671</v>
      </c>
      <c r="AT56" s="56">
        <f t="shared" si="41"/>
        <v>2.1863314931549987E-3</v>
      </c>
      <c r="AU56" s="146">
        <f t="shared" si="42"/>
        <v>276979.39696190925</v>
      </c>
      <c r="AV56" s="77">
        <v>57.222222222222221</v>
      </c>
      <c r="AW56" s="28">
        <f t="shared" si="43"/>
        <v>1.4816263942392068E-3</v>
      </c>
      <c r="AX56" s="148">
        <f t="shared" si="44"/>
        <v>187702.5448721055</v>
      </c>
      <c r="AY56" s="59">
        <v>147</v>
      </c>
      <c r="AZ56" s="28">
        <f t="shared" si="45"/>
        <v>1.5415268456375839E-3</v>
      </c>
      <c r="BA56" s="148">
        <f t="shared" si="46"/>
        <v>146469.5811578859</v>
      </c>
      <c r="BB56" s="150">
        <f t="shared" si="47"/>
        <v>838891.64954562171</v>
      </c>
      <c r="BC56" s="45">
        <f t="shared" si="48"/>
        <v>76.117561886001425</v>
      </c>
      <c r="BD56" s="155">
        <f t="shared" si="49"/>
        <v>3840462.0534466063</v>
      </c>
      <c r="BE56" s="146">
        <v>1863065</v>
      </c>
      <c r="BF56" s="146">
        <f t="shared" si="50"/>
        <v>0</v>
      </c>
      <c r="BG56" s="146">
        <f t="shared" si="51"/>
        <v>1977397.0534466063</v>
      </c>
      <c r="BH56" s="56">
        <f t="shared" si="52"/>
        <v>1.1693520288743649E-3</v>
      </c>
      <c r="BI56" s="1">
        <f t="shared" si="53"/>
        <v>-1019.6814745836953</v>
      </c>
      <c r="BJ56" s="155">
        <f t="shared" si="54"/>
        <v>3839442.3719720226</v>
      </c>
      <c r="BK56" s="63">
        <v>0</v>
      </c>
      <c r="BL56" s="1">
        <f t="shared" si="55"/>
        <v>-959860.59299300576</v>
      </c>
      <c r="BM56" s="106">
        <v>1228</v>
      </c>
      <c r="BN56" s="21">
        <f t="shared" si="56"/>
        <v>0</v>
      </c>
      <c r="BO56" s="150">
        <f t="shared" si="57"/>
        <v>2879581.7789790169</v>
      </c>
      <c r="BP56" s="146">
        <f t="shared" si="58"/>
        <v>0</v>
      </c>
      <c r="BQ56" s="56">
        <f t="shared" si="59"/>
        <v>0</v>
      </c>
      <c r="BR56" s="158">
        <f t="shared" si="60"/>
        <v>0</v>
      </c>
      <c r="BS56" s="159">
        <f t="shared" si="63"/>
        <v>2879582</v>
      </c>
      <c r="BT56" s="66">
        <f t="shared" si="61"/>
        <v>261.28137192632249</v>
      </c>
      <c r="BU56" s="160"/>
    </row>
    <row r="57" spans="1:73" ht="15.6" x14ac:dyDescent="0.3">
      <c r="A57" s="2" t="s">
        <v>524</v>
      </c>
      <c r="B57" s="8" t="s">
        <v>227</v>
      </c>
      <c r="C57" s="138">
        <v>11091</v>
      </c>
      <c r="D57" s="142">
        <v>0</v>
      </c>
      <c r="E57" s="143">
        <v>0</v>
      </c>
      <c r="F57" s="144">
        <v>0</v>
      </c>
      <c r="G57" s="143">
        <v>0</v>
      </c>
      <c r="H57" s="143">
        <v>0</v>
      </c>
      <c r="I57" s="144">
        <v>0</v>
      </c>
      <c r="J57" s="143">
        <f t="shared" si="15"/>
        <v>0</v>
      </c>
      <c r="K57" s="33">
        <f t="shared" si="16"/>
        <v>0</v>
      </c>
      <c r="L57" s="25">
        <v>2846</v>
      </c>
      <c r="M57" s="28">
        <f t="shared" si="17"/>
        <v>8.7576344663074172E-4</v>
      </c>
      <c r="N57" s="146">
        <f t="shared" si="18"/>
        <v>110947.69118429806</v>
      </c>
      <c r="O57" s="30">
        <v>691</v>
      </c>
      <c r="P57" s="30">
        <v>0</v>
      </c>
      <c r="Q57" s="30">
        <f t="shared" si="62"/>
        <v>691</v>
      </c>
      <c r="R57" s="28">
        <f t="shared" si="19"/>
        <v>6.9456171246150256E-4</v>
      </c>
      <c r="S57" s="148">
        <f t="shared" si="20"/>
        <v>87991.818657290583</v>
      </c>
      <c r="T57" s="150">
        <f t="shared" si="21"/>
        <v>198939.50984158865</v>
      </c>
      <c r="U57" s="1">
        <f t="shared" si="22"/>
        <v>17.937021895373604</v>
      </c>
      <c r="V57" s="151">
        <v>91007280.800000787</v>
      </c>
      <c r="W57" s="40">
        <f t="shared" si="23"/>
        <v>1.35165318553281</v>
      </c>
      <c r="X57" s="28">
        <f t="shared" si="24"/>
        <v>9.6669444009217888E-4</v>
      </c>
      <c r="Y57" s="67">
        <f t="shared" si="25"/>
        <v>8205.50724010466</v>
      </c>
      <c r="Z57" s="148">
        <f t="shared" si="26"/>
        <v>581724.22578287555</v>
      </c>
      <c r="AA57" s="152">
        <v>15260407.114399999</v>
      </c>
      <c r="AB57" s="40">
        <f t="shared" si="27"/>
        <v>8.0607470087691997</v>
      </c>
      <c r="AC57" s="40">
        <f t="shared" si="28"/>
        <v>1.5941305795540124E-3</v>
      </c>
      <c r="AD57" s="72">
        <f t="shared" si="29"/>
        <v>1375.9270682896042</v>
      </c>
      <c r="AE57" s="146">
        <f t="shared" si="30"/>
        <v>565473.94780258578</v>
      </c>
      <c r="AF57" s="150">
        <f t="shared" si="31"/>
        <v>1147198.1735854615</v>
      </c>
      <c r="AG57" s="45">
        <f t="shared" si="32"/>
        <v>103.43505306874596</v>
      </c>
      <c r="AH57" s="25">
        <v>1097.1094000000001</v>
      </c>
      <c r="AI57" s="28">
        <f t="shared" si="33"/>
        <v>1.1759895939676584E-3</v>
      </c>
      <c r="AJ57" s="146">
        <f t="shared" si="34"/>
        <v>223475.45067012188</v>
      </c>
      <c r="AK57" s="150">
        <f t="shared" si="35"/>
        <v>223475.45067012188</v>
      </c>
      <c r="AL57" s="1">
        <f t="shared" si="36"/>
        <v>20.149260722218184</v>
      </c>
      <c r="AM57" s="50">
        <v>689.27777777777783</v>
      </c>
      <c r="AN57" s="28">
        <f t="shared" si="37"/>
        <v>6.9326559554235901E-4</v>
      </c>
      <c r="AO57" s="146">
        <f t="shared" si="38"/>
        <v>21956.353979632629</v>
      </c>
      <c r="AP57" s="75">
        <v>2.6666666666666665</v>
      </c>
      <c r="AQ57" s="28">
        <f t="shared" si="39"/>
        <v>3.3575355688924305E-4</v>
      </c>
      <c r="AR57" s="148">
        <f t="shared" si="40"/>
        <v>31901.930860956032</v>
      </c>
      <c r="AS57" s="25">
        <v>16.333333333333332</v>
      </c>
      <c r="AT57" s="56">
        <f t="shared" si="41"/>
        <v>3.7622561251833157E-4</v>
      </c>
      <c r="AU57" s="146">
        <f t="shared" si="42"/>
        <v>47662.828625578761</v>
      </c>
      <c r="AV57" s="77">
        <v>26.722222222222221</v>
      </c>
      <c r="AW57" s="28">
        <f t="shared" si="43"/>
        <v>6.9190514138743543E-4</v>
      </c>
      <c r="AX57" s="148">
        <f t="shared" si="44"/>
        <v>87655.266100468682</v>
      </c>
      <c r="AY57" s="59">
        <v>36</v>
      </c>
      <c r="AZ57" s="28">
        <f t="shared" si="45"/>
        <v>3.7751677852348992E-4</v>
      </c>
      <c r="BA57" s="148">
        <f t="shared" si="46"/>
        <v>35870.101508053689</v>
      </c>
      <c r="BB57" s="150">
        <f t="shared" si="47"/>
        <v>225046.4810746898</v>
      </c>
      <c r="BC57" s="45">
        <f t="shared" si="48"/>
        <v>20.290909843538888</v>
      </c>
      <c r="BD57" s="155">
        <f t="shared" si="49"/>
        <v>1794659.6151718618</v>
      </c>
      <c r="BE57" s="146">
        <v>1064326</v>
      </c>
      <c r="BF57" s="146">
        <f t="shared" si="50"/>
        <v>0</v>
      </c>
      <c r="BG57" s="146">
        <f t="shared" si="51"/>
        <v>730333.61517186183</v>
      </c>
      <c r="BH57" s="56">
        <f t="shared" si="52"/>
        <v>4.3188953537065967E-4</v>
      </c>
      <c r="BI57" s="1">
        <f t="shared" si="53"/>
        <v>-376.61007755547041</v>
      </c>
      <c r="BJ57" s="155">
        <f t="shared" si="54"/>
        <v>1794283.0050943063</v>
      </c>
      <c r="BK57" s="63">
        <v>6.9</v>
      </c>
      <c r="BL57" s="1">
        <f t="shared" si="55"/>
        <v>0</v>
      </c>
      <c r="BM57" s="106">
        <v>875</v>
      </c>
      <c r="BN57" s="21">
        <f t="shared" si="56"/>
        <v>0</v>
      </c>
      <c r="BO57" s="150">
        <f t="shared" si="57"/>
        <v>1794283.0050943063</v>
      </c>
      <c r="BP57" s="146">
        <f t="shared" si="58"/>
        <v>1794283.0050943063</v>
      </c>
      <c r="BQ57" s="56">
        <f t="shared" si="59"/>
        <v>5.7441807987338258E-4</v>
      </c>
      <c r="BR57" s="158">
        <f t="shared" si="60"/>
        <v>3738.7473812529702</v>
      </c>
      <c r="BS57" s="159">
        <f t="shared" si="63"/>
        <v>1798022</v>
      </c>
      <c r="BT57" s="66">
        <f t="shared" si="61"/>
        <v>162.11540889009106</v>
      </c>
      <c r="BU57" s="160"/>
    </row>
    <row r="58" spans="1:73" ht="15.6" x14ac:dyDescent="0.3">
      <c r="A58" s="2" t="s">
        <v>459</v>
      </c>
      <c r="B58" s="8" t="s">
        <v>160</v>
      </c>
      <c r="C58" s="138">
        <v>12670</v>
      </c>
      <c r="D58" s="142">
        <v>0</v>
      </c>
      <c r="E58" s="143">
        <v>0</v>
      </c>
      <c r="F58" s="144">
        <v>0</v>
      </c>
      <c r="G58" s="143">
        <v>0</v>
      </c>
      <c r="H58" s="143">
        <v>0</v>
      </c>
      <c r="I58" s="144">
        <v>0</v>
      </c>
      <c r="J58" s="143">
        <f t="shared" si="15"/>
        <v>0</v>
      </c>
      <c r="K58" s="33">
        <f t="shared" si="16"/>
        <v>0</v>
      </c>
      <c r="L58" s="25">
        <v>6198</v>
      </c>
      <c r="M58" s="28">
        <f t="shared" si="17"/>
        <v>1.9072318489871177E-3</v>
      </c>
      <c r="N58" s="146">
        <f t="shared" si="18"/>
        <v>241621.14896706934</v>
      </c>
      <c r="O58" s="30">
        <v>0</v>
      </c>
      <c r="P58" s="30">
        <v>412.5</v>
      </c>
      <c r="Q58" s="30">
        <f t="shared" si="62"/>
        <v>206.25</v>
      </c>
      <c r="R58" s="28">
        <f t="shared" si="19"/>
        <v>2.0731310158492752E-4</v>
      </c>
      <c r="S58" s="148">
        <f t="shared" si="20"/>
        <v>26263.838781571903</v>
      </c>
      <c r="T58" s="150">
        <f t="shared" si="21"/>
        <v>267884.98774864123</v>
      </c>
      <c r="U58" s="1">
        <f t="shared" si="22"/>
        <v>21.143250808890389</v>
      </c>
      <c r="V58" s="151">
        <v>61610904.189999923</v>
      </c>
      <c r="W58" s="40">
        <f t="shared" si="23"/>
        <v>2.6055274161364359</v>
      </c>
      <c r="X58" s="28">
        <f t="shared" si="24"/>
        <v>1.8634579444237868E-3</v>
      </c>
      <c r="Y58" s="67">
        <f t="shared" si="25"/>
        <v>4862.739083662188</v>
      </c>
      <c r="Z58" s="148">
        <f t="shared" si="26"/>
        <v>1121366.3646348373</v>
      </c>
      <c r="AA58" s="152">
        <v>17277493.358999997</v>
      </c>
      <c r="AB58" s="40">
        <f t="shared" si="27"/>
        <v>9.2912146840084926</v>
      </c>
      <c r="AC58" s="40">
        <f t="shared" si="28"/>
        <v>1.837473553364972E-3</v>
      </c>
      <c r="AD58" s="72">
        <f t="shared" si="29"/>
        <v>1363.6537773480661</v>
      </c>
      <c r="AE58" s="146">
        <f t="shared" si="30"/>
        <v>651793.17022751516</v>
      </c>
      <c r="AF58" s="150">
        <f t="shared" si="31"/>
        <v>1773159.5348623525</v>
      </c>
      <c r="AG58" s="45">
        <f t="shared" si="32"/>
        <v>139.94945026537906</v>
      </c>
      <c r="AH58" s="25">
        <v>872.30029999999999</v>
      </c>
      <c r="AI58" s="28">
        <f t="shared" si="33"/>
        <v>9.350171237388601E-4</v>
      </c>
      <c r="AJ58" s="146">
        <f t="shared" si="34"/>
        <v>177683.01197873475</v>
      </c>
      <c r="AK58" s="150">
        <f t="shared" si="35"/>
        <v>177683.01197873475</v>
      </c>
      <c r="AL58" s="1">
        <f t="shared" si="36"/>
        <v>14.023915704714661</v>
      </c>
      <c r="AM58" s="50">
        <v>1658.7777777777778</v>
      </c>
      <c r="AN58" s="28">
        <f t="shared" si="37"/>
        <v>1.6683746394538367E-3</v>
      </c>
      <c r="AO58" s="146">
        <f t="shared" si="38"/>
        <v>52838.947136606024</v>
      </c>
      <c r="AP58" s="75">
        <v>9.3333333333333339</v>
      </c>
      <c r="AQ58" s="28">
        <f t="shared" si="39"/>
        <v>1.1751374491123508E-3</v>
      </c>
      <c r="AR58" s="148">
        <f t="shared" si="40"/>
        <v>111656.75801334612</v>
      </c>
      <c r="AS58" s="25">
        <v>33.083333333333336</v>
      </c>
      <c r="AT58" s="56">
        <f t="shared" si="41"/>
        <v>7.6204881719274314E-4</v>
      </c>
      <c r="AU58" s="146">
        <f t="shared" si="42"/>
        <v>96541.545736503933</v>
      </c>
      <c r="AV58" s="77">
        <v>57.222222222222221</v>
      </c>
      <c r="AW58" s="28">
        <f t="shared" si="43"/>
        <v>1.4816263942392068E-3</v>
      </c>
      <c r="AX58" s="148">
        <f t="shared" si="44"/>
        <v>187702.5448721055</v>
      </c>
      <c r="AY58" s="59">
        <v>73</v>
      </c>
      <c r="AZ58" s="28">
        <f t="shared" si="45"/>
        <v>7.6552013422818792E-4</v>
      </c>
      <c r="BA58" s="148">
        <f t="shared" si="46"/>
        <v>72736.594724664421</v>
      </c>
      <c r="BB58" s="150">
        <f t="shared" si="47"/>
        <v>521476.39048322599</v>
      </c>
      <c r="BC58" s="45">
        <f t="shared" si="48"/>
        <v>41.158357575629516</v>
      </c>
      <c r="BD58" s="155">
        <f t="shared" si="49"/>
        <v>2740203.9250729545</v>
      </c>
      <c r="BE58" s="146">
        <v>1361237</v>
      </c>
      <c r="BF58" s="146">
        <f t="shared" si="50"/>
        <v>0</v>
      </c>
      <c r="BG58" s="146">
        <f t="shared" si="51"/>
        <v>1378966.9250729545</v>
      </c>
      <c r="BH58" s="56">
        <f t="shared" si="52"/>
        <v>8.1546483988843691E-4</v>
      </c>
      <c r="BI58" s="1">
        <f t="shared" si="53"/>
        <v>-711.08987702276966</v>
      </c>
      <c r="BJ58" s="155">
        <f t="shared" si="54"/>
        <v>2739492.8351959316</v>
      </c>
      <c r="BK58" s="63">
        <v>8</v>
      </c>
      <c r="BL58" s="1">
        <f t="shared" si="55"/>
        <v>0</v>
      </c>
      <c r="BM58" s="106">
        <v>1071</v>
      </c>
      <c r="BN58" s="21">
        <f t="shared" si="56"/>
        <v>0</v>
      </c>
      <c r="BO58" s="150">
        <f t="shared" si="57"/>
        <v>2739492.8351959316</v>
      </c>
      <c r="BP58" s="146">
        <f t="shared" si="58"/>
        <v>2739492.8351959316</v>
      </c>
      <c r="BQ58" s="56">
        <f t="shared" si="59"/>
        <v>8.7701561557031399E-4</v>
      </c>
      <c r="BR58" s="158">
        <f t="shared" si="60"/>
        <v>5708.2810428847242</v>
      </c>
      <c r="BS58" s="159">
        <f t="shared" si="63"/>
        <v>2745201</v>
      </c>
      <c r="BT58" s="66">
        <f t="shared" si="61"/>
        <v>216.6693764798737</v>
      </c>
      <c r="BU58" s="160"/>
    </row>
    <row r="59" spans="1:73" ht="15.6" x14ac:dyDescent="0.3">
      <c r="A59" s="2">
        <v>44083</v>
      </c>
      <c r="B59" s="8" t="s">
        <v>226</v>
      </c>
      <c r="C59" s="138">
        <v>45471</v>
      </c>
      <c r="D59" s="142">
        <v>0</v>
      </c>
      <c r="E59" s="143">
        <v>0</v>
      </c>
      <c r="F59" s="144">
        <v>0</v>
      </c>
      <c r="G59" s="143">
        <v>0</v>
      </c>
      <c r="H59" s="143">
        <f>C59/($C$9+$C$59+$C$61+$C$66+$C$73+$C$79+$C$93+$C$104+$C$126+$C$139+$C$166+$C$174+$C$198+$C$213+$C$232+$C$249+$C$259+$C$261+$C$262+$C$267+$C$274)*$H$6</f>
        <v>3832131.7755908859</v>
      </c>
      <c r="I59" s="144">
        <v>0</v>
      </c>
      <c r="J59" s="143">
        <f t="shared" si="15"/>
        <v>3832131.7755908859</v>
      </c>
      <c r="K59" s="33">
        <f t="shared" si="16"/>
        <v>84.276391009454073</v>
      </c>
      <c r="L59" s="25">
        <v>19750</v>
      </c>
      <c r="M59" s="28">
        <f t="shared" si="17"/>
        <v>6.0774167501606285E-3</v>
      </c>
      <c r="N59" s="146">
        <f t="shared" si="18"/>
        <v>769928.63699574373</v>
      </c>
      <c r="O59" s="30">
        <v>3917</v>
      </c>
      <c r="P59" s="30">
        <v>3457.5</v>
      </c>
      <c r="Q59" s="30">
        <f t="shared" si="62"/>
        <v>5645.75</v>
      </c>
      <c r="R59" s="28">
        <f t="shared" si="19"/>
        <v>5.6748506340514159E-3</v>
      </c>
      <c r="S59" s="148">
        <f t="shared" si="20"/>
        <v>718928.81358089496</v>
      </c>
      <c r="T59" s="150">
        <f t="shared" si="21"/>
        <v>1488857.4505766388</v>
      </c>
      <c r="U59" s="1">
        <f t="shared" si="22"/>
        <v>32.743010942724787</v>
      </c>
      <c r="V59" s="151">
        <v>258108085.8899962</v>
      </c>
      <c r="W59" s="40">
        <f t="shared" si="23"/>
        <v>8.0106434243257354</v>
      </c>
      <c r="X59" s="28">
        <f t="shared" si="24"/>
        <v>5.7291652494453338E-3</v>
      </c>
      <c r="Y59" s="67">
        <f t="shared" si="25"/>
        <v>5676.3230606319676</v>
      </c>
      <c r="Z59" s="148">
        <f t="shared" si="26"/>
        <v>3447619.1037138314</v>
      </c>
      <c r="AA59" s="152">
        <v>57853734.162699997</v>
      </c>
      <c r="AB59" s="40">
        <f t="shared" si="27"/>
        <v>35.738606520805185</v>
      </c>
      <c r="AC59" s="40">
        <f t="shared" si="28"/>
        <v>7.0678319842422477E-3</v>
      </c>
      <c r="AD59" s="72">
        <f t="shared" si="29"/>
        <v>1272.3215711706362</v>
      </c>
      <c r="AE59" s="146">
        <f t="shared" si="30"/>
        <v>2507118.868300607</v>
      </c>
      <c r="AF59" s="150">
        <f t="shared" si="31"/>
        <v>5954737.9720144384</v>
      </c>
      <c r="AG59" s="45">
        <f t="shared" si="32"/>
        <v>130.95682901221522</v>
      </c>
      <c r="AH59" s="25">
        <v>9067.5575000000008</v>
      </c>
      <c r="AI59" s="28">
        <f t="shared" si="33"/>
        <v>9.7194985866527039E-3</v>
      </c>
      <c r="AJ59" s="146">
        <f t="shared" si="34"/>
        <v>1847014.0706020235</v>
      </c>
      <c r="AK59" s="150">
        <f t="shared" si="35"/>
        <v>1847014.0706020235</v>
      </c>
      <c r="AL59" s="1">
        <f t="shared" si="36"/>
        <v>40.619605256141796</v>
      </c>
      <c r="AM59" s="50">
        <v>5352.6111111111113</v>
      </c>
      <c r="AN59" s="28">
        <f t="shared" si="37"/>
        <v>5.3835786518674662E-3</v>
      </c>
      <c r="AO59" s="146">
        <f t="shared" si="38"/>
        <v>170502.8481402164</v>
      </c>
      <c r="AP59" s="75">
        <v>26.333333333333332</v>
      </c>
      <c r="AQ59" s="28">
        <f t="shared" si="39"/>
        <v>3.3155663742812751E-3</v>
      </c>
      <c r="AR59" s="148">
        <f t="shared" si="40"/>
        <v>315031.56725194084</v>
      </c>
      <c r="AS59" s="25">
        <v>168.75</v>
      </c>
      <c r="AT59" s="56">
        <f t="shared" si="41"/>
        <v>3.8870248232123548E-3</v>
      </c>
      <c r="AU59" s="146">
        <f t="shared" si="42"/>
        <v>492434.83656529081</v>
      </c>
      <c r="AV59" s="77">
        <v>147.38888888888889</v>
      </c>
      <c r="AW59" s="28">
        <f t="shared" si="43"/>
        <v>3.8162668193365201E-3</v>
      </c>
      <c r="AX59" s="148">
        <f t="shared" si="44"/>
        <v>483470.72965601541</v>
      </c>
      <c r="AY59" s="59">
        <v>326</v>
      </c>
      <c r="AZ59" s="28">
        <f t="shared" si="45"/>
        <v>3.4186241610738256E-3</v>
      </c>
      <c r="BA59" s="148">
        <f t="shared" si="46"/>
        <v>324823.69698959729</v>
      </c>
      <c r="BB59" s="150">
        <f t="shared" si="47"/>
        <v>1786263.6786030605</v>
      </c>
      <c r="BC59" s="45">
        <f t="shared" si="48"/>
        <v>39.283580273208429</v>
      </c>
      <c r="BD59" s="155">
        <f t="shared" si="49"/>
        <v>14909004.947387047</v>
      </c>
      <c r="BE59" s="146">
        <v>13480113</v>
      </c>
      <c r="BF59" s="146">
        <f t="shared" si="50"/>
        <v>0</v>
      </c>
      <c r="BG59" s="146">
        <f t="shared" si="51"/>
        <v>1428891.9473870471</v>
      </c>
      <c r="BH59" s="56">
        <f t="shared" si="52"/>
        <v>8.4498846339785088E-4</v>
      </c>
      <c r="BI59" s="1">
        <f t="shared" si="53"/>
        <v>-736.8346409704684</v>
      </c>
      <c r="BJ59" s="155">
        <f t="shared" si="54"/>
        <v>14908268.112746077</v>
      </c>
      <c r="BK59" s="63">
        <v>7.2</v>
      </c>
      <c r="BL59" s="1">
        <f t="shared" si="55"/>
        <v>0</v>
      </c>
      <c r="BM59" s="106">
        <v>693</v>
      </c>
      <c r="BN59" s="21">
        <f t="shared" si="56"/>
        <v>0</v>
      </c>
      <c r="BO59" s="150">
        <f t="shared" si="57"/>
        <v>14908268.112746077</v>
      </c>
      <c r="BP59" s="146">
        <f t="shared" si="58"/>
        <v>14908268.112746077</v>
      </c>
      <c r="BQ59" s="56">
        <f t="shared" si="59"/>
        <v>4.7727023659297728E-3</v>
      </c>
      <c r="BR59" s="158">
        <f t="shared" si="60"/>
        <v>31064.357298873816</v>
      </c>
      <c r="BS59" s="159">
        <f t="shared" si="63"/>
        <v>14939332</v>
      </c>
      <c r="BT59" s="66">
        <f t="shared" si="61"/>
        <v>328.54637021398253</v>
      </c>
      <c r="BU59" s="160"/>
    </row>
    <row r="60" spans="1:73" ht="15.6" x14ac:dyDescent="0.3">
      <c r="A60" s="2" t="s">
        <v>499</v>
      </c>
      <c r="B60" s="8" t="s">
        <v>200</v>
      </c>
      <c r="C60" s="138">
        <v>21056</v>
      </c>
      <c r="D60" s="142">
        <v>0</v>
      </c>
      <c r="E60" s="143">
        <v>0</v>
      </c>
      <c r="F60" s="144">
        <v>0</v>
      </c>
      <c r="G60" s="143">
        <v>0</v>
      </c>
      <c r="H60" s="143">
        <v>0</v>
      </c>
      <c r="I60" s="144">
        <v>0</v>
      </c>
      <c r="J60" s="143">
        <f t="shared" si="15"/>
        <v>0</v>
      </c>
      <c r="K60" s="33">
        <f t="shared" si="16"/>
        <v>0</v>
      </c>
      <c r="L60" s="25">
        <v>3844</v>
      </c>
      <c r="M60" s="28">
        <f t="shared" si="17"/>
        <v>1.1828653158287318E-3</v>
      </c>
      <c r="N60" s="146">
        <f t="shared" si="18"/>
        <v>149853.45218286777</v>
      </c>
      <c r="O60" s="30">
        <v>1811</v>
      </c>
      <c r="P60" s="30">
        <v>444.5</v>
      </c>
      <c r="Q60" s="30">
        <f t="shared" si="62"/>
        <v>2033.25</v>
      </c>
      <c r="R60" s="28">
        <f t="shared" si="19"/>
        <v>2.0437302487154125E-3</v>
      </c>
      <c r="S60" s="148">
        <f t="shared" si="20"/>
        <v>258913.69795215063</v>
      </c>
      <c r="T60" s="150">
        <f t="shared" si="21"/>
        <v>408767.1501350184</v>
      </c>
      <c r="U60" s="1">
        <f t="shared" si="22"/>
        <v>19.413333498053685</v>
      </c>
      <c r="V60" s="151">
        <v>99725553.350000903</v>
      </c>
      <c r="W60" s="40">
        <f t="shared" si="23"/>
        <v>4.44575257902037</v>
      </c>
      <c r="X60" s="28">
        <f t="shared" si="24"/>
        <v>3.1795762005845806E-3</v>
      </c>
      <c r="Y60" s="67">
        <f t="shared" si="25"/>
        <v>4736.2059911664564</v>
      </c>
      <c r="Z60" s="148">
        <f t="shared" si="26"/>
        <v>1913362.099637555</v>
      </c>
      <c r="AA60" s="152">
        <v>18919537.8246</v>
      </c>
      <c r="AB60" s="40">
        <f t="shared" si="27"/>
        <v>23.433719159012991</v>
      </c>
      <c r="AC60" s="40">
        <f t="shared" si="28"/>
        <v>4.6343605950445671E-3</v>
      </c>
      <c r="AD60" s="72">
        <f t="shared" si="29"/>
        <v>898.53428118351064</v>
      </c>
      <c r="AE60" s="146">
        <f t="shared" si="30"/>
        <v>1643911.8694741782</v>
      </c>
      <c r="AF60" s="150">
        <f t="shared" si="31"/>
        <v>3557273.9691117331</v>
      </c>
      <c r="AG60" s="45">
        <f t="shared" si="32"/>
        <v>168.94348257559523</v>
      </c>
      <c r="AH60" s="25">
        <v>722.99659999999994</v>
      </c>
      <c r="AI60" s="28">
        <f t="shared" si="33"/>
        <v>7.7497875606024106E-4</v>
      </c>
      <c r="AJ60" s="146">
        <f t="shared" si="34"/>
        <v>147270.62863372223</v>
      </c>
      <c r="AK60" s="150">
        <f t="shared" si="35"/>
        <v>147270.62863372223</v>
      </c>
      <c r="AL60" s="1">
        <f t="shared" si="36"/>
        <v>6.9942357823766255</v>
      </c>
      <c r="AM60" s="50">
        <v>3020.75</v>
      </c>
      <c r="AN60" s="28">
        <f t="shared" si="37"/>
        <v>3.0382265543018017E-3</v>
      </c>
      <c r="AO60" s="146">
        <f t="shared" si="38"/>
        <v>96223.407198481073</v>
      </c>
      <c r="AP60" s="75">
        <v>16</v>
      </c>
      <c r="AQ60" s="28">
        <f t="shared" si="39"/>
        <v>2.0145213413354586E-3</v>
      </c>
      <c r="AR60" s="148">
        <f t="shared" si="40"/>
        <v>191411.58516573624</v>
      </c>
      <c r="AS60" s="25">
        <v>119.58333333333333</v>
      </c>
      <c r="AT60" s="56">
        <f t="shared" si="41"/>
        <v>2.7545089487949277E-3</v>
      </c>
      <c r="AU60" s="146">
        <f t="shared" si="42"/>
        <v>348959.99529441592</v>
      </c>
      <c r="AV60" s="77">
        <v>98.25</v>
      </c>
      <c r="AW60" s="28">
        <f t="shared" si="43"/>
        <v>2.543938134186444E-3</v>
      </c>
      <c r="AX60" s="148">
        <f t="shared" si="44"/>
        <v>322283.44719060056</v>
      </c>
      <c r="AY60" s="59">
        <v>284</v>
      </c>
      <c r="AZ60" s="28">
        <f t="shared" si="45"/>
        <v>2.9781879194630875E-3</v>
      </c>
      <c r="BA60" s="148">
        <f t="shared" si="46"/>
        <v>282975.24523020134</v>
      </c>
      <c r="BB60" s="150">
        <f t="shared" si="47"/>
        <v>1241853.680079435</v>
      </c>
      <c r="BC60" s="45">
        <f t="shared" si="48"/>
        <v>58.978613225657057</v>
      </c>
      <c r="BD60" s="155">
        <f t="shared" si="49"/>
        <v>5355165.4279599087</v>
      </c>
      <c r="BE60" s="146">
        <v>2173238</v>
      </c>
      <c r="BF60" s="146">
        <f t="shared" si="50"/>
        <v>0</v>
      </c>
      <c r="BG60" s="146">
        <f t="shared" si="51"/>
        <v>3181927.4279599087</v>
      </c>
      <c r="BH60" s="56">
        <f t="shared" si="52"/>
        <v>1.8816622018984807E-3</v>
      </c>
      <c r="BI60" s="1">
        <f t="shared" si="53"/>
        <v>-1640.8199082249082</v>
      </c>
      <c r="BJ60" s="155">
        <f t="shared" si="54"/>
        <v>5353524.6080516838</v>
      </c>
      <c r="BK60" s="63">
        <v>7.3</v>
      </c>
      <c r="BL60" s="1">
        <f t="shared" si="55"/>
        <v>0</v>
      </c>
      <c r="BM60" s="106">
        <v>950</v>
      </c>
      <c r="BN60" s="21">
        <f t="shared" si="56"/>
        <v>0</v>
      </c>
      <c r="BO60" s="150">
        <f t="shared" si="57"/>
        <v>5353524.6080516838</v>
      </c>
      <c r="BP60" s="146">
        <f t="shared" si="58"/>
        <v>5353524.6080516838</v>
      </c>
      <c r="BQ60" s="56">
        <f t="shared" si="59"/>
        <v>1.7138663840547956E-3</v>
      </c>
      <c r="BR60" s="158">
        <f t="shared" si="60"/>
        <v>11155.138878314554</v>
      </c>
      <c r="BS60" s="159">
        <f t="shared" si="63"/>
        <v>5364680</v>
      </c>
      <c r="BT60" s="66">
        <f t="shared" si="61"/>
        <v>254.78153495440731</v>
      </c>
      <c r="BU60" s="160"/>
    </row>
    <row r="61" spans="1:73" ht="15.6" x14ac:dyDescent="0.3">
      <c r="A61" s="2" t="s">
        <v>510</v>
      </c>
      <c r="B61" s="8" t="s">
        <v>211</v>
      </c>
      <c r="C61" s="138">
        <v>47185</v>
      </c>
      <c r="D61" s="142">
        <v>0</v>
      </c>
      <c r="E61" s="143">
        <v>0</v>
      </c>
      <c r="F61" s="144">
        <v>0</v>
      </c>
      <c r="G61" s="143">
        <v>0</v>
      </c>
      <c r="H61" s="143">
        <f>C61/($C$9+$C$59+$C$61+$C$66+$C$73+$C$79+$C$93+$C$104+$C$126+$C$139+$C$166+$C$174+$C$198+$C$213+$C$232+$C$249+$C$259+$C$261+$C$262+$C$267+$C$274)*$H$6</f>
        <v>3976581.5097810905</v>
      </c>
      <c r="I61" s="144">
        <v>0</v>
      </c>
      <c r="J61" s="143">
        <f t="shared" si="15"/>
        <v>3976581.5097810905</v>
      </c>
      <c r="K61" s="33">
        <f t="shared" si="16"/>
        <v>84.276391009454073</v>
      </c>
      <c r="L61" s="25">
        <v>19735</v>
      </c>
      <c r="M61" s="28">
        <f t="shared" si="17"/>
        <v>6.0728009906035442E-3</v>
      </c>
      <c r="N61" s="146">
        <f t="shared" si="18"/>
        <v>769343.88106891152</v>
      </c>
      <c r="O61" s="30">
        <v>5076</v>
      </c>
      <c r="P61" s="30">
        <v>3957.5</v>
      </c>
      <c r="Q61" s="30">
        <f t="shared" si="62"/>
        <v>7054.75</v>
      </c>
      <c r="R61" s="28">
        <f t="shared" si="19"/>
        <v>7.0911132286364479E-3</v>
      </c>
      <c r="S61" s="148">
        <f t="shared" si="20"/>
        <v>898350.62615415454</v>
      </c>
      <c r="T61" s="150">
        <f t="shared" si="21"/>
        <v>1667694.5072230659</v>
      </c>
      <c r="U61" s="1">
        <f t="shared" si="22"/>
        <v>35.343742867925528</v>
      </c>
      <c r="V61" s="151">
        <v>239637854.10999787</v>
      </c>
      <c r="W61" s="40">
        <f t="shared" si="23"/>
        <v>9.2907868553105697</v>
      </c>
      <c r="X61" s="28">
        <f t="shared" si="24"/>
        <v>6.6447163320003978E-3</v>
      </c>
      <c r="Y61" s="67">
        <f t="shared" si="25"/>
        <v>5078.6871698632585</v>
      </c>
      <c r="Z61" s="148">
        <f t="shared" si="26"/>
        <v>3998566.9757355554</v>
      </c>
      <c r="AA61" s="152">
        <v>54789882.438899994</v>
      </c>
      <c r="AB61" s="40">
        <f t="shared" si="27"/>
        <v>40.635681733444862</v>
      </c>
      <c r="AC61" s="40">
        <f t="shared" si="28"/>
        <v>8.0363002091291217E-3</v>
      </c>
      <c r="AD61" s="72">
        <f t="shared" si="29"/>
        <v>1161.1716104461161</v>
      </c>
      <c r="AE61" s="146">
        <f t="shared" si="30"/>
        <v>2850656.315905029</v>
      </c>
      <c r="AF61" s="150">
        <f t="shared" si="31"/>
        <v>6849223.2916405844</v>
      </c>
      <c r="AG61" s="45">
        <f t="shared" si="32"/>
        <v>145.1567932953393</v>
      </c>
      <c r="AH61" s="25">
        <v>3231.2827000000002</v>
      </c>
      <c r="AI61" s="28">
        <f t="shared" si="33"/>
        <v>3.4636061183759056E-3</v>
      </c>
      <c r="AJ61" s="146">
        <f t="shared" si="34"/>
        <v>658195.39749187103</v>
      </c>
      <c r="AK61" s="150">
        <f t="shared" si="35"/>
        <v>658195.39749187103</v>
      </c>
      <c r="AL61" s="1">
        <f t="shared" si="36"/>
        <v>13.949250768080343</v>
      </c>
      <c r="AM61" s="50">
        <v>7311.5277777777774</v>
      </c>
      <c r="AN61" s="28">
        <f t="shared" si="37"/>
        <v>7.35382863426622E-3</v>
      </c>
      <c r="AO61" s="146">
        <f t="shared" si="38"/>
        <v>232902.46283344086</v>
      </c>
      <c r="AP61" s="75">
        <v>42.666666666666664</v>
      </c>
      <c r="AQ61" s="28">
        <f t="shared" si="39"/>
        <v>5.3720569102278888E-3</v>
      </c>
      <c r="AR61" s="148">
        <f t="shared" si="40"/>
        <v>510430.89377529651</v>
      </c>
      <c r="AS61" s="25">
        <v>328.25</v>
      </c>
      <c r="AT61" s="56">
        <f t="shared" si="41"/>
        <v>7.5609831005597362E-3</v>
      </c>
      <c r="AU61" s="146">
        <f t="shared" si="42"/>
        <v>957876.94875589164</v>
      </c>
      <c r="AV61" s="77">
        <v>294.47222222222223</v>
      </c>
      <c r="AW61" s="28">
        <f t="shared" si="43"/>
        <v>7.6246220414222486E-3</v>
      </c>
      <c r="AX61" s="148">
        <f t="shared" si="44"/>
        <v>965939.1641695099</v>
      </c>
      <c r="AY61" s="59">
        <v>1242</v>
      </c>
      <c r="AZ61" s="28">
        <f t="shared" si="45"/>
        <v>1.3024328859060403E-2</v>
      </c>
      <c r="BA61" s="148">
        <f t="shared" si="46"/>
        <v>1237518.5020278522</v>
      </c>
      <c r="BB61" s="150">
        <f t="shared" si="47"/>
        <v>3904667.9715619911</v>
      </c>
      <c r="BC61" s="45">
        <f t="shared" si="48"/>
        <v>82.752314751764146</v>
      </c>
      <c r="BD61" s="155">
        <f t="shared" si="49"/>
        <v>17056362.677698605</v>
      </c>
      <c r="BE61" s="146">
        <v>7864186</v>
      </c>
      <c r="BF61" s="146">
        <f t="shared" si="50"/>
        <v>0</v>
      </c>
      <c r="BG61" s="146">
        <f t="shared" si="51"/>
        <v>9192176.6776986048</v>
      </c>
      <c r="BH61" s="56">
        <f t="shared" si="52"/>
        <v>5.4358786613458079E-3</v>
      </c>
      <c r="BI61" s="1">
        <f t="shared" si="53"/>
        <v>-4740.1164338807175</v>
      </c>
      <c r="BJ61" s="155">
        <f t="shared" si="54"/>
        <v>17051622.561264724</v>
      </c>
      <c r="BK61" s="63">
        <v>7.8</v>
      </c>
      <c r="BL61" s="1">
        <f t="shared" si="55"/>
        <v>0</v>
      </c>
      <c r="BM61" s="106">
        <v>881.61</v>
      </c>
      <c r="BN61" s="21">
        <f t="shared" si="56"/>
        <v>0</v>
      </c>
      <c r="BO61" s="150">
        <f t="shared" si="57"/>
        <v>17051622.561264724</v>
      </c>
      <c r="BP61" s="146">
        <f t="shared" si="58"/>
        <v>17051622.561264724</v>
      </c>
      <c r="BQ61" s="56">
        <f t="shared" si="59"/>
        <v>5.4588714615019865E-3</v>
      </c>
      <c r="BR61" s="158">
        <f t="shared" si="60"/>
        <v>35530.464824132803</v>
      </c>
      <c r="BS61" s="159">
        <f t="shared" si="63"/>
        <v>17087153</v>
      </c>
      <c r="BT61" s="66">
        <f t="shared" si="61"/>
        <v>362.13103740595528</v>
      </c>
      <c r="BU61" s="160"/>
    </row>
    <row r="62" spans="1:73" ht="15.6" x14ac:dyDescent="0.3">
      <c r="A62" s="2" t="s">
        <v>484</v>
      </c>
      <c r="B62" s="8" t="s">
        <v>185</v>
      </c>
      <c r="C62" s="138">
        <v>8722</v>
      </c>
      <c r="D62" s="142">
        <v>0</v>
      </c>
      <c r="E62" s="143">
        <v>0</v>
      </c>
      <c r="F62" s="144">
        <v>0</v>
      </c>
      <c r="G62" s="143">
        <v>0</v>
      </c>
      <c r="H62" s="143">
        <v>0</v>
      </c>
      <c r="I62" s="144">
        <v>0</v>
      </c>
      <c r="J62" s="143">
        <f t="shared" si="15"/>
        <v>0</v>
      </c>
      <c r="K62" s="33">
        <f t="shared" si="16"/>
        <v>0</v>
      </c>
      <c r="L62" s="25">
        <v>2635</v>
      </c>
      <c r="M62" s="28">
        <f t="shared" si="17"/>
        <v>8.1083509552775984E-4</v>
      </c>
      <c r="N62" s="146">
        <f t="shared" si="18"/>
        <v>102722.12448019163</v>
      </c>
      <c r="O62" s="30">
        <v>0</v>
      </c>
      <c r="P62" s="30">
        <v>232</v>
      </c>
      <c r="Q62" s="30">
        <f t="shared" si="62"/>
        <v>116</v>
      </c>
      <c r="R62" s="28">
        <f t="shared" si="19"/>
        <v>1.1659791410352286E-4</v>
      </c>
      <c r="S62" s="148">
        <f t="shared" si="20"/>
        <v>14771.419629878015</v>
      </c>
      <c r="T62" s="150">
        <f t="shared" si="21"/>
        <v>117493.54411006965</v>
      </c>
      <c r="U62" s="1">
        <f t="shared" si="22"/>
        <v>13.470940622571618</v>
      </c>
      <c r="V62" s="151">
        <v>39685195.550000004</v>
      </c>
      <c r="W62" s="40">
        <f t="shared" si="23"/>
        <v>1.9169184615495738</v>
      </c>
      <c r="X62" s="28">
        <f t="shared" si="24"/>
        <v>1.3709688540848297E-3</v>
      </c>
      <c r="Y62" s="67">
        <f t="shared" si="25"/>
        <v>4550.0109550561801</v>
      </c>
      <c r="Z62" s="148">
        <f t="shared" si="26"/>
        <v>825002.98143732548</v>
      </c>
      <c r="AA62" s="152">
        <v>8006433.5959999999</v>
      </c>
      <c r="AB62" s="40">
        <f t="shared" si="27"/>
        <v>9.5015193828630622</v>
      </c>
      <c r="AC62" s="40">
        <f t="shared" si="28"/>
        <v>1.8790643824907649E-3</v>
      </c>
      <c r="AD62" s="72">
        <f t="shared" si="29"/>
        <v>917.95844943820225</v>
      </c>
      <c r="AE62" s="146">
        <f t="shared" si="30"/>
        <v>666546.37215450208</v>
      </c>
      <c r="AF62" s="150">
        <f t="shared" si="31"/>
        <v>1491549.3535918277</v>
      </c>
      <c r="AG62" s="45">
        <f t="shared" si="32"/>
        <v>171.01001531665074</v>
      </c>
      <c r="AH62" s="25">
        <v>1827.1782000000001</v>
      </c>
      <c r="AI62" s="28">
        <f t="shared" si="33"/>
        <v>1.9585490284966629E-3</v>
      </c>
      <c r="AJ62" s="146">
        <f t="shared" si="34"/>
        <v>372186.64948055503</v>
      </c>
      <c r="AK62" s="150">
        <f t="shared" si="35"/>
        <v>372186.64948055503</v>
      </c>
      <c r="AL62" s="1">
        <f t="shared" si="36"/>
        <v>42.672168021159713</v>
      </c>
      <c r="AM62" s="50">
        <v>1129.4722222222222</v>
      </c>
      <c r="AN62" s="28">
        <f t="shared" si="37"/>
        <v>1.1360067856995186E-3</v>
      </c>
      <c r="AO62" s="146">
        <f t="shared" si="38"/>
        <v>35978.371450223349</v>
      </c>
      <c r="AP62" s="75">
        <v>2</v>
      </c>
      <c r="AQ62" s="28">
        <f t="shared" si="39"/>
        <v>2.5181516766693233E-4</v>
      </c>
      <c r="AR62" s="148">
        <f t="shared" si="40"/>
        <v>23926.44814571703</v>
      </c>
      <c r="AS62" s="25">
        <v>35.25</v>
      </c>
      <c r="AT62" s="56">
        <f t="shared" si="41"/>
        <v>8.1195629640435849E-4</v>
      </c>
      <c r="AU62" s="146">
        <f t="shared" si="42"/>
        <v>102864.16586030519</v>
      </c>
      <c r="AV62" s="77">
        <v>6.5277777777777777</v>
      </c>
      <c r="AW62" s="28">
        <f t="shared" si="43"/>
        <v>1.6902048672146292E-4</v>
      </c>
      <c r="AX62" s="148">
        <f t="shared" si="44"/>
        <v>21412.668953856693</v>
      </c>
      <c r="AY62" s="59">
        <v>57</v>
      </c>
      <c r="AZ62" s="28">
        <f t="shared" si="45"/>
        <v>5.9773489932885904E-4</v>
      </c>
      <c r="BA62" s="148">
        <f t="shared" si="46"/>
        <v>56794.327387751669</v>
      </c>
      <c r="BB62" s="150">
        <f t="shared" si="47"/>
        <v>240975.98179785392</v>
      </c>
      <c r="BC62" s="45">
        <f t="shared" si="48"/>
        <v>27.628523480606962</v>
      </c>
      <c r="BD62" s="155">
        <f t="shared" si="49"/>
        <v>2222205.5289803063</v>
      </c>
      <c r="BE62" s="146">
        <v>1038659</v>
      </c>
      <c r="BF62" s="146">
        <f t="shared" si="50"/>
        <v>0</v>
      </c>
      <c r="BG62" s="146">
        <f t="shared" si="51"/>
        <v>1183546.5289803063</v>
      </c>
      <c r="BH62" s="56">
        <f t="shared" si="52"/>
        <v>6.9990118196952393E-4</v>
      </c>
      <c r="BI62" s="1">
        <f t="shared" si="53"/>
        <v>-610.31772440720908</v>
      </c>
      <c r="BJ62" s="155">
        <f t="shared" si="54"/>
        <v>2221595.2112558992</v>
      </c>
      <c r="BK62" s="63">
        <v>7.5</v>
      </c>
      <c r="BL62" s="1">
        <f t="shared" si="55"/>
        <v>0</v>
      </c>
      <c r="BM62" s="106">
        <v>929</v>
      </c>
      <c r="BN62" s="21">
        <f t="shared" si="56"/>
        <v>0</v>
      </c>
      <c r="BO62" s="150">
        <f t="shared" si="57"/>
        <v>2221595.2112558992</v>
      </c>
      <c r="BP62" s="146">
        <f t="shared" si="58"/>
        <v>2221595.2112558992</v>
      </c>
      <c r="BQ62" s="56">
        <f t="shared" si="59"/>
        <v>7.1121693282629242E-4</v>
      </c>
      <c r="BR62" s="158">
        <f t="shared" si="60"/>
        <v>4629.137797496207</v>
      </c>
      <c r="BS62" s="159">
        <f t="shared" si="63"/>
        <v>2226224</v>
      </c>
      <c r="BT62" s="66">
        <f t="shared" si="61"/>
        <v>255.24237560192617</v>
      </c>
      <c r="BU62" s="160"/>
    </row>
    <row r="63" spans="1:73" ht="15.6" x14ac:dyDescent="0.3">
      <c r="A63" s="2" t="s">
        <v>346</v>
      </c>
      <c r="B63" s="8" t="s">
        <v>47</v>
      </c>
      <c r="C63" s="138">
        <v>9892</v>
      </c>
      <c r="D63" s="142">
        <v>0</v>
      </c>
      <c r="E63" s="143">
        <v>0</v>
      </c>
      <c r="F63" s="144">
        <v>0</v>
      </c>
      <c r="G63" s="143">
        <v>0</v>
      </c>
      <c r="H63" s="143">
        <v>0</v>
      </c>
      <c r="I63" s="144">
        <v>0</v>
      </c>
      <c r="J63" s="143">
        <f t="shared" si="15"/>
        <v>0</v>
      </c>
      <c r="K63" s="33">
        <f t="shared" si="16"/>
        <v>0</v>
      </c>
      <c r="L63" s="25">
        <v>4050</v>
      </c>
      <c r="M63" s="28">
        <f t="shared" si="17"/>
        <v>1.2462550804126858E-3</v>
      </c>
      <c r="N63" s="146">
        <f t="shared" si="18"/>
        <v>157884.10024469681</v>
      </c>
      <c r="O63" s="30">
        <v>0</v>
      </c>
      <c r="P63" s="30">
        <v>79</v>
      </c>
      <c r="Q63" s="30">
        <f t="shared" si="62"/>
        <v>39.5</v>
      </c>
      <c r="R63" s="28">
        <f t="shared" si="19"/>
        <v>3.970360006111339E-5</v>
      </c>
      <c r="S63" s="148">
        <f t="shared" si="20"/>
        <v>5029.9230636222555</v>
      </c>
      <c r="T63" s="150">
        <f t="shared" si="21"/>
        <v>162914.02330831907</v>
      </c>
      <c r="U63" s="1">
        <f t="shared" si="22"/>
        <v>16.469270451710379</v>
      </c>
      <c r="V63" s="151">
        <v>43093052.909999892</v>
      </c>
      <c r="W63" s="40">
        <f t="shared" si="23"/>
        <v>2.2707062366726212</v>
      </c>
      <c r="X63" s="28">
        <f t="shared" si="24"/>
        <v>1.6239957983073721E-3</v>
      </c>
      <c r="Y63" s="67">
        <f t="shared" si="25"/>
        <v>4356.3539132632322</v>
      </c>
      <c r="Z63" s="148">
        <f t="shared" si="26"/>
        <v>977266.09284616925</v>
      </c>
      <c r="AA63" s="152">
        <v>12499835.853399999</v>
      </c>
      <c r="AB63" s="40">
        <f t="shared" si="27"/>
        <v>7.8282359182647987</v>
      </c>
      <c r="AC63" s="40">
        <f t="shared" si="28"/>
        <v>1.5481481117932347E-3</v>
      </c>
      <c r="AD63" s="72">
        <f t="shared" si="29"/>
        <v>1263.6307979579458</v>
      </c>
      <c r="AE63" s="146">
        <f t="shared" si="30"/>
        <v>549162.9329410136</v>
      </c>
      <c r="AF63" s="150">
        <f t="shared" si="31"/>
        <v>1526429.0257871829</v>
      </c>
      <c r="AG63" s="45">
        <f t="shared" si="32"/>
        <v>154.30944458018428</v>
      </c>
      <c r="AH63" s="25">
        <v>1898.0296000000001</v>
      </c>
      <c r="AI63" s="28">
        <f t="shared" si="33"/>
        <v>2.034494516811721E-3</v>
      </c>
      <c r="AJ63" s="146">
        <f t="shared" si="34"/>
        <v>386618.70935134741</v>
      </c>
      <c r="AK63" s="150">
        <f t="shared" si="35"/>
        <v>386618.70935134741</v>
      </c>
      <c r="AL63" s="1">
        <f t="shared" si="36"/>
        <v>39.083977896416037</v>
      </c>
      <c r="AM63" s="50">
        <v>1209.4166666666667</v>
      </c>
      <c r="AN63" s="28">
        <f t="shared" si="37"/>
        <v>1.216413748864301E-3</v>
      </c>
      <c r="AO63" s="146">
        <f t="shared" si="38"/>
        <v>38524.933340824733</v>
      </c>
      <c r="AP63" s="75">
        <v>6.333333333333333</v>
      </c>
      <c r="AQ63" s="28">
        <f t="shared" si="39"/>
        <v>7.9741469761195223E-4</v>
      </c>
      <c r="AR63" s="148">
        <f t="shared" si="40"/>
        <v>75767.085794770581</v>
      </c>
      <c r="AS63" s="25">
        <v>46.5</v>
      </c>
      <c r="AT63" s="56">
        <f t="shared" si="41"/>
        <v>1.0710912846185155E-3</v>
      </c>
      <c r="AU63" s="146">
        <f t="shared" si="42"/>
        <v>135693.15496465791</v>
      </c>
      <c r="AV63" s="77">
        <v>40.583333333333336</v>
      </c>
      <c r="AW63" s="28">
        <f t="shared" si="43"/>
        <v>1.0508039621279035E-3</v>
      </c>
      <c r="AX63" s="148">
        <f t="shared" si="44"/>
        <v>133123.01847482822</v>
      </c>
      <c r="AY63" s="59">
        <v>61</v>
      </c>
      <c r="AZ63" s="28">
        <f t="shared" si="45"/>
        <v>6.3968120805369126E-4</v>
      </c>
      <c r="BA63" s="148">
        <f t="shared" si="46"/>
        <v>60779.894221979863</v>
      </c>
      <c r="BB63" s="150">
        <f t="shared" si="47"/>
        <v>443888.08679706126</v>
      </c>
      <c r="BC63" s="45">
        <f t="shared" si="48"/>
        <v>44.873441851704534</v>
      </c>
      <c r="BD63" s="155">
        <f t="shared" si="49"/>
        <v>2519849.8452439108</v>
      </c>
      <c r="BE63" s="146">
        <v>1060756</v>
      </c>
      <c r="BF63" s="146">
        <f t="shared" si="50"/>
        <v>0</v>
      </c>
      <c r="BG63" s="146">
        <f t="shared" si="51"/>
        <v>1459093.8452439108</v>
      </c>
      <c r="BH63" s="56">
        <f t="shared" si="52"/>
        <v>8.6284863491637462E-4</v>
      </c>
      <c r="BI63" s="1">
        <f t="shared" si="53"/>
        <v>-752.40880989533593</v>
      </c>
      <c r="BJ63" s="155">
        <f t="shared" si="54"/>
        <v>2519097.4364340156</v>
      </c>
      <c r="BK63" s="63">
        <v>6</v>
      </c>
      <c r="BL63" s="1">
        <f t="shared" si="55"/>
        <v>0</v>
      </c>
      <c r="BM63" s="106">
        <v>850</v>
      </c>
      <c r="BN63" s="21">
        <f t="shared" si="56"/>
        <v>0</v>
      </c>
      <c r="BO63" s="150">
        <f t="shared" si="57"/>
        <v>2519097.4364340156</v>
      </c>
      <c r="BP63" s="146">
        <f t="shared" si="58"/>
        <v>2519097.4364340156</v>
      </c>
      <c r="BQ63" s="56">
        <f t="shared" si="59"/>
        <v>8.0645868480169519E-4</v>
      </c>
      <c r="BR63" s="158">
        <f t="shared" si="60"/>
        <v>5249.0431647897867</v>
      </c>
      <c r="BS63" s="159">
        <f t="shared" si="63"/>
        <v>2524346</v>
      </c>
      <c r="BT63" s="66">
        <f t="shared" si="61"/>
        <v>255.19065911847957</v>
      </c>
      <c r="BU63" s="160"/>
    </row>
    <row r="64" spans="1:73" ht="15.6" x14ac:dyDescent="0.3">
      <c r="A64" s="2" t="s">
        <v>525</v>
      </c>
      <c r="B64" s="8" t="s">
        <v>228</v>
      </c>
      <c r="C64" s="138">
        <v>19110</v>
      </c>
      <c r="D64" s="142">
        <v>0</v>
      </c>
      <c r="E64" s="143">
        <v>0</v>
      </c>
      <c r="F64" s="144">
        <v>0</v>
      </c>
      <c r="G64" s="143">
        <v>0</v>
      </c>
      <c r="H64" s="143">
        <v>0</v>
      </c>
      <c r="I64" s="144">
        <v>0</v>
      </c>
      <c r="J64" s="143">
        <f t="shared" si="15"/>
        <v>0</v>
      </c>
      <c r="K64" s="33">
        <f t="shared" si="16"/>
        <v>0</v>
      </c>
      <c r="L64" s="25">
        <v>6508</v>
      </c>
      <c r="M64" s="28">
        <f t="shared" si="17"/>
        <v>2.0026242131668541E-3</v>
      </c>
      <c r="N64" s="146">
        <f t="shared" si="18"/>
        <v>253706.10478826836</v>
      </c>
      <c r="O64" s="30">
        <v>0</v>
      </c>
      <c r="P64" s="30">
        <v>559.5</v>
      </c>
      <c r="Q64" s="30">
        <f t="shared" si="62"/>
        <v>279.75</v>
      </c>
      <c r="R64" s="28">
        <f t="shared" si="19"/>
        <v>2.811919523315562E-4</v>
      </c>
      <c r="S64" s="148">
        <f t="shared" si="20"/>
        <v>35623.315874641157</v>
      </c>
      <c r="T64" s="150">
        <f t="shared" si="21"/>
        <v>289329.42066290951</v>
      </c>
      <c r="U64" s="1">
        <f t="shared" si="22"/>
        <v>15.140210395756647</v>
      </c>
      <c r="V64" s="151">
        <v>129311920.62000096</v>
      </c>
      <c r="W64" s="40">
        <f t="shared" si="23"/>
        <v>2.8241178249386771</v>
      </c>
      <c r="X64" s="28">
        <f t="shared" si="24"/>
        <v>2.0197925242615182E-3</v>
      </c>
      <c r="Y64" s="67">
        <f t="shared" si="25"/>
        <v>6766.71484144432</v>
      </c>
      <c r="Z64" s="148">
        <f t="shared" si="26"/>
        <v>1215443.26075366</v>
      </c>
      <c r="AA64" s="152">
        <v>25644152.483599998</v>
      </c>
      <c r="AB64" s="40">
        <f t="shared" si="27"/>
        <v>14.240755284603319</v>
      </c>
      <c r="AC64" s="40">
        <f t="shared" si="28"/>
        <v>2.8163175758319551E-3</v>
      </c>
      <c r="AD64" s="72">
        <f t="shared" si="29"/>
        <v>1341.9232068864467</v>
      </c>
      <c r="AE64" s="146">
        <f t="shared" si="30"/>
        <v>999011.14645015483</v>
      </c>
      <c r="AF64" s="150">
        <f t="shared" si="31"/>
        <v>2214454.4072038149</v>
      </c>
      <c r="AG64" s="45">
        <f t="shared" si="32"/>
        <v>115.87935150203113</v>
      </c>
      <c r="AH64" s="25">
        <v>1447.2456999999999</v>
      </c>
      <c r="AI64" s="28">
        <f t="shared" si="33"/>
        <v>1.5513000646192982E-3</v>
      </c>
      <c r="AJ64" s="146">
        <f t="shared" si="34"/>
        <v>294796.38497117604</v>
      </c>
      <c r="AK64" s="150">
        <f t="shared" si="35"/>
        <v>294796.38497117604</v>
      </c>
      <c r="AL64" s="1">
        <f t="shared" si="36"/>
        <v>15.426289114137941</v>
      </c>
      <c r="AM64" s="50">
        <v>1664.1944444444443</v>
      </c>
      <c r="AN64" s="28">
        <f t="shared" si="37"/>
        <v>1.6738226442547862E-3</v>
      </c>
      <c r="AO64" s="146">
        <f t="shared" si="38"/>
        <v>53011.49041967318</v>
      </c>
      <c r="AP64" s="75">
        <v>3</v>
      </c>
      <c r="AQ64" s="28">
        <f t="shared" si="39"/>
        <v>3.7772275150039846E-4</v>
      </c>
      <c r="AR64" s="148">
        <f t="shared" si="40"/>
        <v>35889.672218575543</v>
      </c>
      <c r="AS64" s="25">
        <v>54.75</v>
      </c>
      <c r="AT64" s="56">
        <f t="shared" si="41"/>
        <v>1.2611236093088972E-3</v>
      </c>
      <c r="AU64" s="146">
        <f t="shared" si="42"/>
        <v>159767.74697451657</v>
      </c>
      <c r="AV64" s="77">
        <v>38.805555555555557</v>
      </c>
      <c r="AW64" s="28">
        <f t="shared" si="43"/>
        <v>1.004772850850569E-3</v>
      </c>
      <c r="AX64" s="148">
        <f t="shared" si="44"/>
        <v>127291.48310016087</v>
      </c>
      <c r="AY64" s="59">
        <v>41</v>
      </c>
      <c r="AZ64" s="28">
        <f t="shared" si="45"/>
        <v>4.2994966442953022E-4</v>
      </c>
      <c r="BA64" s="148">
        <f t="shared" si="46"/>
        <v>40852.060050838925</v>
      </c>
      <c r="BB64" s="150">
        <f t="shared" si="47"/>
        <v>416812.45276376512</v>
      </c>
      <c r="BC64" s="45">
        <f t="shared" si="48"/>
        <v>21.811222017988754</v>
      </c>
      <c r="BD64" s="155">
        <f t="shared" si="49"/>
        <v>3215392.6656016661</v>
      </c>
      <c r="BE64" s="146">
        <v>2087905</v>
      </c>
      <c r="BF64" s="146">
        <f t="shared" si="50"/>
        <v>0</v>
      </c>
      <c r="BG64" s="146">
        <f t="shared" si="51"/>
        <v>1127487.6656016661</v>
      </c>
      <c r="BH64" s="56">
        <f t="shared" si="52"/>
        <v>6.6675025483835129E-4</v>
      </c>
      <c r="BI64" s="1">
        <f t="shared" si="53"/>
        <v>-581.40993152171643</v>
      </c>
      <c r="BJ64" s="155">
        <f t="shared" si="54"/>
        <v>3214811.2556701442</v>
      </c>
      <c r="BK64" s="63">
        <v>6.9</v>
      </c>
      <c r="BL64" s="1">
        <f t="shared" si="55"/>
        <v>0</v>
      </c>
      <c r="BM64" s="106">
        <v>750</v>
      </c>
      <c r="BN64" s="21">
        <f t="shared" si="56"/>
        <v>0</v>
      </c>
      <c r="BO64" s="150">
        <f t="shared" si="57"/>
        <v>3214811.2556701442</v>
      </c>
      <c r="BP64" s="146">
        <f t="shared" si="58"/>
        <v>3214811.2556701442</v>
      </c>
      <c r="BQ64" s="56">
        <f t="shared" si="59"/>
        <v>1.0291830794776568E-3</v>
      </c>
      <c r="BR64" s="158">
        <f t="shared" si="60"/>
        <v>6698.7020047752139</v>
      </c>
      <c r="BS64" s="159">
        <f t="shared" si="63"/>
        <v>3221510</v>
      </c>
      <c r="BT64" s="66">
        <f t="shared" si="61"/>
        <v>168.57718472004186</v>
      </c>
      <c r="BU64" s="160"/>
    </row>
    <row r="65" spans="1:73" ht="15.6" x14ac:dyDescent="0.3">
      <c r="A65" s="2" t="s">
        <v>556</v>
      </c>
      <c r="B65" s="8" t="s">
        <v>259</v>
      </c>
      <c r="C65" s="138">
        <v>19607</v>
      </c>
      <c r="D65" s="142">
        <v>0</v>
      </c>
      <c r="E65" s="143">
        <v>0</v>
      </c>
      <c r="F65" s="144">
        <v>0</v>
      </c>
      <c r="G65" s="143">
        <v>0</v>
      </c>
      <c r="H65" s="143">
        <v>0</v>
      </c>
      <c r="I65" s="144">
        <v>0</v>
      </c>
      <c r="J65" s="143">
        <f t="shared" si="15"/>
        <v>0</v>
      </c>
      <c r="K65" s="33">
        <f t="shared" si="16"/>
        <v>0</v>
      </c>
      <c r="L65" s="25">
        <v>8505</v>
      </c>
      <c r="M65" s="28">
        <f t="shared" si="17"/>
        <v>2.6171356688666401E-3</v>
      </c>
      <c r="N65" s="146">
        <f t="shared" si="18"/>
        <v>331556.61051386327</v>
      </c>
      <c r="O65" s="30">
        <v>13027</v>
      </c>
      <c r="P65" s="30">
        <v>283.5</v>
      </c>
      <c r="Q65" s="30">
        <f t="shared" si="62"/>
        <v>13168.75</v>
      </c>
      <c r="R65" s="28">
        <f t="shared" si="19"/>
        <v>1.3236627425437644E-2</v>
      </c>
      <c r="S65" s="148">
        <f t="shared" si="20"/>
        <v>1676906.3125082424</v>
      </c>
      <c r="T65" s="150">
        <f t="shared" si="21"/>
        <v>2008462.9230221058</v>
      </c>
      <c r="U65" s="1">
        <f t="shared" si="22"/>
        <v>102.43601382272178</v>
      </c>
      <c r="V65" s="151">
        <v>98310893.91000101</v>
      </c>
      <c r="W65" s="40">
        <f t="shared" si="23"/>
        <v>3.910395213697595</v>
      </c>
      <c r="X65" s="28">
        <f t="shared" si="24"/>
        <v>2.7966917491149385E-3</v>
      </c>
      <c r="Y65" s="67">
        <f t="shared" si="25"/>
        <v>5014.0711944714139</v>
      </c>
      <c r="Z65" s="148">
        <f t="shared" si="26"/>
        <v>1682955.1045644896</v>
      </c>
      <c r="AA65" s="152">
        <v>23813331.4034</v>
      </c>
      <c r="AB65" s="40">
        <f t="shared" si="27"/>
        <v>16.143665180131475</v>
      </c>
      <c r="AC65" s="40">
        <f t="shared" si="28"/>
        <v>3.1926458306819417E-3</v>
      </c>
      <c r="AD65" s="72">
        <f t="shared" si="29"/>
        <v>1214.5321264548377</v>
      </c>
      <c r="AE65" s="146">
        <f t="shared" si="30"/>
        <v>1132503.2371665975</v>
      </c>
      <c r="AF65" s="150">
        <f t="shared" si="31"/>
        <v>2815458.3417310873</v>
      </c>
      <c r="AG65" s="45">
        <f t="shared" si="32"/>
        <v>143.5945499939352</v>
      </c>
      <c r="AH65" s="25">
        <v>2715.5965999999999</v>
      </c>
      <c r="AI65" s="28">
        <f t="shared" si="33"/>
        <v>2.9108431146556155E-3</v>
      </c>
      <c r="AJ65" s="146">
        <f t="shared" si="34"/>
        <v>553152.83418704697</v>
      </c>
      <c r="AK65" s="150">
        <f t="shared" si="35"/>
        <v>553152.83418704697</v>
      </c>
      <c r="AL65" s="1">
        <f t="shared" si="36"/>
        <v>28.212007659868771</v>
      </c>
      <c r="AM65" s="50">
        <v>2460.2777777777778</v>
      </c>
      <c r="AN65" s="28">
        <f t="shared" si="37"/>
        <v>2.4745117190774052E-3</v>
      </c>
      <c r="AO65" s="146">
        <f t="shared" si="38"/>
        <v>78370.044006450466</v>
      </c>
      <c r="AP65" s="75">
        <v>9.3333333333333339</v>
      </c>
      <c r="AQ65" s="28">
        <f t="shared" si="39"/>
        <v>1.1751374491123508E-3</v>
      </c>
      <c r="AR65" s="148">
        <f t="shared" si="40"/>
        <v>111656.75801334612</v>
      </c>
      <c r="AS65" s="25">
        <v>105.91666666666667</v>
      </c>
      <c r="AT65" s="56">
        <f t="shared" si="41"/>
        <v>2.4397079260755077E-3</v>
      </c>
      <c r="AU65" s="146">
        <f t="shared" si="42"/>
        <v>309078.85297505412</v>
      </c>
      <c r="AV65" s="77">
        <v>63.722222222222221</v>
      </c>
      <c r="AW65" s="28">
        <f t="shared" si="43"/>
        <v>1.6499276448469615E-3</v>
      </c>
      <c r="AX65" s="148">
        <f t="shared" si="44"/>
        <v>209024.09608573304</v>
      </c>
      <c r="AY65" s="59">
        <v>191</v>
      </c>
      <c r="AZ65" s="28">
        <f t="shared" si="45"/>
        <v>2.0029362416107382E-3</v>
      </c>
      <c r="BA65" s="148">
        <f t="shared" si="46"/>
        <v>190310.81633439596</v>
      </c>
      <c r="BB65" s="150">
        <f t="shared" si="47"/>
        <v>898440.56741497968</v>
      </c>
      <c r="BC65" s="45">
        <f t="shared" si="48"/>
        <v>45.822439303053997</v>
      </c>
      <c r="BD65" s="155">
        <f t="shared" si="49"/>
        <v>6275514.6663552187</v>
      </c>
      <c r="BE65" s="146">
        <v>2639337</v>
      </c>
      <c r="BF65" s="146">
        <f t="shared" si="50"/>
        <v>0</v>
      </c>
      <c r="BG65" s="146">
        <f t="shared" si="51"/>
        <v>3636177.6663552187</v>
      </c>
      <c r="BH65" s="56">
        <f t="shared" si="52"/>
        <v>2.1502872799820023E-3</v>
      </c>
      <c r="BI65" s="1">
        <f t="shared" si="53"/>
        <v>-1875.0624707439447</v>
      </c>
      <c r="BJ65" s="155">
        <f t="shared" si="54"/>
        <v>6273639.6038844744</v>
      </c>
      <c r="BK65" s="63">
        <v>8</v>
      </c>
      <c r="BL65" s="1">
        <f t="shared" si="55"/>
        <v>0</v>
      </c>
      <c r="BM65" s="106">
        <v>875.31</v>
      </c>
      <c r="BN65" s="21">
        <f t="shared" si="56"/>
        <v>0</v>
      </c>
      <c r="BO65" s="150">
        <f t="shared" si="57"/>
        <v>6273639.6038844744</v>
      </c>
      <c r="BP65" s="146">
        <f t="shared" si="58"/>
        <v>6273639.6038844744</v>
      </c>
      <c r="BQ65" s="56">
        <f t="shared" si="59"/>
        <v>2.0084301109966319E-3</v>
      </c>
      <c r="BR65" s="158">
        <f t="shared" si="60"/>
        <v>13072.382435409174</v>
      </c>
      <c r="BS65" s="159">
        <f t="shared" si="63"/>
        <v>6286712</v>
      </c>
      <c r="BT65" s="66">
        <f t="shared" si="61"/>
        <v>320.63609935227214</v>
      </c>
      <c r="BU65" s="160"/>
    </row>
    <row r="66" spans="1:73" ht="15.6" x14ac:dyDescent="0.3">
      <c r="A66" s="2" t="s">
        <v>411</v>
      </c>
      <c r="B66" s="8" t="s">
        <v>112</v>
      </c>
      <c r="C66" s="138">
        <v>24971</v>
      </c>
      <c r="D66" s="142">
        <v>0</v>
      </c>
      <c r="E66" s="143">
        <v>0</v>
      </c>
      <c r="F66" s="144">
        <v>0</v>
      </c>
      <c r="G66" s="143">
        <v>0</v>
      </c>
      <c r="H66" s="143">
        <f>C66/($C$9+$C$59+$C$61+$C$66+$C$73+$C$79+$C$93+$C$104+$C$126+$C$139+$C$166+$C$174+$C$198+$C$213+$C$232+$C$249+$C$259+$C$261+$C$262+$C$267+$C$274)*$H$6</f>
        <v>2104465.7598970779</v>
      </c>
      <c r="I66" s="144">
        <v>0</v>
      </c>
      <c r="J66" s="143">
        <f t="shared" si="15"/>
        <v>2104465.7598970779</v>
      </c>
      <c r="K66" s="33">
        <f t="shared" si="16"/>
        <v>84.276391009454088</v>
      </c>
      <c r="L66" s="25">
        <v>12270</v>
      </c>
      <c r="M66" s="28">
        <f t="shared" si="17"/>
        <v>3.7756913176947298E-3</v>
      </c>
      <c r="N66" s="146">
        <f t="shared" si="18"/>
        <v>478330.3481487481</v>
      </c>
      <c r="O66" s="30">
        <v>4082</v>
      </c>
      <c r="P66" s="30">
        <v>3136</v>
      </c>
      <c r="Q66" s="30">
        <f t="shared" si="62"/>
        <v>5650</v>
      </c>
      <c r="R66" s="28">
        <f t="shared" si="19"/>
        <v>5.6791225403871048E-3</v>
      </c>
      <c r="S66" s="148">
        <f t="shared" si="20"/>
        <v>719470.00783457572</v>
      </c>
      <c r="T66" s="150">
        <f t="shared" si="21"/>
        <v>1197800.3559833239</v>
      </c>
      <c r="U66" s="1">
        <f t="shared" si="22"/>
        <v>47.967656721129465</v>
      </c>
      <c r="V66" s="151">
        <v>132823701.75000086</v>
      </c>
      <c r="W66" s="40">
        <f t="shared" si="23"/>
        <v>4.6945750855042405</v>
      </c>
      <c r="X66" s="28">
        <f t="shared" si="24"/>
        <v>3.3575325995797421E-3</v>
      </c>
      <c r="Y66" s="67">
        <f t="shared" si="25"/>
        <v>5319.118247166748</v>
      </c>
      <c r="Z66" s="148">
        <f t="shared" si="26"/>
        <v>2020450.2798682158</v>
      </c>
      <c r="AA66" s="152">
        <v>34262174.258199997</v>
      </c>
      <c r="AB66" s="40">
        <f t="shared" si="27"/>
        <v>18.199394945017684</v>
      </c>
      <c r="AC66" s="40">
        <f t="shared" si="28"/>
        <v>3.5991964491220644E-3</v>
      </c>
      <c r="AD66" s="72">
        <f t="shared" si="29"/>
        <v>1372.0785814825197</v>
      </c>
      <c r="AE66" s="146">
        <f t="shared" si="30"/>
        <v>1276715.8795558026</v>
      </c>
      <c r="AF66" s="150">
        <f t="shared" si="31"/>
        <v>3297166.1594240181</v>
      </c>
      <c r="AG66" s="45">
        <f t="shared" si="32"/>
        <v>132.03981255952979</v>
      </c>
      <c r="AH66" s="25">
        <v>4187.1511</v>
      </c>
      <c r="AI66" s="28">
        <f t="shared" si="33"/>
        <v>4.4881997383034306E-3</v>
      </c>
      <c r="AJ66" s="146">
        <f t="shared" si="34"/>
        <v>852900.79466678202</v>
      </c>
      <c r="AK66" s="150">
        <f t="shared" si="35"/>
        <v>852900.79466678202</v>
      </c>
      <c r="AL66" s="1">
        <f t="shared" si="36"/>
        <v>34.155652343389612</v>
      </c>
      <c r="AM66" s="50">
        <v>3514.75</v>
      </c>
      <c r="AN66" s="28">
        <f t="shared" si="37"/>
        <v>3.5350845921483928E-3</v>
      </c>
      <c r="AO66" s="146">
        <f t="shared" si="38"/>
        <v>111959.35461420553</v>
      </c>
      <c r="AP66" s="75">
        <v>27</v>
      </c>
      <c r="AQ66" s="28">
        <f t="shared" si="39"/>
        <v>3.3995047635035861E-3</v>
      </c>
      <c r="AR66" s="148">
        <f t="shared" si="40"/>
        <v>323007.04996717983</v>
      </c>
      <c r="AS66" s="25">
        <v>146.08333333333334</v>
      </c>
      <c r="AT66" s="56">
        <f t="shared" si="41"/>
        <v>3.364915809921609E-3</v>
      </c>
      <c r="AU66" s="146">
        <f t="shared" si="42"/>
        <v>426290.50296244683</v>
      </c>
      <c r="AV66" s="77">
        <v>163.25</v>
      </c>
      <c r="AW66" s="28">
        <f t="shared" si="43"/>
        <v>4.2269506402639895E-3</v>
      </c>
      <c r="AX66" s="148">
        <f t="shared" si="44"/>
        <v>535498.95932687575</v>
      </c>
      <c r="AY66" s="59">
        <v>344</v>
      </c>
      <c r="AZ66" s="28">
        <f t="shared" si="45"/>
        <v>3.6073825503355706E-3</v>
      </c>
      <c r="BA66" s="148">
        <f t="shared" si="46"/>
        <v>342758.74774362415</v>
      </c>
      <c r="BB66" s="150">
        <f t="shared" si="47"/>
        <v>1739514.6146143319</v>
      </c>
      <c r="BC66" s="45">
        <f t="shared" si="48"/>
        <v>69.661391799060183</v>
      </c>
      <c r="BD66" s="155">
        <f t="shared" si="49"/>
        <v>9191847.684585534</v>
      </c>
      <c r="BE66" s="146">
        <v>3692322</v>
      </c>
      <c r="BF66" s="146">
        <f t="shared" si="50"/>
        <v>0</v>
      </c>
      <c r="BG66" s="146">
        <f t="shared" si="51"/>
        <v>5499525.684585534</v>
      </c>
      <c r="BH66" s="56">
        <f t="shared" si="52"/>
        <v>3.2521953574815628E-3</v>
      </c>
      <c r="BI66" s="1">
        <f t="shared" si="53"/>
        <v>-2835.9324445208113</v>
      </c>
      <c r="BJ66" s="155">
        <f t="shared" si="54"/>
        <v>9189011.7521410137</v>
      </c>
      <c r="BK66" s="63">
        <v>7.9</v>
      </c>
      <c r="BL66" s="1">
        <f t="shared" si="55"/>
        <v>0</v>
      </c>
      <c r="BM66" s="106">
        <v>982</v>
      </c>
      <c r="BN66" s="21">
        <f t="shared" si="56"/>
        <v>0</v>
      </c>
      <c r="BO66" s="150">
        <f t="shared" si="57"/>
        <v>9189011.7521410137</v>
      </c>
      <c r="BP66" s="146">
        <f t="shared" si="58"/>
        <v>9189011.7521410137</v>
      </c>
      <c r="BQ66" s="56">
        <f t="shared" si="59"/>
        <v>2.9417513689939689E-3</v>
      </c>
      <c r="BR66" s="158">
        <f t="shared" si="60"/>
        <v>19147.14319150244</v>
      </c>
      <c r="BS66" s="159">
        <f t="shared" si="63"/>
        <v>9208159</v>
      </c>
      <c r="BT66" s="66">
        <f t="shared" si="61"/>
        <v>368.75411477313685</v>
      </c>
      <c r="BU66" s="160"/>
    </row>
    <row r="67" spans="1:73" ht="15.6" x14ac:dyDescent="0.3">
      <c r="A67" s="2" t="s">
        <v>444</v>
      </c>
      <c r="B67" s="8" t="s">
        <v>145</v>
      </c>
      <c r="C67" s="138">
        <v>17228</v>
      </c>
      <c r="D67" s="142">
        <v>0</v>
      </c>
      <c r="E67" s="143">
        <v>0</v>
      </c>
      <c r="F67" s="144">
        <v>0</v>
      </c>
      <c r="G67" s="143">
        <v>0</v>
      </c>
      <c r="H67" s="143">
        <v>0</v>
      </c>
      <c r="I67" s="144">
        <v>0</v>
      </c>
      <c r="J67" s="143">
        <f t="shared" si="15"/>
        <v>0</v>
      </c>
      <c r="K67" s="33">
        <f t="shared" si="16"/>
        <v>0</v>
      </c>
      <c r="L67" s="25">
        <v>8167</v>
      </c>
      <c r="M67" s="28">
        <f t="shared" si="17"/>
        <v>2.513127220180347E-3</v>
      </c>
      <c r="N67" s="146">
        <f t="shared" si="18"/>
        <v>318380.11029591085</v>
      </c>
      <c r="O67" s="30">
        <v>1651</v>
      </c>
      <c r="P67" s="30">
        <v>1711</v>
      </c>
      <c r="Q67" s="30">
        <f t="shared" si="62"/>
        <v>2506.5</v>
      </c>
      <c r="R67" s="28">
        <f t="shared" si="19"/>
        <v>2.5194195836248283E-3</v>
      </c>
      <c r="S67" s="148">
        <f t="shared" si="20"/>
        <v>319177.26984732109</v>
      </c>
      <c r="T67" s="150">
        <f t="shared" si="21"/>
        <v>637557.38014323195</v>
      </c>
      <c r="U67" s="1">
        <f t="shared" si="22"/>
        <v>37.007045515627581</v>
      </c>
      <c r="V67" s="151">
        <v>69045802.730000407</v>
      </c>
      <c r="W67" s="40">
        <f t="shared" si="23"/>
        <v>4.2986535352573814</v>
      </c>
      <c r="X67" s="28">
        <f t="shared" si="24"/>
        <v>3.0743718262150536E-3</v>
      </c>
      <c r="Y67" s="67">
        <f t="shared" si="25"/>
        <v>4007.7665852101468</v>
      </c>
      <c r="Z67" s="148">
        <f t="shared" si="26"/>
        <v>1850053.6428068224</v>
      </c>
      <c r="AA67" s="152">
        <v>20706341.061000001</v>
      </c>
      <c r="AB67" s="40">
        <f t="shared" si="27"/>
        <v>14.333965770467515</v>
      </c>
      <c r="AC67" s="40">
        <f t="shared" si="28"/>
        <v>2.8347513122697261E-3</v>
      </c>
      <c r="AD67" s="72">
        <f t="shared" si="29"/>
        <v>1201.9004562920827</v>
      </c>
      <c r="AE67" s="146">
        <f t="shared" si="30"/>
        <v>1005550.0070992837</v>
      </c>
      <c r="AF67" s="150">
        <f t="shared" si="31"/>
        <v>2855603.6499061063</v>
      </c>
      <c r="AG67" s="45">
        <f t="shared" si="32"/>
        <v>165.75363651649096</v>
      </c>
      <c r="AH67" s="25">
        <v>13083.5977</v>
      </c>
      <c r="AI67" s="28">
        <f t="shared" si="33"/>
        <v>1.4024284858792741E-2</v>
      </c>
      <c r="AJ67" s="146">
        <f t="shared" si="34"/>
        <v>2665060.4692604677</v>
      </c>
      <c r="AK67" s="150">
        <f t="shared" si="35"/>
        <v>2665060.4692604677</v>
      </c>
      <c r="AL67" s="1">
        <f t="shared" si="36"/>
        <v>154.69354941145042</v>
      </c>
      <c r="AM67" s="50">
        <v>3001.0555555555557</v>
      </c>
      <c r="AN67" s="28">
        <f t="shared" si="37"/>
        <v>3.0184181676152725E-3</v>
      </c>
      <c r="AO67" s="146">
        <f t="shared" si="38"/>
        <v>95596.057517995883</v>
      </c>
      <c r="AP67" s="75">
        <v>25</v>
      </c>
      <c r="AQ67" s="28">
        <f t="shared" si="39"/>
        <v>3.1476895958366538E-3</v>
      </c>
      <c r="AR67" s="148">
        <f t="shared" si="40"/>
        <v>299080.60182146286</v>
      </c>
      <c r="AS67" s="25">
        <v>81.75</v>
      </c>
      <c r="AT67" s="56">
        <f t="shared" si="41"/>
        <v>1.883047581022874E-3</v>
      </c>
      <c r="AU67" s="146">
        <f t="shared" si="42"/>
        <v>238557.3208249631</v>
      </c>
      <c r="AV67" s="77">
        <v>46.944444444444443</v>
      </c>
      <c r="AW67" s="28">
        <f t="shared" si="43"/>
        <v>1.2155090321671162E-3</v>
      </c>
      <c r="AX67" s="148">
        <f t="shared" si="44"/>
        <v>153988.98098730986</v>
      </c>
      <c r="AY67" s="59">
        <v>186</v>
      </c>
      <c r="AZ67" s="28">
        <f t="shared" si="45"/>
        <v>1.950503355704698E-3</v>
      </c>
      <c r="BA67" s="148">
        <f t="shared" si="46"/>
        <v>185328.85779161073</v>
      </c>
      <c r="BB67" s="150">
        <f t="shared" si="47"/>
        <v>972551.81894334243</v>
      </c>
      <c r="BC67" s="45">
        <f t="shared" si="48"/>
        <v>56.451812104907269</v>
      </c>
      <c r="BD67" s="155">
        <f t="shared" si="49"/>
        <v>7130773.3182531483</v>
      </c>
      <c r="BE67" s="146">
        <v>2842060</v>
      </c>
      <c r="BF67" s="146">
        <f t="shared" si="50"/>
        <v>0</v>
      </c>
      <c r="BG67" s="146">
        <f t="shared" si="51"/>
        <v>4288713.3182531483</v>
      </c>
      <c r="BH67" s="56">
        <f t="shared" si="52"/>
        <v>2.536170270517319E-3</v>
      </c>
      <c r="BI67" s="1">
        <f t="shared" si="53"/>
        <v>-2211.5545852567875</v>
      </c>
      <c r="BJ67" s="155">
        <f t="shared" si="54"/>
        <v>7128561.7636678917</v>
      </c>
      <c r="BK67" s="63">
        <v>8</v>
      </c>
      <c r="BL67" s="1">
        <f t="shared" si="55"/>
        <v>0</v>
      </c>
      <c r="BM67" s="106">
        <v>1324</v>
      </c>
      <c r="BN67" s="21">
        <f t="shared" si="56"/>
        <v>0</v>
      </c>
      <c r="BO67" s="150">
        <f t="shared" si="57"/>
        <v>7128561.7636678917</v>
      </c>
      <c r="BP67" s="146">
        <f t="shared" si="58"/>
        <v>7128561.7636678917</v>
      </c>
      <c r="BQ67" s="56">
        <f t="shared" si="59"/>
        <v>2.2821231371634742E-3</v>
      </c>
      <c r="BR67" s="158">
        <f t="shared" si="60"/>
        <v>14853.783684259208</v>
      </c>
      <c r="BS67" s="159">
        <f t="shared" si="63"/>
        <v>7143416</v>
      </c>
      <c r="BT67" s="66">
        <f t="shared" si="61"/>
        <v>414.63988855351755</v>
      </c>
      <c r="BU67" s="160"/>
    </row>
    <row r="68" spans="1:73" ht="15.6" x14ac:dyDescent="0.3">
      <c r="A68" s="2" t="s">
        <v>372</v>
      </c>
      <c r="B68" s="8" t="s">
        <v>73</v>
      </c>
      <c r="C68" s="138">
        <v>44878</v>
      </c>
      <c r="D68" s="142">
        <v>0</v>
      </c>
      <c r="E68" s="143">
        <v>0</v>
      </c>
      <c r="F68" s="144">
        <v>0</v>
      </c>
      <c r="G68" s="143">
        <v>0</v>
      </c>
      <c r="H68" s="143">
        <v>0</v>
      </c>
      <c r="I68" s="144">
        <v>0</v>
      </c>
      <c r="J68" s="143">
        <f t="shared" si="15"/>
        <v>0</v>
      </c>
      <c r="K68" s="33">
        <f t="shared" si="16"/>
        <v>0</v>
      </c>
      <c r="L68" s="25">
        <v>19292</v>
      </c>
      <c r="M68" s="28">
        <f t="shared" si="17"/>
        <v>5.9364822250176632E-3</v>
      </c>
      <c r="N68" s="146">
        <f t="shared" si="18"/>
        <v>752074.08936313353</v>
      </c>
      <c r="O68" s="30">
        <v>2899</v>
      </c>
      <c r="P68" s="30">
        <v>1880.5</v>
      </c>
      <c r="Q68" s="30">
        <f t="shared" si="62"/>
        <v>3839.25</v>
      </c>
      <c r="R68" s="28">
        <f t="shared" si="19"/>
        <v>3.8590391527754324E-3</v>
      </c>
      <c r="S68" s="148">
        <f t="shared" si="20"/>
        <v>488889.42081042385</v>
      </c>
      <c r="T68" s="150">
        <f t="shared" si="21"/>
        <v>1240963.5101735573</v>
      </c>
      <c r="U68" s="1">
        <f t="shared" si="22"/>
        <v>27.651934359230744</v>
      </c>
      <c r="V68" s="151">
        <v>268965269.15999794</v>
      </c>
      <c r="W68" s="40">
        <f t="shared" si="23"/>
        <v>7.4880853215361487</v>
      </c>
      <c r="X68" s="28">
        <f t="shared" si="24"/>
        <v>5.3554347555592983E-3</v>
      </c>
      <c r="Y68" s="67">
        <f t="shared" si="25"/>
        <v>5993.2543598199109</v>
      </c>
      <c r="Z68" s="148">
        <f t="shared" si="26"/>
        <v>3222720.6526721818</v>
      </c>
      <c r="AA68" s="152">
        <v>72105820.137400001</v>
      </c>
      <c r="AB68" s="40">
        <f t="shared" si="27"/>
        <v>27.931654895016667</v>
      </c>
      <c r="AC68" s="40">
        <f t="shared" si="28"/>
        <v>5.5238931524901431E-3</v>
      </c>
      <c r="AD68" s="72">
        <f t="shared" si="29"/>
        <v>1606.7075212219795</v>
      </c>
      <c r="AE68" s="146">
        <f t="shared" si="30"/>
        <v>1959449.0616020688</v>
      </c>
      <c r="AF68" s="150">
        <f t="shared" si="31"/>
        <v>5182169.7142742509</v>
      </c>
      <c r="AG68" s="45">
        <f t="shared" si="32"/>
        <v>115.47238545109521</v>
      </c>
      <c r="AH68" s="25">
        <v>2273.9429</v>
      </c>
      <c r="AI68" s="28">
        <f t="shared" si="33"/>
        <v>2.4374353074330048E-3</v>
      </c>
      <c r="AJ68" s="146">
        <f t="shared" si="34"/>
        <v>463190.28382732283</v>
      </c>
      <c r="AK68" s="150">
        <f t="shared" si="35"/>
        <v>463190.28382732283</v>
      </c>
      <c r="AL68" s="1">
        <f t="shared" si="36"/>
        <v>10.321099064738242</v>
      </c>
      <c r="AM68" s="50">
        <v>4955.25</v>
      </c>
      <c r="AN68" s="28">
        <f t="shared" si="37"/>
        <v>4.9839186073670451E-3</v>
      </c>
      <c r="AO68" s="146">
        <f t="shared" si="38"/>
        <v>157845.24986187977</v>
      </c>
      <c r="AP68" s="75">
        <v>32.333333333333336</v>
      </c>
      <c r="AQ68" s="28">
        <f t="shared" si="39"/>
        <v>4.0710118772820728E-3</v>
      </c>
      <c r="AR68" s="148">
        <f t="shared" si="40"/>
        <v>386810.911689092</v>
      </c>
      <c r="AS68" s="25">
        <v>192.16666666666666</v>
      </c>
      <c r="AT68" s="56">
        <f t="shared" si="41"/>
        <v>4.4264095023840442E-3</v>
      </c>
      <c r="AU68" s="146">
        <f t="shared" si="42"/>
        <v>560767.76944175828</v>
      </c>
      <c r="AV68" s="77">
        <v>135.75</v>
      </c>
      <c r="AW68" s="28">
        <f t="shared" si="43"/>
        <v>3.5149068876927205E-3</v>
      </c>
      <c r="AX68" s="148">
        <f t="shared" si="44"/>
        <v>445292.39649999008</v>
      </c>
      <c r="AY68" s="59">
        <v>411</v>
      </c>
      <c r="AZ68" s="28">
        <f t="shared" si="45"/>
        <v>4.3099832214765097E-3</v>
      </c>
      <c r="BA68" s="148">
        <f t="shared" si="46"/>
        <v>409516.99221694627</v>
      </c>
      <c r="BB68" s="150">
        <f t="shared" si="47"/>
        <v>1960233.3197096663</v>
      </c>
      <c r="BC68" s="45">
        <f t="shared" si="48"/>
        <v>43.679159492617011</v>
      </c>
      <c r="BD68" s="155">
        <f t="shared" si="49"/>
        <v>8846556.8279847968</v>
      </c>
      <c r="BE68" s="146">
        <v>5059123</v>
      </c>
      <c r="BF68" s="146">
        <f t="shared" si="50"/>
        <v>0</v>
      </c>
      <c r="BG68" s="146">
        <f t="shared" si="51"/>
        <v>3787433.8279847968</v>
      </c>
      <c r="BH68" s="56">
        <f t="shared" si="52"/>
        <v>2.2397340095465113E-3</v>
      </c>
      <c r="BI68" s="1">
        <f t="shared" si="53"/>
        <v>-1953.0605165392942</v>
      </c>
      <c r="BJ68" s="155">
        <f t="shared" si="54"/>
        <v>8844603.7674682569</v>
      </c>
      <c r="BK68" s="63">
        <v>6.9</v>
      </c>
      <c r="BL68" s="1">
        <f t="shared" si="55"/>
        <v>0</v>
      </c>
      <c r="BM68" s="106">
        <v>740</v>
      </c>
      <c r="BN68" s="21">
        <f t="shared" si="56"/>
        <v>0</v>
      </c>
      <c r="BO68" s="150">
        <f t="shared" si="57"/>
        <v>8844603.7674682569</v>
      </c>
      <c r="BP68" s="146">
        <f t="shared" si="58"/>
        <v>8844603.7674682569</v>
      </c>
      <c r="BQ68" s="56">
        <f t="shared" si="59"/>
        <v>2.8314933034117289E-3</v>
      </c>
      <c r="BR68" s="158">
        <f t="shared" si="60"/>
        <v>18429.500296194401</v>
      </c>
      <c r="BS68" s="159">
        <f t="shared" si="63"/>
        <v>8863033</v>
      </c>
      <c r="BT68" s="66">
        <f t="shared" si="61"/>
        <v>197.49171086055529</v>
      </c>
      <c r="BU68" s="160"/>
    </row>
    <row r="69" spans="1:73" ht="15.6" x14ac:dyDescent="0.3">
      <c r="A69" s="2" t="s">
        <v>580</v>
      </c>
      <c r="B69" s="8" t="s">
        <v>283</v>
      </c>
      <c r="C69" s="138">
        <v>21346</v>
      </c>
      <c r="D69" s="142">
        <v>0</v>
      </c>
      <c r="E69" s="143">
        <v>0</v>
      </c>
      <c r="F69" s="144">
        <v>0</v>
      </c>
      <c r="G69" s="143">
        <v>0</v>
      </c>
      <c r="H69" s="143">
        <v>0</v>
      </c>
      <c r="I69" s="144">
        <v>0</v>
      </c>
      <c r="J69" s="143">
        <f t="shared" si="15"/>
        <v>0</v>
      </c>
      <c r="K69" s="33">
        <f t="shared" si="16"/>
        <v>0</v>
      </c>
      <c r="L69" s="25">
        <v>7604</v>
      </c>
      <c r="M69" s="28">
        <f t="shared" si="17"/>
        <v>2.3398823781377934E-3</v>
      </c>
      <c r="N69" s="146">
        <f t="shared" si="18"/>
        <v>296432.27117547521</v>
      </c>
      <c r="O69" s="30">
        <v>1690</v>
      </c>
      <c r="P69" s="30">
        <v>756.5</v>
      </c>
      <c r="Q69" s="30">
        <f t="shared" si="62"/>
        <v>2068.25</v>
      </c>
      <c r="R69" s="28">
        <f t="shared" si="19"/>
        <v>2.0789106538328548E-3</v>
      </c>
      <c r="S69" s="148">
        <f t="shared" si="20"/>
        <v>263370.59180599317</v>
      </c>
      <c r="T69" s="150">
        <f t="shared" si="21"/>
        <v>559802.86298146844</v>
      </c>
      <c r="U69" s="1">
        <f t="shared" si="22"/>
        <v>26.225187996883182</v>
      </c>
      <c r="V69" s="151">
        <v>78429121.300000191</v>
      </c>
      <c r="W69" s="40">
        <f t="shared" si="23"/>
        <v>5.8097261380384593</v>
      </c>
      <c r="X69" s="28">
        <f t="shared" si="24"/>
        <v>4.1550820996187092E-3</v>
      </c>
      <c r="Y69" s="67">
        <f t="shared" si="25"/>
        <v>3674.1835144757888</v>
      </c>
      <c r="Z69" s="148">
        <f t="shared" si="26"/>
        <v>2500388.7652798495</v>
      </c>
      <c r="AA69" s="152">
        <v>25420161.1587</v>
      </c>
      <c r="AB69" s="40">
        <f t="shared" si="27"/>
        <v>17.924816178596654</v>
      </c>
      <c r="AC69" s="40">
        <f t="shared" si="28"/>
        <v>3.5448944833648215E-3</v>
      </c>
      <c r="AD69" s="72">
        <f t="shared" si="29"/>
        <v>1190.8629794200319</v>
      </c>
      <c r="AE69" s="146">
        <f t="shared" si="30"/>
        <v>1257453.7517577275</v>
      </c>
      <c r="AF69" s="150">
        <f t="shared" si="31"/>
        <v>3757842.517037577</v>
      </c>
      <c r="AG69" s="45">
        <f t="shared" si="32"/>
        <v>176.04434165827681</v>
      </c>
      <c r="AH69" s="25">
        <v>4571.7776000000003</v>
      </c>
      <c r="AI69" s="28">
        <f t="shared" si="33"/>
        <v>4.9004801923440231E-3</v>
      </c>
      <c r="AJ69" s="146">
        <f t="shared" si="34"/>
        <v>931247.20244268083</v>
      </c>
      <c r="AK69" s="150">
        <f t="shared" si="35"/>
        <v>931247.20244268083</v>
      </c>
      <c r="AL69" s="1">
        <f t="shared" si="36"/>
        <v>43.626309493239056</v>
      </c>
      <c r="AM69" s="50">
        <v>3334.6666666666665</v>
      </c>
      <c r="AN69" s="28">
        <f t="shared" si="37"/>
        <v>3.3539593863814417E-3</v>
      </c>
      <c r="AO69" s="146">
        <f t="shared" si="38"/>
        <v>106222.95408023444</v>
      </c>
      <c r="AP69" s="75">
        <v>23.666666666666668</v>
      </c>
      <c r="AQ69" s="28">
        <f t="shared" si="39"/>
        <v>2.9798128173920326E-3</v>
      </c>
      <c r="AR69" s="148">
        <f t="shared" si="40"/>
        <v>283129.63639098487</v>
      </c>
      <c r="AS69" s="25">
        <v>169.58333333333334</v>
      </c>
      <c r="AT69" s="56">
        <f t="shared" si="41"/>
        <v>3.9062200075245146E-3</v>
      </c>
      <c r="AU69" s="146">
        <f t="shared" si="42"/>
        <v>494866.6135359836</v>
      </c>
      <c r="AV69" s="77">
        <v>55.333333333333336</v>
      </c>
      <c r="AW69" s="28">
        <f t="shared" si="43"/>
        <v>1.4327183385070389E-3</v>
      </c>
      <c r="AX69" s="148">
        <f t="shared" si="44"/>
        <v>181506.53853652146</v>
      </c>
      <c r="AY69" s="59">
        <v>226</v>
      </c>
      <c r="AZ69" s="28">
        <f t="shared" si="45"/>
        <v>2.36996644295302E-3</v>
      </c>
      <c r="BA69" s="148">
        <f t="shared" si="46"/>
        <v>225184.52613389259</v>
      </c>
      <c r="BB69" s="150">
        <f t="shared" si="47"/>
        <v>1290910.2686776172</v>
      </c>
      <c r="BC69" s="45">
        <f t="shared" si="48"/>
        <v>60.475511509304653</v>
      </c>
      <c r="BD69" s="155">
        <f t="shared" si="49"/>
        <v>6539802.8511393433</v>
      </c>
      <c r="BE69" s="146">
        <v>2748584</v>
      </c>
      <c r="BF69" s="146">
        <f t="shared" si="50"/>
        <v>0</v>
      </c>
      <c r="BG69" s="146">
        <f t="shared" si="51"/>
        <v>3791218.8511393433</v>
      </c>
      <c r="BH69" s="56">
        <f t="shared" si="52"/>
        <v>2.2419723179820331E-3</v>
      </c>
      <c r="BI69" s="1">
        <f t="shared" si="53"/>
        <v>-1955.0123339473532</v>
      </c>
      <c r="BJ69" s="155">
        <f t="shared" si="54"/>
        <v>6537847.8388053961</v>
      </c>
      <c r="BK69" s="63">
        <v>8</v>
      </c>
      <c r="BL69" s="1">
        <f t="shared" si="55"/>
        <v>0</v>
      </c>
      <c r="BM69" s="106">
        <v>810</v>
      </c>
      <c r="BN69" s="21">
        <f t="shared" si="56"/>
        <v>0</v>
      </c>
      <c r="BO69" s="150">
        <f t="shared" si="57"/>
        <v>6537847.8388053961</v>
      </c>
      <c r="BP69" s="146">
        <f t="shared" si="58"/>
        <v>6537847.8388053961</v>
      </c>
      <c r="BQ69" s="56">
        <f t="shared" si="59"/>
        <v>2.0930131932412497E-3</v>
      </c>
      <c r="BR69" s="158">
        <f t="shared" si="60"/>
        <v>13622.91311736486</v>
      </c>
      <c r="BS69" s="159">
        <f t="shared" si="63"/>
        <v>6551471</v>
      </c>
      <c r="BT69" s="66">
        <f t="shared" si="61"/>
        <v>306.91797057996814</v>
      </c>
      <c r="BU69" s="160"/>
    </row>
    <row r="70" spans="1:73" ht="15.6" x14ac:dyDescent="0.3">
      <c r="A70" s="2" t="s">
        <v>396</v>
      </c>
      <c r="B70" s="8" t="s">
        <v>97</v>
      </c>
      <c r="C70" s="138">
        <v>5944</v>
      </c>
      <c r="D70" s="142">
        <v>0</v>
      </c>
      <c r="E70" s="143">
        <v>0</v>
      </c>
      <c r="F70" s="144">
        <v>0</v>
      </c>
      <c r="G70" s="143">
        <v>0</v>
      </c>
      <c r="H70" s="143">
        <v>0</v>
      </c>
      <c r="I70" s="144">
        <v>0</v>
      </c>
      <c r="J70" s="143">
        <f t="shared" si="15"/>
        <v>0</v>
      </c>
      <c r="K70" s="33">
        <f t="shared" si="16"/>
        <v>0</v>
      </c>
      <c r="L70" s="25">
        <v>5148</v>
      </c>
      <c r="M70" s="28">
        <f t="shared" si="17"/>
        <v>1.5841286799912362E-3</v>
      </c>
      <c r="N70" s="146">
        <f t="shared" si="18"/>
        <v>200688.23408881461</v>
      </c>
      <c r="O70" s="30">
        <v>0</v>
      </c>
      <c r="P70" s="30">
        <v>40</v>
      </c>
      <c r="Q70" s="30">
        <f t="shared" si="62"/>
        <v>20</v>
      </c>
      <c r="R70" s="28">
        <f t="shared" si="19"/>
        <v>2.0103088638538424E-5</v>
      </c>
      <c r="S70" s="148">
        <f t="shared" si="20"/>
        <v>2546.7964879100027</v>
      </c>
      <c r="T70" s="150">
        <f t="shared" si="21"/>
        <v>203235.03057672462</v>
      </c>
      <c r="U70" s="1">
        <f t="shared" si="22"/>
        <v>34.191626947632002</v>
      </c>
      <c r="V70" s="151">
        <v>23705502.9099999</v>
      </c>
      <c r="W70" s="40">
        <f t="shared" si="23"/>
        <v>1.4904191711999477</v>
      </c>
      <c r="X70" s="28">
        <f t="shared" si="24"/>
        <v>1.0659390601279425E-3</v>
      </c>
      <c r="Y70" s="67">
        <f t="shared" si="25"/>
        <v>3988.139789703886</v>
      </c>
      <c r="Z70" s="148">
        <f t="shared" si="26"/>
        <v>641446.30274849362</v>
      </c>
      <c r="AA70" s="152">
        <v>13012585.191199999</v>
      </c>
      <c r="AB70" s="40">
        <f t="shared" si="27"/>
        <v>2.7151511771767942</v>
      </c>
      <c r="AC70" s="40">
        <f t="shared" si="28"/>
        <v>5.3696084431639963E-4</v>
      </c>
      <c r="AD70" s="72">
        <f t="shared" si="29"/>
        <v>2189.1967010767157</v>
      </c>
      <c r="AE70" s="146">
        <f t="shared" si="30"/>
        <v>190472.0807350376</v>
      </c>
      <c r="AF70" s="150">
        <f t="shared" si="31"/>
        <v>831918.38348353119</v>
      </c>
      <c r="AG70" s="45">
        <f t="shared" si="32"/>
        <v>139.95935119171116</v>
      </c>
      <c r="AH70" s="25">
        <v>43.797899999999998</v>
      </c>
      <c r="AI70" s="28">
        <f t="shared" si="33"/>
        <v>4.6946890289734188E-5</v>
      </c>
      <c r="AJ70" s="146">
        <f t="shared" si="34"/>
        <v>8921.4033175770164</v>
      </c>
      <c r="AK70" s="150">
        <f t="shared" si="35"/>
        <v>8921.4033175770164</v>
      </c>
      <c r="AL70" s="1">
        <f t="shared" si="36"/>
        <v>1.5009090372774254</v>
      </c>
      <c r="AM70" s="50">
        <v>867.13888888888891</v>
      </c>
      <c r="AN70" s="28">
        <f t="shared" si="37"/>
        <v>8.7215572241661232E-4</v>
      </c>
      <c r="AO70" s="146">
        <f t="shared" si="38"/>
        <v>27621.96752567872</v>
      </c>
      <c r="AP70" s="75">
        <v>2.3333333333333335</v>
      </c>
      <c r="AQ70" s="28">
        <f t="shared" si="39"/>
        <v>2.9378436227808769E-4</v>
      </c>
      <c r="AR70" s="148">
        <f t="shared" si="40"/>
        <v>27914.189503336529</v>
      </c>
      <c r="AS70" s="25">
        <v>42.166666666666664</v>
      </c>
      <c r="AT70" s="56">
        <f t="shared" si="41"/>
        <v>9.7127632619528463E-4</v>
      </c>
      <c r="AU70" s="146">
        <f t="shared" si="42"/>
        <v>123047.91471705538</v>
      </c>
      <c r="AV70" s="77">
        <v>40.861111111111114</v>
      </c>
      <c r="AW70" s="28">
        <f t="shared" si="43"/>
        <v>1.0579963232649871E-3</v>
      </c>
      <c r="AX70" s="148">
        <f t="shared" si="44"/>
        <v>134034.19587712002</v>
      </c>
      <c r="AY70" s="59">
        <v>78</v>
      </c>
      <c r="AZ70" s="28">
        <f t="shared" si="45"/>
        <v>8.1795302013422822E-4</v>
      </c>
      <c r="BA70" s="148">
        <f t="shared" si="46"/>
        <v>77718.553267449664</v>
      </c>
      <c r="BB70" s="150">
        <f t="shared" si="47"/>
        <v>390336.82089064032</v>
      </c>
      <c r="BC70" s="45">
        <f t="shared" si="48"/>
        <v>65.669047929111755</v>
      </c>
      <c r="BD70" s="155">
        <f t="shared" si="49"/>
        <v>1434411.6382684731</v>
      </c>
      <c r="BE70" s="146">
        <v>701443</v>
      </c>
      <c r="BF70" s="146">
        <f t="shared" si="50"/>
        <v>0</v>
      </c>
      <c r="BG70" s="146">
        <f t="shared" si="51"/>
        <v>732968.63826847309</v>
      </c>
      <c r="BH70" s="56">
        <f t="shared" si="52"/>
        <v>4.3344778064000636E-4</v>
      </c>
      <c r="BI70" s="1">
        <f t="shared" si="53"/>
        <v>-377.96887609925881</v>
      </c>
      <c r="BJ70" s="155">
        <f t="shared" si="54"/>
        <v>1434033.6693923739</v>
      </c>
      <c r="BK70" s="63">
        <v>7</v>
      </c>
      <c r="BL70" s="1">
        <f t="shared" si="55"/>
        <v>0</v>
      </c>
      <c r="BM70" s="106">
        <v>724</v>
      </c>
      <c r="BN70" s="21">
        <f t="shared" si="56"/>
        <v>0</v>
      </c>
      <c r="BO70" s="150">
        <f t="shared" si="57"/>
        <v>1434033.6693923739</v>
      </c>
      <c r="BP70" s="146">
        <f t="shared" si="58"/>
        <v>1434033.6693923739</v>
      </c>
      <c r="BQ70" s="56">
        <f t="shared" si="59"/>
        <v>4.5908859667477791E-4</v>
      </c>
      <c r="BR70" s="158">
        <f t="shared" si="60"/>
        <v>2988.0958638336592</v>
      </c>
      <c r="BS70" s="159">
        <f t="shared" si="63"/>
        <v>1437022</v>
      </c>
      <c r="BT70" s="66">
        <f t="shared" si="61"/>
        <v>241.76009421265141</v>
      </c>
      <c r="BU70" s="160"/>
    </row>
    <row r="71" spans="1:73" ht="15.6" x14ac:dyDescent="0.3">
      <c r="A71" s="2" t="s">
        <v>334</v>
      </c>
      <c r="B71" s="8" t="s">
        <v>35</v>
      </c>
      <c r="C71" s="138">
        <v>18062</v>
      </c>
      <c r="D71" s="142">
        <v>0</v>
      </c>
      <c r="E71" s="143">
        <v>0</v>
      </c>
      <c r="F71" s="144">
        <v>0</v>
      </c>
      <c r="G71" s="143">
        <v>0</v>
      </c>
      <c r="H71" s="143">
        <v>0</v>
      </c>
      <c r="I71" s="144">
        <v>0</v>
      </c>
      <c r="J71" s="143">
        <f t="shared" ref="J71:J134" si="65">SUM(D71:I71)</f>
        <v>0</v>
      </c>
      <c r="K71" s="33">
        <f t="shared" ref="K71:K134" si="66">J71/C71</f>
        <v>0</v>
      </c>
      <c r="L71" s="25">
        <v>7770</v>
      </c>
      <c r="M71" s="28">
        <f t="shared" ref="M71:M134" si="67">L71/$L$6</f>
        <v>2.3909634505695234E-3</v>
      </c>
      <c r="N71" s="146">
        <f t="shared" ref="N71:N134" si="68">$N$6*M71</f>
        <v>302903.57009908505</v>
      </c>
      <c r="O71" s="30">
        <v>1719</v>
      </c>
      <c r="P71" s="30">
        <v>6</v>
      </c>
      <c r="Q71" s="30">
        <f t="shared" si="62"/>
        <v>1722</v>
      </c>
      <c r="R71" s="28">
        <f t="shared" ref="R71:R134" si="69">Q71/$Q$6</f>
        <v>1.7308759317781583E-3</v>
      </c>
      <c r="S71" s="148">
        <f t="shared" ref="S71:S134" si="70">$S$6*R71</f>
        <v>219279.17760905123</v>
      </c>
      <c r="T71" s="150">
        <f t="shared" ref="T71:T134" si="71">N71+S71</f>
        <v>522182.74770813627</v>
      </c>
      <c r="U71" s="1">
        <f t="shared" ref="U71:U134" si="72">T71/C71</f>
        <v>28.910571792057151</v>
      </c>
      <c r="V71" s="151">
        <v>104916232.60000101</v>
      </c>
      <c r="W71" s="40">
        <f t="shared" ref="W71:W134" si="73">C71*C71/V71</f>
        <v>3.1094887408299567</v>
      </c>
      <c r="X71" s="28">
        <f t="shared" ref="X71:X134" si="74">W71/$W$6</f>
        <v>2.2238881315584215E-3</v>
      </c>
      <c r="Y71" s="67">
        <f t="shared" ref="Y71:Y134" si="75">V71/C71</f>
        <v>5808.6719410918504</v>
      </c>
      <c r="Z71" s="148">
        <f t="shared" ref="Z71:Z134" si="76">$Z$6*X71</f>
        <v>1338261.1380646701</v>
      </c>
      <c r="AA71" s="152">
        <v>29606065.2839</v>
      </c>
      <c r="AB71" s="40">
        <f t="shared" ref="AB71:AB134" si="77">C71*C71/AA71</f>
        <v>11.019223286567888</v>
      </c>
      <c r="AC71" s="40">
        <f t="shared" ref="AC71:AC134" si="78">AB71/$AB$6</f>
        <v>2.1792125202467695E-3</v>
      </c>
      <c r="AD71" s="72">
        <f t="shared" ref="AD71:AD134" si="79">AA71/C71</f>
        <v>1639.1354935167756</v>
      </c>
      <c r="AE71" s="146">
        <f t="shared" ref="AE71:AE134" si="80">$AE$6*AC71</f>
        <v>773015.66303904564</v>
      </c>
      <c r="AF71" s="150">
        <f t="shared" ref="AF71:AF134" si="81">Z71+AE71</f>
        <v>2111276.8011037158</v>
      </c>
      <c r="AG71" s="45">
        <f t="shared" ref="AG71:AG134" si="82">AF71/C71</f>
        <v>116.8905326710063</v>
      </c>
      <c r="AH71" s="25">
        <v>1183.7725</v>
      </c>
      <c r="AI71" s="28">
        <f t="shared" ref="AI71:AI134" si="83">AH71/$AH$6</f>
        <v>1.2688836150935175E-3</v>
      </c>
      <c r="AJ71" s="146">
        <f t="shared" ref="AJ71:AJ134" si="84">$AJ$6*AI71</f>
        <v>241128.27119008993</v>
      </c>
      <c r="AK71" s="150">
        <f t="shared" ref="AK71:AK134" si="85">AJ71</f>
        <v>241128.27119008993</v>
      </c>
      <c r="AL71" s="1">
        <f t="shared" ref="AL71:AL134" si="86">AK71/C71</f>
        <v>13.350031623856157</v>
      </c>
      <c r="AM71" s="50">
        <v>2318.9166666666665</v>
      </c>
      <c r="AN71" s="28">
        <f t="shared" ref="AN71:AN134" si="87">AM71/$AM$6</f>
        <v>2.3323327630157035E-3</v>
      </c>
      <c r="AO71" s="146">
        <f t="shared" ref="AO71:AO134" si="88">AN71*$AO$6</f>
        <v>73867.106737072274</v>
      </c>
      <c r="AP71" s="75">
        <v>18.333333333333332</v>
      </c>
      <c r="AQ71" s="28">
        <f t="shared" ref="AQ71:AQ134" si="89">AP71/$AP$6</f>
        <v>2.308305703613546E-3</v>
      </c>
      <c r="AR71" s="148">
        <f t="shared" ref="AR71:AR134" si="90">AQ71*$AR$6</f>
        <v>219325.77466907274</v>
      </c>
      <c r="AS71" s="25">
        <v>81.666666666666671</v>
      </c>
      <c r="AT71" s="56">
        <f t="shared" ref="AT71:AT134" si="91">AS71/$AS$6</f>
        <v>1.8811280625916581E-3</v>
      </c>
      <c r="AU71" s="146">
        <f t="shared" ref="AU71:AU134" si="92">AT71*$AU$6</f>
        <v>238314.14312789383</v>
      </c>
      <c r="AV71" s="77">
        <v>63.083333333333336</v>
      </c>
      <c r="AW71" s="28">
        <f t="shared" ref="AW71:AW134" si="93">AV71/$AV$6</f>
        <v>1.6333852142316693E-3</v>
      </c>
      <c r="AX71" s="148">
        <f t="shared" ref="AX71:AX134" si="94">$AX$6*AW71</f>
        <v>206928.38806046193</v>
      </c>
      <c r="AY71" s="59">
        <v>264</v>
      </c>
      <c r="AZ71" s="28">
        <f t="shared" ref="AZ71:AZ134" si="95">AY71/$AY$6</f>
        <v>2.7684563758389263E-3</v>
      </c>
      <c r="BA71" s="148">
        <f t="shared" ref="BA71:BA134" si="96">AZ71*$BA$6</f>
        <v>263047.41105906037</v>
      </c>
      <c r="BB71" s="150">
        <f t="shared" ref="BB71:BB134" si="97">BA71+AX71+AU71+AR71+AO71</f>
        <v>1001482.8236535611</v>
      </c>
      <c r="BC71" s="45">
        <f t="shared" ref="BC71:BC134" si="98">BB71/C71</f>
        <v>55.446950706099052</v>
      </c>
      <c r="BD71" s="155">
        <f t="shared" ref="BD71:BD134" si="99">J71+T71+AF71+AK71+BB71</f>
        <v>3876070.6436555032</v>
      </c>
      <c r="BE71" s="146">
        <v>1863197</v>
      </c>
      <c r="BF71" s="146">
        <f t="shared" ref="BF71:BF134" si="100">IF(BD71&gt;BE71,0,BE71-BD71)</f>
        <v>0</v>
      </c>
      <c r="BG71" s="146">
        <f t="shared" ref="BG71:BG134" si="101">IF(BD71&lt;BE71,0,BD71-BE71)</f>
        <v>2012873.6436555032</v>
      </c>
      <c r="BH71" s="56">
        <f t="shared" ref="BH71:BH134" si="102">BG71/$BG$6</f>
        <v>1.1903314384805492E-3</v>
      </c>
      <c r="BI71" s="1">
        <f t="shared" ref="BI71:BI134" si="103">$BI$6*BH71</f>
        <v>-1037.9756364741243</v>
      </c>
      <c r="BJ71" s="155">
        <f t="shared" ref="BJ71:BJ134" si="104">BD71+BF71+BI71</f>
        <v>3875032.6680190288</v>
      </c>
      <c r="BK71" s="63">
        <v>6.5</v>
      </c>
      <c r="BL71" s="1">
        <f t="shared" ref="BL71:BL134" si="105">IF(BK71&gt;=5,0,BJ71*(5-BK71)/5*-0.25)</f>
        <v>0</v>
      </c>
      <c r="BM71" s="106">
        <v>724.18</v>
      </c>
      <c r="BN71" s="21">
        <f t="shared" ref="BN71:BN134" si="106">IF(BM71&gt;=441,0,BJ71*(441-BM71)/441*-0.25)</f>
        <v>0</v>
      </c>
      <c r="BO71" s="150">
        <f t="shared" ref="BO71:BO134" si="107">BJ71+BL71+BN71</f>
        <v>3875032.6680190288</v>
      </c>
      <c r="BP71" s="146">
        <f t="shared" ref="BP71:BP134" si="108">IF(BK71&lt;5,0,IF(BM71&lt;441,0,IF(BF71&lt;&gt;0,0,BO71)))</f>
        <v>3875032.6680190288</v>
      </c>
      <c r="BQ71" s="56">
        <f t="shared" ref="BQ71:BQ134" si="109">BP71/$BP$6</f>
        <v>1.2405450078334381E-3</v>
      </c>
      <c r="BR71" s="158">
        <f t="shared" ref="BR71:BR134" si="110">$BR$6*BQ71</f>
        <v>8074.4053188334055</v>
      </c>
      <c r="BS71" s="159">
        <f t="shared" si="63"/>
        <v>3883107</v>
      </c>
      <c r="BT71" s="66">
        <f t="shared" ref="BT71:BT134" si="111">BS71/C71</f>
        <v>214.98765363747094</v>
      </c>
      <c r="BU71" s="160"/>
    </row>
    <row r="72" spans="1:73" ht="15.6" x14ac:dyDescent="0.3">
      <c r="A72" s="2" t="s">
        <v>308</v>
      </c>
      <c r="B72" s="8" t="s">
        <v>9</v>
      </c>
      <c r="C72" s="138">
        <v>23009</v>
      </c>
      <c r="D72" s="142">
        <v>0</v>
      </c>
      <c r="E72" s="143">
        <v>0</v>
      </c>
      <c r="F72" s="144">
        <v>0</v>
      </c>
      <c r="G72" s="143">
        <v>0</v>
      </c>
      <c r="H72" s="143">
        <v>0</v>
      </c>
      <c r="I72" s="144">
        <v>0</v>
      </c>
      <c r="J72" s="143">
        <f t="shared" si="65"/>
        <v>0</v>
      </c>
      <c r="K72" s="33">
        <f t="shared" si="66"/>
        <v>0</v>
      </c>
      <c r="L72" s="25">
        <v>10675</v>
      </c>
      <c r="M72" s="28">
        <f t="shared" si="67"/>
        <v>3.2848822181247954E-3</v>
      </c>
      <c r="N72" s="146">
        <f t="shared" si="68"/>
        <v>416151.3012622564</v>
      </c>
      <c r="O72" s="30">
        <v>1159</v>
      </c>
      <c r="P72" s="30">
        <v>718.5</v>
      </c>
      <c r="Q72" s="30">
        <f t="shared" ref="Q72:Q135" si="112">O72+P72/2</f>
        <v>1518.25</v>
      </c>
      <c r="R72" s="28">
        <f t="shared" si="69"/>
        <v>1.5260757162730483E-3</v>
      </c>
      <c r="S72" s="148">
        <f t="shared" si="70"/>
        <v>193333.68838846809</v>
      </c>
      <c r="T72" s="150">
        <f t="shared" si="71"/>
        <v>609484.98965072446</v>
      </c>
      <c r="U72" s="1">
        <f t="shared" si="72"/>
        <v>26.488982122244533</v>
      </c>
      <c r="V72" s="151">
        <v>148629625.41999996</v>
      </c>
      <c r="W72" s="40">
        <f t="shared" si="73"/>
        <v>3.5619687495273791</v>
      </c>
      <c r="X72" s="28">
        <f t="shared" si="74"/>
        <v>2.547499183078443E-3</v>
      </c>
      <c r="Y72" s="67">
        <f t="shared" si="75"/>
        <v>6459.6299456734305</v>
      </c>
      <c r="Z72" s="148">
        <f t="shared" si="76"/>
        <v>1532999.3930838217</v>
      </c>
      <c r="AA72" s="152">
        <v>31496743.3193</v>
      </c>
      <c r="AB72" s="40">
        <f t="shared" si="77"/>
        <v>16.808534000897652</v>
      </c>
      <c r="AC72" s="40">
        <f t="shared" si="78"/>
        <v>3.3241333612324402E-3</v>
      </c>
      <c r="AD72" s="72">
        <f t="shared" si="79"/>
        <v>1368.8879707636142</v>
      </c>
      <c r="AE72" s="146">
        <f t="shared" si="80"/>
        <v>1179144.8196949279</v>
      </c>
      <c r="AF72" s="150">
        <f t="shared" si="81"/>
        <v>2712144.2127787499</v>
      </c>
      <c r="AG72" s="45">
        <f t="shared" si="82"/>
        <v>117.87318930760789</v>
      </c>
      <c r="AH72" s="25">
        <v>265.68090000000001</v>
      </c>
      <c r="AI72" s="28">
        <f t="shared" si="83"/>
        <v>2.8478287918776564E-4</v>
      </c>
      <c r="AJ72" s="146">
        <f t="shared" si="84"/>
        <v>54117.810732406069</v>
      </c>
      <c r="AK72" s="150">
        <f t="shared" si="85"/>
        <v>54117.810732406069</v>
      </c>
      <c r="AL72" s="1">
        <f t="shared" si="86"/>
        <v>2.352027933956542</v>
      </c>
      <c r="AM72" s="50">
        <v>2264.8888888888887</v>
      </c>
      <c r="AN72" s="28">
        <f t="shared" si="87"/>
        <v>2.2779924074370021E-3</v>
      </c>
      <c r="AO72" s="146">
        <f t="shared" si="88"/>
        <v>72146.098093146036</v>
      </c>
      <c r="AP72" s="75">
        <v>15.666666666666666</v>
      </c>
      <c r="AQ72" s="28">
        <f t="shared" si="89"/>
        <v>1.9725521467243031E-3</v>
      </c>
      <c r="AR72" s="148">
        <f t="shared" si="90"/>
        <v>187423.84380811671</v>
      </c>
      <c r="AS72" s="25">
        <v>88.583333333333329</v>
      </c>
      <c r="AT72" s="56">
        <f t="shared" si="91"/>
        <v>2.040448092382584E-3</v>
      </c>
      <c r="AU72" s="146">
        <f t="shared" si="92"/>
        <v>258497.891984644</v>
      </c>
      <c r="AV72" s="77">
        <v>109.11111111111111</v>
      </c>
      <c r="AW72" s="28">
        <f t="shared" si="93"/>
        <v>2.8251594546464102E-3</v>
      </c>
      <c r="AX72" s="148">
        <f t="shared" si="94"/>
        <v>357910.48362020898</v>
      </c>
      <c r="AY72" s="59">
        <v>297</v>
      </c>
      <c r="AZ72" s="28">
        <f t="shared" si="95"/>
        <v>3.1145134228187919E-3</v>
      </c>
      <c r="BA72" s="148">
        <f t="shared" si="96"/>
        <v>295928.33744144294</v>
      </c>
      <c r="BB72" s="150">
        <f t="shared" si="97"/>
        <v>1171906.6549475587</v>
      </c>
      <c r="BC72" s="45">
        <f t="shared" si="98"/>
        <v>50.932533136927233</v>
      </c>
      <c r="BD72" s="155">
        <f t="shared" si="99"/>
        <v>4547653.6681094393</v>
      </c>
      <c r="BE72" s="146">
        <v>3206001</v>
      </c>
      <c r="BF72" s="146">
        <f t="shared" si="100"/>
        <v>0</v>
      </c>
      <c r="BG72" s="146">
        <f t="shared" si="101"/>
        <v>1341652.6681094393</v>
      </c>
      <c r="BH72" s="56">
        <f t="shared" si="102"/>
        <v>7.9339870905741712E-4</v>
      </c>
      <c r="BI72" s="1">
        <f t="shared" si="103"/>
        <v>-691.84808817857515</v>
      </c>
      <c r="BJ72" s="155">
        <f t="shared" si="104"/>
        <v>4546961.8200212605</v>
      </c>
      <c r="BK72" s="63">
        <v>6.6</v>
      </c>
      <c r="BL72" s="1">
        <f t="shared" si="105"/>
        <v>0</v>
      </c>
      <c r="BM72" s="106">
        <v>627</v>
      </c>
      <c r="BN72" s="21">
        <f t="shared" si="106"/>
        <v>0</v>
      </c>
      <c r="BO72" s="150">
        <f t="shared" si="107"/>
        <v>4546961.8200212605</v>
      </c>
      <c r="BP72" s="146">
        <f t="shared" si="108"/>
        <v>4546961.8200212605</v>
      </c>
      <c r="BQ72" s="56">
        <f t="shared" si="109"/>
        <v>1.4556550279407657E-3</v>
      </c>
      <c r="BR72" s="158">
        <f t="shared" si="110"/>
        <v>9474.5040492473618</v>
      </c>
      <c r="BS72" s="159">
        <f t="shared" ref="BS72:BS135" si="113">ROUND(BJ72+BL72+BR72,0)</f>
        <v>4556436</v>
      </c>
      <c r="BT72" s="66">
        <f t="shared" si="111"/>
        <v>198.02842366030683</v>
      </c>
      <c r="BU72" s="160"/>
    </row>
    <row r="73" spans="1:73" ht="15.6" x14ac:dyDescent="0.3">
      <c r="A73" s="2" t="s">
        <v>519</v>
      </c>
      <c r="B73" s="8" t="s">
        <v>220</v>
      </c>
      <c r="C73" s="138">
        <v>22401</v>
      </c>
      <c r="D73" s="142">
        <v>0</v>
      </c>
      <c r="E73" s="143">
        <v>0</v>
      </c>
      <c r="F73" s="144">
        <v>0</v>
      </c>
      <c r="G73" s="143">
        <v>0</v>
      </c>
      <c r="H73" s="143">
        <f>C73/($C$9+$C$59+$C$61+$C$66+$C$73+$C$79+$C$93+$C$104+$C$126+$C$139+$C$166+$C$174+$C$198+$C$213+$C$232+$C$249+$C$259+$C$261+$C$262+$C$267+$C$274)*$H$6</f>
        <v>1887875.4350027805</v>
      </c>
      <c r="I73" s="144">
        <v>0</v>
      </c>
      <c r="J73" s="143">
        <f t="shared" si="65"/>
        <v>1887875.4350027805</v>
      </c>
      <c r="K73" s="33">
        <f t="shared" si="66"/>
        <v>84.276391009454059</v>
      </c>
      <c r="L73" s="25">
        <v>11492</v>
      </c>
      <c r="M73" s="28">
        <f t="shared" si="67"/>
        <v>3.5362872553339718E-3</v>
      </c>
      <c r="N73" s="146">
        <f t="shared" si="68"/>
        <v>448001.00741038413</v>
      </c>
      <c r="O73" s="30">
        <v>4199</v>
      </c>
      <c r="P73" s="30">
        <v>3624.5</v>
      </c>
      <c r="Q73" s="30">
        <f t="shared" si="112"/>
        <v>6011.25</v>
      </c>
      <c r="R73" s="28">
        <f t="shared" si="69"/>
        <v>6.0422345789207053E-3</v>
      </c>
      <c r="S73" s="148">
        <f t="shared" si="70"/>
        <v>765471.51939745015</v>
      </c>
      <c r="T73" s="150">
        <f t="shared" si="71"/>
        <v>1213472.5268078344</v>
      </c>
      <c r="U73" s="1">
        <f t="shared" si="72"/>
        <v>54.170462336852566</v>
      </c>
      <c r="V73" s="151">
        <v>95387427.720001101</v>
      </c>
      <c r="W73" s="40">
        <f t="shared" si="73"/>
        <v>5.260701677300605</v>
      </c>
      <c r="X73" s="28">
        <f t="shared" si="74"/>
        <v>3.7624230215722375E-3</v>
      </c>
      <c r="Y73" s="67">
        <f t="shared" si="75"/>
        <v>4258.1772117316686</v>
      </c>
      <c r="Z73" s="148">
        <f t="shared" si="76"/>
        <v>2264099.7284344314</v>
      </c>
      <c r="AA73" s="152">
        <v>29797688.4989</v>
      </c>
      <c r="AB73" s="40">
        <f t="shared" si="77"/>
        <v>16.840393543228174</v>
      </c>
      <c r="AC73" s="40">
        <f t="shared" si="78"/>
        <v>3.3304340515561072E-3</v>
      </c>
      <c r="AD73" s="72">
        <f t="shared" si="79"/>
        <v>1330.1945671577162</v>
      </c>
      <c r="AE73" s="146">
        <f t="shared" si="80"/>
        <v>1181379.8161731977</v>
      </c>
      <c r="AF73" s="150">
        <f t="shared" si="81"/>
        <v>3445479.5446076291</v>
      </c>
      <c r="AG73" s="45">
        <f t="shared" si="82"/>
        <v>153.80918461709874</v>
      </c>
      <c r="AH73" s="25">
        <v>1916.3037999999999</v>
      </c>
      <c r="AI73" s="28">
        <f t="shared" si="83"/>
        <v>2.0540825989465413E-3</v>
      </c>
      <c r="AJ73" s="146">
        <f t="shared" si="84"/>
        <v>390341.06838011509</v>
      </c>
      <c r="AK73" s="150">
        <f t="shared" si="85"/>
        <v>390341.06838011509</v>
      </c>
      <c r="AL73" s="1">
        <f t="shared" si="86"/>
        <v>17.425162643637119</v>
      </c>
      <c r="AM73" s="50">
        <v>4148.8888888888887</v>
      </c>
      <c r="AN73" s="28">
        <f t="shared" si="87"/>
        <v>4.1728922926657017E-3</v>
      </c>
      <c r="AO73" s="146">
        <f t="shared" si="88"/>
        <v>132159.30645594944</v>
      </c>
      <c r="AP73" s="75">
        <v>47</v>
      </c>
      <c r="AQ73" s="28">
        <f t="shared" si="89"/>
        <v>5.9176564401729088E-3</v>
      </c>
      <c r="AR73" s="148">
        <f t="shared" si="90"/>
        <v>562271.53142435011</v>
      </c>
      <c r="AS73" s="25">
        <v>214.58333333333334</v>
      </c>
      <c r="AT73" s="56">
        <f t="shared" si="91"/>
        <v>4.9427599603811424E-3</v>
      </c>
      <c r="AU73" s="146">
        <f t="shared" si="92"/>
        <v>626182.56995339447</v>
      </c>
      <c r="AV73" s="77">
        <v>174.11111111111111</v>
      </c>
      <c r="AW73" s="28">
        <f t="shared" si="93"/>
        <v>4.5081719607239553E-3</v>
      </c>
      <c r="AX73" s="148">
        <f t="shared" si="94"/>
        <v>571125.9957564841</v>
      </c>
      <c r="AY73" s="59">
        <v>341</v>
      </c>
      <c r="AZ73" s="28">
        <f t="shared" si="95"/>
        <v>3.5759228187919462E-3</v>
      </c>
      <c r="BA73" s="148">
        <f t="shared" si="96"/>
        <v>339769.572617953</v>
      </c>
      <c r="BB73" s="150">
        <f t="shared" si="97"/>
        <v>2231508.9762081308</v>
      </c>
      <c r="BC73" s="45">
        <f t="shared" si="98"/>
        <v>99.616489273163282</v>
      </c>
      <c r="BD73" s="155">
        <f t="shared" si="99"/>
        <v>9168677.5510064885</v>
      </c>
      <c r="BE73" s="146">
        <v>3762504</v>
      </c>
      <c r="BF73" s="146">
        <f t="shared" si="100"/>
        <v>0</v>
      </c>
      <c r="BG73" s="146">
        <f t="shared" si="101"/>
        <v>5406173.5510064885</v>
      </c>
      <c r="BH73" s="56">
        <f t="shared" si="102"/>
        <v>3.1969907102357611E-3</v>
      </c>
      <c r="BI73" s="1">
        <f t="shared" si="103"/>
        <v>-2787.7936850048609</v>
      </c>
      <c r="BJ73" s="155">
        <f t="shared" si="104"/>
        <v>9165889.7573214844</v>
      </c>
      <c r="BK73" s="63">
        <v>7.7</v>
      </c>
      <c r="BL73" s="1">
        <f t="shared" si="105"/>
        <v>0</v>
      </c>
      <c r="BM73" s="106">
        <v>818.64</v>
      </c>
      <c r="BN73" s="21">
        <f t="shared" si="106"/>
        <v>0</v>
      </c>
      <c r="BO73" s="150">
        <f t="shared" si="107"/>
        <v>9165889.7573214844</v>
      </c>
      <c r="BP73" s="146">
        <f t="shared" si="108"/>
        <v>9165889.7573214844</v>
      </c>
      <c r="BQ73" s="56">
        <f t="shared" si="109"/>
        <v>2.934349141012448E-3</v>
      </c>
      <c r="BR73" s="158">
        <f t="shared" si="110"/>
        <v>19098.963892397773</v>
      </c>
      <c r="BS73" s="159">
        <f t="shared" si="113"/>
        <v>9184989</v>
      </c>
      <c r="BT73" s="66">
        <f t="shared" si="111"/>
        <v>410.02584706039909</v>
      </c>
      <c r="BU73" s="160"/>
    </row>
    <row r="74" spans="1:73" ht="15.6" x14ac:dyDescent="0.3">
      <c r="A74" s="2" t="s">
        <v>507</v>
      </c>
      <c r="B74" s="8" t="s">
        <v>208</v>
      </c>
      <c r="C74" s="138">
        <v>21013</v>
      </c>
      <c r="D74" s="142">
        <v>0</v>
      </c>
      <c r="E74" s="143">
        <v>0</v>
      </c>
      <c r="F74" s="144">
        <v>0</v>
      </c>
      <c r="G74" s="143">
        <v>0</v>
      </c>
      <c r="H74" s="143">
        <v>0</v>
      </c>
      <c r="I74" s="144">
        <v>0</v>
      </c>
      <c r="J74" s="143">
        <f t="shared" si="65"/>
        <v>0</v>
      </c>
      <c r="K74" s="33">
        <f t="shared" si="66"/>
        <v>0</v>
      </c>
      <c r="L74" s="25">
        <v>7084</v>
      </c>
      <c r="M74" s="28">
        <f t="shared" si="67"/>
        <v>2.1798693801588806E-3</v>
      </c>
      <c r="N74" s="146">
        <f t="shared" si="68"/>
        <v>276160.73237862525</v>
      </c>
      <c r="O74" s="30">
        <v>642</v>
      </c>
      <c r="P74" s="30">
        <v>354</v>
      </c>
      <c r="Q74" s="30">
        <f t="shared" si="112"/>
        <v>819</v>
      </c>
      <c r="R74" s="28">
        <f t="shared" si="69"/>
        <v>8.232214797481485E-4</v>
      </c>
      <c r="S74" s="148">
        <f t="shared" si="70"/>
        <v>104291.3161799146</v>
      </c>
      <c r="T74" s="150">
        <f t="shared" si="71"/>
        <v>380452.04855853983</v>
      </c>
      <c r="U74" s="1">
        <f t="shared" si="72"/>
        <v>18.105556015730254</v>
      </c>
      <c r="V74" s="151">
        <v>118434449.85000099</v>
      </c>
      <c r="W74" s="40">
        <f t="shared" si="73"/>
        <v>3.7281903159023817</v>
      </c>
      <c r="X74" s="28">
        <f t="shared" si="74"/>
        <v>2.6663798735972813E-3</v>
      </c>
      <c r="Y74" s="67">
        <f t="shared" si="75"/>
        <v>5636.246602103507</v>
      </c>
      <c r="Z74" s="148">
        <f t="shared" si="76"/>
        <v>1604537.797345266</v>
      </c>
      <c r="AA74" s="152">
        <v>23471604.424799997</v>
      </c>
      <c r="AB74" s="40">
        <f t="shared" si="77"/>
        <v>18.811929555759903</v>
      </c>
      <c r="AC74" s="40">
        <f t="shared" si="78"/>
        <v>3.720334124446337E-3</v>
      </c>
      <c r="AD74" s="72">
        <f t="shared" si="79"/>
        <v>1117.0039701518106</v>
      </c>
      <c r="AE74" s="146">
        <f t="shared" si="80"/>
        <v>1319686.135801943</v>
      </c>
      <c r="AF74" s="150">
        <f t="shared" si="81"/>
        <v>2924223.9331472088</v>
      </c>
      <c r="AG74" s="45">
        <f t="shared" si="82"/>
        <v>139.16261043864316</v>
      </c>
      <c r="AH74" s="25">
        <v>2275.4823000000001</v>
      </c>
      <c r="AI74" s="28">
        <f t="shared" si="83"/>
        <v>2.4390853875261606E-3</v>
      </c>
      <c r="AJ74" s="146">
        <f t="shared" si="84"/>
        <v>463503.85156155389</v>
      </c>
      <c r="AK74" s="150">
        <f t="shared" si="85"/>
        <v>463503.85156155389</v>
      </c>
      <c r="AL74" s="1">
        <f t="shared" si="86"/>
        <v>22.057957053326696</v>
      </c>
      <c r="AM74" s="50">
        <v>2336.6111111111113</v>
      </c>
      <c r="AN74" s="28">
        <f t="shared" si="87"/>
        <v>2.3501295786988053E-3</v>
      </c>
      <c r="AO74" s="146">
        <f t="shared" si="88"/>
        <v>74430.748128424981</v>
      </c>
      <c r="AP74" s="75">
        <v>9</v>
      </c>
      <c r="AQ74" s="28">
        <f t="shared" si="89"/>
        <v>1.1331682545011954E-3</v>
      </c>
      <c r="AR74" s="148">
        <f t="shared" si="90"/>
        <v>107669.01665572662</v>
      </c>
      <c r="AS74" s="25">
        <v>80.833333333333343</v>
      </c>
      <c r="AT74" s="56">
        <f t="shared" si="91"/>
        <v>1.8619328782794986E-3</v>
      </c>
      <c r="AU74" s="146">
        <f t="shared" si="92"/>
        <v>235882.36615720106</v>
      </c>
      <c r="AV74" s="77">
        <v>50.388888888888886</v>
      </c>
      <c r="AW74" s="28">
        <f t="shared" si="93"/>
        <v>1.304694310266952E-3</v>
      </c>
      <c r="AX74" s="148">
        <f t="shared" si="94"/>
        <v>165287.58077572784</v>
      </c>
      <c r="AY74" s="59">
        <v>132</v>
      </c>
      <c r="AZ74" s="28">
        <f t="shared" si="95"/>
        <v>1.3842281879194631E-3</v>
      </c>
      <c r="BA74" s="148">
        <f t="shared" si="96"/>
        <v>131523.70552953018</v>
      </c>
      <c r="BB74" s="150">
        <f t="shared" si="97"/>
        <v>714793.41724661074</v>
      </c>
      <c r="BC74" s="45">
        <f t="shared" si="98"/>
        <v>34.016723801770844</v>
      </c>
      <c r="BD74" s="155">
        <f t="shared" si="99"/>
        <v>4482973.2505139131</v>
      </c>
      <c r="BE74" s="146">
        <v>2420873</v>
      </c>
      <c r="BF74" s="146">
        <f t="shared" si="100"/>
        <v>0</v>
      </c>
      <c r="BG74" s="146">
        <f t="shared" si="101"/>
        <v>2062100.2505139131</v>
      </c>
      <c r="BH74" s="56">
        <f t="shared" si="102"/>
        <v>1.2194420475532943E-3</v>
      </c>
      <c r="BI74" s="1">
        <f t="shared" si="103"/>
        <v>-1063.3602495353425</v>
      </c>
      <c r="BJ74" s="155">
        <f t="shared" si="104"/>
        <v>4481909.8902643779</v>
      </c>
      <c r="BK74" s="63">
        <v>7</v>
      </c>
      <c r="BL74" s="1">
        <f t="shared" si="105"/>
        <v>0</v>
      </c>
      <c r="BM74" s="106">
        <v>755.67</v>
      </c>
      <c r="BN74" s="21">
        <f t="shared" si="106"/>
        <v>0</v>
      </c>
      <c r="BO74" s="150">
        <f t="shared" si="107"/>
        <v>4481909.8902643779</v>
      </c>
      <c r="BP74" s="146">
        <f t="shared" si="108"/>
        <v>4481909.8902643779</v>
      </c>
      <c r="BQ74" s="56">
        <f t="shared" si="109"/>
        <v>1.4348294366171479E-3</v>
      </c>
      <c r="BR74" s="158">
        <f t="shared" si="110"/>
        <v>9338.955347435287</v>
      </c>
      <c r="BS74" s="159">
        <f t="shared" si="113"/>
        <v>4491249</v>
      </c>
      <c r="BT74" s="66">
        <f t="shared" si="111"/>
        <v>213.73668681292534</v>
      </c>
      <c r="BU74" s="160"/>
    </row>
    <row r="75" spans="1:73" ht="15.6" x14ac:dyDescent="0.3">
      <c r="A75" s="2" t="s">
        <v>309</v>
      </c>
      <c r="B75" s="8" t="s">
        <v>10</v>
      </c>
      <c r="C75" s="138">
        <v>19630</v>
      </c>
      <c r="D75" s="142">
        <v>0</v>
      </c>
      <c r="E75" s="143">
        <v>0</v>
      </c>
      <c r="F75" s="144">
        <v>0</v>
      </c>
      <c r="G75" s="143">
        <v>0</v>
      </c>
      <c r="H75" s="143">
        <v>0</v>
      </c>
      <c r="I75" s="144">
        <v>0</v>
      </c>
      <c r="J75" s="143">
        <f t="shared" si="65"/>
        <v>0</v>
      </c>
      <c r="K75" s="33">
        <f t="shared" si="66"/>
        <v>0</v>
      </c>
      <c r="L75" s="25">
        <v>5351</v>
      </c>
      <c r="M75" s="28">
        <f t="shared" si="67"/>
        <v>1.6465952926637733E-3</v>
      </c>
      <c r="N75" s="146">
        <f t="shared" si="68"/>
        <v>208601.93096527719</v>
      </c>
      <c r="O75" s="30">
        <v>1203</v>
      </c>
      <c r="P75" s="30">
        <v>445</v>
      </c>
      <c r="Q75" s="30">
        <f t="shared" si="112"/>
        <v>1425.5</v>
      </c>
      <c r="R75" s="28">
        <f t="shared" si="69"/>
        <v>1.4328476427118261E-3</v>
      </c>
      <c r="S75" s="148">
        <f t="shared" si="70"/>
        <v>181522.91967578544</v>
      </c>
      <c r="T75" s="150">
        <f t="shared" si="71"/>
        <v>390124.8506410626</v>
      </c>
      <c r="U75" s="1">
        <f t="shared" si="72"/>
        <v>19.873909864547255</v>
      </c>
      <c r="V75" s="151">
        <v>85222788.849999785</v>
      </c>
      <c r="W75" s="40">
        <f t="shared" si="73"/>
        <v>4.521524174457956</v>
      </c>
      <c r="X75" s="28">
        <f t="shared" si="74"/>
        <v>3.2337676017593978E-3</v>
      </c>
      <c r="Y75" s="67">
        <f t="shared" si="75"/>
        <v>4341.456385634222</v>
      </c>
      <c r="Z75" s="148">
        <f t="shared" si="76"/>
        <v>1945972.6636224929</v>
      </c>
      <c r="AA75" s="152">
        <v>25434222.232999999</v>
      </c>
      <c r="AB75" s="40">
        <f t="shared" si="77"/>
        <v>15.150331567836938</v>
      </c>
      <c r="AC75" s="40">
        <f t="shared" si="78"/>
        <v>2.99619958502569E-3</v>
      </c>
      <c r="AD75" s="72">
        <f t="shared" si="79"/>
        <v>1295.6812141110545</v>
      </c>
      <c r="AE75" s="146">
        <f t="shared" si="80"/>
        <v>1062819.3383147761</v>
      </c>
      <c r="AF75" s="150">
        <f t="shared" si="81"/>
        <v>3008792.0019372692</v>
      </c>
      <c r="AG75" s="45">
        <f t="shared" si="82"/>
        <v>153.27519113282065</v>
      </c>
      <c r="AH75" s="25">
        <v>3304.7930000000001</v>
      </c>
      <c r="AI75" s="28">
        <f t="shared" si="83"/>
        <v>3.5424016768219832E-3</v>
      </c>
      <c r="AJ75" s="146">
        <f t="shared" si="84"/>
        <v>673169.06139575876</v>
      </c>
      <c r="AK75" s="150">
        <f t="shared" si="85"/>
        <v>673169.06139575876</v>
      </c>
      <c r="AL75" s="1">
        <f t="shared" si="86"/>
        <v>34.29287118674268</v>
      </c>
      <c r="AM75" s="50">
        <v>2220.5277777777778</v>
      </c>
      <c r="AN75" s="28">
        <f t="shared" si="87"/>
        <v>2.2333746450415343E-3</v>
      </c>
      <c r="AO75" s="146">
        <f t="shared" si="88"/>
        <v>70733.012846693513</v>
      </c>
      <c r="AP75" s="75">
        <v>6.666666666666667</v>
      </c>
      <c r="AQ75" s="28">
        <f t="shared" si="89"/>
        <v>8.3938389222310776E-4</v>
      </c>
      <c r="AR75" s="148">
        <f t="shared" si="90"/>
        <v>79754.827152390091</v>
      </c>
      <c r="AS75" s="25">
        <v>100.66666666666667</v>
      </c>
      <c r="AT75" s="56">
        <f t="shared" si="91"/>
        <v>2.3187782649089009E-3</v>
      </c>
      <c r="AU75" s="146">
        <f t="shared" si="92"/>
        <v>293758.65805968951</v>
      </c>
      <c r="AV75" s="77">
        <v>58.472222222222221</v>
      </c>
      <c r="AW75" s="28">
        <f t="shared" si="93"/>
        <v>1.5139920193560827E-3</v>
      </c>
      <c r="AX75" s="148">
        <f t="shared" si="94"/>
        <v>191802.8431824185</v>
      </c>
      <c r="AY75" s="59">
        <v>175</v>
      </c>
      <c r="AZ75" s="28">
        <f t="shared" si="95"/>
        <v>1.8351510067114093E-3</v>
      </c>
      <c r="BA75" s="148">
        <f t="shared" si="96"/>
        <v>174368.54899748322</v>
      </c>
      <c r="BB75" s="150">
        <f t="shared" si="97"/>
        <v>810417.89023867471</v>
      </c>
      <c r="BC75" s="45">
        <f t="shared" si="98"/>
        <v>41.284660735541252</v>
      </c>
      <c r="BD75" s="155">
        <f t="shared" si="99"/>
        <v>4882503.8042127648</v>
      </c>
      <c r="BE75" s="146">
        <v>2281414</v>
      </c>
      <c r="BF75" s="146">
        <f t="shared" si="100"/>
        <v>0</v>
      </c>
      <c r="BG75" s="146">
        <f t="shared" si="101"/>
        <v>2601089.8042127648</v>
      </c>
      <c r="BH75" s="56">
        <f t="shared" si="102"/>
        <v>1.5381785031686609E-3</v>
      </c>
      <c r="BI75" s="1">
        <f t="shared" si="103"/>
        <v>-1341.3002120445935</v>
      </c>
      <c r="BJ75" s="155">
        <f t="shared" si="104"/>
        <v>4881162.5040007206</v>
      </c>
      <c r="BK75" s="63">
        <v>7.5</v>
      </c>
      <c r="BL75" s="1">
        <f t="shared" si="105"/>
        <v>0</v>
      </c>
      <c r="BM75" s="106">
        <v>787</v>
      </c>
      <c r="BN75" s="21">
        <f t="shared" si="106"/>
        <v>0</v>
      </c>
      <c r="BO75" s="150">
        <f t="shared" si="107"/>
        <v>4881162.5040007206</v>
      </c>
      <c r="BP75" s="146">
        <f t="shared" si="108"/>
        <v>4881162.5040007206</v>
      </c>
      <c r="BQ75" s="56">
        <f t="shared" si="109"/>
        <v>1.56264534922164E-3</v>
      </c>
      <c r="BR75" s="158">
        <f t="shared" si="110"/>
        <v>10170.877992763302</v>
      </c>
      <c r="BS75" s="159">
        <f t="shared" si="113"/>
        <v>4891333</v>
      </c>
      <c r="BT75" s="66">
        <f t="shared" si="111"/>
        <v>249.17641365257259</v>
      </c>
      <c r="BU75" s="160"/>
    </row>
    <row r="76" spans="1:73" ht="15.6" x14ac:dyDescent="0.3">
      <c r="A76" s="2" t="s">
        <v>526</v>
      </c>
      <c r="B76" s="8" t="s">
        <v>229</v>
      </c>
      <c r="C76" s="138">
        <v>36860</v>
      </c>
      <c r="D76" s="142">
        <v>0</v>
      </c>
      <c r="E76" s="143">
        <v>0</v>
      </c>
      <c r="F76" s="144">
        <v>0</v>
      </c>
      <c r="G76" s="143">
        <v>0</v>
      </c>
      <c r="H76" s="143">
        <v>0</v>
      </c>
      <c r="I76" s="144">
        <v>0</v>
      </c>
      <c r="J76" s="143">
        <f t="shared" si="65"/>
        <v>0</v>
      </c>
      <c r="K76" s="33">
        <f t="shared" si="66"/>
        <v>0</v>
      </c>
      <c r="L76" s="25">
        <v>13775</v>
      </c>
      <c r="M76" s="28">
        <f t="shared" si="67"/>
        <v>4.2388058599221595E-3</v>
      </c>
      <c r="N76" s="146">
        <f t="shared" si="68"/>
        <v>537000.85947424651</v>
      </c>
      <c r="O76" s="30">
        <v>1670</v>
      </c>
      <c r="P76" s="30">
        <v>723</v>
      </c>
      <c r="Q76" s="30">
        <f t="shared" si="112"/>
        <v>2031.5</v>
      </c>
      <c r="R76" s="28">
        <f t="shared" si="69"/>
        <v>2.0419712284595404E-3</v>
      </c>
      <c r="S76" s="148">
        <f t="shared" si="70"/>
        <v>258690.8532594585</v>
      </c>
      <c r="T76" s="150">
        <f t="shared" si="71"/>
        <v>795691.71273370506</v>
      </c>
      <c r="U76" s="1">
        <f t="shared" si="72"/>
        <v>21.58686144150041</v>
      </c>
      <c r="V76" s="151">
        <v>201285766.35999891</v>
      </c>
      <c r="W76" s="40">
        <f t="shared" si="73"/>
        <v>6.7499040025018058</v>
      </c>
      <c r="X76" s="28">
        <f t="shared" si="74"/>
        <v>4.8274918005703545E-3</v>
      </c>
      <c r="Y76" s="67">
        <f t="shared" si="75"/>
        <v>5460.8184036896073</v>
      </c>
      <c r="Z76" s="148">
        <f t="shared" si="76"/>
        <v>2905022.3252470423</v>
      </c>
      <c r="AA76" s="152">
        <v>44420859.739199996</v>
      </c>
      <c r="AB76" s="40">
        <f t="shared" si="77"/>
        <v>30.586071678415223</v>
      </c>
      <c r="AC76" s="40">
        <f t="shared" si="78"/>
        <v>6.0488428824213335E-3</v>
      </c>
      <c r="AD76" s="72">
        <f t="shared" si="79"/>
        <v>1205.1237042647856</v>
      </c>
      <c r="AE76" s="146">
        <f t="shared" si="80"/>
        <v>2145660.5300911432</v>
      </c>
      <c r="AF76" s="150">
        <f t="shared" si="81"/>
        <v>5050682.855338186</v>
      </c>
      <c r="AG76" s="45">
        <f t="shared" si="82"/>
        <v>137.02340898909893</v>
      </c>
      <c r="AH76" s="25">
        <v>5037.8374999999996</v>
      </c>
      <c r="AI76" s="28">
        <f t="shared" si="83"/>
        <v>5.4000489614800884E-3</v>
      </c>
      <c r="AJ76" s="146">
        <f t="shared" si="84"/>
        <v>1026181.1681818969</v>
      </c>
      <c r="AK76" s="150">
        <f t="shared" si="85"/>
        <v>1026181.1681818969</v>
      </c>
      <c r="AL76" s="1">
        <f t="shared" si="86"/>
        <v>27.839966581169204</v>
      </c>
      <c r="AM76" s="50">
        <v>3864.4444444444443</v>
      </c>
      <c r="AN76" s="28">
        <f t="shared" si="87"/>
        <v>3.8868021944004584E-3</v>
      </c>
      <c r="AO76" s="146">
        <f t="shared" si="88"/>
        <v>123098.57200155119</v>
      </c>
      <c r="AP76" s="75">
        <v>45.333333333333336</v>
      </c>
      <c r="AQ76" s="28">
        <f t="shared" si="89"/>
        <v>5.707810467117133E-3</v>
      </c>
      <c r="AR76" s="148">
        <f t="shared" si="90"/>
        <v>542332.82463625271</v>
      </c>
      <c r="AS76" s="25">
        <v>173</v>
      </c>
      <c r="AT76" s="56">
        <f t="shared" si="91"/>
        <v>3.9849202632043692E-3</v>
      </c>
      <c r="AU76" s="146">
        <f t="shared" si="92"/>
        <v>504836.89911582402</v>
      </c>
      <c r="AV76" s="77">
        <v>92.555555555555557</v>
      </c>
      <c r="AW76" s="28">
        <f t="shared" si="93"/>
        <v>2.3964947308762318E-3</v>
      </c>
      <c r="AX76" s="148">
        <f t="shared" si="94"/>
        <v>303604.31044361921</v>
      </c>
      <c r="AY76" s="59">
        <v>40</v>
      </c>
      <c r="AZ76" s="28">
        <f t="shared" si="95"/>
        <v>4.1946308724832214E-4</v>
      </c>
      <c r="BA76" s="148">
        <f t="shared" si="96"/>
        <v>39855.668342281875</v>
      </c>
      <c r="BB76" s="150">
        <f t="shared" si="97"/>
        <v>1513728.2745395291</v>
      </c>
      <c r="BC76" s="45">
        <f t="shared" si="98"/>
        <v>41.06696349808815</v>
      </c>
      <c r="BD76" s="155">
        <f t="shared" si="99"/>
        <v>8386284.0107933171</v>
      </c>
      <c r="BE76" s="146">
        <v>4391962</v>
      </c>
      <c r="BF76" s="146">
        <f t="shared" si="100"/>
        <v>0</v>
      </c>
      <c r="BG76" s="146">
        <f t="shared" si="101"/>
        <v>3994322.0107933171</v>
      </c>
      <c r="BH76" s="56">
        <f t="shared" si="102"/>
        <v>2.3620792491611843E-3</v>
      </c>
      <c r="BI76" s="1">
        <f t="shared" si="103"/>
        <v>-2059.7462461212358</v>
      </c>
      <c r="BJ76" s="155">
        <f t="shared" si="104"/>
        <v>8384224.2645471962</v>
      </c>
      <c r="BK76" s="63">
        <v>7.9</v>
      </c>
      <c r="BL76" s="1">
        <f t="shared" si="105"/>
        <v>0</v>
      </c>
      <c r="BM76" s="106">
        <v>819</v>
      </c>
      <c r="BN76" s="21">
        <f t="shared" si="106"/>
        <v>0</v>
      </c>
      <c r="BO76" s="150">
        <f t="shared" si="107"/>
        <v>8384224.2645471962</v>
      </c>
      <c r="BP76" s="146">
        <f t="shared" si="108"/>
        <v>8384224.2645471962</v>
      </c>
      <c r="BQ76" s="56">
        <f t="shared" si="109"/>
        <v>2.6841083539192834E-3</v>
      </c>
      <c r="BR76" s="158">
        <f t="shared" si="110"/>
        <v>17470.20755583977</v>
      </c>
      <c r="BS76" s="159">
        <f t="shared" si="113"/>
        <v>8401694</v>
      </c>
      <c r="BT76" s="66">
        <f t="shared" si="111"/>
        <v>227.93526858383072</v>
      </c>
      <c r="BU76" s="160"/>
    </row>
    <row r="77" spans="1:73" ht="15.6" x14ac:dyDescent="0.3">
      <c r="A77" s="2" t="s">
        <v>373</v>
      </c>
      <c r="B77" s="8" t="s">
        <v>74</v>
      </c>
      <c r="C77" s="138">
        <v>8931</v>
      </c>
      <c r="D77" s="142">
        <v>0</v>
      </c>
      <c r="E77" s="143">
        <v>0</v>
      </c>
      <c r="F77" s="144">
        <v>0</v>
      </c>
      <c r="G77" s="143">
        <v>0</v>
      </c>
      <c r="H77" s="143">
        <v>0</v>
      </c>
      <c r="I77" s="144">
        <v>0</v>
      </c>
      <c r="J77" s="143">
        <f t="shared" si="65"/>
        <v>0</v>
      </c>
      <c r="K77" s="33">
        <f t="shared" si="66"/>
        <v>0</v>
      </c>
      <c r="L77" s="25">
        <v>2077</v>
      </c>
      <c r="M77" s="28">
        <f t="shared" si="67"/>
        <v>6.3912884000423423E-4</v>
      </c>
      <c r="N77" s="146">
        <f t="shared" si="68"/>
        <v>80969.20400203341</v>
      </c>
      <c r="O77" s="30">
        <v>0</v>
      </c>
      <c r="P77" s="30">
        <v>313.5</v>
      </c>
      <c r="Q77" s="30">
        <f t="shared" si="112"/>
        <v>156.75</v>
      </c>
      <c r="R77" s="28">
        <f t="shared" si="69"/>
        <v>1.5755795720454491E-4</v>
      </c>
      <c r="S77" s="148">
        <f t="shared" si="70"/>
        <v>19960.517473994645</v>
      </c>
      <c r="T77" s="150">
        <f t="shared" si="71"/>
        <v>100929.72147602806</v>
      </c>
      <c r="U77" s="1">
        <f t="shared" si="72"/>
        <v>11.301054918377345</v>
      </c>
      <c r="V77" s="151">
        <v>51403315.939999908</v>
      </c>
      <c r="W77" s="40">
        <f t="shared" si="73"/>
        <v>1.5517045844494237</v>
      </c>
      <c r="X77" s="28">
        <f t="shared" si="74"/>
        <v>1.1097700286641992E-3</v>
      </c>
      <c r="Y77" s="67">
        <f t="shared" si="75"/>
        <v>5755.6058604859372</v>
      </c>
      <c r="Z77" s="148">
        <f t="shared" si="76"/>
        <v>667822.30656065606</v>
      </c>
      <c r="AA77" s="152">
        <v>9302561.7054999992</v>
      </c>
      <c r="AB77" s="40">
        <f t="shared" si="77"/>
        <v>8.5742791636460165</v>
      </c>
      <c r="AC77" s="40">
        <f t="shared" si="78"/>
        <v>1.6956890716866664E-3</v>
      </c>
      <c r="AD77" s="72">
        <f t="shared" si="79"/>
        <v>1041.6035948382039</v>
      </c>
      <c r="AE77" s="146">
        <f t="shared" si="80"/>
        <v>601499.0276898283</v>
      </c>
      <c r="AF77" s="150">
        <f t="shared" si="81"/>
        <v>1269321.3342504844</v>
      </c>
      <c r="AG77" s="45">
        <f t="shared" si="82"/>
        <v>142.12533134592815</v>
      </c>
      <c r="AH77" s="25">
        <v>2858.8462</v>
      </c>
      <c r="AI77" s="28">
        <f t="shared" si="83"/>
        <v>3.0643921034255862E-3</v>
      </c>
      <c r="AJ77" s="146">
        <f t="shared" si="84"/>
        <v>582332.02900418616</v>
      </c>
      <c r="AK77" s="150">
        <f t="shared" si="85"/>
        <v>582332.02900418616</v>
      </c>
      <c r="AL77" s="1">
        <f t="shared" si="86"/>
        <v>65.203451909549457</v>
      </c>
      <c r="AM77" s="50">
        <v>698.08333333333337</v>
      </c>
      <c r="AN77" s="28">
        <f t="shared" si="87"/>
        <v>7.0212209565467169E-4</v>
      </c>
      <c r="AO77" s="146">
        <f t="shared" si="88"/>
        <v>22236.847419285386</v>
      </c>
      <c r="AP77" s="75">
        <v>2</v>
      </c>
      <c r="AQ77" s="28">
        <f t="shared" si="89"/>
        <v>2.5181516766693233E-4</v>
      </c>
      <c r="AR77" s="148">
        <f t="shared" si="90"/>
        <v>23926.44814571703</v>
      </c>
      <c r="AS77" s="25">
        <v>25.25</v>
      </c>
      <c r="AT77" s="56">
        <f t="shared" si="91"/>
        <v>5.8161408465844122E-4</v>
      </c>
      <c r="AU77" s="146">
        <f t="shared" si="92"/>
        <v>73682.842211991665</v>
      </c>
      <c r="AV77" s="77">
        <v>27.916666666666668</v>
      </c>
      <c r="AW77" s="28">
        <f t="shared" si="93"/>
        <v>7.2283229427689459E-4</v>
      </c>
      <c r="AX77" s="148">
        <f t="shared" si="94"/>
        <v>91573.328930323318</v>
      </c>
      <c r="AY77" s="59">
        <v>40</v>
      </c>
      <c r="AZ77" s="28">
        <f t="shared" si="95"/>
        <v>4.1946308724832214E-4</v>
      </c>
      <c r="BA77" s="148">
        <f t="shared" si="96"/>
        <v>39855.668342281875</v>
      </c>
      <c r="BB77" s="150">
        <f t="shared" si="97"/>
        <v>251275.13504959928</v>
      </c>
      <c r="BC77" s="45">
        <f t="shared" si="98"/>
        <v>28.135162361392819</v>
      </c>
      <c r="BD77" s="155">
        <f t="shared" si="99"/>
        <v>2203858.2197802979</v>
      </c>
      <c r="BE77" s="146">
        <v>984486</v>
      </c>
      <c r="BF77" s="146">
        <f t="shared" si="100"/>
        <v>0</v>
      </c>
      <c r="BG77" s="146">
        <f t="shared" si="101"/>
        <v>1219372.2197802979</v>
      </c>
      <c r="BH77" s="56">
        <f t="shared" si="102"/>
        <v>7.2108703543773687E-4</v>
      </c>
      <c r="BI77" s="1">
        <f t="shared" si="103"/>
        <v>-628.79190649382724</v>
      </c>
      <c r="BJ77" s="155">
        <f t="shared" si="104"/>
        <v>2203229.4278738042</v>
      </c>
      <c r="BK77" s="63">
        <v>7.5</v>
      </c>
      <c r="BL77" s="1">
        <f t="shared" si="105"/>
        <v>0</v>
      </c>
      <c r="BM77" s="106">
        <v>944</v>
      </c>
      <c r="BN77" s="21">
        <f t="shared" si="106"/>
        <v>0</v>
      </c>
      <c r="BO77" s="150">
        <f t="shared" si="107"/>
        <v>2203229.4278738042</v>
      </c>
      <c r="BP77" s="146">
        <f t="shared" si="108"/>
        <v>2203229.4278738042</v>
      </c>
      <c r="BQ77" s="56">
        <f t="shared" si="109"/>
        <v>7.0533734861590806E-4</v>
      </c>
      <c r="BR77" s="158">
        <f t="shared" si="110"/>
        <v>4590.8690158550089</v>
      </c>
      <c r="BS77" s="159">
        <f t="shared" si="113"/>
        <v>2207820</v>
      </c>
      <c r="BT77" s="66">
        <f t="shared" si="111"/>
        <v>247.20859926100101</v>
      </c>
      <c r="BU77" s="160"/>
    </row>
    <row r="78" spans="1:73" ht="15.6" x14ac:dyDescent="0.3">
      <c r="A78" s="2" t="s">
        <v>527</v>
      </c>
      <c r="B78" s="8" t="s">
        <v>230</v>
      </c>
      <c r="C78" s="138">
        <v>13311</v>
      </c>
      <c r="D78" s="142">
        <v>0</v>
      </c>
      <c r="E78" s="143">
        <v>0</v>
      </c>
      <c r="F78" s="144">
        <v>0</v>
      </c>
      <c r="G78" s="143">
        <v>0</v>
      </c>
      <c r="H78" s="143">
        <v>0</v>
      </c>
      <c r="I78" s="144">
        <v>0</v>
      </c>
      <c r="J78" s="143">
        <f t="shared" si="65"/>
        <v>0</v>
      </c>
      <c r="K78" s="33">
        <f t="shared" si="66"/>
        <v>0</v>
      </c>
      <c r="L78" s="25">
        <v>4275</v>
      </c>
      <c r="M78" s="28">
        <f t="shared" si="67"/>
        <v>1.3154914737689462E-3</v>
      </c>
      <c r="N78" s="146">
        <f t="shared" si="68"/>
        <v>166655.43914717998</v>
      </c>
      <c r="O78" s="30">
        <v>162</v>
      </c>
      <c r="P78" s="30">
        <v>113</v>
      </c>
      <c r="Q78" s="30">
        <f t="shared" si="112"/>
        <v>218.5</v>
      </c>
      <c r="R78" s="28">
        <f t="shared" si="69"/>
        <v>2.196262433760323E-4</v>
      </c>
      <c r="S78" s="148">
        <f t="shared" si="70"/>
        <v>27823.75163041678</v>
      </c>
      <c r="T78" s="150">
        <f t="shared" si="71"/>
        <v>194479.19077759676</v>
      </c>
      <c r="U78" s="1">
        <f t="shared" si="72"/>
        <v>14.610411747997652</v>
      </c>
      <c r="V78" s="151">
        <v>83044941.650000289</v>
      </c>
      <c r="W78" s="40">
        <f t="shared" si="73"/>
        <v>2.1335763199973226</v>
      </c>
      <c r="X78" s="28">
        <f t="shared" si="74"/>
        <v>1.5259212852302177E-3</v>
      </c>
      <c r="Y78" s="67">
        <f t="shared" si="75"/>
        <v>6238.8206483359845</v>
      </c>
      <c r="Z78" s="148">
        <f t="shared" si="76"/>
        <v>918248.14692377427</v>
      </c>
      <c r="AA78" s="152">
        <v>13953676.0713</v>
      </c>
      <c r="AB78" s="40">
        <f t="shared" si="77"/>
        <v>12.697924195361709</v>
      </c>
      <c r="AC78" s="40">
        <f t="shared" si="78"/>
        <v>2.5112001697440278E-3</v>
      </c>
      <c r="AD78" s="72">
        <f t="shared" si="79"/>
        <v>1048.2815769889564</v>
      </c>
      <c r="AE78" s="146">
        <f t="shared" si="80"/>
        <v>890779.14439415315</v>
      </c>
      <c r="AF78" s="150">
        <f t="shared" si="81"/>
        <v>1809027.2913179274</v>
      </c>
      <c r="AG78" s="45">
        <f t="shared" si="82"/>
        <v>135.9046871999044</v>
      </c>
      <c r="AH78" s="25">
        <v>2229.4744000000001</v>
      </c>
      <c r="AI78" s="28">
        <f t="shared" si="83"/>
        <v>2.3897696022085755E-3</v>
      </c>
      <c r="AJ78" s="146">
        <f t="shared" si="84"/>
        <v>454132.28279467806</v>
      </c>
      <c r="AK78" s="150">
        <f t="shared" si="85"/>
        <v>454132.28279467806</v>
      </c>
      <c r="AL78" s="1">
        <f t="shared" si="86"/>
        <v>34.117067297323871</v>
      </c>
      <c r="AM78" s="50">
        <v>1273.75</v>
      </c>
      <c r="AN78" s="28">
        <f t="shared" si="87"/>
        <v>1.2811192828078855E-3</v>
      </c>
      <c r="AO78" s="146">
        <f t="shared" si="88"/>
        <v>40574.216641253093</v>
      </c>
      <c r="AP78" s="75">
        <v>6.666666666666667</v>
      </c>
      <c r="AQ78" s="28">
        <f t="shared" si="89"/>
        <v>8.3938389222310776E-4</v>
      </c>
      <c r="AR78" s="148">
        <f t="shared" si="90"/>
        <v>79754.827152390091</v>
      </c>
      <c r="AS78" s="25">
        <v>33</v>
      </c>
      <c r="AT78" s="56">
        <f t="shared" si="91"/>
        <v>7.6012929876152714E-4</v>
      </c>
      <c r="AU78" s="146">
        <f t="shared" si="92"/>
        <v>96298.368039434645</v>
      </c>
      <c r="AV78" s="77">
        <v>35.25</v>
      </c>
      <c r="AW78" s="28">
        <f t="shared" si="93"/>
        <v>9.1271062829589974E-4</v>
      </c>
      <c r="AX78" s="148">
        <f t="shared" si="94"/>
        <v>115628.41235082615</v>
      </c>
      <c r="AY78" s="59">
        <v>73</v>
      </c>
      <c r="AZ78" s="28">
        <f t="shared" si="95"/>
        <v>7.6552013422818792E-4</v>
      </c>
      <c r="BA78" s="148">
        <f t="shared" si="96"/>
        <v>72736.594724664421</v>
      </c>
      <c r="BB78" s="150">
        <f t="shared" si="97"/>
        <v>404992.41890856839</v>
      </c>
      <c r="BC78" s="45">
        <f t="shared" si="98"/>
        <v>30.425393953013927</v>
      </c>
      <c r="BD78" s="155">
        <f t="shared" si="99"/>
        <v>2862631.1837987709</v>
      </c>
      <c r="BE78" s="146">
        <v>1507544</v>
      </c>
      <c r="BF78" s="146">
        <f t="shared" si="100"/>
        <v>0</v>
      </c>
      <c r="BG78" s="146">
        <f t="shared" si="101"/>
        <v>1355087.1837987709</v>
      </c>
      <c r="BH78" s="56">
        <f t="shared" si="102"/>
        <v>8.0134333411432327E-4</v>
      </c>
      <c r="BI78" s="1">
        <f t="shared" si="103"/>
        <v>-698.77584542618411</v>
      </c>
      <c r="BJ78" s="155">
        <f t="shared" si="104"/>
        <v>2861932.4079533448</v>
      </c>
      <c r="BK78" s="63">
        <v>7.3</v>
      </c>
      <c r="BL78" s="1">
        <f t="shared" si="105"/>
        <v>0</v>
      </c>
      <c r="BM78" s="106">
        <v>818</v>
      </c>
      <c r="BN78" s="21">
        <f t="shared" si="106"/>
        <v>0</v>
      </c>
      <c r="BO78" s="150">
        <f t="shared" si="107"/>
        <v>2861932.4079533448</v>
      </c>
      <c r="BP78" s="146">
        <f t="shared" si="108"/>
        <v>2861932.4079533448</v>
      </c>
      <c r="BQ78" s="56">
        <f t="shared" si="109"/>
        <v>9.1621316918038902E-4</v>
      </c>
      <c r="BR78" s="158">
        <f t="shared" si="110"/>
        <v>5963.4083726921262</v>
      </c>
      <c r="BS78" s="159">
        <f t="shared" si="113"/>
        <v>2867896</v>
      </c>
      <c r="BT78" s="66">
        <f t="shared" si="111"/>
        <v>215.45308391555855</v>
      </c>
      <c r="BU78" s="160"/>
    </row>
    <row r="79" spans="1:73" ht="15.6" x14ac:dyDescent="0.3">
      <c r="A79" s="2" t="s">
        <v>347</v>
      </c>
      <c r="B79" s="8" t="s">
        <v>48</v>
      </c>
      <c r="C79" s="138">
        <v>42331</v>
      </c>
      <c r="D79" s="142">
        <v>0</v>
      </c>
      <c r="E79" s="143">
        <v>0</v>
      </c>
      <c r="F79" s="144">
        <v>0</v>
      </c>
      <c r="G79" s="143">
        <v>0</v>
      </c>
      <c r="H79" s="143">
        <f>C79/($C$9+$C$59+$C$61+$C$66+$C$73+$C$79+$C$93+$C$104+$C$126+$C$139+$C$166+$C$174+$C$198+$C$213+$C$232+$C$249+$C$259+$C$261+$C$262+$C$267+$C$274)*$H$6</f>
        <v>3567503.9078212003</v>
      </c>
      <c r="I79" s="144">
        <v>0</v>
      </c>
      <c r="J79" s="143">
        <f t="shared" si="65"/>
        <v>3567503.9078212003</v>
      </c>
      <c r="K79" s="33">
        <f t="shared" si="66"/>
        <v>84.276391009454073</v>
      </c>
      <c r="L79" s="25">
        <v>28405</v>
      </c>
      <c r="M79" s="28">
        <f t="shared" si="67"/>
        <v>8.7407100145981097E-3</v>
      </c>
      <c r="N79" s="146">
        <f t="shared" si="68"/>
        <v>1107332.8067779292</v>
      </c>
      <c r="O79" s="30">
        <v>10935</v>
      </c>
      <c r="P79" s="30">
        <v>5109.5</v>
      </c>
      <c r="Q79" s="30">
        <f t="shared" si="112"/>
        <v>13489.75</v>
      </c>
      <c r="R79" s="28">
        <f t="shared" si="69"/>
        <v>1.3559281998086186E-2</v>
      </c>
      <c r="S79" s="148">
        <f t="shared" si="70"/>
        <v>1717782.396139198</v>
      </c>
      <c r="T79" s="150">
        <f t="shared" si="71"/>
        <v>2825115.2029171269</v>
      </c>
      <c r="U79" s="1">
        <f t="shared" si="72"/>
        <v>66.738683303421297</v>
      </c>
      <c r="V79" s="151">
        <v>218243959.489997</v>
      </c>
      <c r="W79" s="40">
        <f t="shared" si="73"/>
        <v>8.2105986584344883</v>
      </c>
      <c r="X79" s="28">
        <f t="shared" si="74"/>
        <v>5.8721720615101209E-3</v>
      </c>
      <c r="Y79" s="67">
        <f t="shared" si="75"/>
        <v>5155.6532916774231</v>
      </c>
      <c r="Z79" s="148">
        <f t="shared" si="76"/>
        <v>3533675.797100971</v>
      </c>
      <c r="AA79" s="152">
        <v>68945425.569299996</v>
      </c>
      <c r="AB79" s="40">
        <f t="shared" si="77"/>
        <v>25.990318374333203</v>
      </c>
      <c r="AC79" s="40">
        <f t="shared" si="78"/>
        <v>5.1399654706686245E-3</v>
      </c>
      <c r="AD79" s="72">
        <f t="shared" si="79"/>
        <v>1628.721872133897</v>
      </c>
      <c r="AE79" s="146">
        <f t="shared" si="80"/>
        <v>1823261.2833266861</v>
      </c>
      <c r="AF79" s="150">
        <f t="shared" si="81"/>
        <v>5356937.0804276569</v>
      </c>
      <c r="AG79" s="45">
        <f t="shared" si="82"/>
        <v>126.54879592798792</v>
      </c>
      <c r="AH79" s="25">
        <v>7652.8112000000001</v>
      </c>
      <c r="AI79" s="28">
        <f t="shared" si="83"/>
        <v>8.2030345704805271E-3</v>
      </c>
      <c r="AJ79" s="146">
        <f t="shared" si="84"/>
        <v>1558837.6435507308</v>
      </c>
      <c r="AK79" s="150">
        <f t="shared" si="85"/>
        <v>1558837.6435507308</v>
      </c>
      <c r="AL79" s="1">
        <f t="shared" si="86"/>
        <v>36.824966184373885</v>
      </c>
      <c r="AM79" s="50">
        <v>5690.4722222222226</v>
      </c>
      <c r="AN79" s="28">
        <f t="shared" si="87"/>
        <v>5.7233944590159196E-3</v>
      </c>
      <c r="AO79" s="146">
        <f t="shared" si="88"/>
        <v>181265.1248168615</v>
      </c>
      <c r="AP79" s="75">
        <v>44.666666666666664</v>
      </c>
      <c r="AQ79" s="28">
        <f t="shared" si="89"/>
        <v>5.623872077894821E-3</v>
      </c>
      <c r="AR79" s="148">
        <f t="shared" si="90"/>
        <v>534357.34192101355</v>
      </c>
      <c r="AS79" s="25">
        <v>247.08333333333334</v>
      </c>
      <c r="AT79" s="56">
        <f t="shared" si="91"/>
        <v>5.6913721485553738E-3</v>
      </c>
      <c r="AU79" s="146">
        <f t="shared" si="92"/>
        <v>721021.87181041343</v>
      </c>
      <c r="AV79" s="77">
        <v>281.52777777777777</v>
      </c>
      <c r="AW79" s="28">
        <f t="shared" si="93"/>
        <v>7.2894580124341557E-3</v>
      </c>
      <c r="AX79" s="148">
        <f t="shared" si="94"/>
        <v>923478.29722271312</v>
      </c>
      <c r="AY79" s="59">
        <v>696</v>
      </c>
      <c r="AZ79" s="28">
        <f t="shared" si="95"/>
        <v>7.2986577181208051E-3</v>
      </c>
      <c r="BA79" s="148">
        <f t="shared" si="96"/>
        <v>693488.62915570464</v>
      </c>
      <c r="BB79" s="150">
        <f t="shared" si="97"/>
        <v>3053611.264926706</v>
      </c>
      <c r="BC79" s="45">
        <f t="shared" si="98"/>
        <v>72.136525594167537</v>
      </c>
      <c r="BD79" s="155">
        <f t="shared" si="99"/>
        <v>16362005.09964342</v>
      </c>
      <c r="BE79" s="146">
        <v>6347409</v>
      </c>
      <c r="BF79" s="146">
        <f t="shared" si="100"/>
        <v>0</v>
      </c>
      <c r="BG79" s="146">
        <f t="shared" si="101"/>
        <v>10014596.09964342</v>
      </c>
      <c r="BH79" s="56">
        <f t="shared" si="102"/>
        <v>5.9222239898981148E-3</v>
      </c>
      <c r="BI79" s="1">
        <f t="shared" si="103"/>
        <v>-5164.2122660421292</v>
      </c>
      <c r="BJ79" s="155">
        <f t="shared" si="104"/>
        <v>16356840.887377378</v>
      </c>
      <c r="BK79" s="63">
        <v>7</v>
      </c>
      <c r="BL79" s="1">
        <f t="shared" si="105"/>
        <v>0</v>
      </c>
      <c r="BM79" s="106">
        <v>800</v>
      </c>
      <c r="BN79" s="21">
        <f t="shared" si="106"/>
        <v>0</v>
      </c>
      <c r="BO79" s="150">
        <f t="shared" si="107"/>
        <v>16356840.887377378</v>
      </c>
      <c r="BP79" s="146">
        <f t="shared" si="108"/>
        <v>16356840.887377378</v>
      </c>
      <c r="BQ79" s="56">
        <f t="shared" si="109"/>
        <v>5.2364454819254771E-3</v>
      </c>
      <c r="BR79" s="158">
        <f t="shared" si="110"/>
        <v>34082.748295350131</v>
      </c>
      <c r="BS79" s="159">
        <f t="shared" si="113"/>
        <v>16390924</v>
      </c>
      <c r="BT79" s="66">
        <f t="shared" si="111"/>
        <v>387.2085233044341</v>
      </c>
      <c r="BU79" s="160"/>
    </row>
    <row r="80" spans="1:73" ht="15.6" x14ac:dyDescent="0.3">
      <c r="A80" s="2" t="s">
        <v>412</v>
      </c>
      <c r="B80" s="8" t="s">
        <v>113</v>
      </c>
      <c r="C80" s="138">
        <v>6261</v>
      </c>
      <c r="D80" s="142">
        <v>0</v>
      </c>
      <c r="E80" s="143">
        <v>0</v>
      </c>
      <c r="F80" s="144">
        <v>0</v>
      </c>
      <c r="G80" s="143">
        <v>0</v>
      </c>
      <c r="H80" s="143">
        <v>0</v>
      </c>
      <c r="I80" s="144">
        <v>0</v>
      </c>
      <c r="J80" s="143">
        <f t="shared" si="65"/>
        <v>0</v>
      </c>
      <c r="K80" s="33">
        <f t="shared" si="66"/>
        <v>0</v>
      </c>
      <c r="L80" s="25">
        <v>1502</v>
      </c>
      <c r="M80" s="28">
        <f t="shared" si="67"/>
        <v>4.6219139031601338E-4</v>
      </c>
      <c r="N80" s="146">
        <f t="shared" si="68"/>
        <v>58553.560140132002</v>
      </c>
      <c r="O80" s="30">
        <v>0</v>
      </c>
      <c r="P80" s="30">
        <v>105.5</v>
      </c>
      <c r="Q80" s="30">
        <f t="shared" si="112"/>
        <v>52.75</v>
      </c>
      <c r="R80" s="28">
        <f t="shared" si="69"/>
        <v>5.3021896284145094E-5</v>
      </c>
      <c r="S80" s="148">
        <f t="shared" si="70"/>
        <v>6717.1757368626313</v>
      </c>
      <c r="T80" s="150">
        <f t="shared" si="71"/>
        <v>65270.73587699463</v>
      </c>
      <c r="U80" s="1">
        <f t="shared" si="72"/>
        <v>10.424969793482612</v>
      </c>
      <c r="V80" s="151">
        <v>28983919.670000002</v>
      </c>
      <c r="W80" s="40">
        <f t="shared" si="73"/>
        <v>1.3524782516070228</v>
      </c>
      <c r="X80" s="28">
        <f t="shared" si="74"/>
        <v>9.6728452251508665E-4</v>
      </c>
      <c r="Y80" s="67">
        <f t="shared" si="75"/>
        <v>4629.2796150774639</v>
      </c>
      <c r="Z80" s="148">
        <f t="shared" si="76"/>
        <v>582079.31755373685</v>
      </c>
      <c r="AA80" s="152">
        <v>6980397.3742999993</v>
      </c>
      <c r="AB80" s="40">
        <f t="shared" si="77"/>
        <v>5.6157434739066021</v>
      </c>
      <c r="AC80" s="40">
        <f t="shared" si="78"/>
        <v>1.1105953814139512E-3</v>
      </c>
      <c r="AD80" s="72">
        <f t="shared" si="79"/>
        <v>1114.9013535058295</v>
      </c>
      <c r="AE80" s="146">
        <f t="shared" si="80"/>
        <v>393953.14461326227</v>
      </c>
      <c r="AF80" s="150">
        <f t="shared" si="81"/>
        <v>976032.46216699912</v>
      </c>
      <c r="AG80" s="45">
        <f t="shared" si="82"/>
        <v>155.89082609279654</v>
      </c>
      <c r="AH80" s="25">
        <v>2965.6777000000002</v>
      </c>
      <c r="AI80" s="28">
        <f t="shared" si="83"/>
        <v>3.1789045962617212E-3</v>
      </c>
      <c r="AJ80" s="146">
        <f t="shared" si="84"/>
        <v>604093.04719276901</v>
      </c>
      <c r="AK80" s="150">
        <f t="shared" si="85"/>
        <v>604093.04719276901</v>
      </c>
      <c r="AL80" s="1">
        <f t="shared" si="86"/>
        <v>96.485073820918231</v>
      </c>
      <c r="AM80" s="50">
        <v>852.05555555555554</v>
      </c>
      <c r="AN80" s="28">
        <f t="shared" si="87"/>
        <v>8.5698512443242996E-4</v>
      </c>
      <c r="AO80" s="146">
        <f t="shared" si="88"/>
        <v>27141.500845137874</v>
      </c>
      <c r="AP80" s="75">
        <v>3.3333333333333335</v>
      </c>
      <c r="AQ80" s="28">
        <f t="shared" si="89"/>
        <v>4.1969194611155388E-4</v>
      </c>
      <c r="AR80" s="148">
        <f t="shared" si="90"/>
        <v>39877.413576195046</v>
      </c>
      <c r="AS80" s="25">
        <v>31.083333333333332</v>
      </c>
      <c r="AT80" s="56">
        <f t="shared" si="91"/>
        <v>7.1598037484355958E-4</v>
      </c>
      <c r="AU80" s="146">
        <f t="shared" si="92"/>
        <v>90705.281006841207</v>
      </c>
      <c r="AV80" s="77">
        <v>12.944444444444445</v>
      </c>
      <c r="AW80" s="28">
        <f t="shared" si="93"/>
        <v>3.3516402898809241E-4</v>
      </c>
      <c r="AX80" s="148">
        <f t="shared" si="94"/>
        <v>42460.866946796676</v>
      </c>
      <c r="AY80" s="59">
        <v>8</v>
      </c>
      <c r="AZ80" s="28">
        <f t="shared" si="95"/>
        <v>8.3892617449664425E-5</v>
      </c>
      <c r="BA80" s="148">
        <f t="shared" si="96"/>
        <v>7971.1336684563748</v>
      </c>
      <c r="BB80" s="150">
        <f t="shared" si="97"/>
        <v>208156.19604342716</v>
      </c>
      <c r="BC80" s="45">
        <f t="shared" si="98"/>
        <v>33.246477566431423</v>
      </c>
      <c r="BD80" s="155">
        <f t="shared" si="99"/>
        <v>1853552.4412801899</v>
      </c>
      <c r="BE80" s="146">
        <v>761335</v>
      </c>
      <c r="BF80" s="146">
        <f t="shared" si="100"/>
        <v>0</v>
      </c>
      <c r="BG80" s="146">
        <f t="shared" si="101"/>
        <v>1092217.4412801899</v>
      </c>
      <c r="BH80" s="56">
        <f t="shared" si="102"/>
        <v>6.4589288160757559E-4</v>
      </c>
      <c r="BI80" s="1">
        <f t="shared" si="103"/>
        <v>-563.22218602956332</v>
      </c>
      <c r="BJ80" s="155">
        <f t="shared" si="104"/>
        <v>1852989.2190941602</v>
      </c>
      <c r="BK80" s="63">
        <v>8</v>
      </c>
      <c r="BL80" s="1">
        <f t="shared" si="105"/>
        <v>0</v>
      </c>
      <c r="BM80" s="106">
        <v>945</v>
      </c>
      <c r="BN80" s="21">
        <f t="shared" si="106"/>
        <v>0</v>
      </c>
      <c r="BO80" s="150">
        <f t="shared" si="107"/>
        <v>1852989.2190941602</v>
      </c>
      <c r="BP80" s="146">
        <f t="shared" si="108"/>
        <v>1852989.2190941602</v>
      </c>
      <c r="BQ80" s="56">
        <f t="shared" si="109"/>
        <v>5.9321216677421659E-4</v>
      </c>
      <c r="BR80" s="158">
        <f t="shared" si="110"/>
        <v>3861.0735155540051</v>
      </c>
      <c r="BS80" s="159">
        <f t="shared" si="113"/>
        <v>1856850</v>
      </c>
      <c r="BT80" s="66">
        <f t="shared" si="111"/>
        <v>296.57402970771443</v>
      </c>
      <c r="BU80" s="160"/>
    </row>
    <row r="81" spans="1:73" ht="15.6" x14ac:dyDescent="0.3">
      <c r="A81" s="2" t="s">
        <v>557</v>
      </c>
      <c r="B81" s="8" t="s">
        <v>260</v>
      </c>
      <c r="C81" s="138">
        <v>67877</v>
      </c>
      <c r="D81" s="142">
        <v>0</v>
      </c>
      <c r="E81" s="143">
        <f>C81/($C$7+$C$147+$C$98+$C$81+$C$186+$C$208+$C$231+$C$247+$C$265)*$E$6</f>
        <v>17013070.63834447</v>
      </c>
      <c r="F81" s="144">
        <v>0</v>
      </c>
      <c r="G81" s="143">
        <v>0</v>
      </c>
      <c r="H81" s="143">
        <v>0</v>
      </c>
      <c r="I81" s="144">
        <v>0</v>
      </c>
      <c r="J81" s="143">
        <f t="shared" si="65"/>
        <v>17013070.63834447</v>
      </c>
      <c r="K81" s="33">
        <f t="shared" si="66"/>
        <v>250.64558890853266</v>
      </c>
      <c r="L81" s="25">
        <v>43477</v>
      </c>
      <c r="M81" s="28">
        <f t="shared" si="67"/>
        <v>1.3378625217556134E-2</v>
      </c>
      <c r="N81" s="146">
        <f t="shared" si="68"/>
        <v>1694895.5620589342</v>
      </c>
      <c r="O81" s="30">
        <v>8117</v>
      </c>
      <c r="P81" s="30">
        <v>7347</v>
      </c>
      <c r="Q81" s="30">
        <f t="shared" si="112"/>
        <v>11790.5</v>
      </c>
      <c r="R81" s="28">
        <f t="shared" si="69"/>
        <v>1.1851273329634366E-2</v>
      </c>
      <c r="S81" s="148">
        <f t="shared" si="70"/>
        <v>1501400.1995351445</v>
      </c>
      <c r="T81" s="150">
        <f t="shared" si="71"/>
        <v>3196295.7615940785</v>
      </c>
      <c r="U81" s="1">
        <f t="shared" si="72"/>
        <v>47.089526077965708</v>
      </c>
      <c r="V81" s="151">
        <v>247397020.12999797</v>
      </c>
      <c r="W81" s="40">
        <f t="shared" si="73"/>
        <v>18.623050215313999</v>
      </c>
      <c r="X81" s="28">
        <f t="shared" si="74"/>
        <v>1.331909641718112E-2</v>
      </c>
      <c r="Y81" s="67">
        <f t="shared" si="75"/>
        <v>3644.7842440001468</v>
      </c>
      <c r="Z81" s="148">
        <f t="shared" si="76"/>
        <v>8014984.6012079539</v>
      </c>
      <c r="AA81" s="152">
        <v>112658241.33759999</v>
      </c>
      <c r="AB81" s="40">
        <f t="shared" si="77"/>
        <v>40.896139281932015</v>
      </c>
      <c r="AC81" s="40">
        <f t="shared" si="78"/>
        <v>8.0878094975694297E-3</v>
      </c>
      <c r="AD81" s="72">
        <f t="shared" si="79"/>
        <v>1659.7410218129851</v>
      </c>
      <c r="AE81" s="146">
        <f t="shared" si="80"/>
        <v>2868927.8182878462</v>
      </c>
      <c r="AF81" s="150">
        <f t="shared" si="81"/>
        <v>10883912.419495801</v>
      </c>
      <c r="AG81" s="45">
        <f t="shared" si="82"/>
        <v>160.34757604926264</v>
      </c>
      <c r="AH81" s="25">
        <v>3883.5700999999999</v>
      </c>
      <c r="AI81" s="28">
        <f t="shared" si="83"/>
        <v>4.1627918100455054E-3</v>
      </c>
      <c r="AJ81" s="146">
        <f t="shared" si="84"/>
        <v>791062.93165158387</v>
      </c>
      <c r="AK81" s="150">
        <f t="shared" si="85"/>
        <v>791062.93165158387</v>
      </c>
      <c r="AL81" s="1">
        <f t="shared" si="86"/>
        <v>11.654359085575141</v>
      </c>
      <c r="AM81" s="50">
        <v>13753.027777777777</v>
      </c>
      <c r="AN81" s="28">
        <f t="shared" si="87"/>
        <v>1.3832595943555322E-2</v>
      </c>
      <c r="AO81" s="146">
        <f t="shared" si="88"/>
        <v>438090.93505690055</v>
      </c>
      <c r="AP81" s="75">
        <v>124.33333333333333</v>
      </c>
      <c r="AQ81" s="28">
        <f t="shared" si="89"/>
        <v>1.5654509589960959E-2</v>
      </c>
      <c r="AR81" s="148">
        <f t="shared" si="90"/>
        <v>1487427.5263920752</v>
      </c>
      <c r="AS81" s="25">
        <v>669.91666666666674</v>
      </c>
      <c r="AT81" s="56">
        <f t="shared" si="91"/>
        <v>1.5431008668545246E-2</v>
      </c>
      <c r="AU81" s="146">
        <f t="shared" si="92"/>
        <v>1954905.5067399375</v>
      </c>
      <c r="AV81" s="77">
        <v>448.97222222222223</v>
      </c>
      <c r="AW81" s="28">
        <f t="shared" si="93"/>
        <v>1.1625013305868107E-2</v>
      </c>
      <c r="AX81" s="148">
        <f t="shared" si="94"/>
        <v>1472736.0353241947</v>
      </c>
      <c r="AY81" s="59">
        <v>2177</v>
      </c>
      <c r="AZ81" s="28">
        <f t="shared" si="95"/>
        <v>2.2829278523489933E-2</v>
      </c>
      <c r="BA81" s="148">
        <f t="shared" si="96"/>
        <v>2169144.7495286912</v>
      </c>
      <c r="BB81" s="150">
        <f t="shared" si="97"/>
        <v>7522304.7530417992</v>
      </c>
      <c r="BC81" s="45">
        <f t="shared" si="98"/>
        <v>110.82258722456501</v>
      </c>
      <c r="BD81" s="155">
        <f t="shared" si="99"/>
        <v>39406646.504127733</v>
      </c>
      <c r="BE81" s="146">
        <v>16698832</v>
      </c>
      <c r="BF81" s="146">
        <f t="shared" si="100"/>
        <v>0</v>
      </c>
      <c r="BG81" s="146">
        <f t="shared" si="101"/>
        <v>22707814.504127733</v>
      </c>
      <c r="BH81" s="56">
        <f t="shared" si="102"/>
        <v>1.3428476044010396E-2</v>
      </c>
      <c r="BI81" s="1">
        <f t="shared" si="103"/>
        <v>-11709.705816433399</v>
      </c>
      <c r="BJ81" s="155">
        <f t="shared" si="104"/>
        <v>39394936.798311301</v>
      </c>
      <c r="BK81" s="63">
        <v>7.5</v>
      </c>
      <c r="BL81" s="1">
        <f t="shared" si="105"/>
        <v>0</v>
      </c>
      <c r="BM81" s="106">
        <v>850.13</v>
      </c>
      <c r="BN81" s="21">
        <f t="shared" si="106"/>
        <v>0</v>
      </c>
      <c r="BO81" s="150">
        <f t="shared" si="107"/>
        <v>39394936.798311301</v>
      </c>
      <c r="BP81" s="146">
        <f t="shared" si="108"/>
        <v>39394936.798311301</v>
      </c>
      <c r="BQ81" s="56">
        <f t="shared" si="109"/>
        <v>1.2611814238986154E-2</v>
      </c>
      <c r="BR81" s="158">
        <f t="shared" si="110"/>
        <v>82087.227249622927</v>
      </c>
      <c r="BS81" s="159">
        <f t="shared" si="113"/>
        <v>39477024</v>
      </c>
      <c r="BT81" s="66">
        <f t="shared" si="111"/>
        <v>581.5964759786084</v>
      </c>
      <c r="BU81" s="160"/>
    </row>
    <row r="82" spans="1:73" ht="15.6" x14ac:dyDescent="0.3">
      <c r="A82" s="2" t="s">
        <v>528</v>
      </c>
      <c r="B82" s="8" t="s">
        <v>231</v>
      </c>
      <c r="C82" s="138">
        <v>269597</v>
      </c>
      <c r="D82" s="142">
        <f>C82/($C$14+$C$82)*$D$6</f>
        <v>314553265.8731209</v>
      </c>
      <c r="E82" s="143">
        <v>0</v>
      </c>
      <c r="F82" s="144">
        <v>0</v>
      </c>
      <c r="G82" s="143">
        <v>0</v>
      </c>
      <c r="H82" s="143">
        <v>0</v>
      </c>
      <c r="I82" s="144">
        <v>0</v>
      </c>
      <c r="J82" s="143">
        <f t="shared" si="65"/>
        <v>314553265.8731209</v>
      </c>
      <c r="K82" s="33">
        <f t="shared" si="66"/>
        <v>1166.75358358261</v>
      </c>
      <c r="L82" s="25">
        <v>223942</v>
      </c>
      <c r="M82" s="28">
        <f t="shared" si="67"/>
        <v>6.8910828448833991E-2</v>
      </c>
      <c r="N82" s="146">
        <f t="shared" si="68"/>
        <v>8730094.1177772563</v>
      </c>
      <c r="O82" s="30">
        <v>118764</v>
      </c>
      <c r="P82" s="30">
        <v>31954.5</v>
      </c>
      <c r="Q82" s="30">
        <f t="shared" si="112"/>
        <v>134741.25</v>
      </c>
      <c r="R82" s="28">
        <f t="shared" si="69"/>
        <v>0.13543576460087328</v>
      </c>
      <c r="S82" s="148">
        <f t="shared" si="70"/>
        <v>17157927.113830183</v>
      </c>
      <c r="T82" s="150">
        <f t="shared" si="71"/>
        <v>25888021.231607437</v>
      </c>
      <c r="U82" s="1">
        <f t="shared" si="72"/>
        <v>96.024886150837872</v>
      </c>
      <c r="V82" s="151">
        <v>1374451137.220078</v>
      </c>
      <c r="W82" s="40">
        <f t="shared" si="73"/>
        <v>52.881139562375019</v>
      </c>
      <c r="X82" s="28">
        <f t="shared" si="74"/>
        <v>3.7820281228823846E-2</v>
      </c>
      <c r="Y82" s="67">
        <f t="shared" si="75"/>
        <v>5098.1692571507765</v>
      </c>
      <c r="Z82" s="148">
        <f t="shared" si="76"/>
        <v>22758974.195227891</v>
      </c>
      <c r="AA82" s="152">
        <v>434945093.74259996</v>
      </c>
      <c r="AB82" s="40">
        <f t="shared" si="77"/>
        <v>167.10739689827022</v>
      </c>
      <c r="AC82" s="40">
        <f t="shared" si="78"/>
        <v>3.3047931063386306E-2</v>
      </c>
      <c r="AD82" s="72">
        <f t="shared" si="79"/>
        <v>1613.3157777816518</v>
      </c>
      <c r="AE82" s="146">
        <f t="shared" si="80"/>
        <v>11722843.965736484</v>
      </c>
      <c r="AF82" s="150">
        <f t="shared" si="81"/>
        <v>34481818.160964377</v>
      </c>
      <c r="AG82" s="45">
        <f t="shared" si="82"/>
        <v>127.90134222919535</v>
      </c>
      <c r="AH82" s="25">
        <v>5137.2479999999996</v>
      </c>
      <c r="AI82" s="28">
        <f t="shared" si="83"/>
        <v>5.5066068977543759E-3</v>
      </c>
      <c r="AJ82" s="146">
        <f t="shared" si="84"/>
        <v>1046430.5674567934</v>
      </c>
      <c r="AK82" s="150">
        <f t="shared" si="85"/>
        <v>1046430.5674567934</v>
      </c>
      <c r="AL82" s="1">
        <f t="shared" si="86"/>
        <v>3.88146221010172</v>
      </c>
      <c r="AM82" s="50">
        <v>46169.888888888891</v>
      </c>
      <c r="AN82" s="28">
        <f t="shared" si="87"/>
        <v>4.6437004860179071E-2</v>
      </c>
      <c r="AO82" s="146">
        <f t="shared" si="88"/>
        <v>1470702.3152740819</v>
      </c>
      <c r="AP82" s="75">
        <v>501</v>
      </c>
      <c r="AQ82" s="28">
        <f t="shared" si="89"/>
        <v>6.307969950056655E-2</v>
      </c>
      <c r="AR82" s="148">
        <f t="shared" si="90"/>
        <v>5993575.2605021158</v>
      </c>
      <c r="AS82" s="25">
        <v>2315</v>
      </c>
      <c r="AT82" s="56">
        <f t="shared" si="91"/>
        <v>5.3324222019179857E-2</v>
      </c>
      <c r="AU82" s="146">
        <f t="shared" si="92"/>
        <v>6755476.4245845815</v>
      </c>
      <c r="AV82" s="77">
        <v>4720.1111111111113</v>
      </c>
      <c r="AW82" s="28">
        <f t="shared" si="93"/>
        <v>0.12221547738577815</v>
      </c>
      <c r="AX82" s="148">
        <f t="shared" si="94"/>
        <v>15483090.890702745</v>
      </c>
      <c r="AY82" s="59">
        <v>10049</v>
      </c>
      <c r="AZ82" s="28">
        <f t="shared" si="95"/>
        <v>0.10537961409395973</v>
      </c>
      <c r="BA82" s="148">
        <f t="shared" si="96"/>
        <v>10012740.279289763</v>
      </c>
      <c r="BB82" s="150">
        <f t="shared" si="97"/>
        <v>39715585.170353286</v>
      </c>
      <c r="BC82" s="45">
        <f t="shared" si="98"/>
        <v>147.3146406315845</v>
      </c>
      <c r="BD82" s="155">
        <f t="shared" si="99"/>
        <v>415685121.00350279</v>
      </c>
      <c r="BE82" s="146">
        <v>199485208</v>
      </c>
      <c r="BF82" s="146">
        <f t="shared" si="100"/>
        <v>0</v>
      </c>
      <c r="BG82" s="146">
        <f t="shared" si="101"/>
        <v>216199913.00350279</v>
      </c>
      <c r="BH82" s="56">
        <f t="shared" si="102"/>
        <v>0.12785181735375417</v>
      </c>
      <c r="BI82" s="1">
        <f t="shared" si="103"/>
        <v>-111487.49600492469</v>
      </c>
      <c r="BJ82" s="155">
        <f t="shared" si="104"/>
        <v>415573633.50749785</v>
      </c>
      <c r="BK82" s="63">
        <v>6.5</v>
      </c>
      <c r="BL82" s="1">
        <f t="shared" si="105"/>
        <v>0</v>
      </c>
      <c r="BM82" s="106">
        <v>1088</v>
      </c>
      <c r="BN82" s="21">
        <f t="shared" si="106"/>
        <v>0</v>
      </c>
      <c r="BO82" s="150">
        <f t="shared" si="107"/>
        <v>415573633.50749785</v>
      </c>
      <c r="BP82" s="146">
        <f t="shared" si="108"/>
        <v>415573633.50749785</v>
      </c>
      <c r="BQ82" s="56">
        <f t="shared" si="109"/>
        <v>0.13304089038776529</v>
      </c>
      <c r="BR82" s="158">
        <f t="shared" si="110"/>
        <v>865930.75316581759</v>
      </c>
      <c r="BS82" s="159">
        <f t="shared" si="113"/>
        <v>416439564</v>
      </c>
      <c r="BT82" s="66">
        <f t="shared" si="111"/>
        <v>1544.6743250110351</v>
      </c>
      <c r="BU82" s="160"/>
    </row>
    <row r="83" spans="1:73" ht="15.6" x14ac:dyDescent="0.3">
      <c r="A83" s="2" t="s">
        <v>500</v>
      </c>
      <c r="B83" s="8" t="s">
        <v>201</v>
      </c>
      <c r="C83" s="138">
        <v>34999</v>
      </c>
      <c r="D83" s="142">
        <v>0</v>
      </c>
      <c r="E83" s="143">
        <v>0</v>
      </c>
      <c r="F83" s="144">
        <v>0</v>
      </c>
      <c r="G83" s="143">
        <v>0</v>
      </c>
      <c r="H83" s="143">
        <v>0</v>
      </c>
      <c r="I83" s="144">
        <v>0</v>
      </c>
      <c r="J83" s="143">
        <f t="shared" si="65"/>
        <v>0</v>
      </c>
      <c r="K83" s="33">
        <f t="shared" si="66"/>
        <v>0</v>
      </c>
      <c r="L83" s="25">
        <v>10026</v>
      </c>
      <c r="M83" s="28">
        <f t="shared" si="67"/>
        <v>3.08517368795496E-3</v>
      </c>
      <c r="N83" s="146">
        <f t="shared" si="68"/>
        <v>390850.86149464943</v>
      </c>
      <c r="O83" s="30">
        <v>3295</v>
      </c>
      <c r="P83" s="30">
        <v>2747.5</v>
      </c>
      <c r="Q83" s="30">
        <f t="shared" si="112"/>
        <v>4668.75</v>
      </c>
      <c r="R83" s="28">
        <f t="shared" si="69"/>
        <v>4.6928147540588137E-3</v>
      </c>
      <c r="S83" s="148">
        <f t="shared" si="70"/>
        <v>594517.80514649127</v>
      </c>
      <c r="T83" s="150">
        <f t="shared" si="71"/>
        <v>985368.66664114071</v>
      </c>
      <c r="U83" s="1">
        <f t="shared" si="72"/>
        <v>28.154194881029191</v>
      </c>
      <c r="V83" s="151">
        <v>164433096.97999805</v>
      </c>
      <c r="W83" s="40">
        <f t="shared" si="73"/>
        <v>7.4494127003458601</v>
      </c>
      <c r="X83" s="28">
        <f t="shared" si="74"/>
        <v>5.327776323434414E-3</v>
      </c>
      <c r="Y83" s="67">
        <f t="shared" si="75"/>
        <v>4698.2227200776606</v>
      </c>
      <c r="Z83" s="148">
        <f t="shared" si="76"/>
        <v>3206076.7377525074</v>
      </c>
      <c r="AA83" s="152">
        <v>33263276.497499999</v>
      </c>
      <c r="AB83" s="40">
        <f t="shared" si="77"/>
        <v>36.825295941368353</v>
      </c>
      <c r="AC83" s="40">
        <f t="shared" si="78"/>
        <v>7.2827407059665502E-3</v>
      </c>
      <c r="AD83" s="72">
        <f t="shared" si="79"/>
        <v>950.40648297094197</v>
      </c>
      <c r="AE83" s="146">
        <f t="shared" si="80"/>
        <v>2583351.8223943976</v>
      </c>
      <c r="AF83" s="150">
        <f t="shared" si="81"/>
        <v>5789428.5601469055</v>
      </c>
      <c r="AG83" s="45">
        <f t="shared" si="82"/>
        <v>165.41697077479085</v>
      </c>
      <c r="AH83" s="25">
        <v>6053.4629999999997</v>
      </c>
      <c r="AI83" s="28">
        <f t="shared" si="83"/>
        <v>6.4886961094930392E-3</v>
      </c>
      <c r="AJ83" s="146">
        <f t="shared" si="84"/>
        <v>1233058.7743026428</v>
      </c>
      <c r="AK83" s="150">
        <f t="shared" si="85"/>
        <v>1233058.7743026428</v>
      </c>
      <c r="AL83" s="1">
        <f t="shared" si="86"/>
        <v>35.231257301712702</v>
      </c>
      <c r="AM83" s="50">
        <v>5336.083333333333</v>
      </c>
      <c r="AN83" s="28">
        <f t="shared" si="87"/>
        <v>5.3669552526030301E-3</v>
      </c>
      <c r="AO83" s="146">
        <f t="shared" si="88"/>
        <v>169976.36991752428</v>
      </c>
      <c r="AP83" s="75">
        <v>58.666666666666664</v>
      </c>
      <c r="AQ83" s="28">
        <f t="shared" si="89"/>
        <v>7.3865782515633478E-3</v>
      </c>
      <c r="AR83" s="148">
        <f t="shared" si="90"/>
        <v>701842.47894103278</v>
      </c>
      <c r="AS83" s="25">
        <v>272.33333333333331</v>
      </c>
      <c r="AT83" s="56">
        <f t="shared" si="91"/>
        <v>6.2729862332138141E-3</v>
      </c>
      <c r="AU83" s="146">
        <f t="shared" si="92"/>
        <v>794704.71402240498</v>
      </c>
      <c r="AV83" s="77">
        <v>288.91666666666669</v>
      </c>
      <c r="AW83" s="28">
        <f t="shared" si="93"/>
        <v>7.4807748186805781E-3</v>
      </c>
      <c r="AX83" s="148">
        <f t="shared" si="94"/>
        <v>947715.61612367444</v>
      </c>
      <c r="AY83" s="59">
        <v>274</v>
      </c>
      <c r="AZ83" s="28">
        <f t="shared" si="95"/>
        <v>2.8733221476510066E-3</v>
      </c>
      <c r="BA83" s="148">
        <f t="shared" si="96"/>
        <v>273011.32814463082</v>
      </c>
      <c r="BB83" s="150">
        <f t="shared" si="97"/>
        <v>2887250.507149267</v>
      </c>
      <c r="BC83" s="45">
        <f t="shared" si="98"/>
        <v>82.495228639368747</v>
      </c>
      <c r="BD83" s="155">
        <f t="shared" si="99"/>
        <v>10895106.508239955</v>
      </c>
      <c r="BE83" s="146">
        <v>5501143</v>
      </c>
      <c r="BF83" s="146">
        <f t="shared" si="100"/>
        <v>0</v>
      </c>
      <c r="BG83" s="146">
        <f t="shared" si="101"/>
        <v>5393963.5082399547</v>
      </c>
      <c r="BH83" s="56">
        <f t="shared" si="102"/>
        <v>3.1897701885621791E-3</v>
      </c>
      <c r="BI83" s="1">
        <f t="shared" si="103"/>
        <v>-2781.4973499358834</v>
      </c>
      <c r="BJ83" s="155">
        <f t="shared" si="104"/>
        <v>10892325.010890018</v>
      </c>
      <c r="BK83" s="63">
        <v>7.8</v>
      </c>
      <c r="BL83" s="1">
        <f t="shared" si="105"/>
        <v>0</v>
      </c>
      <c r="BM83" s="106">
        <v>981.62</v>
      </c>
      <c r="BN83" s="21">
        <f t="shared" si="106"/>
        <v>0</v>
      </c>
      <c r="BO83" s="150">
        <f t="shared" si="107"/>
        <v>10892325.010890018</v>
      </c>
      <c r="BP83" s="146">
        <f t="shared" si="108"/>
        <v>10892325.010890018</v>
      </c>
      <c r="BQ83" s="56">
        <f t="shared" si="109"/>
        <v>3.4870465809173812E-3</v>
      </c>
      <c r="BR83" s="158">
        <f t="shared" si="110"/>
        <v>22696.336918200301</v>
      </c>
      <c r="BS83" s="159">
        <f t="shared" si="113"/>
        <v>10915021</v>
      </c>
      <c r="BT83" s="66">
        <f t="shared" si="111"/>
        <v>311.86665333295235</v>
      </c>
      <c r="BU83" s="160"/>
    </row>
    <row r="84" spans="1:73" ht="15.6" x14ac:dyDescent="0.3">
      <c r="A84" s="2" t="s">
        <v>558</v>
      </c>
      <c r="B84" s="8" t="s">
        <v>261</v>
      </c>
      <c r="C84" s="138">
        <v>8732</v>
      </c>
      <c r="D84" s="142">
        <v>0</v>
      </c>
      <c r="E84" s="143">
        <v>0</v>
      </c>
      <c r="F84" s="144">
        <v>0</v>
      </c>
      <c r="G84" s="143">
        <v>0</v>
      </c>
      <c r="H84" s="143">
        <v>0</v>
      </c>
      <c r="I84" s="144">
        <v>0</v>
      </c>
      <c r="J84" s="143">
        <f t="shared" si="65"/>
        <v>0</v>
      </c>
      <c r="K84" s="33">
        <f t="shared" si="66"/>
        <v>0</v>
      </c>
      <c r="L84" s="25">
        <v>2102</v>
      </c>
      <c r="M84" s="28">
        <f t="shared" si="67"/>
        <v>6.4682177259937424E-4</v>
      </c>
      <c r="N84" s="146">
        <f t="shared" si="68"/>
        <v>81943.797213420417</v>
      </c>
      <c r="O84" s="30">
        <v>0</v>
      </c>
      <c r="P84" s="30">
        <v>95</v>
      </c>
      <c r="Q84" s="30">
        <f t="shared" si="112"/>
        <v>47.5</v>
      </c>
      <c r="R84" s="28">
        <f t="shared" si="69"/>
        <v>4.7744835516528762E-5</v>
      </c>
      <c r="S84" s="148">
        <f t="shared" si="70"/>
        <v>6048.6416587862568</v>
      </c>
      <c r="T84" s="150">
        <f t="shared" si="71"/>
        <v>87992.43887220668</v>
      </c>
      <c r="U84" s="1">
        <f t="shared" si="72"/>
        <v>10.077008574462514</v>
      </c>
      <c r="V84" s="151">
        <v>45290152.810000092</v>
      </c>
      <c r="W84" s="40">
        <f t="shared" si="73"/>
        <v>1.6835408862467878</v>
      </c>
      <c r="X84" s="28">
        <f t="shared" si="74"/>
        <v>1.2040585793914988E-3</v>
      </c>
      <c r="Y84" s="67">
        <f t="shared" si="75"/>
        <v>5186.6872205680365</v>
      </c>
      <c r="Z84" s="148">
        <f t="shared" si="76"/>
        <v>724561.98757795617</v>
      </c>
      <c r="AA84" s="152">
        <v>6481326.0819999995</v>
      </c>
      <c r="AB84" s="40">
        <f t="shared" si="77"/>
        <v>11.764232046857847</v>
      </c>
      <c r="AC84" s="40">
        <f t="shared" si="78"/>
        <v>2.3265488955878919E-3</v>
      </c>
      <c r="AD84" s="72">
        <f t="shared" si="79"/>
        <v>742.24989486944571</v>
      </c>
      <c r="AE84" s="146">
        <f t="shared" si="80"/>
        <v>825279.18704871426</v>
      </c>
      <c r="AF84" s="150">
        <f t="shared" si="81"/>
        <v>1549841.1746266703</v>
      </c>
      <c r="AG84" s="45">
        <f t="shared" si="82"/>
        <v>177.48982760268785</v>
      </c>
      <c r="AH84" s="25">
        <v>4935.0039999999999</v>
      </c>
      <c r="AI84" s="28">
        <f t="shared" si="83"/>
        <v>5.2898219176581388E-3</v>
      </c>
      <c r="AJ84" s="146">
        <f t="shared" si="84"/>
        <v>1005234.5216975209</v>
      </c>
      <c r="AK84" s="150">
        <f t="shared" si="85"/>
        <v>1005234.5216975209</v>
      </c>
      <c r="AL84" s="1">
        <f t="shared" si="86"/>
        <v>115.12076519669273</v>
      </c>
      <c r="AM84" s="50">
        <v>1109.6111111111111</v>
      </c>
      <c r="AN84" s="28">
        <f t="shared" si="87"/>
        <v>1.1160307680960374E-3</v>
      </c>
      <c r="AO84" s="146">
        <f t="shared" si="88"/>
        <v>35345.712745643788</v>
      </c>
      <c r="AP84" s="75">
        <v>6.333333333333333</v>
      </c>
      <c r="AQ84" s="28">
        <f t="shared" si="89"/>
        <v>7.9741469761195223E-4</v>
      </c>
      <c r="AR84" s="148">
        <f t="shared" si="90"/>
        <v>75767.085794770581</v>
      </c>
      <c r="AS84" s="25">
        <v>48.416666666666664</v>
      </c>
      <c r="AT84" s="56">
        <f t="shared" si="91"/>
        <v>1.115240208536483E-3</v>
      </c>
      <c r="AU84" s="146">
        <f t="shared" si="92"/>
        <v>141286.24199725135</v>
      </c>
      <c r="AV84" s="77">
        <v>12.388888888888889</v>
      </c>
      <c r="AW84" s="28">
        <f t="shared" si="93"/>
        <v>3.2077930671392535E-4</v>
      </c>
      <c r="AX84" s="148">
        <f t="shared" si="94"/>
        <v>40638.512142213127</v>
      </c>
      <c r="AY84" s="59">
        <v>99</v>
      </c>
      <c r="AZ84" s="28">
        <f t="shared" si="95"/>
        <v>1.0381711409395973E-3</v>
      </c>
      <c r="BA84" s="148">
        <f t="shared" si="96"/>
        <v>98642.779147147638</v>
      </c>
      <c r="BB84" s="150">
        <f t="shared" si="97"/>
        <v>391680.3318270265</v>
      </c>
      <c r="BC84" s="45">
        <f t="shared" si="98"/>
        <v>44.855741162050677</v>
      </c>
      <c r="BD84" s="155">
        <f t="shared" si="99"/>
        <v>3034748.4670234243</v>
      </c>
      <c r="BE84" s="146">
        <v>1256589</v>
      </c>
      <c r="BF84" s="146">
        <f t="shared" si="100"/>
        <v>0</v>
      </c>
      <c r="BG84" s="146">
        <f t="shared" si="101"/>
        <v>1778159.4670234243</v>
      </c>
      <c r="BH84" s="56">
        <f t="shared" si="102"/>
        <v>1.0515310401630199E-3</v>
      </c>
      <c r="BI84" s="1">
        <f t="shared" si="103"/>
        <v>-916.94091695902387</v>
      </c>
      <c r="BJ84" s="155">
        <f t="shared" si="104"/>
        <v>3033831.5261064651</v>
      </c>
      <c r="BK84" s="63">
        <v>8</v>
      </c>
      <c r="BL84" s="1">
        <f t="shared" si="105"/>
        <v>0</v>
      </c>
      <c r="BM84" s="106">
        <v>1039</v>
      </c>
      <c r="BN84" s="21">
        <f t="shared" si="106"/>
        <v>0</v>
      </c>
      <c r="BO84" s="150">
        <f t="shared" si="107"/>
        <v>3033831.5261064651</v>
      </c>
      <c r="BP84" s="146">
        <f t="shared" si="108"/>
        <v>3033831.5261064651</v>
      </c>
      <c r="BQ84" s="56">
        <f t="shared" si="109"/>
        <v>9.7124460017599908E-4</v>
      </c>
      <c r="BR84" s="158">
        <f t="shared" si="110"/>
        <v>6321.5945540302782</v>
      </c>
      <c r="BS84" s="159">
        <f t="shared" si="113"/>
        <v>3040153</v>
      </c>
      <c r="BT84" s="66">
        <f t="shared" si="111"/>
        <v>348.16227668346312</v>
      </c>
      <c r="BU84" s="160"/>
    </row>
    <row r="85" spans="1:73" ht="15.6" x14ac:dyDescent="0.3">
      <c r="A85" s="2" t="s">
        <v>470</v>
      </c>
      <c r="B85" s="8" t="s">
        <v>171</v>
      </c>
      <c r="C85" s="138">
        <v>12244</v>
      </c>
      <c r="D85" s="142">
        <v>0</v>
      </c>
      <c r="E85" s="143">
        <v>0</v>
      </c>
      <c r="F85" s="144">
        <v>0</v>
      </c>
      <c r="G85" s="143">
        <v>0</v>
      </c>
      <c r="H85" s="143">
        <v>0</v>
      </c>
      <c r="I85" s="144">
        <v>0</v>
      </c>
      <c r="J85" s="143">
        <f t="shared" si="65"/>
        <v>0</v>
      </c>
      <c r="K85" s="33">
        <f t="shared" si="66"/>
        <v>0</v>
      </c>
      <c r="L85" s="25">
        <v>4036</v>
      </c>
      <c r="M85" s="28">
        <f t="shared" si="67"/>
        <v>1.2419470381594075E-3</v>
      </c>
      <c r="N85" s="146">
        <f t="shared" si="68"/>
        <v>157338.32804632009</v>
      </c>
      <c r="O85" s="30">
        <v>1230</v>
      </c>
      <c r="P85" s="30">
        <v>424.5</v>
      </c>
      <c r="Q85" s="30">
        <f t="shared" si="112"/>
        <v>1442.25</v>
      </c>
      <c r="R85" s="28">
        <f t="shared" si="69"/>
        <v>1.4496839794466022E-3</v>
      </c>
      <c r="S85" s="148">
        <f t="shared" si="70"/>
        <v>183655.86173441008</v>
      </c>
      <c r="T85" s="150">
        <f t="shared" si="71"/>
        <v>340994.18978073017</v>
      </c>
      <c r="U85" s="1">
        <f t="shared" si="72"/>
        <v>27.849901158177897</v>
      </c>
      <c r="V85" s="151">
        <v>57978063.880000003</v>
      </c>
      <c r="W85" s="40">
        <f t="shared" si="73"/>
        <v>2.5857285664158676</v>
      </c>
      <c r="X85" s="28">
        <f t="shared" si="74"/>
        <v>1.8492979230884698E-3</v>
      </c>
      <c r="Y85" s="67">
        <f t="shared" si="75"/>
        <v>4735.2224665142112</v>
      </c>
      <c r="Z85" s="148">
        <f t="shared" si="76"/>
        <v>1112845.3396793499</v>
      </c>
      <c r="AA85" s="152">
        <v>11903129.214199999</v>
      </c>
      <c r="AB85" s="40">
        <f t="shared" si="77"/>
        <v>12.594632327535875</v>
      </c>
      <c r="AC85" s="40">
        <f t="shared" si="78"/>
        <v>2.490772692620471E-3</v>
      </c>
      <c r="AD85" s="72">
        <f t="shared" si="79"/>
        <v>972.16017757268867</v>
      </c>
      <c r="AE85" s="146">
        <f t="shared" si="80"/>
        <v>883533.05911051459</v>
      </c>
      <c r="AF85" s="150">
        <f t="shared" si="81"/>
        <v>1996378.3987898645</v>
      </c>
      <c r="AG85" s="45">
        <f t="shared" si="82"/>
        <v>163.04952619976024</v>
      </c>
      <c r="AH85" s="25">
        <v>3337.4241999999999</v>
      </c>
      <c r="AI85" s="28">
        <f t="shared" si="83"/>
        <v>3.5773790014522132E-3</v>
      </c>
      <c r="AJ85" s="146">
        <f t="shared" si="84"/>
        <v>679815.86628678127</v>
      </c>
      <c r="AK85" s="150">
        <f t="shared" si="85"/>
        <v>679815.86628678127</v>
      </c>
      <c r="AL85" s="1">
        <f t="shared" si="86"/>
        <v>55.522367387028851</v>
      </c>
      <c r="AM85" s="50">
        <v>1709.8611111111111</v>
      </c>
      <c r="AN85" s="28">
        <f t="shared" si="87"/>
        <v>1.719753515499714E-3</v>
      </c>
      <c r="AO85" s="146">
        <f t="shared" si="88"/>
        <v>54466.163021531647</v>
      </c>
      <c r="AP85" s="75">
        <v>12</v>
      </c>
      <c r="AQ85" s="28">
        <f t="shared" si="89"/>
        <v>1.5108910060015939E-3</v>
      </c>
      <c r="AR85" s="148">
        <f t="shared" si="90"/>
        <v>143558.68887430217</v>
      </c>
      <c r="AS85" s="25">
        <v>68.833333333333329</v>
      </c>
      <c r="AT85" s="56">
        <f t="shared" si="91"/>
        <v>1.5855222241843974E-3</v>
      </c>
      <c r="AU85" s="146">
        <f t="shared" si="92"/>
        <v>200864.77777922479</v>
      </c>
      <c r="AV85" s="77">
        <v>48.138888888888886</v>
      </c>
      <c r="AW85" s="28">
        <f t="shared" si="93"/>
        <v>1.2464361850565754E-3</v>
      </c>
      <c r="AX85" s="148">
        <f t="shared" si="94"/>
        <v>157907.04381716446</v>
      </c>
      <c r="AY85" s="59">
        <v>172</v>
      </c>
      <c r="AZ85" s="28">
        <f t="shared" si="95"/>
        <v>1.8036912751677853E-3</v>
      </c>
      <c r="BA85" s="148">
        <f t="shared" si="96"/>
        <v>171379.37387181207</v>
      </c>
      <c r="BB85" s="150">
        <f t="shared" si="97"/>
        <v>728176.04736403516</v>
      </c>
      <c r="BC85" s="45">
        <f t="shared" si="98"/>
        <v>59.472071819996337</v>
      </c>
      <c r="BD85" s="155">
        <f t="shared" si="99"/>
        <v>3745364.5022214111</v>
      </c>
      <c r="BE85" s="146">
        <v>1537888</v>
      </c>
      <c r="BF85" s="146">
        <f t="shared" si="100"/>
        <v>0</v>
      </c>
      <c r="BG85" s="146">
        <f t="shared" si="101"/>
        <v>2207476.5022214111</v>
      </c>
      <c r="BH85" s="56">
        <f t="shared" si="102"/>
        <v>1.3054116380247728E-3</v>
      </c>
      <c r="BI85" s="1">
        <f t="shared" si="103"/>
        <v>-1138.326210697353</v>
      </c>
      <c r="BJ85" s="155">
        <f t="shared" si="104"/>
        <v>3744226.1760107139</v>
      </c>
      <c r="BK85" s="63">
        <v>7.2</v>
      </c>
      <c r="BL85" s="1">
        <f t="shared" si="105"/>
        <v>0</v>
      </c>
      <c r="BM85" s="106">
        <v>1070</v>
      </c>
      <c r="BN85" s="21">
        <f t="shared" si="106"/>
        <v>0</v>
      </c>
      <c r="BO85" s="150">
        <f t="shared" si="107"/>
        <v>3744226.1760107139</v>
      </c>
      <c r="BP85" s="146">
        <f t="shared" si="108"/>
        <v>3744226.1760107139</v>
      </c>
      <c r="BQ85" s="56">
        <f t="shared" si="109"/>
        <v>1.1986688858610071E-3</v>
      </c>
      <c r="BR85" s="158">
        <f t="shared" si="110"/>
        <v>7801.843839925974</v>
      </c>
      <c r="BS85" s="159">
        <f t="shared" si="113"/>
        <v>3752028</v>
      </c>
      <c r="BT85" s="66">
        <f t="shared" si="111"/>
        <v>306.43809212675598</v>
      </c>
      <c r="BU85" s="160"/>
    </row>
    <row r="86" spans="1:73" ht="15.6" x14ac:dyDescent="0.3">
      <c r="A86" s="2" t="s">
        <v>433</v>
      </c>
      <c r="B86" s="8" t="s">
        <v>134</v>
      </c>
      <c r="C86" s="138">
        <v>5425</v>
      </c>
      <c r="D86" s="142">
        <v>0</v>
      </c>
      <c r="E86" s="143">
        <v>0</v>
      </c>
      <c r="F86" s="144">
        <v>0</v>
      </c>
      <c r="G86" s="143">
        <v>0</v>
      </c>
      <c r="H86" s="143">
        <v>0</v>
      </c>
      <c r="I86" s="144">
        <v>0</v>
      </c>
      <c r="J86" s="143">
        <f t="shared" si="65"/>
        <v>0</v>
      </c>
      <c r="K86" s="33">
        <f t="shared" si="66"/>
        <v>0</v>
      </c>
      <c r="L86" s="25">
        <v>1454</v>
      </c>
      <c r="M86" s="28">
        <f t="shared" si="67"/>
        <v>4.4742095973334447E-4</v>
      </c>
      <c r="N86" s="146">
        <f t="shared" si="68"/>
        <v>56682.341174268928</v>
      </c>
      <c r="O86" s="30">
        <v>0</v>
      </c>
      <c r="P86" s="30">
        <v>52</v>
      </c>
      <c r="Q86" s="30">
        <f t="shared" si="112"/>
        <v>26</v>
      </c>
      <c r="R86" s="28">
        <f t="shared" si="69"/>
        <v>2.6134015230099951E-5</v>
      </c>
      <c r="S86" s="148">
        <f t="shared" si="70"/>
        <v>3310.8354342830035</v>
      </c>
      <c r="T86" s="150">
        <f t="shared" si="71"/>
        <v>59993.176608551934</v>
      </c>
      <c r="U86" s="1">
        <f t="shared" si="72"/>
        <v>11.058650066092522</v>
      </c>
      <c r="V86" s="151">
        <v>33387360.749999993</v>
      </c>
      <c r="W86" s="40">
        <f t="shared" si="73"/>
        <v>0.88149001115639269</v>
      </c>
      <c r="X86" s="28">
        <f t="shared" si="74"/>
        <v>6.3043649206935776E-4</v>
      </c>
      <c r="Y86" s="67">
        <f t="shared" si="75"/>
        <v>6154.3522119815652</v>
      </c>
      <c r="Z86" s="148">
        <f t="shared" si="76"/>
        <v>379375.49347997562</v>
      </c>
      <c r="AA86" s="152">
        <v>6745729.1215999993</v>
      </c>
      <c r="AB86" s="40">
        <f t="shared" si="77"/>
        <v>4.3628530688791489</v>
      </c>
      <c r="AC86" s="40">
        <f t="shared" si="78"/>
        <v>8.6281798493800842E-4</v>
      </c>
      <c r="AD86" s="72">
        <f t="shared" si="79"/>
        <v>1243.4523726451612</v>
      </c>
      <c r="AE86" s="146">
        <f t="shared" si="80"/>
        <v>306060.93279665144</v>
      </c>
      <c r="AF86" s="150">
        <f t="shared" si="81"/>
        <v>685436.426276627</v>
      </c>
      <c r="AG86" s="45">
        <f t="shared" si="82"/>
        <v>126.34772834592202</v>
      </c>
      <c r="AH86" s="25">
        <v>2167.3042999999998</v>
      </c>
      <c r="AI86" s="28">
        <f t="shared" si="83"/>
        <v>2.3231295837601606E-3</v>
      </c>
      <c r="AJ86" s="146">
        <f t="shared" si="84"/>
        <v>441468.55836053623</v>
      </c>
      <c r="AK86" s="150">
        <f t="shared" si="85"/>
        <v>441468.55836053623</v>
      </c>
      <c r="AL86" s="1">
        <f t="shared" si="86"/>
        <v>81.376692785352304</v>
      </c>
      <c r="AM86" s="50">
        <v>516.97222222222217</v>
      </c>
      <c r="AN86" s="28">
        <f t="shared" si="87"/>
        <v>5.1996316589984846E-4</v>
      </c>
      <c r="AO86" s="146">
        <f t="shared" si="88"/>
        <v>16467.707903398998</v>
      </c>
      <c r="AP86" s="75">
        <v>2</v>
      </c>
      <c r="AQ86" s="28">
        <f t="shared" si="89"/>
        <v>2.5181516766693233E-4</v>
      </c>
      <c r="AR86" s="148">
        <f t="shared" si="90"/>
        <v>23926.44814571703</v>
      </c>
      <c r="AS86" s="25">
        <v>13.166666666666666</v>
      </c>
      <c r="AT86" s="56">
        <f t="shared" si="91"/>
        <v>3.0328391213212445E-4</v>
      </c>
      <c r="AU86" s="146">
        <f t="shared" si="92"/>
        <v>38422.076136946147</v>
      </c>
      <c r="AV86" s="77">
        <v>9.0277777777777786</v>
      </c>
      <c r="AW86" s="28">
        <f t="shared" si="93"/>
        <v>2.3375173695521469E-4</v>
      </c>
      <c r="AX86" s="148">
        <f t="shared" si="94"/>
        <v>29613.265574482666</v>
      </c>
      <c r="AY86" s="59">
        <v>1</v>
      </c>
      <c r="AZ86" s="28">
        <f t="shared" si="95"/>
        <v>1.0486577181208053E-5</v>
      </c>
      <c r="BA86" s="148">
        <f t="shared" si="96"/>
        <v>996.39170855704685</v>
      </c>
      <c r="BB86" s="150">
        <f t="shared" si="97"/>
        <v>109425.88946910189</v>
      </c>
      <c r="BC86" s="45">
        <f t="shared" si="98"/>
        <v>20.170670869880535</v>
      </c>
      <c r="BD86" s="155">
        <f t="shared" si="99"/>
        <v>1296324.0507148171</v>
      </c>
      <c r="BE86" s="146">
        <v>620330</v>
      </c>
      <c r="BF86" s="146">
        <f t="shared" si="100"/>
        <v>0</v>
      </c>
      <c r="BG86" s="146">
        <f t="shared" si="101"/>
        <v>675994.05071481713</v>
      </c>
      <c r="BH86" s="56">
        <f t="shared" si="102"/>
        <v>3.9975533155193717E-4</v>
      </c>
      <c r="BI86" s="1">
        <f t="shared" si="103"/>
        <v>-348.58887305472689</v>
      </c>
      <c r="BJ86" s="155">
        <f t="shared" si="104"/>
        <v>1295975.4618417623</v>
      </c>
      <c r="BK86" s="63">
        <v>8</v>
      </c>
      <c r="BL86" s="1">
        <f t="shared" si="105"/>
        <v>0</v>
      </c>
      <c r="BM86" s="106">
        <v>756</v>
      </c>
      <c r="BN86" s="21">
        <f t="shared" si="106"/>
        <v>0</v>
      </c>
      <c r="BO86" s="150">
        <f t="shared" si="107"/>
        <v>1295975.4618417623</v>
      </c>
      <c r="BP86" s="146">
        <f t="shared" si="108"/>
        <v>1295975.4618417623</v>
      </c>
      <c r="BQ86" s="56">
        <f t="shared" si="109"/>
        <v>4.1489092536717108E-4</v>
      </c>
      <c r="BR86" s="158">
        <f t="shared" si="110"/>
        <v>2700.4239857214334</v>
      </c>
      <c r="BS86" s="159">
        <f t="shared" si="113"/>
        <v>1298676</v>
      </c>
      <c r="BT86" s="66">
        <f t="shared" si="111"/>
        <v>239.38728110599078</v>
      </c>
      <c r="BU86" s="160"/>
    </row>
    <row r="87" spans="1:73" ht="15.6" x14ac:dyDescent="0.3">
      <c r="A87" s="2" t="s">
        <v>374</v>
      </c>
      <c r="B87" s="8" t="s">
        <v>75</v>
      </c>
      <c r="C87" s="138">
        <v>9527</v>
      </c>
      <c r="D87" s="142">
        <v>0</v>
      </c>
      <c r="E87" s="143">
        <v>0</v>
      </c>
      <c r="F87" s="144">
        <v>0</v>
      </c>
      <c r="G87" s="143">
        <v>0</v>
      </c>
      <c r="H87" s="143">
        <v>0</v>
      </c>
      <c r="I87" s="144">
        <v>0</v>
      </c>
      <c r="J87" s="143">
        <f t="shared" si="65"/>
        <v>0</v>
      </c>
      <c r="K87" s="33">
        <f t="shared" si="66"/>
        <v>0</v>
      </c>
      <c r="L87" s="25">
        <v>2593</v>
      </c>
      <c r="M87" s="28">
        <f t="shared" si="67"/>
        <v>7.9791096876792459E-4</v>
      </c>
      <c r="N87" s="146">
        <f t="shared" si="68"/>
        <v>101084.80788506144</v>
      </c>
      <c r="O87" s="30">
        <v>0</v>
      </c>
      <c r="P87" s="30">
        <v>559</v>
      </c>
      <c r="Q87" s="30">
        <f t="shared" si="112"/>
        <v>279.5</v>
      </c>
      <c r="R87" s="28">
        <f t="shared" si="69"/>
        <v>2.809406637235745E-4</v>
      </c>
      <c r="S87" s="148">
        <f t="shared" si="70"/>
        <v>35591.480918542286</v>
      </c>
      <c r="T87" s="150">
        <f t="shared" si="71"/>
        <v>136676.28880360373</v>
      </c>
      <c r="U87" s="1">
        <f t="shared" si="72"/>
        <v>14.346204345922509</v>
      </c>
      <c r="V87" s="151">
        <v>57206144.530000106</v>
      </c>
      <c r="W87" s="40">
        <f t="shared" si="73"/>
        <v>1.5866080426448175</v>
      </c>
      <c r="X87" s="28">
        <f t="shared" si="74"/>
        <v>1.1347327774954956E-3</v>
      </c>
      <c r="Y87" s="67">
        <f t="shared" si="75"/>
        <v>6004.6336233861766</v>
      </c>
      <c r="Z87" s="148">
        <f t="shared" si="76"/>
        <v>682844.04986965202</v>
      </c>
      <c r="AA87" s="152">
        <v>11157448.311099999</v>
      </c>
      <c r="AB87" s="40">
        <f t="shared" si="77"/>
        <v>8.1348106188135869</v>
      </c>
      <c r="AC87" s="40">
        <f t="shared" si="78"/>
        <v>1.6087777413462728E-3</v>
      </c>
      <c r="AD87" s="72">
        <f t="shared" si="79"/>
        <v>1171.1397408523144</v>
      </c>
      <c r="AE87" s="146">
        <f t="shared" si="80"/>
        <v>570669.6253142046</v>
      </c>
      <c r="AF87" s="150">
        <f t="shared" si="81"/>
        <v>1253513.6751838566</v>
      </c>
      <c r="AG87" s="45">
        <f t="shared" si="82"/>
        <v>131.57485831676883</v>
      </c>
      <c r="AH87" s="25">
        <v>3283.5958999999998</v>
      </c>
      <c r="AI87" s="28">
        <f t="shared" si="83"/>
        <v>3.5196805434306437E-3</v>
      </c>
      <c r="AJ87" s="146">
        <f t="shared" si="84"/>
        <v>668851.32291370793</v>
      </c>
      <c r="AK87" s="150">
        <f t="shared" si="85"/>
        <v>668851.32291370793</v>
      </c>
      <c r="AL87" s="1">
        <f t="shared" si="86"/>
        <v>70.205869939509597</v>
      </c>
      <c r="AM87" s="50">
        <v>904.75</v>
      </c>
      <c r="AN87" s="28">
        <f t="shared" si="87"/>
        <v>9.0998443267551268E-4</v>
      </c>
      <c r="AO87" s="146">
        <f t="shared" si="88"/>
        <v>28820.03729630911</v>
      </c>
      <c r="AP87" s="75">
        <v>5</v>
      </c>
      <c r="AQ87" s="28">
        <f t="shared" si="89"/>
        <v>6.2953791916733079E-4</v>
      </c>
      <c r="AR87" s="148">
        <f t="shared" si="90"/>
        <v>59816.120364292568</v>
      </c>
      <c r="AS87" s="25">
        <v>18.583333333333332</v>
      </c>
      <c r="AT87" s="56">
        <f t="shared" si="91"/>
        <v>4.2805261016116297E-4</v>
      </c>
      <c r="AU87" s="146">
        <f t="shared" si="92"/>
        <v>54228.626446449307</v>
      </c>
      <c r="AV87" s="77">
        <v>23.25</v>
      </c>
      <c r="AW87" s="28">
        <f t="shared" si="93"/>
        <v>6.0200062717389127E-4</v>
      </c>
      <c r="AX87" s="148">
        <f t="shared" si="94"/>
        <v>76265.548571821506</v>
      </c>
      <c r="AY87" s="59">
        <v>29</v>
      </c>
      <c r="AZ87" s="28">
        <f t="shared" si="95"/>
        <v>3.0411073825503356E-4</v>
      </c>
      <c r="BA87" s="148">
        <f t="shared" si="96"/>
        <v>28895.35954815436</v>
      </c>
      <c r="BB87" s="150">
        <f t="shared" si="97"/>
        <v>248025.69222702683</v>
      </c>
      <c r="BC87" s="45">
        <f t="shared" si="98"/>
        <v>26.033976301776722</v>
      </c>
      <c r="BD87" s="155">
        <f t="shared" si="99"/>
        <v>2307066.979128195</v>
      </c>
      <c r="BE87" s="146">
        <v>1086970</v>
      </c>
      <c r="BF87" s="146">
        <f t="shared" si="100"/>
        <v>0</v>
      </c>
      <c r="BG87" s="146">
        <f t="shared" si="101"/>
        <v>1220096.979128195</v>
      </c>
      <c r="BH87" s="56">
        <f t="shared" si="102"/>
        <v>7.2151562857861965E-4</v>
      </c>
      <c r="BI87" s="1">
        <f t="shared" si="103"/>
        <v>-629.16564209705064</v>
      </c>
      <c r="BJ87" s="155">
        <f t="shared" si="104"/>
        <v>2306437.8134860978</v>
      </c>
      <c r="BK87" s="63">
        <v>7.3</v>
      </c>
      <c r="BL87" s="1">
        <f t="shared" si="105"/>
        <v>0</v>
      </c>
      <c r="BM87" s="106">
        <v>895</v>
      </c>
      <c r="BN87" s="21">
        <f t="shared" si="106"/>
        <v>0</v>
      </c>
      <c r="BO87" s="150">
        <f t="shared" si="107"/>
        <v>2306437.8134860978</v>
      </c>
      <c r="BP87" s="146">
        <f t="shared" si="108"/>
        <v>2306437.8134860978</v>
      </c>
      <c r="BQ87" s="56">
        <f t="shared" si="109"/>
        <v>7.3837826943047569E-4</v>
      </c>
      <c r="BR87" s="158">
        <f t="shared" si="110"/>
        <v>4805.9243222563691</v>
      </c>
      <c r="BS87" s="159">
        <f t="shared" si="113"/>
        <v>2311244</v>
      </c>
      <c r="BT87" s="66">
        <f t="shared" si="111"/>
        <v>242.59934921801198</v>
      </c>
      <c r="BU87" s="160"/>
    </row>
    <row r="88" spans="1:73" ht="15.6" x14ac:dyDescent="0.3">
      <c r="A88" s="2" t="s">
        <v>375</v>
      </c>
      <c r="B88" s="8" t="s">
        <v>76</v>
      </c>
      <c r="C88" s="138">
        <v>39860</v>
      </c>
      <c r="D88" s="142">
        <v>0</v>
      </c>
      <c r="E88" s="143">
        <v>0</v>
      </c>
      <c r="F88" s="144">
        <v>0</v>
      </c>
      <c r="G88" s="143">
        <v>0</v>
      </c>
      <c r="H88" s="143">
        <v>0</v>
      </c>
      <c r="I88" s="144">
        <v>0</v>
      </c>
      <c r="J88" s="143">
        <f t="shared" si="65"/>
        <v>0</v>
      </c>
      <c r="K88" s="33">
        <f t="shared" si="66"/>
        <v>0</v>
      </c>
      <c r="L88" s="25">
        <v>16073</v>
      </c>
      <c r="M88" s="28">
        <f t="shared" si="67"/>
        <v>4.9459402240674315E-3</v>
      </c>
      <c r="N88" s="146">
        <f t="shared" si="68"/>
        <v>626585.46746494109</v>
      </c>
      <c r="O88" s="30">
        <v>733</v>
      </c>
      <c r="P88" s="30">
        <v>2224.5</v>
      </c>
      <c r="Q88" s="30">
        <f t="shared" si="112"/>
        <v>1845.25</v>
      </c>
      <c r="R88" s="28">
        <f t="shared" si="69"/>
        <v>1.8547612155131515E-3</v>
      </c>
      <c r="S88" s="148">
        <f t="shared" si="70"/>
        <v>234973.81096579664</v>
      </c>
      <c r="T88" s="150">
        <f t="shared" si="71"/>
        <v>861559.27843073779</v>
      </c>
      <c r="U88" s="1">
        <f t="shared" si="72"/>
        <v>21.614633176887551</v>
      </c>
      <c r="V88" s="151">
        <v>238214332.04999888</v>
      </c>
      <c r="W88" s="40">
        <f t="shared" si="73"/>
        <v>6.6697061689240522</v>
      </c>
      <c r="X88" s="28">
        <f t="shared" si="74"/>
        <v>4.7701347798073017E-3</v>
      </c>
      <c r="Y88" s="67">
        <f t="shared" si="75"/>
        <v>5976.2752646763392</v>
      </c>
      <c r="Z88" s="148">
        <f t="shared" si="76"/>
        <v>2870506.7977827303</v>
      </c>
      <c r="AA88" s="152">
        <v>67412376.736599997</v>
      </c>
      <c r="AB88" s="40">
        <f t="shared" si="77"/>
        <v>23.568663158220723</v>
      </c>
      <c r="AC88" s="40">
        <f t="shared" si="78"/>
        <v>4.661047743944084E-3</v>
      </c>
      <c r="AD88" s="72">
        <f t="shared" si="79"/>
        <v>1691.2287189312594</v>
      </c>
      <c r="AE88" s="146">
        <f t="shared" si="80"/>
        <v>1653378.4010352422</v>
      </c>
      <c r="AF88" s="150">
        <f t="shared" si="81"/>
        <v>4523885.1988179721</v>
      </c>
      <c r="AG88" s="45">
        <f t="shared" si="82"/>
        <v>113.49436023125871</v>
      </c>
      <c r="AH88" s="25">
        <v>2273.2514999999999</v>
      </c>
      <c r="AI88" s="28">
        <f t="shared" si="83"/>
        <v>2.4366941970156942E-3</v>
      </c>
      <c r="AJ88" s="146">
        <f t="shared" si="84"/>
        <v>463049.44926096749</v>
      </c>
      <c r="AK88" s="150">
        <f t="shared" si="85"/>
        <v>463049.44926096749</v>
      </c>
      <c r="AL88" s="1">
        <f t="shared" si="86"/>
        <v>11.616895365302748</v>
      </c>
      <c r="AM88" s="50">
        <v>4074.0555555555557</v>
      </c>
      <c r="AN88" s="28">
        <f t="shared" si="87"/>
        <v>4.0976260109541231E-3</v>
      </c>
      <c r="AO88" s="146">
        <f t="shared" si="88"/>
        <v>129775.55463757552</v>
      </c>
      <c r="AP88" s="75">
        <v>23.666666666666668</v>
      </c>
      <c r="AQ88" s="28">
        <f t="shared" si="89"/>
        <v>2.9798128173920326E-3</v>
      </c>
      <c r="AR88" s="148">
        <f t="shared" si="90"/>
        <v>283129.63639098487</v>
      </c>
      <c r="AS88" s="25">
        <v>207.58333333333334</v>
      </c>
      <c r="AT88" s="56">
        <f t="shared" si="91"/>
        <v>4.7815204121590005E-3</v>
      </c>
      <c r="AU88" s="146">
        <f t="shared" si="92"/>
        <v>605755.64339957503</v>
      </c>
      <c r="AV88" s="77">
        <v>180.94444444444446</v>
      </c>
      <c r="AW88" s="28">
        <f t="shared" si="93"/>
        <v>4.685104044696211E-3</v>
      </c>
      <c r="AX88" s="148">
        <f t="shared" si="94"/>
        <v>593540.95985286182</v>
      </c>
      <c r="AY88" s="59">
        <v>310</v>
      </c>
      <c r="AZ88" s="28">
        <f t="shared" si="95"/>
        <v>3.2508389261744967E-3</v>
      </c>
      <c r="BA88" s="148">
        <f t="shared" si="96"/>
        <v>308881.42965268454</v>
      </c>
      <c r="BB88" s="150">
        <f t="shared" si="97"/>
        <v>1921083.2239336818</v>
      </c>
      <c r="BC88" s="45">
        <f t="shared" si="98"/>
        <v>48.195765778567029</v>
      </c>
      <c r="BD88" s="155">
        <f t="shared" si="99"/>
        <v>7769577.1504433593</v>
      </c>
      <c r="BE88" s="146">
        <v>4357819</v>
      </c>
      <c r="BF88" s="146">
        <f t="shared" si="100"/>
        <v>0</v>
      </c>
      <c r="BG88" s="146">
        <f t="shared" si="101"/>
        <v>3411758.1504433593</v>
      </c>
      <c r="BH88" s="56">
        <f t="shared" si="102"/>
        <v>2.017574724456986E-3</v>
      </c>
      <c r="BI88" s="1">
        <f t="shared" si="103"/>
        <v>-1759.3363840121465</v>
      </c>
      <c r="BJ88" s="155">
        <f t="shared" si="104"/>
        <v>7767817.8140593469</v>
      </c>
      <c r="BK88" s="63">
        <v>6.8</v>
      </c>
      <c r="BL88" s="1">
        <f t="shared" si="105"/>
        <v>0</v>
      </c>
      <c r="BM88" s="106">
        <v>620</v>
      </c>
      <c r="BN88" s="21">
        <f t="shared" si="106"/>
        <v>0</v>
      </c>
      <c r="BO88" s="150">
        <f t="shared" si="107"/>
        <v>7767817.8140593469</v>
      </c>
      <c r="BP88" s="146">
        <f t="shared" si="108"/>
        <v>7767817.8140593469</v>
      </c>
      <c r="BQ88" s="56">
        <f t="shared" si="109"/>
        <v>2.4867732575573872E-3</v>
      </c>
      <c r="BR88" s="158">
        <f t="shared" si="110"/>
        <v>16185.801474967508</v>
      </c>
      <c r="BS88" s="159">
        <f t="shared" si="113"/>
        <v>7784004</v>
      </c>
      <c r="BT88" s="66">
        <f t="shared" si="111"/>
        <v>195.28359257400902</v>
      </c>
      <c r="BU88" s="160"/>
    </row>
    <row r="89" spans="1:73" ht="15.6" x14ac:dyDescent="0.3">
      <c r="A89" s="2" t="s">
        <v>348</v>
      </c>
      <c r="B89" s="8" t="s">
        <v>49</v>
      </c>
      <c r="C89" s="138">
        <v>11607</v>
      </c>
      <c r="D89" s="142">
        <v>0</v>
      </c>
      <c r="E89" s="143">
        <v>0</v>
      </c>
      <c r="F89" s="144">
        <v>0</v>
      </c>
      <c r="G89" s="143">
        <v>0</v>
      </c>
      <c r="H89" s="143">
        <v>0</v>
      </c>
      <c r="I89" s="144">
        <v>0</v>
      </c>
      <c r="J89" s="143">
        <f t="shared" si="65"/>
        <v>0</v>
      </c>
      <c r="K89" s="33">
        <f t="shared" si="66"/>
        <v>0</v>
      </c>
      <c r="L89" s="25">
        <v>5799</v>
      </c>
      <c r="M89" s="28">
        <f t="shared" si="67"/>
        <v>1.7844526447686828E-3</v>
      </c>
      <c r="N89" s="146">
        <f t="shared" si="68"/>
        <v>226066.64131333257</v>
      </c>
      <c r="O89" s="30">
        <v>0</v>
      </c>
      <c r="P89" s="30">
        <v>117</v>
      </c>
      <c r="Q89" s="30">
        <f t="shared" si="112"/>
        <v>58.5</v>
      </c>
      <c r="R89" s="28">
        <f t="shared" si="69"/>
        <v>5.8801534267724891E-5</v>
      </c>
      <c r="S89" s="148">
        <f t="shared" si="70"/>
        <v>7449.3797271367575</v>
      </c>
      <c r="T89" s="150">
        <f t="shared" si="71"/>
        <v>233516.02104046932</v>
      </c>
      <c r="U89" s="1">
        <f t="shared" si="72"/>
        <v>20.118550964113837</v>
      </c>
      <c r="V89" s="151">
        <v>64299764.170000196</v>
      </c>
      <c r="W89" s="40">
        <f t="shared" si="73"/>
        <v>2.0952246207903875</v>
      </c>
      <c r="X89" s="28">
        <f t="shared" si="74"/>
        <v>1.4984923746278155E-3</v>
      </c>
      <c r="Y89" s="67">
        <f t="shared" si="75"/>
        <v>5539.7401714482812</v>
      </c>
      <c r="Z89" s="148">
        <f t="shared" si="76"/>
        <v>901742.35034266568</v>
      </c>
      <c r="AA89" s="152">
        <v>17621842.779100001</v>
      </c>
      <c r="AB89" s="40">
        <f t="shared" si="77"/>
        <v>7.6451964013539264</v>
      </c>
      <c r="AC89" s="40">
        <f t="shared" si="78"/>
        <v>1.5119493710491099E-3</v>
      </c>
      <c r="AD89" s="72">
        <f t="shared" si="79"/>
        <v>1518.2082173774447</v>
      </c>
      <c r="AE89" s="146">
        <f t="shared" si="80"/>
        <v>536322.42596084555</v>
      </c>
      <c r="AF89" s="150">
        <f t="shared" si="81"/>
        <v>1438064.7763035111</v>
      </c>
      <c r="AG89" s="45">
        <f t="shared" si="82"/>
        <v>123.89633637490404</v>
      </c>
      <c r="AH89" s="25">
        <v>1558.5713000000001</v>
      </c>
      <c r="AI89" s="28">
        <f t="shared" si="83"/>
        <v>1.670629775167951E-3</v>
      </c>
      <c r="AJ89" s="146">
        <f t="shared" si="84"/>
        <v>317472.82784106827</v>
      </c>
      <c r="AK89" s="150">
        <f t="shared" si="85"/>
        <v>317472.82784106827</v>
      </c>
      <c r="AL89" s="1">
        <f t="shared" si="86"/>
        <v>27.351841805898879</v>
      </c>
      <c r="AM89" s="50">
        <v>1239.7222222222222</v>
      </c>
      <c r="AN89" s="28">
        <f t="shared" si="87"/>
        <v>1.2468946372634591E-3</v>
      </c>
      <c r="AO89" s="146">
        <f t="shared" si="88"/>
        <v>39490.290888651733</v>
      </c>
      <c r="AP89" s="75">
        <v>5</v>
      </c>
      <c r="AQ89" s="28">
        <f t="shared" si="89"/>
        <v>6.2953791916733079E-4</v>
      </c>
      <c r="AR89" s="148">
        <f t="shared" si="90"/>
        <v>59816.120364292568</v>
      </c>
      <c r="AS89" s="25">
        <v>57.916666666666664</v>
      </c>
      <c r="AT89" s="56">
        <f t="shared" si="91"/>
        <v>1.3340653096951044E-3</v>
      </c>
      <c r="AU89" s="146">
        <f t="shared" si="92"/>
        <v>169008.49946314917</v>
      </c>
      <c r="AV89" s="77">
        <v>33.277777777777779</v>
      </c>
      <c r="AW89" s="28">
        <f t="shared" si="93"/>
        <v>8.6164486422260673E-4</v>
      </c>
      <c r="AX89" s="148">
        <f t="shared" si="94"/>
        <v>109159.05279455456</v>
      </c>
      <c r="AY89" s="59">
        <v>69</v>
      </c>
      <c r="AZ89" s="28">
        <f t="shared" si="95"/>
        <v>7.235738255033557E-4</v>
      </c>
      <c r="BA89" s="148">
        <f t="shared" si="96"/>
        <v>68751.027890436235</v>
      </c>
      <c r="BB89" s="150">
        <f t="shared" si="97"/>
        <v>446224.99140108429</v>
      </c>
      <c r="BC89" s="45">
        <f t="shared" si="98"/>
        <v>38.44447242190784</v>
      </c>
      <c r="BD89" s="155">
        <f t="shared" si="99"/>
        <v>2435278.6165861329</v>
      </c>
      <c r="BE89" s="146">
        <v>1254397</v>
      </c>
      <c r="BF89" s="146">
        <f t="shared" si="100"/>
        <v>0</v>
      </c>
      <c r="BG89" s="146">
        <f t="shared" si="101"/>
        <v>1180881.6165861329</v>
      </c>
      <c r="BH89" s="56">
        <f t="shared" si="102"/>
        <v>6.9832526138773304E-4</v>
      </c>
      <c r="BI89" s="1">
        <f t="shared" si="103"/>
        <v>-608.94351289263705</v>
      </c>
      <c r="BJ89" s="155">
        <f t="shared" si="104"/>
        <v>2434669.6730732401</v>
      </c>
      <c r="BK89" s="63">
        <v>7.5</v>
      </c>
      <c r="BL89" s="1">
        <f t="shared" si="105"/>
        <v>0</v>
      </c>
      <c r="BM89" s="106">
        <v>850</v>
      </c>
      <c r="BN89" s="21">
        <f t="shared" si="106"/>
        <v>0</v>
      </c>
      <c r="BO89" s="150">
        <f t="shared" si="107"/>
        <v>2434669.6730732401</v>
      </c>
      <c r="BP89" s="146">
        <f t="shared" si="108"/>
        <v>2434669.6730732401</v>
      </c>
      <c r="BQ89" s="56">
        <f t="shared" si="109"/>
        <v>7.7943015386203326E-4</v>
      </c>
      <c r="BR89" s="158">
        <f t="shared" si="110"/>
        <v>5073.1210397549148</v>
      </c>
      <c r="BS89" s="159">
        <f t="shared" si="113"/>
        <v>2439743</v>
      </c>
      <c r="BT89" s="66">
        <f t="shared" si="111"/>
        <v>210.19583010252433</v>
      </c>
      <c r="BU89" s="160"/>
    </row>
    <row r="90" spans="1:73" ht="15.6" x14ac:dyDescent="0.3">
      <c r="A90" s="2" t="s">
        <v>413</v>
      </c>
      <c r="B90" s="8" t="s">
        <v>114</v>
      </c>
      <c r="C90" s="138">
        <v>15516</v>
      </c>
      <c r="D90" s="142">
        <v>0</v>
      </c>
      <c r="E90" s="143">
        <v>0</v>
      </c>
      <c r="F90" s="144">
        <v>0</v>
      </c>
      <c r="G90" s="143">
        <v>0</v>
      </c>
      <c r="H90" s="143">
        <v>0</v>
      </c>
      <c r="I90" s="144">
        <v>0</v>
      </c>
      <c r="J90" s="143">
        <f t="shared" si="65"/>
        <v>0</v>
      </c>
      <c r="K90" s="33">
        <f t="shared" si="66"/>
        <v>0</v>
      </c>
      <c r="L90" s="25">
        <v>4919</v>
      </c>
      <c r="M90" s="28">
        <f t="shared" si="67"/>
        <v>1.5136614174197534E-3</v>
      </c>
      <c r="N90" s="146">
        <f t="shared" si="68"/>
        <v>191760.96027250952</v>
      </c>
      <c r="O90" s="30">
        <v>2857</v>
      </c>
      <c r="P90" s="30">
        <v>641</v>
      </c>
      <c r="Q90" s="30">
        <f t="shared" si="112"/>
        <v>3177.5</v>
      </c>
      <c r="R90" s="28">
        <f t="shared" si="69"/>
        <v>3.1938782074477923E-3</v>
      </c>
      <c r="S90" s="148">
        <f t="shared" si="70"/>
        <v>404622.29201670166</v>
      </c>
      <c r="T90" s="150">
        <f t="shared" si="71"/>
        <v>596383.25228921114</v>
      </c>
      <c r="U90" s="1">
        <f t="shared" si="72"/>
        <v>38.436662302733382</v>
      </c>
      <c r="V90" s="151">
        <v>101952235.310001</v>
      </c>
      <c r="W90" s="40">
        <f t="shared" si="73"/>
        <v>2.3613631939307171</v>
      </c>
      <c r="X90" s="28">
        <f t="shared" si="74"/>
        <v>1.6888331230553841E-3</v>
      </c>
      <c r="Y90" s="67">
        <f t="shared" si="75"/>
        <v>6570.7808268884382</v>
      </c>
      <c r="Z90" s="148">
        <f t="shared" si="76"/>
        <v>1016283.0158536851</v>
      </c>
      <c r="AA90" s="152">
        <v>20016686.825100001</v>
      </c>
      <c r="AB90" s="40">
        <f t="shared" si="77"/>
        <v>12.027277945824446</v>
      </c>
      <c r="AC90" s="40">
        <f t="shared" si="78"/>
        <v>2.3785700681805497E-3</v>
      </c>
      <c r="AD90" s="72">
        <f t="shared" si="79"/>
        <v>1290.0674674593968</v>
      </c>
      <c r="AE90" s="146">
        <f t="shared" si="80"/>
        <v>843732.26624597784</v>
      </c>
      <c r="AF90" s="150">
        <f t="shared" si="81"/>
        <v>1860015.2820996628</v>
      </c>
      <c r="AG90" s="45">
        <f t="shared" si="82"/>
        <v>119.87724169242478</v>
      </c>
      <c r="AH90" s="25">
        <v>2148.2714999999998</v>
      </c>
      <c r="AI90" s="28">
        <f t="shared" si="83"/>
        <v>2.3027283596488116E-3</v>
      </c>
      <c r="AJ90" s="146">
        <f t="shared" si="84"/>
        <v>437591.67647663818</v>
      </c>
      <c r="AK90" s="150">
        <f t="shared" si="85"/>
        <v>437591.67647663818</v>
      </c>
      <c r="AL90" s="1">
        <f t="shared" si="86"/>
        <v>28.202608692745436</v>
      </c>
      <c r="AM90" s="50">
        <v>1325.0833333333333</v>
      </c>
      <c r="AN90" s="28">
        <f t="shared" si="87"/>
        <v>1.332749605229191E-3</v>
      </c>
      <c r="AO90" s="146">
        <f t="shared" si="88"/>
        <v>42209.396062320273</v>
      </c>
      <c r="AP90" s="75">
        <v>5.333333333333333</v>
      </c>
      <c r="AQ90" s="28">
        <f t="shared" si="89"/>
        <v>6.715071137784861E-4</v>
      </c>
      <c r="AR90" s="148">
        <f t="shared" si="90"/>
        <v>63803.861721912064</v>
      </c>
      <c r="AS90" s="25">
        <v>51.583333333333336</v>
      </c>
      <c r="AT90" s="56">
        <f t="shared" si="91"/>
        <v>1.1881819089226901E-3</v>
      </c>
      <c r="AU90" s="146">
        <f t="shared" si="92"/>
        <v>150526.99448588394</v>
      </c>
      <c r="AV90" s="77">
        <v>35.916666666666664</v>
      </c>
      <c r="AW90" s="28">
        <f t="shared" si="93"/>
        <v>9.2997229502490017E-4</v>
      </c>
      <c r="AX90" s="148">
        <f t="shared" si="94"/>
        <v>117815.23811632641</v>
      </c>
      <c r="AY90" s="59">
        <v>56</v>
      </c>
      <c r="AZ90" s="28">
        <f t="shared" si="95"/>
        <v>5.8724832214765096E-4</v>
      </c>
      <c r="BA90" s="148">
        <f t="shared" si="96"/>
        <v>55797.935679194627</v>
      </c>
      <c r="BB90" s="150">
        <f t="shared" si="97"/>
        <v>430153.42606563732</v>
      </c>
      <c r="BC90" s="45">
        <f t="shared" si="98"/>
        <v>27.723216425988483</v>
      </c>
      <c r="BD90" s="155">
        <f t="shared" si="99"/>
        <v>3324143.6369311493</v>
      </c>
      <c r="BE90" s="146">
        <v>1702174</v>
      </c>
      <c r="BF90" s="146">
        <f t="shared" si="100"/>
        <v>0</v>
      </c>
      <c r="BG90" s="146">
        <f t="shared" si="101"/>
        <v>1621969.6369311493</v>
      </c>
      <c r="BH90" s="56">
        <f t="shared" si="102"/>
        <v>9.5916674014062393E-4</v>
      </c>
      <c r="BI90" s="1">
        <f t="shared" si="103"/>
        <v>-836.39873349320408</v>
      </c>
      <c r="BJ90" s="155">
        <f t="shared" si="104"/>
        <v>3323307.2381976559</v>
      </c>
      <c r="BK90" s="63">
        <v>6.7</v>
      </c>
      <c r="BL90" s="1">
        <f t="shared" si="105"/>
        <v>0</v>
      </c>
      <c r="BM90" s="106">
        <v>850</v>
      </c>
      <c r="BN90" s="21">
        <f t="shared" si="106"/>
        <v>0</v>
      </c>
      <c r="BO90" s="150">
        <f t="shared" si="107"/>
        <v>3323307.2381976559</v>
      </c>
      <c r="BP90" s="146">
        <f t="shared" si="108"/>
        <v>3323307.2381976559</v>
      </c>
      <c r="BQ90" s="56">
        <f t="shared" si="109"/>
        <v>1.063916760719961E-3</v>
      </c>
      <c r="BR90" s="158">
        <f t="shared" si="110"/>
        <v>6924.7750765256105</v>
      </c>
      <c r="BS90" s="159">
        <f t="shared" si="113"/>
        <v>3330232</v>
      </c>
      <c r="BT90" s="66">
        <f t="shared" si="111"/>
        <v>214.63212168084559</v>
      </c>
      <c r="BU90" s="160"/>
    </row>
    <row r="91" spans="1:73" ht="15.6" x14ac:dyDescent="0.3">
      <c r="A91" s="2" t="s">
        <v>501</v>
      </c>
      <c r="B91" s="8" t="s">
        <v>202</v>
      </c>
      <c r="C91" s="138">
        <v>19402</v>
      </c>
      <c r="D91" s="142">
        <v>0</v>
      </c>
      <c r="E91" s="143">
        <v>0</v>
      </c>
      <c r="F91" s="144">
        <v>0</v>
      </c>
      <c r="G91" s="143">
        <v>0</v>
      </c>
      <c r="H91" s="143">
        <v>0</v>
      </c>
      <c r="I91" s="144">
        <v>0</v>
      </c>
      <c r="J91" s="143">
        <f t="shared" si="65"/>
        <v>0</v>
      </c>
      <c r="K91" s="33">
        <f t="shared" si="66"/>
        <v>0</v>
      </c>
      <c r="L91" s="25">
        <v>4307</v>
      </c>
      <c r="M91" s="28">
        <f t="shared" si="67"/>
        <v>1.3253384274907255E-3</v>
      </c>
      <c r="N91" s="146">
        <f t="shared" si="68"/>
        <v>167902.91845775535</v>
      </c>
      <c r="O91" s="30">
        <v>0</v>
      </c>
      <c r="P91" s="30">
        <v>332.5</v>
      </c>
      <c r="Q91" s="30">
        <f t="shared" si="112"/>
        <v>166.25</v>
      </c>
      <c r="R91" s="28">
        <f t="shared" si="69"/>
        <v>1.6710692430785064E-4</v>
      </c>
      <c r="S91" s="148">
        <f t="shared" si="70"/>
        <v>21170.245805751896</v>
      </c>
      <c r="T91" s="150">
        <f t="shared" si="71"/>
        <v>189073.16426350723</v>
      </c>
      <c r="U91" s="1">
        <f t="shared" si="72"/>
        <v>9.7450347522681806</v>
      </c>
      <c r="V91" s="151">
        <v>106290143.30000101</v>
      </c>
      <c r="W91" s="40">
        <f t="shared" si="73"/>
        <v>3.5416040689447112</v>
      </c>
      <c r="X91" s="28">
        <f t="shared" si="74"/>
        <v>2.5329344828252799E-3</v>
      </c>
      <c r="Y91" s="67">
        <f t="shared" si="75"/>
        <v>5478.3085918977949</v>
      </c>
      <c r="Z91" s="148">
        <f t="shared" si="76"/>
        <v>1524234.8459558554</v>
      </c>
      <c r="AA91" s="152">
        <v>17553691.944600001</v>
      </c>
      <c r="AB91" s="40">
        <f t="shared" si="77"/>
        <v>21.444924816275051</v>
      </c>
      <c r="AC91" s="40">
        <f t="shared" si="78"/>
        <v>4.2410474350169014E-3</v>
      </c>
      <c r="AD91" s="72">
        <f t="shared" si="79"/>
        <v>904.73620990619531</v>
      </c>
      <c r="AE91" s="146">
        <f t="shared" si="80"/>
        <v>1504394.8511219067</v>
      </c>
      <c r="AF91" s="150">
        <f t="shared" si="81"/>
        <v>3028629.6970777623</v>
      </c>
      <c r="AG91" s="45">
        <f t="shared" si="82"/>
        <v>156.09884017512434</v>
      </c>
      <c r="AH91" s="25">
        <v>2134.7127</v>
      </c>
      <c r="AI91" s="28">
        <f t="shared" si="83"/>
        <v>2.2881947062987555E-3</v>
      </c>
      <c r="AJ91" s="146">
        <f t="shared" si="84"/>
        <v>434829.81978254189</v>
      </c>
      <c r="AK91" s="150">
        <f t="shared" si="85"/>
        <v>434829.81978254189</v>
      </c>
      <c r="AL91" s="1">
        <f t="shared" si="86"/>
        <v>22.411597762217394</v>
      </c>
      <c r="AM91" s="50">
        <v>2230</v>
      </c>
      <c r="AN91" s="28">
        <f t="shared" si="87"/>
        <v>2.2429016688216559E-3</v>
      </c>
      <c r="AO91" s="146">
        <f t="shared" si="88"/>
        <v>71034.742382723751</v>
      </c>
      <c r="AP91" s="75">
        <v>11.333333333333334</v>
      </c>
      <c r="AQ91" s="28">
        <f t="shared" si="89"/>
        <v>1.4269526167792832E-3</v>
      </c>
      <c r="AR91" s="148">
        <f t="shared" si="90"/>
        <v>135583.20615906318</v>
      </c>
      <c r="AS91" s="25">
        <v>71.333333333333329</v>
      </c>
      <c r="AT91" s="56">
        <f t="shared" si="91"/>
        <v>1.6431077771208768E-3</v>
      </c>
      <c r="AU91" s="146">
        <f t="shared" si="92"/>
        <v>208160.10869130318</v>
      </c>
      <c r="AV91" s="77">
        <v>72</v>
      </c>
      <c r="AW91" s="28">
        <f t="shared" si="93"/>
        <v>1.8642600067320504E-3</v>
      </c>
      <c r="AX91" s="148">
        <f t="shared" si="94"/>
        <v>236177.18267402786</v>
      </c>
      <c r="AY91" s="59">
        <v>29</v>
      </c>
      <c r="AZ91" s="28">
        <f t="shared" si="95"/>
        <v>3.0411073825503356E-4</v>
      </c>
      <c r="BA91" s="148">
        <f t="shared" si="96"/>
        <v>28895.35954815436</v>
      </c>
      <c r="BB91" s="150">
        <f t="shared" si="97"/>
        <v>679850.59945527231</v>
      </c>
      <c r="BC91" s="45">
        <f t="shared" si="98"/>
        <v>35.040232937597793</v>
      </c>
      <c r="BD91" s="155">
        <f t="shared" si="99"/>
        <v>4332383.2805790845</v>
      </c>
      <c r="BE91" s="146">
        <v>2214130</v>
      </c>
      <c r="BF91" s="146">
        <f t="shared" si="100"/>
        <v>0</v>
      </c>
      <c r="BG91" s="146">
        <f t="shared" si="101"/>
        <v>2118253.2805790845</v>
      </c>
      <c r="BH91" s="56">
        <f t="shared" si="102"/>
        <v>1.2526486610251316E-3</v>
      </c>
      <c r="BI91" s="1">
        <f t="shared" si="103"/>
        <v>-1092.3166012196923</v>
      </c>
      <c r="BJ91" s="155">
        <f t="shared" si="104"/>
        <v>4331290.9639778649</v>
      </c>
      <c r="BK91" s="63">
        <v>7.2</v>
      </c>
      <c r="BL91" s="1">
        <f t="shared" si="105"/>
        <v>0</v>
      </c>
      <c r="BM91" s="106">
        <v>940</v>
      </c>
      <c r="BN91" s="21">
        <f t="shared" si="106"/>
        <v>0</v>
      </c>
      <c r="BO91" s="150">
        <f t="shared" si="107"/>
        <v>4331290.9639778649</v>
      </c>
      <c r="BP91" s="146">
        <f t="shared" si="108"/>
        <v>4331290.9639778649</v>
      </c>
      <c r="BQ91" s="56">
        <f t="shared" si="109"/>
        <v>1.3866106025845857E-3</v>
      </c>
      <c r="BR91" s="158">
        <f t="shared" si="110"/>
        <v>9025.1107005083468</v>
      </c>
      <c r="BS91" s="159">
        <f t="shared" si="113"/>
        <v>4340316</v>
      </c>
      <c r="BT91" s="66">
        <f t="shared" si="111"/>
        <v>223.70456653953201</v>
      </c>
      <c r="BU91" s="160"/>
    </row>
    <row r="92" spans="1:73" ht="15.6" x14ac:dyDescent="0.3">
      <c r="A92" s="2" t="s">
        <v>559</v>
      </c>
      <c r="B92" s="8" t="s">
        <v>262</v>
      </c>
      <c r="C92" s="138">
        <v>9545</v>
      </c>
      <c r="D92" s="142">
        <v>0</v>
      </c>
      <c r="E92" s="143">
        <v>0</v>
      </c>
      <c r="F92" s="144">
        <v>0</v>
      </c>
      <c r="G92" s="143">
        <v>0</v>
      </c>
      <c r="H92" s="143">
        <v>0</v>
      </c>
      <c r="I92" s="144">
        <v>0</v>
      </c>
      <c r="J92" s="143">
        <f t="shared" si="65"/>
        <v>0</v>
      </c>
      <c r="K92" s="33">
        <f t="shared" si="66"/>
        <v>0</v>
      </c>
      <c r="L92" s="25">
        <v>4033</v>
      </c>
      <c r="M92" s="28">
        <f t="shared" si="67"/>
        <v>1.2410238862479905E-3</v>
      </c>
      <c r="N92" s="146">
        <f t="shared" si="68"/>
        <v>157221.37686095363</v>
      </c>
      <c r="O92" s="30">
        <v>0</v>
      </c>
      <c r="P92" s="30">
        <v>309</v>
      </c>
      <c r="Q92" s="30">
        <f t="shared" si="112"/>
        <v>154.5</v>
      </c>
      <c r="R92" s="28">
        <f t="shared" si="69"/>
        <v>1.5529635973270933E-4</v>
      </c>
      <c r="S92" s="148">
        <f t="shared" si="70"/>
        <v>19674.00286910477</v>
      </c>
      <c r="T92" s="150">
        <f t="shared" si="71"/>
        <v>176895.3797300584</v>
      </c>
      <c r="U92" s="1">
        <f t="shared" si="72"/>
        <v>18.5327794374079</v>
      </c>
      <c r="V92" s="151">
        <v>50229619.500000201</v>
      </c>
      <c r="W92" s="40">
        <f t="shared" si="73"/>
        <v>1.8138107735416875</v>
      </c>
      <c r="X92" s="28">
        <f t="shared" si="74"/>
        <v>1.2972268396429429E-3</v>
      </c>
      <c r="Y92" s="67">
        <f t="shared" si="75"/>
        <v>5262.4012048192981</v>
      </c>
      <c r="Z92" s="148">
        <f t="shared" si="76"/>
        <v>780627.51543714269</v>
      </c>
      <c r="AA92" s="152">
        <v>11403931.6965</v>
      </c>
      <c r="AB92" s="40">
        <f t="shared" si="77"/>
        <v>7.9890889760381336</v>
      </c>
      <c r="AC92" s="40">
        <f t="shared" si="78"/>
        <v>1.5799591558481199E-3</v>
      </c>
      <c r="AD92" s="72">
        <f t="shared" si="79"/>
        <v>1194.7544993713987</v>
      </c>
      <c r="AE92" s="146">
        <f t="shared" si="80"/>
        <v>560447.02528335515</v>
      </c>
      <c r="AF92" s="150">
        <f t="shared" si="81"/>
        <v>1341074.5407204977</v>
      </c>
      <c r="AG92" s="45">
        <f t="shared" si="82"/>
        <v>140.50021379994737</v>
      </c>
      <c r="AH92" s="25">
        <v>2894.3420000000001</v>
      </c>
      <c r="AI92" s="28">
        <f t="shared" si="83"/>
        <v>3.102439987647121E-3</v>
      </c>
      <c r="AJ92" s="146">
        <f t="shared" si="84"/>
        <v>589562.33794320049</v>
      </c>
      <c r="AK92" s="150">
        <f t="shared" si="85"/>
        <v>589562.33794320049</v>
      </c>
      <c r="AL92" s="1">
        <f t="shared" si="86"/>
        <v>61.766614766181299</v>
      </c>
      <c r="AM92" s="50">
        <v>1294.5</v>
      </c>
      <c r="AN92" s="28">
        <f t="shared" si="87"/>
        <v>1.3019893319684457E-3</v>
      </c>
      <c r="AO92" s="146">
        <f t="shared" si="88"/>
        <v>41235.190141002648</v>
      </c>
      <c r="AP92" s="75">
        <v>9.6666666666666661</v>
      </c>
      <c r="AQ92" s="28">
        <f t="shared" si="89"/>
        <v>1.2171066437235061E-3</v>
      </c>
      <c r="AR92" s="148">
        <f t="shared" si="90"/>
        <v>115644.49937096563</v>
      </c>
      <c r="AS92" s="25">
        <v>43</v>
      </c>
      <c r="AT92" s="56">
        <f t="shared" si="91"/>
        <v>9.9047151050744441E-4</v>
      </c>
      <c r="AU92" s="146">
        <f t="shared" si="92"/>
        <v>125479.69168774817</v>
      </c>
      <c r="AV92" s="77">
        <v>23.5</v>
      </c>
      <c r="AW92" s="28">
        <f t="shared" si="93"/>
        <v>6.084737521972665E-4</v>
      </c>
      <c r="AX92" s="148">
        <f t="shared" si="94"/>
        <v>77085.608233884108</v>
      </c>
      <c r="AY92" s="59">
        <v>47</v>
      </c>
      <c r="AZ92" s="28">
        <f t="shared" si="95"/>
        <v>4.9286912751677855E-4</v>
      </c>
      <c r="BA92" s="148">
        <f t="shared" si="96"/>
        <v>46830.410302181204</v>
      </c>
      <c r="BB92" s="150">
        <f t="shared" si="97"/>
        <v>406275.39973578177</v>
      </c>
      <c r="BC92" s="45">
        <f t="shared" si="98"/>
        <v>42.564211601443873</v>
      </c>
      <c r="BD92" s="155">
        <f t="shared" si="99"/>
        <v>2513807.6581295384</v>
      </c>
      <c r="BE92" s="146">
        <v>1068720</v>
      </c>
      <c r="BF92" s="146">
        <f t="shared" si="100"/>
        <v>0</v>
      </c>
      <c r="BG92" s="146">
        <f t="shared" si="101"/>
        <v>1445087.6581295384</v>
      </c>
      <c r="BH92" s="56">
        <f t="shared" si="102"/>
        <v>8.545659466770865E-4</v>
      </c>
      <c r="BI92" s="1">
        <f t="shared" si="103"/>
        <v>-745.18625967195771</v>
      </c>
      <c r="BJ92" s="155">
        <f t="shared" si="104"/>
        <v>2513062.4718698664</v>
      </c>
      <c r="BK92" s="63">
        <v>8</v>
      </c>
      <c r="BL92" s="1">
        <f t="shared" si="105"/>
        <v>0</v>
      </c>
      <c r="BM92" s="106">
        <v>945</v>
      </c>
      <c r="BN92" s="21">
        <f t="shared" si="106"/>
        <v>0</v>
      </c>
      <c r="BO92" s="150">
        <f t="shared" si="107"/>
        <v>2513062.4718698664</v>
      </c>
      <c r="BP92" s="146">
        <f t="shared" si="108"/>
        <v>2513062.4718698664</v>
      </c>
      <c r="BQ92" s="56">
        <f t="shared" si="109"/>
        <v>8.0452666362822362E-4</v>
      </c>
      <c r="BR92" s="158">
        <f t="shared" si="110"/>
        <v>5236.4681095191827</v>
      </c>
      <c r="BS92" s="159">
        <f t="shared" si="113"/>
        <v>2518299</v>
      </c>
      <c r="BT92" s="66">
        <f t="shared" si="111"/>
        <v>263.83436354112098</v>
      </c>
      <c r="BU92" s="160"/>
    </row>
    <row r="93" spans="1:73" ht="15.6" x14ac:dyDescent="0.3">
      <c r="A93" s="2" t="s">
        <v>376</v>
      </c>
      <c r="B93" s="8" t="s">
        <v>77</v>
      </c>
      <c r="C93" s="138">
        <v>42595</v>
      </c>
      <c r="D93" s="142">
        <v>0</v>
      </c>
      <c r="E93" s="143">
        <v>0</v>
      </c>
      <c r="F93" s="144">
        <v>0</v>
      </c>
      <c r="G93" s="143">
        <v>0</v>
      </c>
      <c r="H93" s="143">
        <f>C93/($C$9+$C$59+$C$61+$C$66+$C$73+$C$79+$C$93+$C$104+$C$126+$C$139+$C$166+$C$174+$C$198+$C$213+$C$232+$C$249+$C$259+$C$261+$C$262+$C$267+$C$274)*$H$6</f>
        <v>3589752.8750476963</v>
      </c>
      <c r="I93" s="144">
        <v>0</v>
      </c>
      <c r="J93" s="143">
        <f t="shared" si="65"/>
        <v>3589752.8750476963</v>
      </c>
      <c r="K93" s="33">
        <f t="shared" si="66"/>
        <v>84.276391009454073</v>
      </c>
      <c r="L93" s="25">
        <v>22618</v>
      </c>
      <c r="M93" s="28">
        <f t="shared" si="67"/>
        <v>6.9599499774750931E-3</v>
      </c>
      <c r="N93" s="146">
        <f t="shared" si="68"/>
        <v>881733.97020606231</v>
      </c>
      <c r="O93" s="30">
        <v>6269</v>
      </c>
      <c r="P93" s="30">
        <v>3812.5</v>
      </c>
      <c r="Q93" s="30">
        <f t="shared" si="112"/>
        <v>8175.25</v>
      </c>
      <c r="R93" s="28">
        <f t="shared" si="69"/>
        <v>8.2173887696105636E-3</v>
      </c>
      <c r="S93" s="148">
        <f t="shared" si="70"/>
        <v>1041034.8993893125</v>
      </c>
      <c r="T93" s="150">
        <f t="shared" si="71"/>
        <v>1922768.8695953749</v>
      </c>
      <c r="U93" s="1">
        <f t="shared" si="72"/>
        <v>45.140717680370344</v>
      </c>
      <c r="V93" s="151">
        <v>213111023.03999799</v>
      </c>
      <c r="W93" s="40">
        <f t="shared" si="73"/>
        <v>8.5135625511941466</v>
      </c>
      <c r="X93" s="28">
        <f t="shared" si="74"/>
        <v>6.0888500628008121E-3</v>
      </c>
      <c r="Y93" s="67">
        <f t="shared" si="75"/>
        <v>5003.1934039206008</v>
      </c>
      <c r="Z93" s="148">
        <f t="shared" si="76"/>
        <v>3664065.3362535797</v>
      </c>
      <c r="AA93" s="152">
        <v>59026725.041899994</v>
      </c>
      <c r="AB93" s="40">
        <f t="shared" si="77"/>
        <v>30.737501084671372</v>
      </c>
      <c r="AC93" s="40">
        <f t="shared" si="78"/>
        <v>6.0787902616026949E-3</v>
      </c>
      <c r="AD93" s="72">
        <f t="shared" si="79"/>
        <v>1385.7665228759242</v>
      </c>
      <c r="AE93" s="146">
        <f t="shared" si="80"/>
        <v>2156283.5386132952</v>
      </c>
      <c r="AF93" s="150">
        <f t="shared" si="81"/>
        <v>5820348.8748668749</v>
      </c>
      <c r="AG93" s="45">
        <f t="shared" si="82"/>
        <v>136.64394588254197</v>
      </c>
      <c r="AH93" s="25">
        <v>2909.1828999999998</v>
      </c>
      <c r="AI93" s="28">
        <f t="shared" si="83"/>
        <v>3.1183479216827918E-3</v>
      </c>
      <c r="AJ93" s="146">
        <f t="shared" si="84"/>
        <v>592585.35170632217</v>
      </c>
      <c r="AK93" s="150">
        <f t="shared" si="85"/>
        <v>592585.35170632217</v>
      </c>
      <c r="AL93" s="1">
        <f t="shared" si="86"/>
        <v>13.912087139484028</v>
      </c>
      <c r="AM93" s="50">
        <v>4798.8611111111113</v>
      </c>
      <c r="AN93" s="28">
        <f t="shared" si="87"/>
        <v>4.8266249302934792E-3</v>
      </c>
      <c r="AO93" s="146">
        <f t="shared" si="88"/>
        <v>152863.61558665888</v>
      </c>
      <c r="AP93" s="75">
        <v>27</v>
      </c>
      <c r="AQ93" s="28">
        <f t="shared" si="89"/>
        <v>3.3995047635035861E-3</v>
      </c>
      <c r="AR93" s="148">
        <f t="shared" si="90"/>
        <v>323007.04996717983</v>
      </c>
      <c r="AS93" s="25">
        <v>234.33333333333334</v>
      </c>
      <c r="AT93" s="56">
        <f t="shared" si="91"/>
        <v>5.3976858285793294E-3</v>
      </c>
      <c r="AU93" s="146">
        <f t="shared" si="92"/>
        <v>683815.68415881379</v>
      </c>
      <c r="AV93" s="77">
        <v>185.13888888888889</v>
      </c>
      <c r="AW93" s="28">
        <f t="shared" si="93"/>
        <v>4.7937086978661718E-3</v>
      </c>
      <c r="AX93" s="148">
        <f t="shared" si="94"/>
        <v>607299.73862746754</v>
      </c>
      <c r="AY93" s="59">
        <v>738</v>
      </c>
      <c r="AZ93" s="28">
        <f t="shared" si="95"/>
        <v>7.7390939597315432E-3</v>
      </c>
      <c r="BA93" s="148">
        <f t="shared" si="96"/>
        <v>735337.08091510064</v>
      </c>
      <c r="BB93" s="150">
        <f t="shared" si="97"/>
        <v>2502323.1692552208</v>
      </c>
      <c r="BC93" s="45">
        <f t="shared" si="98"/>
        <v>58.746875672149798</v>
      </c>
      <c r="BD93" s="155">
        <f t="shared" si="99"/>
        <v>14427779.14047149</v>
      </c>
      <c r="BE93" s="146">
        <v>5365419</v>
      </c>
      <c r="BF93" s="146">
        <f t="shared" si="100"/>
        <v>0</v>
      </c>
      <c r="BG93" s="146">
        <f t="shared" si="101"/>
        <v>9062360.1404714901</v>
      </c>
      <c r="BH93" s="56">
        <f t="shared" si="102"/>
        <v>5.3591104518840912E-3</v>
      </c>
      <c r="BI93" s="1">
        <f t="shared" si="103"/>
        <v>-4673.1741281488621</v>
      </c>
      <c r="BJ93" s="155">
        <f t="shared" si="104"/>
        <v>14423105.966343341</v>
      </c>
      <c r="BK93" s="63">
        <v>7.1</v>
      </c>
      <c r="BL93" s="1">
        <f t="shared" si="105"/>
        <v>0</v>
      </c>
      <c r="BM93" s="106">
        <v>920</v>
      </c>
      <c r="BN93" s="21">
        <f t="shared" si="106"/>
        <v>0</v>
      </c>
      <c r="BO93" s="150">
        <f t="shared" si="107"/>
        <v>14423105.966343341</v>
      </c>
      <c r="BP93" s="146">
        <f t="shared" si="108"/>
        <v>14423105.966343341</v>
      </c>
      <c r="BQ93" s="56">
        <f t="shared" si="109"/>
        <v>4.6173835518003034E-3</v>
      </c>
      <c r="BR93" s="158">
        <f t="shared" si="110"/>
        <v>30053.424965904993</v>
      </c>
      <c r="BS93" s="159">
        <f t="shared" si="113"/>
        <v>14453159</v>
      </c>
      <c r="BT93" s="66">
        <f t="shared" si="111"/>
        <v>339.31585866885786</v>
      </c>
      <c r="BU93" s="160"/>
    </row>
    <row r="94" spans="1:73" ht="15.6" x14ac:dyDescent="0.3">
      <c r="A94" s="2" t="s">
        <v>569</v>
      </c>
      <c r="B94" s="8" t="s">
        <v>272</v>
      </c>
      <c r="C94" s="138">
        <v>11338</v>
      </c>
      <c r="D94" s="142">
        <v>0</v>
      </c>
      <c r="E94" s="143">
        <v>0</v>
      </c>
      <c r="F94" s="144">
        <v>0</v>
      </c>
      <c r="G94" s="143">
        <v>0</v>
      </c>
      <c r="H94" s="143">
        <v>0</v>
      </c>
      <c r="I94" s="144">
        <v>0</v>
      </c>
      <c r="J94" s="143">
        <f t="shared" si="65"/>
        <v>0</v>
      </c>
      <c r="K94" s="33">
        <f t="shared" si="66"/>
        <v>0</v>
      </c>
      <c r="L94" s="25">
        <v>6115</v>
      </c>
      <c r="M94" s="28">
        <f t="shared" si="67"/>
        <v>1.8816913127712527E-3</v>
      </c>
      <c r="N94" s="146">
        <f t="shared" si="68"/>
        <v>238385.49950526442</v>
      </c>
      <c r="O94" s="30">
        <v>0</v>
      </c>
      <c r="P94" s="30">
        <v>105.5</v>
      </c>
      <c r="Q94" s="30">
        <f t="shared" si="112"/>
        <v>52.75</v>
      </c>
      <c r="R94" s="28">
        <f t="shared" si="69"/>
        <v>5.3021896284145094E-5</v>
      </c>
      <c r="S94" s="148">
        <f t="shared" si="70"/>
        <v>6717.1757368626313</v>
      </c>
      <c r="T94" s="150">
        <f t="shared" si="71"/>
        <v>245102.67524212706</v>
      </c>
      <c r="U94" s="1">
        <f t="shared" si="72"/>
        <v>21.617805189815407</v>
      </c>
      <c r="V94" s="151">
        <v>55083916.559999898</v>
      </c>
      <c r="W94" s="40">
        <f t="shared" si="73"/>
        <v>2.3337164825594283</v>
      </c>
      <c r="X94" s="28">
        <f t="shared" si="74"/>
        <v>1.6690603570415023E-3</v>
      </c>
      <c r="Y94" s="67">
        <f t="shared" si="75"/>
        <v>4858.3450837890186</v>
      </c>
      <c r="Z94" s="148">
        <f t="shared" si="76"/>
        <v>1004384.4297814257</v>
      </c>
      <c r="AA94" s="152">
        <v>15271262.4988</v>
      </c>
      <c r="AB94" s="40">
        <f t="shared" si="77"/>
        <v>8.4177875935340207</v>
      </c>
      <c r="AC94" s="40">
        <f t="shared" si="78"/>
        <v>1.6647405755874142E-3</v>
      </c>
      <c r="AD94" s="72">
        <f t="shared" si="79"/>
        <v>1346.9097282413125</v>
      </c>
      <c r="AE94" s="146">
        <f t="shared" si="80"/>
        <v>590520.90049481951</v>
      </c>
      <c r="AF94" s="150">
        <f t="shared" si="81"/>
        <v>1594905.3302762453</v>
      </c>
      <c r="AG94" s="45">
        <f t="shared" si="82"/>
        <v>140.66901836975174</v>
      </c>
      <c r="AH94" s="25">
        <v>2129.6441</v>
      </c>
      <c r="AI94" s="28">
        <f t="shared" si="83"/>
        <v>2.2827616830688163E-3</v>
      </c>
      <c r="AJ94" s="146">
        <f t="shared" si="84"/>
        <v>433797.37245389208</v>
      </c>
      <c r="AK94" s="150">
        <f t="shared" si="85"/>
        <v>433797.37245389208</v>
      </c>
      <c r="AL94" s="1">
        <f t="shared" si="86"/>
        <v>38.260484428813911</v>
      </c>
      <c r="AM94" s="50">
        <v>1353.3055555555557</v>
      </c>
      <c r="AN94" s="28">
        <f t="shared" si="87"/>
        <v>1.3611351071664457E-3</v>
      </c>
      <c r="AO94" s="146">
        <f t="shared" si="88"/>
        <v>43108.390808967597</v>
      </c>
      <c r="AP94" s="75">
        <v>11</v>
      </c>
      <c r="AQ94" s="28">
        <f t="shared" si="89"/>
        <v>1.3849834221681277E-3</v>
      </c>
      <c r="AR94" s="148">
        <f t="shared" si="90"/>
        <v>131595.46480144365</v>
      </c>
      <c r="AS94" s="25">
        <v>45.833333333333336</v>
      </c>
      <c r="AT94" s="56">
        <f t="shared" si="91"/>
        <v>1.0557351371687877E-3</v>
      </c>
      <c r="AU94" s="146">
        <f t="shared" si="92"/>
        <v>133747.73338810369</v>
      </c>
      <c r="AV94" s="77">
        <v>33.694444444444443</v>
      </c>
      <c r="AW94" s="28">
        <f t="shared" si="93"/>
        <v>8.7243340592823193E-4</v>
      </c>
      <c r="AX94" s="148">
        <f t="shared" si="94"/>
        <v>110525.81889799221</v>
      </c>
      <c r="AY94" s="59">
        <v>108</v>
      </c>
      <c r="AZ94" s="28">
        <f t="shared" si="95"/>
        <v>1.1325503355704698E-3</v>
      </c>
      <c r="BA94" s="148">
        <f t="shared" si="96"/>
        <v>107610.30452416107</v>
      </c>
      <c r="BB94" s="150">
        <f t="shared" si="97"/>
        <v>526587.71242066822</v>
      </c>
      <c r="BC94" s="45">
        <f t="shared" si="98"/>
        <v>46.444497479332178</v>
      </c>
      <c r="BD94" s="155">
        <f t="shared" si="99"/>
        <v>2800393.0903929323</v>
      </c>
      <c r="BE94" s="146">
        <v>1104041</v>
      </c>
      <c r="BF94" s="146">
        <f t="shared" si="100"/>
        <v>0</v>
      </c>
      <c r="BG94" s="146">
        <f t="shared" si="101"/>
        <v>1696352.0903929323</v>
      </c>
      <c r="BH94" s="56">
        <f t="shared" si="102"/>
        <v>1.0031534916716753E-3</v>
      </c>
      <c r="BI94" s="1">
        <f t="shared" si="103"/>
        <v>-874.75542553786124</v>
      </c>
      <c r="BJ94" s="155">
        <f t="shared" si="104"/>
        <v>2799518.3349673944</v>
      </c>
      <c r="BK94" s="63">
        <v>7</v>
      </c>
      <c r="BL94" s="1">
        <f t="shared" si="105"/>
        <v>0</v>
      </c>
      <c r="BM94" s="106">
        <v>819</v>
      </c>
      <c r="BN94" s="21">
        <f t="shared" si="106"/>
        <v>0</v>
      </c>
      <c r="BO94" s="150">
        <f t="shared" si="107"/>
        <v>2799518.3349673944</v>
      </c>
      <c r="BP94" s="146">
        <f t="shared" si="108"/>
        <v>2799518.3349673944</v>
      </c>
      <c r="BQ94" s="56">
        <f t="shared" si="109"/>
        <v>8.9623205591125767E-4</v>
      </c>
      <c r="BR94" s="158">
        <f t="shared" si="110"/>
        <v>5833.356172862429</v>
      </c>
      <c r="BS94" s="159">
        <f t="shared" si="113"/>
        <v>2805352</v>
      </c>
      <c r="BT94" s="66">
        <f t="shared" si="111"/>
        <v>247.42917622155582</v>
      </c>
      <c r="BU94" s="160"/>
    </row>
    <row r="95" spans="1:73" ht="15.6" x14ac:dyDescent="0.3">
      <c r="A95" s="2" t="s">
        <v>511</v>
      </c>
      <c r="B95" s="8" t="s">
        <v>212</v>
      </c>
      <c r="C95" s="138">
        <v>25554</v>
      </c>
      <c r="D95" s="142">
        <v>0</v>
      </c>
      <c r="E95" s="143">
        <v>0</v>
      </c>
      <c r="F95" s="144">
        <v>0</v>
      </c>
      <c r="G95" s="143">
        <v>0</v>
      </c>
      <c r="H95" s="143">
        <v>0</v>
      </c>
      <c r="I95" s="144">
        <v>0</v>
      </c>
      <c r="J95" s="143">
        <f t="shared" si="65"/>
        <v>0</v>
      </c>
      <c r="K95" s="33">
        <f t="shared" si="66"/>
        <v>0</v>
      </c>
      <c r="L95" s="25">
        <v>7650</v>
      </c>
      <c r="M95" s="28">
        <f t="shared" si="67"/>
        <v>2.3540373741128512E-3</v>
      </c>
      <c r="N95" s="146">
        <f t="shared" si="68"/>
        <v>298225.52268442733</v>
      </c>
      <c r="O95" s="30">
        <v>1443</v>
      </c>
      <c r="P95" s="30">
        <v>1394</v>
      </c>
      <c r="Q95" s="30">
        <f t="shared" si="112"/>
        <v>2140</v>
      </c>
      <c r="R95" s="28">
        <f t="shared" si="69"/>
        <v>2.1510304843236116E-3</v>
      </c>
      <c r="S95" s="148">
        <f t="shared" si="70"/>
        <v>272507.2242063703</v>
      </c>
      <c r="T95" s="150">
        <f t="shared" si="71"/>
        <v>570732.74689079763</v>
      </c>
      <c r="U95" s="1">
        <f t="shared" si="72"/>
        <v>22.334380014510355</v>
      </c>
      <c r="V95" s="151">
        <v>119107960.58000097</v>
      </c>
      <c r="W95" s="40">
        <f t="shared" si="73"/>
        <v>5.4824791963539363</v>
      </c>
      <c r="X95" s="28">
        <f t="shared" si="74"/>
        <v>3.9210370039909461E-3</v>
      </c>
      <c r="Y95" s="67">
        <f t="shared" si="75"/>
        <v>4661.0299984347248</v>
      </c>
      <c r="Z95" s="148">
        <f t="shared" si="76"/>
        <v>2359548.2924212725</v>
      </c>
      <c r="AA95" s="152">
        <v>24105116.649599999</v>
      </c>
      <c r="AB95" s="40">
        <f t="shared" si="77"/>
        <v>27.089971207869514</v>
      </c>
      <c r="AC95" s="40">
        <f t="shared" si="78"/>
        <v>5.3574378968502664E-3</v>
      </c>
      <c r="AD95" s="72">
        <f t="shared" si="79"/>
        <v>943.30111331298428</v>
      </c>
      <c r="AE95" s="146">
        <f t="shared" si="80"/>
        <v>1900403.6410158186</v>
      </c>
      <c r="AF95" s="150">
        <f t="shared" si="81"/>
        <v>4259951.9334370913</v>
      </c>
      <c r="AG95" s="45">
        <f t="shared" si="82"/>
        <v>166.70391850344726</v>
      </c>
      <c r="AH95" s="25">
        <v>2574.2602999999999</v>
      </c>
      <c r="AI95" s="28">
        <f t="shared" si="83"/>
        <v>2.7593449887167699E-3</v>
      </c>
      <c r="AJ95" s="146">
        <f t="shared" si="84"/>
        <v>524363.36857992748</v>
      </c>
      <c r="AK95" s="150">
        <f t="shared" si="85"/>
        <v>524363.36857992748</v>
      </c>
      <c r="AL95" s="1">
        <f t="shared" si="86"/>
        <v>20.519815628861529</v>
      </c>
      <c r="AM95" s="50">
        <v>3582.9444444444443</v>
      </c>
      <c r="AN95" s="28">
        <f t="shared" si="87"/>
        <v>3.6036735756680384E-3</v>
      </c>
      <c r="AO95" s="146">
        <f t="shared" si="88"/>
        <v>114131.63030615354</v>
      </c>
      <c r="AP95" s="75">
        <v>21</v>
      </c>
      <c r="AQ95" s="28">
        <f t="shared" si="89"/>
        <v>2.6440592605027893E-3</v>
      </c>
      <c r="AR95" s="148">
        <f t="shared" si="90"/>
        <v>251227.70553002879</v>
      </c>
      <c r="AS95" s="25">
        <v>198.33333333333334</v>
      </c>
      <c r="AT95" s="56">
        <f t="shared" si="91"/>
        <v>4.5684538662940271E-3</v>
      </c>
      <c r="AU95" s="146">
        <f t="shared" si="92"/>
        <v>578762.91902488505</v>
      </c>
      <c r="AV95" s="77">
        <v>91.055555555555557</v>
      </c>
      <c r="AW95" s="28">
        <f t="shared" si="93"/>
        <v>2.3576559807359804E-3</v>
      </c>
      <c r="AX95" s="148">
        <f t="shared" si="94"/>
        <v>298683.95247124357</v>
      </c>
      <c r="AY95" s="59">
        <v>551</v>
      </c>
      <c r="AZ95" s="28">
        <f t="shared" si="95"/>
        <v>5.7781040268456377E-3</v>
      </c>
      <c r="BA95" s="148">
        <f t="shared" si="96"/>
        <v>549011.83141493285</v>
      </c>
      <c r="BB95" s="150">
        <f t="shared" si="97"/>
        <v>1791818.0387472438</v>
      </c>
      <c r="BC95" s="45">
        <f t="shared" si="98"/>
        <v>70.118887013666892</v>
      </c>
      <c r="BD95" s="155">
        <f t="shared" si="99"/>
        <v>7146866.08765506</v>
      </c>
      <c r="BE95" s="146">
        <v>3380632</v>
      </c>
      <c r="BF95" s="146">
        <f t="shared" si="100"/>
        <v>0</v>
      </c>
      <c r="BG95" s="146">
        <f t="shared" si="101"/>
        <v>3766234.08765506</v>
      </c>
      <c r="BH95" s="56">
        <f t="shared" si="102"/>
        <v>2.2271973471078886E-3</v>
      </c>
      <c r="BI95" s="1">
        <f t="shared" si="103"/>
        <v>-1942.1284771481469</v>
      </c>
      <c r="BJ95" s="155">
        <f t="shared" si="104"/>
        <v>7144923.9591779122</v>
      </c>
      <c r="BK95" s="63">
        <v>8</v>
      </c>
      <c r="BL95" s="1">
        <f t="shared" si="105"/>
        <v>0</v>
      </c>
      <c r="BM95" s="106">
        <v>1039</v>
      </c>
      <c r="BN95" s="21">
        <f t="shared" si="106"/>
        <v>0</v>
      </c>
      <c r="BO95" s="150">
        <f t="shared" si="107"/>
        <v>7144923.9591779122</v>
      </c>
      <c r="BP95" s="146">
        <f t="shared" si="108"/>
        <v>7144923.9591779122</v>
      </c>
      <c r="BQ95" s="56">
        <f t="shared" si="109"/>
        <v>2.2873612968633064E-3</v>
      </c>
      <c r="BR95" s="158">
        <f t="shared" si="110"/>
        <v>14887.877589981412</v>
      </c>
      <c r="BS95" s="159">
        <f t="shared" si="113"/>
        <v>7159812</v>
      </c>
      <c r="BT95" s="66">
        <f t="shared" si="111"/>
        <v>280.18361117633248</v>
      </c>
      <c r="BU95" s="160"/>
    </row>
    <row r="96" spans="1:73" ht="15.6" x14ac:dyDescent="0.3">
      <c r="A96" s="2" t="s">
        <v>577</v>
      </c>
      <c r="B96" s="8" t="s">
        <v>280</v>
      </c>
      <c r="C96" s="138">
        <v>14507</v>
      </c>
      <c r="D96" s="142">
        <v>0</v>
      </c>
      <c r="E96" s="143">
        <v>0</v>
      </c>
      <c r="F96" s="144">
        <v>0</v>
      </c>
      <c r="G96" s="143">
        <v>0</v>
      </c>
      <c r="H96" s="143">
        <v>0</v>
      </c>
      <c r="I96" s="144">
        <v>0</v>
      </c>
      <c r="J96" s="143">
        <f t="shared" si="65"/>
        <v>0</v>
      </c>
      <c r="K96" s="33">
        <f t="shared" si="66"/>
        <v>0</v>
      </c>
      <c r="L96" s="25">
        <v>5675</v>
      </c>
      <c r="M96" s="28">
        <f t="shared" si="67"/>
        <v>1.7462956990967882E-3</v>
      </c>
      <c r="N96" s="146">
        <f t="shared" si="68"/>
        <v>221232.65898485295</v>
      </c>
      <c r="O96" s="30">
        <v>475</v>
      </c>
      <c r="P96" s="30">
        <v>315</v>
      </c>
      <c r="Q96" s="30">
        <f t="shared" si="112"/>
        <v>632.5</v>
      </c>
      <c r="R96" s="28">
        <f t="shared" si="69"/>
        <v>6.3576017819377774E-4</v>
      </c>
      <c r="S96" s="148">
        <f t="shared" si="70"/>
        <v>80542.438930153847</v>
      </c>
      <c r="T96" s="150">
        <f t="shared" si="71"/>
        <v>301775.0979150068</v>
      </c>
      <c r="U96" s="1">
        <f t="shared" si="72"/>
        <v>20.802033357345199</v>
      </c>
      <c r="V96" s="151">
        <v>44265919.420000009</v>
      </c>
      <c r="W96" s="40">
        <f t="shared" si="73"/>
        <v>4.754290699424943</v>
      </c>
      <c r="X96" s="28">
        <f t="shared" si="74"/>
        <v>3.400240856832196E-3</v>
      </c>
      <c r="Y96" s="67">
        <f t="shared" si="75"/>
        <v>3051.3489639484392</v>
      </c>
      <c r="Z96" s="148">
        <f t="shared" si="76"/>
        <v>2046150.6737613995</v>
      </c>
      <c r="AA96" s="152">
        <v>19480990.5801</v>
      </c>
      <c r="AB96" s="40">
        <f t="shared" si="77"/>
        <v>10.802995265291058</v>
      </c>
      <c r="AC96" s="40">
        <f t="shared" si="78"/>
        <v>2.1364502675053228E-3</v>
      </c>
      <c r="AD96" s="72">
        <f t="shared" si="79"/>
        <v>1342.8683104777003</v>
      </c>
      <c r="AE96" s="146">
        <f t="shared" si="80"/>
        <v>757846.93082552589</v>
      </c>
      <c r="AF96" s="150">
        <f t="shared" si="81"/>
        <v>2803997.6045869254</v>
      </c>
      <c r="AG96" s="45">
        <f t="shared" si="82"/>
        <v>193.28583474094751</v>
      </c>
      <c r="AH96" s="25">
        <v>3208.2215000000001</v>
      </c>
      <c r="AI96" s="28">
        <f t="shared" si="83"/>
        <v>3.4388868595450115E-3</v>
      </c>
      <c r="AJ96" s="146">
        <f t="shared" si="84"/>
        <v>653497.9515826538</v>
      </c>
      <c r="AK96" s="150">
        <f t="shared" si="85"/>
        <v>653497.9515826538</v>
      </c>
      <c r="AL96" s="1">
        <f t="shared" si="86"/>
        <v>45.047077382136472</v>
      </c>
      <c r="AM96" s="50">
        <v>1914.0555555555557</v>
      </c>
      <c r="AN96" s="28">
        <f t="shared" si="87"/>
        <v>1.9251293272524296E-3</v>
      </c>
      <c r="AO96" s="146">
        <f t="shared" si="88"/>
        <v>60970.602374488837</v>
      </c>
      <c r="AP96" s="75">
        <v>11.666666666666666</v>
      </c>
      <c r="AQ96" s="28">
        <f t="shared" si="89"/>
        <v>1.4689218113904383E-3</v>
      </c>
      <c r="AR96" s="148">
        <f t="shared" si="90"/>
        <v>139570.94751668265</v>
      </c>
      <c r="AS96" s="25">
        <v>71.75</v>
      </c>
      <c r="AT96" s="56">
        <f t="shared" si="91"/>
        <v>1.6527053692769566E-3</v>
      </c>
      <c r="AU96" s="146">
        <f t="shared" si="92"/>
        <v>209375.99717664957</v>
      </c>
      <c r="AV96" s="77">
        <v>40.944444444444443</v>
      </c>
      <c r="AW96" s="28">
        <f t="shared" si="93"/>
        <v>1.060154031606112E-3</v>
      </c>
      <c r="AX96" s="148">
        <f t="shared" si="94"/>
        <v>134307.54909780752</v>
      </c>
      <c r="AY96" s="59">
        <v>107</v>
      </c>
      <c r="AZ96" s="28">
        <f t="shared" si="95"/>
        <v>1.1220637583892617E-3</v>
      </c>
      <c r="BA96" s="148">
        <f t="shared" si="96"/>
        <v>106613.91281560402</v>
      </c>
      <c r="BB96" s="150">
        <f t="shared" si="97"/>
        <v>650839.00898123265</v>
      </c>
      <c r="BC96" s="45">
        <f t="shared" si="98"/>
        <v>44.863790513630157</v>
      </c>
      <c r="BD96" s="155">
        <f t="shared" si="99"/>
        <v>4410109.6630658191</v>
      </c>
      <c r="BE96" s="146">
        <v>1831756</v>
      </c>
      <c r="BF96" s="146">
        <f t="shared" si="100"/>
        <v>0</v>
      </c>
      <c r="BG96" s="146">
        <f t="shared" si="101"/>
        <v>2578353.6630658191</v>
      </c>
      <c r="BH96" s="56">
        <f t="shared" si="102"/>
        <v>1.5247332759025362E-3</v>
      </c>
      <c r="BI96" s="1">
        <f t="shared" si="103"/>
        <v>-1329.5758990692852</v>
      </c>
      <c r="BJ96" s="155">
        <f t="shared" si="104"/>
        <v>4408780.0871667499</v>
      </c>
      <c r="BK96" s="63">
        <v>6</v>
      </c>
      <c r="BL96" s="1">
        <f t="shared" si="105"/>
        <v>0</v>
      </c>
      <c r="BM96" s="106">
        <v>730</v>
      </c>
      <c r="BN96" s="21">
        <f t="shared" si="106"/>
        <v>0</v>
      </c>
      <c r="BO96" s="150">
        <f t="shared" si="107"/>
        <v>4408780.0871667499</v>
      </c>
      <c r="BP96" s="146">
        <f t="shared" si="108"/>
        <v>4408780.0871667499</v>
      </c>
      <c r="BQ96" s="56">
        <f t="shared" si="109"/>
        <v>1.4114178114958086E-3</v>
      </c>
      <c r="BR96" s="158">
        <f t="shared" si="110"/>
        <v>9186.5747814674178</v>
      </c>
      <c r="BS96" s="159">
        <f t="shared" si="113"/>
        <v>4417967</v>
      </c>
      <c r="BT96" s="66">
        <f t="shared" si="111"/>
        <v>304.54035982629074</v>
      </c>
      <c r="BU96" s="160"/>
    </row>
    <row r="97" spans="1:73" ht="15.6" x14ac:dyDescent="0.3">
      <c r="A97" s="2" t="s">
        <v>460</v>
      </c>
      <c r="B97" s="8" t="s">
        <v>161</v>
      </c>
      <c r="C97" s="138">
        <v>29904</v>
      </c>
      <c r="D97" s="142">
        <v>0</v>
      </c>
      <c r="E97" s="143">
        <v>0</v>
      </c>
      <c r="F97" s="144">
        <v>0</v>
      </c>
      <c r="G97" s="143">
        <v>0</v>
      </c>
      <c r="H97" s="143">
        <v>0</v>
      </c>
      <c r="I97" s="144">
        <v>0</v>
      </c>
      <c r="J97" s="143">
        <f t="shared" si="65"/>
        <v>0</v>
      </c>
      <c r="K97" s="33">
        <f t="shared" si="66"/>
        <v>0</v>
      </c>
      <c r="L97" s="25">
        <v>11690</v>
      </c>
      <c r="M97" s="28">
        <f t="shared" si="67"/>
        <v>3.5972152814874809E-3</v>
      </c>
      <c r="N97" s="146">
        <f t="shared" si="68"/>
        <v>455719.78564456932</v>
      </c>
      <c r="O97" s="30">
        <v>515</v>
      </c>
      <c r="P97" s="30">
        <v>2670</v>
      </c>
      <c r="Q97" s="30">
        <f t="shared" si="112"/>
        <v>1850</v>
      </c>
      <c r="R97" s="28">
        <f t="shared" si="69"/>
        <v>1.8595356990648044E-3</v>
      </c>
      <c r="S97" s="148">
        <f t="shared" si="70"/>
        <v>235578.67513167526</v>
      </c>
      <c r="T97" s="150">
        <f t="shared" si="71"/>
        <v>691298.46077624452</v>
      </c>
      <c r="U97" s="1">
        <f t="shared" si="72"/>
        <v>23.117257249071848</v>
      </c>
      <c r="V97" s="151">
        <v>131287794.22000185</v>
      </c>
      <c r="W97" s="40">
        <f t="shared" si="73"/>
        <v>6.8113659865553604</v>
      </c>
      <c r="X97" s="28">
        <f t="shared" si="74"/>
        <v>4.8714490515113082E-3</v>
      </c>
      <c r="Y97" s="67">
        <f t="shared" si="75"/>
        <v>4390.3087954789271</v>
      </c>
      <c r="Z97" s="148">
        <f t="shared" si="76"/>
        <v>2931474.3215663051</v>
      </c>
      <c r="AA97" s="152">
        <v>35089966.960299999</v>
      </c>
      <c r="AB97" s="40">
        <f t="shared" si="77"/>
        <v>25.484470162418035</v>
      </c>
      <c r="AC97" s="40">
        <f t="shared" si="78"/>
        <v>5.039926590605843E-3</v>
      </c>
      <c r="AD97" s="72">
        <f t="shared" si="79"/>
        <v>1173.4205109784643</v>
      </c>
      <c r="AE97" s="146">
        <f t="shared" si="80"/>
        <v>1787775.2439969114</v>
      </c>
      <c r="AF97" s="150">
        <f t="shared" si="81"/>
        <v>4719249.5655632168</v>
      </c>
      <c r="AG97" s="45">
        <f t="shared" si="82"/>
        <v>157.81332148084593</v>
      </c>
      <c r="AH97" s="25">
        <v>1423.6808000000001</v>
      </c>
      <c r="AI97" s="28">
        <f t="shared" si="83"/>
        <v>1.5260408906637307E-3</v>
      </c>
      <c r="AJ97" s="146">
        <f t="shared" si="84"/>
        <v>289996.3380045779</v>
      </c>
      <c r="AK97" s="150">
        <f t="shared" si="85"/>
        <v>289996.3380045779</v>
      </c>
      <c r="AL97" s="1">
        <f t="shared" si="86"/>
        <v>9.697576846059988</v>
      </c>
      <c r="AM97" s="50">
        <v>4710.6388888888887</v>
      </c>
      <c r="AN97" s="28">
        <f t="shared" si="87"/>
        <v>4.737892298253399E-3</v>
      </c>
      <c r="AO97" s="146">
        <f t="shared" si="88"/>
        <v>150053.37216603689</v>
      </c>
      <c r="AP97" s="75">
        <v>30.333333333333332</v>
      </c>
      <c r="AQ97" s="28">
        <f t="shared" si="89"/>
        <v>3.81919670961514E-3</v>
      </c>
      <c r="AR97" s="148">
        <f t="shared" si="90"/>
        <v>362884.46354337491</v>
      </c>
      <c r="AS97" s="25">
        <v>153.25</v>
      </c>
      <c r="AT97" s="56">
        <f t="shared" si="91"/>
        <v>3.529994395006183E-3</v>
      </c>
      <c r="AU97" s="146">
        <f t="shared" si="92"/>
        <v>447203.78491040488</v>
      </c>
      <c r="AV97" s="77">
        <v>140.36111111111111</v>
      </c>
      <c r="AW97" s="28">
        <f t="shared" si="93"/>
        <v>3.6343000825683068E-3</v>
      </c>
      <c r="AX97" s="148">
        <f t="shared" si="94"/>
        <v>460417.94137803355</v>
      </c>
      <c r="AY97" s="59">
        <v>387</v>
      </c>
      <c r="AZ97" s="28">
        <f t="shared" si="95"/>
        <v>4.0583053691275166E-3</v>
      </c>
      <c r="BA97" s="148">
        <f t="shared" si="96"/>
        <v>385603.59121157712</v>
      </c>
      <c r="BB97" s="150">
        <f t="shared" si="97"/>
        <v>1806163.1532094271</v>
      </c>
      <c r="BC97" s="45">
        <f t="shared" si="98"/>
        <v>60.398714326157943</v>
      </c>
      <c r="BD97" s="155">
        <f t="shared" si="99"/>
        <v>7506707.5175534664</v>
      </c>
      <c r="BE97" s="146">
        <v>3641534</v>
      </c>
      <c r="BF97" s="146">
        <f t="shared" si="100"/>
        <v>0</v>
      </c>
      <c r="BG97" s="146">
        <f t="shared" si="101"/>
        <v>3865173.5175534664</v>
      </c>
      <c r="BH97" s="56">
        <f t="shared" si="102"/>
        <v>2.2857060936874985E-3</v>
      </c>
      <c r="BI97" s="1">
        <f t="shared" si="103"/>
        <v>-1993.14842966473</v>
      </c>
      <c r="BJ97" s="155">
        <f t="shared" si="104"/>
        <v>7504714.3691238016</v>
      </c>
      <c r="BK97" s="63">
        <v>7.5</v>
      </c>
      <c r="BL97" s="1">
        <f t="shared" si="105"/>
        <v>0</v>
      </c>
      <c r="BM97" s="106">
        <v>1350</v>
      </c>
      <c r="BN97" s="21">
        <f t="shared" si="106"/>
        <v>0</v>
      </c>
      <c r="BO97" s="150">
        <f t="shared" si="107"/>
        <v>7504714.3691238016</v>
      </c>
      <c r="BP97" s="146">
        <f t="shared" si="108"/>
        <v>7504714.3691238016</v>
      </c>
      <c r="BQ97" s="56">
        <f t="shared" si="109"/>
        <v>2.4025438605119612E-3</v>
      </c>
      <c r="BR97" s="158">
        <f t="shared" si="110"/>
        <v>15637.572843832642</v>
      </c>
      <c r="BS97" s="159">
        <f t="shared" si="113"/>
        <v>7520352</v>
      </c>
      <c r="BT97" s="66">
        <f t="shared" si="111"/>
        <v>251.48314606741573</v>
      </c>
      <c r="BU97" s="160"/>
    </row>
    <row r="98" spans="1:73" ht="15.6" x14ac:dyDescent="0.3">
      <c r="A98" s="2" t="s">
        <v>560</v>
      </c>
      <c r="B98" s="8" t="s">
        <v>263</v>
      </c>
      <c r="C98" s="138">
        <v>80828</v>
      </c>
      <c r="D98" s="142">
        <v>0</v>
      </c>
      <c r="E98" s="143">
        <f>C98/($C$7+$C$147+$C$98+$C$81+$C$186+$C$208+$C$231+$C$247+$C$265)*$E$6</f>
        <v>20259181.660298873</v>
      </c>
      <c r="F98" s="144">
        <v>0</v>
      </c>
      <c r="G98" s="143">
        <v>0</v>
      </c>
      <c r="H98" s="143">
        <v>0</v>
      </c>
      <c r="I98" s="144">
        <v>0</v>
      </c>
      <c r="J98" s="143">
        <f t="shared" si="65"/>
        <v>20259181.660298873</v>
      </c>
      <c r="K98" s="33">
        <f t="shared" si="66"/>
        <v>250.6455889085326</v>
      </c>
      <c r="L98" s="25">
        <v>63781</v>
      </c>
      <c r="M98" s="28">
        <f t="shared" si="67"/>
        <v>1.9626517354025066E-2</v>
      </c>
      <c r="N98" s="146">
        <f t="shared" si="68"/>
        <v>2486421.1846190142</v>
      </c>
      <c r="O98" s="30">
        <v>22821</v>
      </c>
      <c r="P98" s="30">
        <v>10787.5</v>
      </c>
      <c r="Q98" s="30">
        <f t="shared" si="112"/>
        <v>28214.75</v>
      </c>
      <c r="R98" s="28">
        <f t="shared" si="69"/>
        <v>2.8360181008210101E-2</v>
      </c>
      <c r="S98" s="148">
        <f t="shared" si="70"/>
        <v>3592861.3103629374</v>
      </c>
      <c r="T98" s="150">
        <f t="shared" si="71"/>
        <v>6079282.494981952</v>
      </c>
      <c r="U98" s="1">
        <f t="shared" si="72"/>
        <v>75.212580974191525</v>
      </c>
      <c r="V98" s="151">
        <v>445140728.15000105</v>
      </c>
      <c r="W98" s="40">
        <f t="shared" si="73"/>
        <v>14.676629593413637</v>
      </c>
      <c r="X98" s="28">
        <f t="shared" si="74"/>
        <v>1.0496639507162175E-2</v>
      </c>
      <c r="Y98" s="67">
        <f t="shared" si="75"/>
        <v>5507.2589715197837</v>
      </c>
      <c r="Z98" s="148">
        <f t="shared" si="76"/>
        <v>6316524.8887162423</v>
      </c>
      <c r="AA98" s="152">
        <v>148395866.4727</v>
      </c>
      <c r="AB98" s="40">
        <f t="shared" si="77"/>
        <v>44.025253123892703</v>
      </c>
      <c r="AC98" s="40">
        <f t="shared" si="78"/>
        <v>8.7066375115175971E-3</v>
      </c>
      <c r="AD98" s="72">
        <f t="shared" si="79"/>
        <v>1835.9462868399564</v>
      </c>
      <c r="AE98" s="146">
        <f t="shared" si="80"/>
        <v>3088440.0242176787</v>
      </c>
      <c r="AF98" s="150">
        <f t="shared" si="81"/>
        <v>9404964.9129339214</v>
      </c>
      <c r="AG98" s="45">
        <f t="shared" si="82"/>
        <v>116.3577586100599</v>
      </c>
      <c r="AH98" s="25">
        <v>6072.6529</v>
      </c>
      <c r="AI98" s="28">
        <f t="shared" si="83"/>
        <v>6.5092657288120248E-3</v>
      </c>
      <c r="AJ98" s="146">
        <f t="shared" si="84"/>
        <v>1236967.6566354481</v>
      </c>
      <c r="AK98" s="150">
        <f t="shared" si="85"/>
        <v>1236967.6566354481</v>
      </c>
      <c r="AL98" s="1">
        <f t="shared" si="86"/>
        <v>15.303702388224973</v>
      </c>
      <c r="AM98" s="50">
        <v>12525.361111111111</v>
      </c>
      <c r="AN98" s="28">
        <f t="shared" si="87"/>
        <v>1.2597826609284745E-2</v>
      </c>
      <c r="AO98" s="146">
        <f t="shared" si="88"/>
        <v>398984.66357774189</v>
      </c>
      <c r="AP98" s="75">
        <v>86.333333333333329</v>
      </c>
      <c r="AQ98" s="28">
        <f t="shared" si="89"/>
        <v>1.0870021404289243E-2</v>
      </c>
      <c r="AR98" s="148">
        <f t="shared" si="90"/>
        <v>1032825.0116234515</v>
      </c>
      <c r="AS98" s="25">
        <v>518.16666666666674</v>
      </c>
      <c r="AT98" s="56">
        <f t="shared" si="91"/>
        <v>1.193556560530095E-2</v>
      </c>
      <c r="AU98" s="146">
        <f t="shared" si="92"/>
        <v>1512078.9203767795</v>
      </c>
      <c r="AV98" s="77">
        <v>656.63888888888891</v>
      </c>
      <c r="AW98" s="28">
        <f t="shared" si="93"/>
        <v>1.7002022491951752E-2</v>
      </c>
      <c r="AX98" s="148">
        <f t="shared" si="94"/>
        <v>2153932.2612775252</v>
      </c>
      <c r="AY98" s="59">
        <v>1361</v>
      </c>
      <c r="AZ98" s="28">
        <f t="shared" si="95"/>
        <v>1.4272231543624161E-2</v>
      </c>
      <c r="BA98" s="148">
        <f t="shared" si="96"/>
        <v>1356089.1153461409</v>
      </c>
      <c r="BB98" s="150">
        <f t="shared" si="97"/>
        <v>6453909.9722016389</v>
      </c>
      <c r="BC98" s="45">
        <f t="shared" si="98"/>
        <v>79.847453508705385</v>
      </c>
      <c r="BD98" s="155">
        <f t="shared" si="99"/>
        <v>43434306.697051831</v>
      </c>
      <c r="BE98" s="146">
        <v>18457597</v>
      </c>
      <c r="BF98" s="146">
        <f t="shared" si="100"/>
        <v>0</v>
      </c>
      <c r="BG98" s="146">
        <f t="shared" si="101"/>
        <v>24976709.697051831</v>
      </c>
      <c r="BH98" s="56">
        <f t="shared" si="102"/>
        <v>1.4770208192606786E-2</v>
      </c>
      <c r="BI98" s="1">
        <f t="shared" si="103"/>
        <v>-12879.703714409519</v>
      </c>
      <c r="BJ98" s="155">
        <f t="shared" si="104"/>
        <v>43421426.993337423</v>
      </c>
      <c r="BK98" s="63">
        <v>7</v>
      </c>
      <c r="BL98" s="1">
        <f t="shared" si="105"/>
        <v>0</v>
      </c>
      <c r="BM98" s="106">
        <v>986.4</v>
      </c>
      <c r="BN98" s="21">
        <f t="shared" si="106"/>
        <v>0</v>
      </c>
      <c r="BO98" s="150">
        <f t="shared" si="107"/>
        <v>43421426.993337423</v>
      </c>
      <c r="BP98" s="146">
        <f t="shared" si="108"/>
        <v>43421426.993337423</v>
      </c>
      <c r="BQ98" s="56">
        <f t="shared" si="109"/>
        <v>1.3900846548766263E-2</v>
      </c>
      <c r="BR98" s="158">
        <f t="shared" si="110"/>
        <v>90477.224607650322</v>
      </c>
      <c r="BS98" s="159">
        <f t="shared" si="113"/>
        <v>43511904</v>
      </c>
      <c r="BT98" s="66">
        <f t="shared" si="111"/>
        <v>538.32711436630871</v>
      </c>
      <c r="BU98" s="160"/>
    </row>
    <row r="99" spans="1:73" ht="15.6" x14ac:dyDescent="0.3">
      <c r="A99" s="2" t="s">
        <v>578</v>
      </c>
      <c r="B99" s="8" t="s">
        <v>281</v>
      </c>
      <c r="C99" s="138">
        <v>12965</v>
      </c>
      <c r="D99" s="142">
        <v>0</v>
      </c>
      <c r="E99" s="143">
        <v>0</v>
      </c>
      <c r="F99" s="144">
        <v>0</v>
      </c>
      <c r="G99" s="143">
        <v>0</v>
      </c>
      <c r="H99" s="143">
        <v>0</v>
      </c>
      <c r="I99" s="144">
        <v>0</v>
      </c>
      <c r="J99" s="143">
        <f t="shared" si="65"/>
        <v>0</v>
      </c>
      <c r="K99" s="33">
        <f t="shared" si="66"/>
        <v>0</v>
      </c>
      <c r="L99" s="25">
        <v>3154</v>
      </c>
      <c r="M99" s="28">
        <f t="shared" si="67"/>
        <v>9.7054037620286691E-4</v>
      </c>
      <c r="N99" s="146">
        <f t="shared" si="68"/>
        <v>122954.67954858611</v>
      </c>
      <c r="O99" s="30">
        <v>966</v>
      </c>
      <c r="P99" s="30">
        <v>185</v>
      </c>
      <c r="Q99" s="30">
        <f t="shared" si="112"/>
        <v>1058.5</v>
      </c>
      <c r="R99" s="28">
        <f t="shared" si="69"/>
        <v>1.0639559661946461E-3</v>
      </c>
      <c r="S99" s="148">
        <f t="shared" si="70"/>
        <v>134789.20412263687</v>
      </c>
      <c r="T99" s="150">
        <f t="shared" si="71"/>
        <v>257743.88367122298</v>
      </c>
      <c r="U99" s="1">
        <f t="shared" si="72"/>
        <v>19.879975601328422</v>
      </c>
      <c r="V99" s="151">
        <v>52832301.260000095</v>
      </c>
      <c r="W99" s="40">
        <f t="shared" si="73"/>
        <v>3.1815995326946638</v>
      </c>
      <c r="X99" s="28">
        <f t="shared" si="74"/>
        <v>2.2754613474634897E-3</v>
      </c>
      <c r="Y99" s="67">
        <f t="shared" si="75"/>
        <v>4074.9943123794906</v>
      </c>
      <c r="Z99" s="148">
        <f t="shared" si="76"/>
        <v>1369296.1661451545</v>
      </c>
      <c r="AA99" s="152">
        <v>13460469.907499999</v>
      </c>
      <c r="AB99" s="40">
        <f t="shared" si="77"/>
        <v>12.487767972078133</v>
      </c>
      <c r="AC99" s="40">
        <f t="shared" si="78"/>
        <v>2.4696387038333043E-3</v>
      </c>
      <c r="AD99" s="72">
        <f t="shared" si="79"/>
        <v>1038.2159589278826</v>
      </c>
      <c r="AE99" s="146">
        <f t="shared" si="80"/>
        <v>876036.35825954773</v>
      </c>
      <c r="AF99" s="150">
        <f t="shared" si="81"/>
        <v>2245332.5244047022</v>
      </c>
      <c r="AG99" s="45">
        <f t="shared" si="82"/>
        <v>173.18415151598165</v>
      </c>
      <c r="AH99" s="25">
        <v>4601.1466</v>
      </c>
      <c r="AI99" s="28">
        <f t="shared" si="83"/>
        <v>4.9319607706575768E-3</v>
      </c>
      <c r="AJ99" s="146">
        <f t="shared" si="84"/>
        <v>937229.51424379274</v>
      </c>
      <c r="AK99" s="150">
        <f t="shared" si="85"/>
        <v>937229.51424379274</v>
      </c>
      <c r="AL99" s="1">
        <f t="shared" si="86"/>
        <v>72.289202795510434</v>
      </c>
      <c r="AM99" s="50">
        <v>1619.6111111111111</v>
      </c>
      <c r="AN99" s="28">
        <f t="shared" si="87"/>
        <v>1.6289813739700483E-3</v>
      </c>
      <c r="AO99" s="146">
        <f t="shared" si="88"/>
        <v>51591.326474428148</v>
      </c>
      <c r="AP99" s="75">
        <v>15</v>
      </c>
      <c r="AQ99" s="28">
        <f t="shared" si="89"/>
        <v>1.8886137575019923E-3</v>
      </c>
      <c r="AR99" s="148">
        <f t="shared" si="90"/>
        <v>179448.36109287769</v>
      </c>
      <c r="AS99" s="25">
        <v>66.5</v>
      </c>
      <c r="AT99" s="56">
        <f t="shared" si="91"/>
        <v>1.5317757081103501E-3</v>
      </c>
      <c r="AU99" s="146">
        <f t="shared" si="92"/>
        <v>194055.80226128496</v>
      </c>
      <c r="AV99" s="77">
        <v>45.388888888888886</v>
      </c>
      <c r="AW99" s="28">
        <f t="shared" si="93"/>
        <v>1.1752318097994485E-3</v>
      </c>
      <c r="AX99" s="148">
        <f t="shared" si="94"/>
        <v>148886.38753447591</v>
      </c>
      <c r="AY99" s="59">
        <v>63</v>
      </c>
      <c r="AZ99" s="28">
        <f t="shared" si="95"/>
        <v>6.6065436241610743E-4</v>
      </c>
      <c r="BA99" s="148">
        <f t="shared" si="96"/>
        <v>62772.677639093963</v>
      </c>
      <c r="BB99" s="150">
        <f t="shared" si="97"/>
        <v>636754.55500216072</v>
      </c>
      <c r="BC99" s="45">
        <f t="shared" si="98"/>
        <v>49.113347859788718</v>
      </c>
      <c r="BD99" s="155">
        <f t="shared" si="99"/>
        <v>4077060.477321879</v>
      </c>
      <c r="BE99" s="146">
        <v>1674307</v>
      </c>
      <c r="BF99" s="146">
        <f t="shared" si="100"/>
        <v>0</v>
      </c>
      <c r="BG99" s="146">
        <f t="shared" si="101"/>
        <v>2402753.477321879</v>
      </c>
      <c r="BH99" s="56">
        <f t="shared" si="102"/>
        <v>1.4208904826140125E-3</v>
      </c>
      <c r="BI99" s="1">
        <f t="shared" si="103"/>
        <v>-1239.0244056176</v>
      </c>
      <c r="BJ99" s="155">
        <f t="shared" si="104"/>
        <v>4075821.4529162613</v>
      </c>
      <c r="BK99" s="63">
        <v>8</v>
      </c>
      <c r="BL99" s="1">
        <f t="shared" si="105"/>
        <v>0</v>
      </c>
      <c r="BM99" s="106">
        <v>693</v>
      </c>
      <c r="BN99" s="21">
        <f t="shared" si="106"/>
        <v>0</v>
      </c>
      <c r="BO99" s="150">
        <f t="shared" si="107"/>
        <v>4075821.4529162613</v>
      </c>
      <c r="BP99" s="146">
        <f t="shared" si="108"/>
        <v>4075821.4529162613</v>
      </c>
      <c r="BQ99" s="56">
        <f t="shared" si="109"/>
        <v>1.3048251174668211E-3</v>
      </c>
      <c r="BR99" s="158">
        <f t="shared" si="110"/>
        <v>8492.7888968911138</v>
      </c>
      <c r="BS99" s="159">
        <f t="shared" si="113"/>
        <v>4084314</v>
      </c>
      <c r="BT99" s="66">
        <f t="shared" si="111"/>
        <v>315.02614731970692</v>
      </c>
      <c r="BU99" s="160"/>
    </row>
    <row r="100" spans="1:73" ht="15.6" x14ac:dyDescent="0.3">
      <c r="A100" s="2" t="s">
        <v>584</v>
      </c>
      <c r="B100" s="8" t="s">
        <v>287</v>
      </c>
      <c r="C100" s="138">
        <v>7593</v>
      </c>
      <c r="D100" s="142">
        <v>0</v>
      </c>
      <c r="E100" s="143">
        <v>0</v>
      </c>
      <c r="F100" s="144">
        <v>0</v>
      </c>
      <c r="G100" s="143">
        <v>0</v>
      </c>
      <c r="H100" s="143">
        <v>0</v>
      </c>
      <c r="I100" s="144">
        <v>0</v>
      </c>
      <c r="J100" s="143">
        <f t="shared" si="65"/>
        <v>0</v>
      </c>
      <c r="K100" s="33">
        <f t="shared" si="66"/>
        <v>0</v>
      </c>
      <c r="L100" s="25">
        <v>1640</v>
      </c>
      <c r="M100" s="28">
        <f t="shared" si="67"/>
        <v>5.0465637824118634E-4</v>
      </c>
      <c r="N100" s="146">
        <f t="shared" si="68"/>
        <v>63933.314666988335</v>
      </c>
      <c r="O100" s="30">
        <v>0</v>
      </c>
      <c r="P100" s="30">
        <v>184</v>
      </c>
      <c r="Q100" s="30">
        <f t="shared" si="112"/>
        <v>92</v>
      </c>
      <c r="R100" s="28">
        <f t="shared" si="69"/>
        <v>9.2474207737276758E-5</v>
      </c>
      <c r="S100" s="148">
        <f t="shared" si="70"/>
        <v>11715.263844386012</v>
      </c>
      <c r="T100" s="150">
        <f t="shared" si="71"/>
        <v>75648.578511374348</v>
      </c>
      <c r="U100" s="1">
        <f t="shared" si="72"/>
        <v>9.962936719527768</v>
      </c>
      <c r="V100" s="151">
        <v>33443278.11999999</v>
      </c>
      <c r="W100" s="40">
        <f t="shared" si="73"/>
        <v>1.7239233783581027</v>
      </c>
      <c r="X100" s="28">
        <f t="shared" si="74"/>
        <v>1.2329399011824034E-3</v>
      </c>
      <c r="Y100" s="67">
        <f t="shared" si="75"/>
        <v>4404.4880969313826</v>
      </c>
      <c r="Z100" s="148">
        <f t="shared" si="76"/>
        <v>741941.79640027438</v>
      </c>
      <c r="AA100" s="152">
        <v>6136230.1909999996</v>
      </c>
      <c r="AB100" s="40">
        <f t="shared" si="77"/>
        <v>9.3956137898086887</v>
      </c>
      <c r="AC100" s="40">
        <f t="shared" si="78"/>
        <v>1.8581200029872133E-3</v>
      </c>
      <c r="AD100" s="72">
        <f t="shared" si="79"/>
        <v>808.14305162649805</v>
      </c>
      <c r="AE100" s="146">
        <f t="shared" si="80"/>
        <v>659116.92997827684</v>
      </c>
      <c r="AF100" s="150">
        <f t="shared" si="81"/>
        <v>1401058.7263785512</v>
      </c>
      <c r="AG100" s="45">
        <f t="shared" si="82"/>
        <v>184.51978485164642</v>
      </c>
      <c r="AH100" s="25">
        <v>4701.9786999999997</v>
      </c>
      <c r="AI100" s="28">
        <f t="shared" si="83"/>
        <v>5.0400425174167473E-3</v>
      </c>
      <c r="AJ100" s="146">
        <f t="shared" si="84"/>
        <v>957768.48600860906</v>
      </c>
      <c r="AK100" s="150">
        <f t="shared" si="85"/>
        <v>957768.48600860906</v>
      </c>
      <c r="AL100" s="1">
        <f t="shared" si="86"/>
        <v>126.13834927019742</v>
      </c>
      <c r="AM100" s="50">
        <v>1124.4166666666667</v>
      </c>
      <c r="AN100" s="28">
        <f t="shared" si="87"/>
        <v>1.1309219812186326E-3</v>
      </c>
      <c r="AO100" s="146">
        <f t="shared" si="88"/>
        <v>35817.331052694011</v>
      </c>
      <c r="AP100" s="75">
        <v>4.666666666666667</v>
      </c>
      <c r="AQ100" s="28">
        <f t="shared" si="89"/>
        <v>5.8756872455617538E-4</v>
      </c>
      <c r="AR100" s="148">
        <f t="shared" si="90"/>
        <v>55828.379006673058</v>
      </c>
      <c r="AS100" s="25">
        <v>52.666666666666664</v>
      </c>
      <c r="AT100" s="56">
        <f t="shared" si="91"/>
        <v>1.2131356485284978E-3</v>
      </c>
      <c r="AU100" s="146">
        <f t="shared" si="92"/>
        <v>153688.30454778459</v>
      </c>
      <c r="AV100" s="77">
        <v>14.583333333333334</v>
      </c>
      <c r="AW100" s="28">
        <f t="shared" si="93"/>
        <v>3.7759895969688526E-4</v>
      </c>
      <c r="AX100" s="148">
        <f t="shared" si="94"/>
        <v>47836.813620318149</v>
      </c>
      <c r="AY100" s="59">
        <v>54</v>
      </c>
      <c r="AZ100" s="28">
        <f t="shared" si="95"/>
        <v>5.6627516778523491E-4</v>
      </c>
      <c r="BA100" s="148">
        <f t="shared" si="96"/>
        <v>53805.152262080534</v>
      </c>
      <c r="BB100" s="150">
        <f t="shared" si="97"/>
        <v>346975.98048955033</v>
      </c>
      <c r="BC100" s="45">
        <f t="shared" si="98"/>
        <v>45.696823454438345</v>
      </c>
      <c r="BD100" s="155">
        <f t="shared" si="99"/>
        <v>2781451.7713880846</v>
      </c>
      <c r="BE100" s="146">
        <v>1043467</v>
      </c>
      <c r="BF100" s="146">
        <f t="shared" si="100"/>
        <v>0</v>
      </c>
      <c r="BG100" s="146">
        <f t="shared" si="101"/>
        <v>1737984.7713880846</v>
      </c>
      <c r="BH100" s="56">
        <f t="shared" si="102"/>
        <v>1.0277733624782519E-3</v>
      </c>
      <c r="BI100" s="1">
        <f t="shared" si="103"/>
        <v>-896.22408984785181</v>
      </c>
      <c r="BJ100" s="155">
        <f t="shared" si="104"/>
        <v>2780555.5472982368</v>
      </c>
      <c r="BK100" s="63">
        <v>7.5</v>
      </c>
      <c r="BL100" s="1">
        <f t="shared" si="105"/>
        <v>0</v>
      </c>
      <c r="BM100" s="106">
        <v>1007.56</v>
      </c>
      <c r="BN100" s="21">
        <f t="shared" si="106"/>
        <v>0</v>
      </c>
      <c r="BO100" s="150">
        <f t="shared" si="107"/>
        <v>2780555.5472982368</v>
      </c>
      <c r="BP100" s="146">
        <f t="shared" si="108"/>
        <v>2780555.5472982368</v>
      </c>
      <c r="BQ100" s="56">
        <f t="shared" si="109"/>
        <v>8.901613479733024E-4</v>
      </c>
      <c r="BR100" s="158">
        <f t="shared" si="110"/>
        <v>5793.8434134270283</v>
      </c>
      <c r="BS100" s="159">
        <f t="shared" si="113"/>
        <v>2786349</v>
      </c>
      <c r="BT100" s="66">
        <f t="shared" si="111"/>
        <v>366.96286052943503</v>
      </c>
      <c r="BU100" s="160"/>
    </row>
    <row r="101" spans="1:73" ht="15.6" x14ac:dyDescent="0.3">
      <c r="A101" s="2" t="s">
        <v>335</v>
      </c>
      <c r="B101" s="8" t="s">
        <v>36</v>
      </c>
      <c r="C101" s="138">
        <v>44505</v>
      </c>
      <c r="D101" s="142">
        <v>0</v>
      </c>
      <c r="E101" s="143">
        <v>0</v>
      </c>
      <c r="F101" s="144">
        <v>0</v>
      </c>
      <c r="G101" s="143">
        <v>0</v>
      </c>
      <c r="H101" s="143">
        <v>0</v>
      </c>
      <c r="I101" s="144">
        <v>0</v>
      </c>
      <c r="J101" s="143">
        <f t="shared" si="65"/>
        <v>0</v>
      </c>
      <c r="K101" s="33">
        <f t="shared" si="66"/>
        <v>0</v>
      </c>
      <c r="L101" s="25">
        <v>15918</v>
      </c>
      <c r="M101" s="28">
        <f t="shared" si="67"/>
        <v>4.8982440419775633E-3</v>
      </c>
      <c r="N101" s="146">
        <f t="shared" si="68"/>
        <v>620542.98955434165</v>
      </c>
      <c r="O101" s="30">
        <v>2989</v>
      </c>
      <c r="P101" s="30">
        <v>2152</v>
      </c>
      <c r="Q101" s="30">
        <f t="shared" si="112"/>
        <v>4065</v>
      </c>
      <c r="R101" s="28">
        <f t="shared" si="69"/>
        <v>4.0859527657829348E-3</v>
      </c>
      <c r="S101" s="148">
        <f t="shared" si="70"/>
        <v>517636.38616770803</v>
      </c>
      <c r="T101" s="150">
        <f t="shared" si="71"/>
        <v>1138179.3757220497</v>
      </c>
      <c r="U101" s="1">
        <f t="shared" si="72"/>
        <v>25.574191118347372</v>
      </c>
      <c r="V101" s="151">
        <v>228695354.929997</v>
      </c>
      <c r="W101" s="40">
        <f t="shared" si="73"/>
        <v>8.6608450163156352</v>
      </c>
      <c r="X101" s="28">
        <f t="shared" si="74"/>
        <v>6.1941856190514261E-3</v>
      </c>
      <c r="Y101" s="67">
        <f t="shared" si="75"/>
        <v>5138.6440833613524</v>
      </c>
      <c r="Z101" s="148">
        <f t="shared" si="76"/>
        <v>3727452.7339316444</v>
      </c>
      <c r="AA101" s="152">
        <v>55950992.896399997</v>
      </c>
      <c r="AB101" s="40">
        <f t="shared" si="77"/>
        <v>35.400533975643569</v>
      </c>
      <c r="AC101" s="40">
        <f t="shared" si="78"/>
        <v>7.0009731953777059E-3</v>
      </c>
      <c r="AD101" s="72">
        <f t="shared" si="79"/>
        <v>1257.1844263880462</v>
      </c>
      <c r="AE101" s="146">
        <f t="shared" si="80"/>
        <v>2483402.5531069613</v>
      </c>
      <c r="AF101" s="150">
        <f t="shared" si="81"/>
        <v>6210855.2870386057</v>
      </c>
      <c r="AG101" s="45">
        <f t="shared" si="82"/>
        <v>139.55410149508157</v>
      </c>
      <c r="AH101" s="25">
        <v>5642.0796</v>
      </c>
      <c r="AI101" s="28">
        <f t="shared" si="83"/>
        <v>6.047734982434029E-3</v>
      </c>
      <c r="AJ101" s="146">
        <f t="shared" si="84"/>
        <v>1149262.1258433305</v>
      </c>
      <c r="AK101" s="150">
        <f t="shared" si="85"/>
        <v>1149262.1258433305</v>
      </c>
      <c r="AL101" s="1">
        <f t="shared" si="86"/>
        <v>25.823213702804864</v>
      </c>
      <c r="AM101" s="50">
        <v>5954.8888888888887</v>
      </c>
      <c r="AN101" s="28">
        <f t="shared" si="87"/>
        <v>5.9893409087607291E-3</v>
      </c>
      <c r="AO101" s="146">
        <f t="shared" si="88"/>
        <v>189687.8915425858</v>
      </c>
      <c r="AP101" s="75">
        <v>30.333333333333332</v>
      </c>
      <c r="AQ101" s="28">
        <f t="shared" si="89"/>
        <v>3.81919670961514E-3</v>
      </c>
      <c r="AR101" s="148">
        <f t="shared" si="90"/>
        <v>362884.46354337491</v>
      </c>
      <c r="AS101" s="25">
        <v>211</v>
      </c>
      <c r="AT101" s="56">
        <f t="shared" si="91"/>
        <v>4.8602206678388556E-3</v>
      </c>
      <c r="AU101" s="146">
        <f t="shared" si="92"/>
        <v>615725.92897941545</v>
      </c>
      <c r="AV101" s="77">
        <v>140.11111111111111</v>
      </c>
      <c r="AW101" s="28">
        <f t="shared" si="93"/>
        <v>3.6278269575449316E-3</v>
      </c>
      <c r="AX101" s="148">
        <f t="shared" si="94"/>
        <v>459597.88171597093</v>
      </c>
      <c r="AY101" s="59">
        <v>636</v>
      </c>
      <c r="AZ101" s="28">
        <f t="shared" si="95"/>
        <v>6.6694630872483219E-3</v>
      </c>
      <c r="BA101" s="148">
        <f t="shared" si="96"/>
        <v>633705.12664228177</v>
      </c>
      <c r="BB101" s="150">
        <f t="shared" si="97"/>
        <v>2261601.2924236292</v>
      </c>
      <c r="BC101" s="45">
        <f t="shared" si="98"/>
        <v>50.816791201519585</v>
      </c>
      <c r="BD101" s="155">
        <f t="shared" si="99"/>
        <v>10759898.081027616</v>
      </c>
      <c r="BE101" s="146">
        <v>6001493</v>
      </c>
      <c r="BF101" s="146">
        <f t="shared" si="100"/>
        <v>0</v>
      </c>
      <c r="BG101" s="146">
        <f t="shared" si="101"/>
        <v>4758405.0810276158</v>
      </c>
      <c r="BH101" s="56">
        <f t="shared" si="102"/>
        <v>2.8139268368015577E-3</v>
      </c>
      <c r="BI101" s="1">
        <f t="shared" si="103"/>
        <v>-2453.7598562876601</v>
      </c>
      <c r="BJ101" s="155">
        <f t="shared" si="104"/>
        <v>10757444.321171328</v>
      </c>
      <c r="BK101" s="63">
        <v>7.5</v>
      </c>
      <c r="BL101" s="1">
        <f t="shared" si="105"/>
        <v>0</v>
      </c>
      <c r="BM101" s="106">
        <v>913</v>
      </c>
      <c r="BN101" s="21">
        <f t="shared" si="106"/>
        <v>0</v>
      </c>
      <c r="BO101" s="150">
        <f t="shared" si="107"/>
        <v>10757444.321171328</v>
      </c>
      <c r="BP101" s="146">
        <f t="shared" si="108"/>
        <v>10757444.321171328</v>
      </c>
      <c r="BQ101" s="56">
        <f t="shared" si="109"/>
        <v>3.4438661536490894E-3</v>
      </c>
      <c r="BR101" s="158">
        <f t="shared" si="110"/>
        <v>22415.286033788208</v>
      </c>
      <c r="BS101" s="159">
        <f t="shared" si="113"/>
        <v>10779860</v>
      </c>
      <c r="BT101" s="66">
        <f t="shared" si="111"/>
        <v>242.21682956971128</v>
      </c>
      <c r="BU101" s="160"/>
    </row>
    <row r="102" spans="1:73" ht="15.6" x14ac:dyDescent="0.3">
      <c r="A102" s="2" t="s">
        <v>310</v>
      </c>
      <c r="B102" s="8" t="s">
        <v>11</v>
      </c>
      <c r="C102" s="138">
        <v>12396</v>
      </c>
      <c r="D102" s="142">
        <v>0</v>
      </c>
      <c r="E102" s="143">
        <v>0</v>
      </c>
      <c r="F102" s="144">
        <v>0</v>
      </c>
      <c r="G102" s="143">
        <v>0</v>
      </c>
      <c r="H102" s="143">
        <v>0</v>
      </c>
      <c r="I102" s="144">
        <v>0</v>
      </c>
      <c r="J102" s="143">
        <f t="shared" si="65"/>
        <v>0</v>
      </c>
      <c r="K102" s="33">
        <f t="shared" si="66"/>
        <v>0</v>
      </c>
      <c r="L102" s="25">
        <v>2724</v>
      </c>
      <c r="M102" s="28">
        <f t="shared" si="67"/>
        <v>8.3822193556645829E-4</v>
      </c>
      <c r="N102" s="146">
        <f t="shared" si="68"/>
        <v>106191.67631272941</v>
      </c>
      <c r="O102" s="30">
        <v>0</v>
      </c>
      <c r="P102" s="30">
        <v>396.5</v>
      </c>
      <c r="Q102" s="30">
        <f t="shared" si="112"/>
        <v>198.25</v>
      </c>
      <c r="R102" s="28">
        <f t="shared" si="69"/>
        <v>1.9927186612951213E-4</v>
      </c>
      <c r="S102" s="148">
        <f t="shared" si="70"/>
        <v>25245.120186407901</v>
      </c>
      <c r="T102" s="150">
        <f t="shared" si="71"/>
        <v>131436.7964991373</v>
      </c>
      <c r="U102" s="1">
        <f t="shared" si="72"/>
        <v>10.603162028003977</v>
      </c>
      <c r="V102" s="151">
        <v>60516192.469999924</v>
      </c>
      <c r="W102" s="40">
        <f t="shared" si="73"/>
        <v>2.5391686047692978</v>
      </c>
      <c r="X102" s="28">
        <f t="shared" si="74"/>
        <v>1.8159985112745571E-3</v>
      </c>
      <c r="Y102" s="67">
        <f t="shared" si="75"/>
        <v>4881.9129130364572</v>
      </c>
      <c r="Z102" s="148">
        <f t="shared" si="76"/>
        <v>1092806.8727625168</v>
      </c>
      <c r="AA102" s="152">
        <v>11720411.4188</v>
      </c>
      <c r="AB102" s="40">
        <f t="shared" si="77"/>
        <v>13.110530894292841</v>
      </c>
      <c r="AC102" s="40">
        <f t="shared" si="78"/>
        <v>2.5927991773024334E-3</v>
      </c>
      <c r="AD102" s="72">
        <f t="shared" si="79"/>
        <v>945.49946908680215</v>
      </c>
      <c r="AE102" s="146">
        <f t="shared" si="80"/>
        <v>919724.1464740542</v>
      </c>
      <c r="AF102" s="150">
        <f t="shared" si="81"/>
        <v>2012531.0192365712</v>
      </c>
      <c r="AG102" s="45">
        <f t="shared" si="82"/>
        <v>162.35326066768079</v>
      </c>
      <c r="AH102" s="25">
        <v>137.9684</v>
      </c>
      <c r="AI102" s="28">
        <f t="shared" si="83"/>
        <v>1.4788807998214899E-4</v>
      </c>
      <c r="AJ102" s="146">
        <f t="shared" si="84"/>
        <v>28103.4419796564</v>
      </c>
      <c r="AK102" s="150">
        <f t="shared" si="85"/>
        <v>28103.4419796564</v>
      </c>
      <c r="AL102" s="1">
        <f t="shared" si="86"/>
        <v>2.2671379460839303</v>
      </c>
      <c r="AM102" s="50">
        <v>1771.8055555555557</v>
      </c>
      <c r="AN102" s="28">
        <f t="shared" si="87"/>
        <v>1.7820563396336491E-3</v>
      </c>
      <c r="AO102" s="146">
        <f t="shared" si="88"/>
        <v>56439.350309940652</v>
      </c>
      <c r="AP102" s="75">
        <v>14.333333333333334</v>
      </c>
      <c r="AQ102" s="28">
        <f t="shared" si="89"/>
        <v>1.8046753682796816E-3</v>
      </c>
      <c r="AR102" s="148">
        <f t="shared" si="90"/>
        <v>171472.8783776387</v>
      </c>
      <c r="AS102" s="25">
        <v>100.66666666666667</v>
      </c>
      <c r="AT102" s="56">
        <f t="shared" si="91"/>
        <v>2.3187782649089009E-3</v>
      </c>
      <c r="AU102" s="146">
        <f t="shared" si="92"/>
        <v>293758.65805968951</v>
      </c>
      <c r="AV102" s="77">
        <v>40.194444444444443</v>
      </c>
      <c r="AW102" s="28">
        <f t="shared" si="93"/>
        <v>1.0407346565359866E-3</v>
      </c>
      <c r="AX102" s="148">
        <f t="shared" si="94"/>
        <v>131847.37011161973</v>
      </c>
      <c r="AY102" s="59">
        <v>168</v>
      </c>
      <c r="AZ102" s="28">
        <f t="shared" si="95"/>
        <v>1.761744966442953E-3</v>
      </c>
      <c r="BA102" s="148">
        <f t="shared" si="96"/>
        <v>167393.80703758387</v>
      </c>
      <c r="BB102" s="150">
        <f t="shared" si="97"/>
        <v>820912.06389647245</v>
      </c>
      <c r="BC102" s="45">
        <f t="shared" si="98"/>
        <v>66.223948362090383</v>
      </c>
      <c r="BD102" s="155">
        <f t="shared" si="99"/>
        <v>2992983.3216118375</v>
      </c>
      <c r="BE102" s="146">
        <v>1161331</v>
      </c>
      <c r="BF102" s="146">
        <f t="shared" si="100"/>
        <v>0</v>
      </c>
      <c r="BG102" s="146">
        <f t="shared" si="101"/>
        <v>1831652.3216118375</v>
      </c>
      <c r="BH102" s="56">
        <f t="shared" si="102"/>
        <v>1.0831645342729733E-3</v>
      </c>
      <c r="BI102" s="1">
        <f t="shared" si="103"/>
        <v>-944.5254998081441</v>
      </c>
      <c r="BJ102" s="155">
        <f t="shared" si="104"/>
        <v>2992038.7961120293</v>
      </c>
      <c r="BK102" s="63">
        <v>7.5</v>
      </c>
      <c r="BL102" s="1">
        <f t="shared" si="105"/>
        <v>0</v>
      </c>
      <c r="BM102" s="106">
        <v>976</v>
      </c>
      <c r="BN102" s="21">
        <f t="shared" si="106"/>
        <v>0</v>
      </c>
      <c r="BO102" s="150">
        <f t="shared" si="107"/>
        <v>2992038.7961120293</v>
      </c>
      <c r="BP102" s="146">
        <f t="shared" si="108"/>
        <v>2992038.7961120293</v>
      </c>
      <c r="BQ102" s="56">
        <f t="shared" si="109"/>
        <v>9.5786516134282085E-4</v>
      </c>
      <c r="BR102" s="158">
        <f t="shared" si="110"/>
        <v>6234.5110452535255</v>
      </c>
      <c r="BS102" s="159">
        <f t="shared" si="113"/>
        <v>2998273</v>
      </c>
      <c r="BT102" s="66">
        <f t="shared" si="111"/>
        <v>241.8742336237496</v>
      </c>
      <c r="BU102" s="160"/>
    </row>
    <row r="103" spans="1:73" ht="15.6" x14ac:dyDescent="0.3">
      <c r="A103" s="2" t="s">
        <v>414</v>
      </c>
      <c r="B103" s="8" t="s">
        <v>115</v>
      </c>
      <c r="C103" s="138">
        <v>23007</v>
      </c>
      <c r="D103" s="142">
        <v>0</v>
      </c>
      <c r="E103" s="143">
        <v>0</v>
      </c>
      <c r="F103" s="144">
        <v>0</v>
      </c>
      <c r="G103" s="143">
        <v>0</v>
      </c>
      <c r="H103" s="143">
        <v>0</v>
      </c>
      <c r="I103" s="144">
        <v>0</v>
      </c>
      <c r="J103" s="143">
        <f t="shared" si="65"/>
        <v>0</v>
      </c>
      <c r="K103" s="33">
        <f t="shared" si="66"/>
        <v>0</v>
      </c>
      <c r="L103" s="25">
        <v>6194</v>
      </c>
      <c r="M103" s="28">
        <f t="shared" si="67"/>
        <v>1.9060009797718953E-3</v>
      </c>
      <c r="N103" s="146">
        <f t="shared" si="68"/>
        <v>241465.21405324741</v>
      </c>
      <c r="O103" s="30">
        <v>49</v>
      </c>
      <c r="P103" s="30">
        <v>111</v>
      </c>
      <c r="Q103" s="30">
        <f t="shared" si="112"/>
        <v>104.5</v>
      </c>
      <c r="R103" s="28">
        <f t="shared" si="69"/>
        <v>1.0503863813636327E-4</v>
      </c>
      <c r="S103" s="148">
        <f t="shared" si="70"/>
        <v>13307.011649329765</v>
      </c>
      <c r="T103" s="150">
        <f t="shared" si="71"/>
        <v>254772.22570257718</v>
      </c>
      <c r="U103" s="1">
        <f t="shared" si="72"/>
        <v>11.073683040056382</v>
      </c>
      <c r="V103" s="151">
        <v>175032316.72999999</v>
      </c>
      <c r="W103" s="40">
        <f t="shared" si="73"/>
        <v>3.0241389641006555</v>
      </c>
      <c r="X103" s="28">
        <f t="shared" si="74"/>
        <v>2.1628464712342898E-3</v>
      </c>
      <c r="Y103" s="67">
        <f t="shared" si="75"/>
        <v>7607.7853144695091</v>
      </c>
      <c r="Z103" s="148">
        <f t="shared" si="76"/>
        <v>1301528.3183443346</v>
      </c>
      <c r="AA103" s="152">
        <v>32619146.104999997</v>
      </c>
      <c r="AB103" s="40">
        <f t="shared" si="77"/>
        <v>16.227342288364298</v>
      </c>
      <c r="AC103" s="40">
        <f t="shared" si="78"/>
        <v>3.2091942023027703E-3</v>
      </c>
      <c r="AD103" s="72">
        <f t="shared" si="79"/>
        <v>1417.7922417090449</v>
      </c>
      <c r="AE103" s="146">
        <f t="shared" si="80"/>
        <v>1138373.3165378571</v>
      </c>
      <c r="AF103" s="150">
        <f t="shared" si="81"/>
        <v>2439901.6348821917</v>
      </c>
      <c r="AG103" s="45">
        <f t="shared" si="82"/>
        <v>106.05040356770512</v>
      </c>
      <c r="AH103" s="25">
        <v>2145.0918999999999</v>
      </c>
      <c r="AI103" s="28">
        <f t="shared" si="83"/>
        <v>2.299320152123674E-3</v>
      </c>
      <c r="AJ103" s="146">
        <f t="shared" si="84"/>
        <v>436944.00857501355</v>
      </c>
      <c r="AK103" s="150">
        <f t="shared" si="85"/>
        <v>436944.00857501355</v>
      </c>
      <c r="AL103" s="1">
        <f t="shared" si="86"/>
        <v>18.991785481593148</v>
      </c>
      <c r="AM103" s="50">
        <v>1885.25</v>
      </c>
      <c r="AN103" s="28">
        <f t="shared" si="87"/>
        <v>1.8961571171058418E-3</v>
      </c>
      <c r="AO103" s="146">
        <f t="shared" si="88"/>
        <v>60053.0260435112</v>
      </c>
      <c r="AP103" s="75">
        <v>13.333333333333334</v>
      </c>
      <c r="AQ103" s="28">
        <f t="shared" si="89"/>
        <v>1.6787677844462155E-3</v>
      </c>
      <c r="AR103" s="148">
        <f t="shared" si="90"/>
        <v>159509.65430478018</v>
      </c>
      <c r="AS103" s="25">
        <v>70.583333333333329</v>
      </c>
      <c r="AT103" s="56">
        <f t="shared" si="91"/>
        <v>1.6258321112399329E-3</v>
      </c>
      <c r="AU103" s="146">
        <f t="shared" si="92"/>
        <v>205971.50941767963</v>
      </c>
      <c r="AV103" s="77">
        <v>85.75</v>
      </c>
      <c r="AW103" s="28">
        <f t="shared" si="93"/>
        <v>2.2202818830176852E-3</v>
      </c>
      <c r="AX103" s="148">
        <f t="shared" si="94"/>
        <v>281280.46408747073</v>
      </c>
      <c r="AY103" s="59">
        <v>320</v>
      </c>
      <c r="AZ103" s="28">
        <f t="shared" si="95"/>
        <v>3.3557046979865771E-3</v>
      </c>
      <c r="BA103" s="148">
        <f t="shared" si="96"/>
        <v>318845.346738255</v>
      </c>
      <c r="BB103" s="150">
        <f t="shared" si="97"/>
        <v>1025660.0005916968</v>
      </c>
      <c r="BC103" s="45">
        <f t="shared" si="98"/>
        <v>44.580345138075231</v>
      </c>
      <c r="BD103" s="155">
        <f t="shared" si="99"/>
        <v>4157277.869751479</v>
      </c>
      <c r="BE103" s="146">
        <v>2166250</v>
      </c>
      <c r="BF103" s="146">
        <f t="shared" si="100"/>
        <v>0</v>
      </c>
      <c r="BG103" s="146">
        <f t="shared" si="101"/>
        <v>1991027.869751479</v>
      </c>
      <c r="BH103" s="56">
        <f t="shared" si="102"/>
        <v>1.1774127381150986E-3</v>
      </c>
      <c r="BI103" s="1">
        <f t="shared" si="103"/>
        <v>-1026.710457885408</v>
      </c>
      <c r="BJ103" s="155">
        <f t="shared" si="104"/>
        <v>4156251.1592935934</v>
      </c>
      <c r="BK103" s="63">
        <v>7.7</v>
      </c>
      <c r="BL103" s="1">
        <f t="shared" si="105"/>
        <v>0</v>
      </c>
      <c r="BM103" s="106">
        <v>882</v>
      </c>
      <c r="BN103" s="21">
        <f t="shared" si="106"/>
        <v>0</v>
      </c>
      <c r="BO103" s="150">
        <f t="shared" si="107"/>
        <v>4156251.1592935934</v>
      </c>
      <c r="BP103" s="146">
        <f t="shared" si="108"/>
        <v>4156251.1592935934</v>
      </c>
      <c r="BQ103" s="56">
        <f t="shared" si="109"/>
        <v>1.3305737186467218E-3</v>
      </c>
      <c r="BR103" s="158">
        <f t="shared" si="110"/>
        <v>8660.3802708490875</v>
      </c>
      <c r="BS103" s="159">
        <f t="shared" si="113"/>
        <v>4164912</v>
      </c>
      <c r="BT103" s="66">
        <f t="shared" si="111"/>
        <v>181.02803494588605</v>
      </c>
      <c r="BU103" s="160"/>
    </row>
    <row r="104" spans="1:73" ht="15.6" x14ac:dyDescent="0.3">
      <c r="A104" s="2" t="s">
        <v>349</v>
      </c>
      <c r="B104" s="8" t="s">
        <v>50</v>
      </c>
      <c r="C104" s="138">
        <v>28865</v>
      </c>
      <c r="D104" s="142">
        <v>0</v>
      </c>
      <c r="E104" s="143">
        <v>0</v>
      </c>
      <c r="F104" s="144">
        <v>0</v>
      </c>
      <c r="G104" s="143">
        <v>0</v>
      </c>
      <c r="H104" s="143">
        <f>C104/($C$9+$C$59+$C$61+$C$66+$C$73+$C$79+$C$93+$C$104+$C$126+$C$139+$C$166+$C$174+$C$198+$C$213+$C$232+$C$249+$C$259+$C$261+$C$262+$C$267+$C$274)*$H$6</f>
        <v>2432638.026487892</v>
      </c>
      <c r="I104" s="144">
        <v>0</v>
      </c>
      <c r="J104" s="143">
        <f t="shared" si="65"/>
        <v>2432638.026487892</v>
      </c>
      <c r="K104" s="33">
        <f t="shared" si="66"/>
        <v>84.276391009454073</v>
      </c>
      <c r="L104" s="25">
        <v>19794</v>
      </c>
      <c r="M104" s="28">
        <f t="shared" si="67"/>
        <v>6.0909563115280748E-3</v>
      </c>
      <c r="N104" s="146">
        <f t="shared" si="68"/>
        <v>771643.92104778485</v>
      </c>
      <c r="O104" s="30">
        <v>3517</v>
      </c>
      <c r="P104" s="30">
        <v>3175.5</v>
      </c>
      <c r="Q104" s="30">
        <f t="shared" si="112"/>
        <v>5104.75</v>
      </c>
      <c r="R104" s="28">
        <f t="shared" si="69"/>
        <v>5.1310620863789513E-3</v>
      </c>
      <c r="S104" s="148">
        <f t="shared" si="70"/>
        <v>650037.96858292934</v>
      </c>
      <c r="T104" s="150">
        <f t="shared" si="71"/>
        <v>1421681.8896307142</v>
      </c>
      <c r="U104" s="1">
        <f t="shared" si="72"/>
        <v>49.252793681992522</v>
      </c>
      <c r="V104" s="151">
        <v>144476412.6499989</v>
      </c>
      <c r="W104" s="40">
        <f t="shared" si="73"/>
        <v>5.7669498412757436</v>
      </c>
      <c r="X104" s="28">
        <f t="shared" si="74"/>
        <v>4.1244887427644141E-3</v>
      </c>
      <c r="Y104" s="67">
        <f t="shared" si="75"/>
        <v>5005.2455447773737</v>
      </c>
      <c r="Z104" s="148">
        <f t="shared" si="76"/>
        <v>2481978.7112937449</v>
      </c>
      <c r="AA104" s="152">
        <v>47018804.806400001</v>
      </c>
      <c r="AB104" s="40">
        <f t="shared" si="77"/>
        <v>17.720319102764389</v>
      </c>
      <c r="AC104" s="40">
        <f t="shared" si="78"/>
        <v>3.5044521966066658E-3</v>
      </c>
      <c r="AD104" s="72">
        <f t="shared" si="79"/>
        <v>1628.9210048986663</v>
      </c>
      <c r="AE104" s="146">
        <f t="shared" si="80"/>
        <v>1243107.9636243007</v>
      </c>
      <c r="AF104" s="150">
        <f t="shared" si="81"/>
        <v>3725086.6749180453</v>
      </c>
      <c r="AG104" s="45">
        <f t="shared" si="82"/>
        <v>129.05202407476338</v>
      </c>
      <c r="AH104" s="25">
        <v>2934.2894000000001</v>
      </c>
      <c r="AI104" s="28">
        <f t="shared" si="83"/>
        <v>3.145259533907561E-3</v>
      </c>
      <c r="AJ104" s="146">
        <f t="shared" si="84"/>
        <v>597699.41453565296</v>
      </c>
      <c r="AK104" s="150">
        <f t="shared" si="85"/>
        <v>597699.41453565296</v>
      </c>
      <c r="AL104" s="1">
        <f t="shared" si="86"/>
        <v>20.706717981488065</v>
      </c>
      <c r="AM104" s="50">
        <v>4279.6111111111113</v>
      </c>
      <c r="AN104" s="28">
        <f t="shared" si="87"/>
        <v>4.3043708085286157E-3</v>
      </c>
      <c r="AO104" s="146">
        <f t="shared" si="88"/>
        <v>136323.35102063676</v>
      </c>
      <c r="AP104" s="75">
        <v>28.666666666666668</v>
      </c>
      <c r="AQ104" s="28">
        <f t="shared" si="89"/>
        <v>3.6093507365593633E-3</v>
      </c>
      <c r="AR104" s="148">
        <f t="shared" si="90"/>
        <v>342945.7567552774</v>
      </c>
      <c r="AS104" s="25">
        <v>236.91666666666666</v>
      </c>
      <c r="AT104" s="56">
        <f t="shared" si="91"/>
        <v>5.4571908999470238E-3</v>
      </c>
      <c r="AU104" s="146">
        <f t="shared" si="92"/>
        <v>691354.1927679613</v>
      </c>
      <c r="AV104" s="77">
        <v>105.38888888888889</v>
      </c>
      <c r="AW104" s="28">
        <f t="shared" si="93"/>
        <v>2.7287818154094904E-3</v>
      </c>
      <c r="AX104" s="148">
        <f t="shared" si="94"/>
        <v>345700.70642949914</v>
      </c>
      <c r="AY104" s="59">
        <v>561</v>
      </c>
      <c r="AZ104" s="28">
        <f t="shared" si="95"/>
        <v>5.8829697986577181E-3</v>
      </c>
      <c r="BA104" s="148">
        <f t="shared" si="96"/>
        <v>558975.74850050337</v>
      </c>
      <c r="BB104" s="150">
        <f t="shared" si="97"/>
        <v>2075299.755473878</v>
      </c>
      <c r="BC104" s="45">
        <f t="shared" si="98"/>
        <v>71.896752311584208</v>
      </c>
      <c r="BD104" s="155">
        <f t="shared" si="99"/>
        <v>10252405.761046182</v>
      </c>
      <c r="BE104" s="146">
        <v>4070424</v>
      </c>
      <c r="BF104" s="146">
        <f t="shared" si="100"/>
        <v>0</v>
      </c>
      <c r="BG104" s="146">
        <f t="shared" si="101"/>
        <v>6181981.7610461824</v>
      </c>
      <c r="BH104" s="56">
        <f t="shared" si="102"/>
        <v>3.65577206770065E-3</v>
      </c>
      <c r="BI104" s="1">
        <f t="shared" si="103"/>
        <v>-3187.8535810326025</v>
      </c>
      <c r="BJ104" s="155">
        <f t="shared" si="104"/>
        <v>10249217.907465151</v>
      </c>
      <c r="BK104" s="63">
        <v>7.2</v>
      </c>
      <c r="BL104" s="1">
        <f t="shared" si="105"/>
        <v>0</v>
      </c>
      <c r="BM104" s="106">
        <v>975</v>
      </c>
      <c r="BN104" s="21">
        <f t="shared" si="106"/>
        <v>0</v>
      </c>
      <c r="BO104" s="150">
        <f t="shared" si="107"/>
        <v>10249217.907465151</v>
      </c>
      <c r="BP104" s="146">
        <f t="shared" si="108"/>
        <v>10249217.907465151</v>
      </c>
      <c r="BQ104" s="56">
        <f t="shared" si="109"/>
        <v>3.2811635923066583E-3</v>
      </c>
      <c r="BR104" s="158">
        <f t="shared" si="110"/>
        <v>21356.294688536243</v>
      </c>
      <c r="BS104" s="159">
        <f t="shared" si="113"/>
        <v>10270574</v>
      </c>
      <c r="BT104" s="66">
        <f t="shared" si="111"/>
        <v>355.81410012125411</v>
      </c>
      <c r="BU104" s="160"/>
    </row>
    <row r="105" spans="1:73" ht="15.6" x14ac:dyDescent="0.3">
      <c r="A105" s="2" t="s">
        <v>350</v>
      </c>
      <c r="B105" s="8" t="s">
        <v>51</v>
      </c>
      <c r="C105" s="138">
        <v>9454</v>
      </c>
      <c r="D105" s="142">
        <v>0</v>
      </c>
      <c r="E105" s="143">
        <v>0</v>
      </c>
      <c r="F105" s="144">
        <v>0</v>
      </c>
      <c r="G105" s="143">
        <v>0</v>
      </c>
      <c r="H105" s="143">
        <v>0</v>
      </c>
      <c r="I105" s="144">
        <v>0</v>
      </c>
      <c r="J105" s="143">
        <f t="shared" si="65"/>
        <v>0</v>
      </c>
      <c r="K105" s="33">
        <f t="shared" si="66"/>
        <v>0</v>
      </c>
      <c r="L105" s="25">
        <v>3037</v>
      </c>
      <c r="M105" s="28">
        <f t="shared" si="67"/>
        <v>9.3453745165761153E-4</v>
      </c>
      <c r="N105" s="146">
        <f t="shared" si="68"/>
        <v>118393.58331929486</v>
      </c>
      <c r="O105" s="30">
        <v>0</v>
      </c>
      <c r="P105" s="30">
        <v>236</v>
      </c>
      <c r="Q105" s="30">
        <f t="shared" si="112"/>
        <v>118</v>
      </c>
      <c r="R105" s="28">
        <f t="shared" si="69"/>
        <v>1.1860822296737671E-4</v>
      </c>
      <c r="S105" s="148">
        <f t="shared" si="70"/>
        <v>15026.099278669017</v>
      </c>
      <c r="T105" s="150">
        <f t="shared" si="71"/>
        <v>133419.68259796387</v>
      </c>
      <c r="U105" s="1">
        <f t="shared" si="72"/>
        <v>14.11251138121048</v>
      </c>
      <c r="V105" s="151">
        <v>44485494.719999969</v>
      </c>
      <c r="W105" s="40">
        <f t="shared" si="73"/>
        <v>2.009151894624587</v>
      </c>
      <c r="X105" s="28">
        <f t="shared" si="74"/>
        <v>1.436933665101853E-3</v>
      </c>
      <c r="Y105" s="67">
        <f t="shared" si="75"/>
        <v>4705.468026232279</v>
      </c>
      <c r="Z105" s="148">
        <f t="shared" si="76"/>
        <v>864698.38778944279</v>
      </c>
      <c r="AA105" s="152">
        <v>10187752.1438</v>
      </c>
      <c r="AB105" s="40">
        <f t="shared" si="77"/>
        <v>8.7730948631679446</v>
      </c>
      <c r="AC105" s="40">
        <f t="shared" si="78"/>
        <v>1.735007783210367E-3</v>
      </c>
      <c r="AD105" s="72">
        <f t="shared" si="79"/>
        <v>1077.6128774910092</v>
      </c>
      <c r="AE105" s="146">
        <f t="shared" si="80"/>
        <v>615446.25843302021</v>
      </c>
      <c r="AF105" s="150">
        <f t="shared" si="81"/>
        <v>1480144.6462224629</v>
      </c>
      <c r="AG105" s="45">
        <f t="shared" si="82"/>
        <v>156.56279312697936</v>
      </c>
      <c r="AH105" s="25">
        <v>1799.2810999999999</v>
      </c>
      <c r="AI105" s="28">
        <f t="shared" si="83"/>
        <v>1.9286461771475859E-3</v>
      </c>
      <c r="AJ105" s="146">
        <f t="shared" si="84"/>
        <v>366504.15601646708</v>
      </c>
      <c r="AK105" s="150">
        <f t="shared" si="85"/>
        <v>366504.15601646708</v>
      </c>
      <c r="AL105" s="1">
        <f t="shared" si="86"/>
        <v>38.767099219004344</v>
      </c>
      <c r="AM105" s="50">
        <v>1230.5555555555557</v>
      </c>
      <c r="AN105" s="28">
        <f t="shared" si="87"/>
        <v>1.2376749368310834E-3</v>
      </c>
      <c r="AO105" s="146">
        <f t="shared" si="88"/>
        <v>39198.294563461175</v>
      </c>
      <c r="AP105" s="75">
        <v>3.6666666666666665</v>
      </c>
      <c r="AQ105" s="28">
        <f t="shared" si="89"/>
        <v>4.6166114072270924E-4</v>
      </c>
      <c r="AR105" s="148">
        <f t="shared" si="90"/>
        <v>43865.154933814549</v>
      </c>
      <c r="AS105" s="25">
        <v>57.833333333333336</v>
      </c>
      <c r="AT105" s="56">
        <f t="shared" si="91"/>
        <v>1.3321457912638885E-3</v>
      </c>
      <c r="AU105" s="146">
        <f t="shared" si="92"/>
        <v>168765.3217660799</v>
      </c>
      <c r="AV105" s="77">
        <v>23.444444444444443</v>
      </c>
      <c r="AW105" s="28">
        <f t="shared" si="93"/>
        <v>6.0703527996984973E-4</v>
      </c>
      <c r="AX105" s="148">
        <f t="shared" si="94"/>
        <v>76903.372753425734</v>
      </c>
      <c r="AY105" s="59">
        <v>127</v>
      </c>
      <c r="AZ105" s="28">
        <f t="shared" si="95"/>
        <v>1.3317953020134227E-3</v>
      </c>
      <c r="BA105" s="148">
        <f t="shared" si="96"/>
        <v>126541.74698674495</v>
      </c>
      <c r="BB105" s="150">
        <f t="shared" si="97"/>
        <v>455273.89100352628</v>
      </c>
      <c r="BC105" s="45">
        <f t="shared" si="98"/>
        <v>48.156747514652665</v>
      </c>
      <c r="BD105" s="155">
        <f t="shared" si="99"/>
        <v>2435342.3758404199</v>
      </c>
      <c r="BE105" s="146">
        <v>1043873</v>
      </c>
      <c r="BF105" s="146">
        <f t="shared" si="100"/>
        <v>0</v>
      </c>
      <c r="BG105" s="146">
        <f t="shared" si="101"/>
        <v>1391469.3758404199</v>
      </c>
      <c r="BH105" s="56">
        <f t="shared" si="102"/>
        <v>8.2285827973672401E-4</v>
      </c>
      <c r="BI105" s="1">
        <f t="shared" si="103"/>
        <v>-717.53699770207811</v>
      </c>
      <c r="BJ105" s="155">
        <f t="shared" si="104"/>
        <v>2434624.8388427179</v>
      </c>
      <c r="BK105" s="63">
        <v>7.5</v>
      </c>
      <c r="BL105" s="1">
        <f t="shared" si="105"/>
        <v>0</v>
      </c>
      <c r="BM105" s="106">
        <v>944</v>
      </c>
      <c r="BN105" s="21">
        <f t="shared" si="106"/>
        <v>0</v>
      </c>
      <c r="BO105" s="150">
        <f t="shared" si="107"/>
        <v>2434624.8388427179</v>
      </c>
      <c r="BP105" s="146">
        <f t="shared" si="108"/>
        <v>2434624.8388427179</v>
      </c>
      <c r="BQ105" s="56">
        <f t="shared" si="109"/>
        <v>7.7941580072346148E-4</v>
      </c>
      <c r="BR105" s="158">
        <f t="shared" si="110"/>
        <v>5073.0276186716865</v>
      </c>
      <c r="BS105" s="159">
        <f t="shared" si="113"/>
        <v>2439698</v>
      </c>
      <c r="BT105" s="66">
        <f t="shared" si="111"/>
        <v>258.05986883858685</v>
      </c>
      <c r="BU105" s="160"/>
    </row>
    <row r="106" spans="1:73" ht="15.6" x14ac:dyDescent="0.3">
      <c r="A106" s="2" t="s">
        <v>561</v>
      </c>
      <c r="B106" s="8" t="s">
        <v>264</v>
      </c>
      <c r="C106" s="138">
        <v>12841</v>
      </c>
      <c r="D106" s="142">
        <v>0</v>
      </c>
      <c r="E106" s="143">
        <v>0</v>
      </c>
      <c r="F106" s="144">
        <v>0</v>
      </c>
      <c r="G106" s="143">
        <v>0</v>
      </c>
      <c r="H106" s="143">
        <v>0</v>
      </c>
      <c r="I106" s="144">
        <v>0</v>
      </c>
      <c r="J106" s="143">
        <f t="shared" si="65"/>
        <v>0</v>
      </c>
      <c r="K106" s="33">
        <f t="shared" si="66"/>
        <v>0</v>
      </c>
      <c r="L106" s="25">
        <v>4553</v>
      </c>
      <c r="M106" s="28">
        <f t="shared" si="67"/>
        <v>1.4010368842269033E-3</v>
      </c>
      <c r="N106" s="146">
        <f t="shared" si="68"/>
        <v>177492.91565780359</v>
      </c>
      <c r="O106" s="30">
        <v>2339</v>
      </c>
      <c r="P106" s="30">
        <v>703.5</v>
      </c>
      <c r="Q106" s="30">
        <f t="shared" si="112"/>
        <v>2690.75</v>
      </c>
      <c r="R106" s="28">
        <f t="shared" si="69"/>
        <v>2.7046192877073633E-3</v>
      </c>
      <c r="S106" s="148">
        <f t="shared" si="70"/>
        <v>342639.63249219197</v>
      </c>
      <c r="T106" s="150">
        <f t="shared" si="71"/>
        <v>520132.54814999556</v>
      </c>
      <c r="U106" s="1">
        <f t="shared" si="72"/>
        <v>40.50561078965778</v>
      </c>
      <c r="V106" s="151">
        <v>68903126.62000075</v>
      </c>
      <c r="W106" s="40">
        <f t="shared" si="73"/>
        <v>2.3930885155527388</v>
      </c>
      <c r="X106" s="28">
        <f t="shared" si="74"/>
        <v>1.7115228872274376E-3</v>
      </c>
      <c r="Y106" s="67">
        <f t="shared" si="75"/>
        <v>5365.8692173507325</v>
      </c>
      <c r="Z106" s="148">
        <f t="shared" si="76"/>
        <v>1029936.9533842716</v>
      </c>
      <c r="AA106" s="152">
        <v>14763170.443</v>
      </c>
      <c r="AB106" s="40">
        <f t="shared" si="77"/>
        <v>11.16909688448281</v>
      </c>
      <c r="AC106" s="40">
        <f t="shared" si="78"/>
        <v>2.2088522155807185E-3</v>
      </c>
      <c r="AD106" s="72">
        <f t="shared" si="79"/>
        <v>1149.6900897905148</v>
      </c>
      <c r="AE106" s="146">
        <f t="shared" si="80"/>
        <v>783529.52918471803</v>
      </c>
      <c r="AF106" s="150">
        <f t="shared" si="81"/>
        <v>1813466.4825689895</v>
      </c>
      <c r="AG106" s="45">
        <f t="shared" si="82"/>
        <v>141.22470855610851</v>
      </c>
      <c r="AH106" s="25">
        <v>3279.6536000000001</v>
      </c>
      <c r="AI106" s="28">
        <f t="shared" si="83"/>
        <v>3.5154547991463466E-3</v>
      </c>
      <c r="AJ106" s="146">
        <f t="shared" si="84"/>
        <v>668048.29700838181</v>
      </c>
      <c r="AK106" s="150">
        <f t="shared" si="85"/>
        <v>668048.29700838181</v>
      </c>
      <c r="AL106" s="1">
        <f t="shared" si="86"/>
        <v>52.024631805029344</v>
      </c>
      <c r="AM106" s="50">
        <v>1562.4166666666667</v>
      </c>
      <c r="AN106" s="28">
        <f t="shared" si="87"/>
        <v>1.5714560309692538E-3</v>
      </c>
      <c r="AO106" s="146">
        <f t="shared" si="88"/>
        <v>49769.446372708815</v>
      </c>
      <c r="AP106" s="75">
        <v>6.666666666666667</v>
      </c>
      <c r="AQ106" s="28">
        <f t="shared" si="89"/>
        <v>8.3938389222310776E-4</v>
      </c>
      <c r="AR106" s="148">
        <f t="shared" si="90"/>
        <v>79754.827152390091</v>
      </c>
      <c r="AS106" s="25">
        <v>62.75</v>
      </c>
      <c r="AT106" s="56">
        <f t="shared" si="91"/>
        <v>1.445397378705631E-3</v>
      </c>
      <c r="AU106" s="146">
        <f t="shared" si="92"/>
        <v>183112.80589316739</v>
      </c>
      <c r="AV106" s="77">
        <v>29.583333333333332</v>
      </c>
      <c r="AW106" s="28">
        <f t="shared" si="93"/>
        <v>7.6598646109939572E-4</v>
      </c>
      <c r="AX106" s="148">
        <f t="shared" si="94"/>
        <v>97040.393344073949</v>
      </c>
      <c r="AY106" s="59">
        <v>57</v>
      </c>
      <c r="AZ106" s="28">
        <f t="shared" si="95"/>
        <v>5.9773489932885904E-4</v>
      </c>
      <c r="BA106" s="148">
        <f t="shared" si="96"/>
        <v>56794.327387751669</v>
      </c>
      <c r="BB106" s="150">
        <f t="shared" si="97"/>
        <v>466471.80015009193</v>
      </c>
      <c r="BC106" s="45">
        <f t="shared" si="98"/>
        <v>36.326750264784046</v>
      </c>
      <c r="BD106" s="155">
        <f t="shared" si="99"/>
        <v>3468119.1278774585</v>
      </c>
      <c r="BE106" s="146">
        <v>1618692</v>
      </c>
      <c r="BF106" s="146">
        <f t="shared" si="100"/>
        <v>0</v>
      </c>
      <c r="BG106" s="146">
        <f t="shared" si="101"/>
        <v>1849427.1278774585</v>
      </c>
      <c r="BH106" s="56">
        <f t="shared" si="102"/>
        <v>1.0936758302887756E-3</v>
      </c>
      <c r="BI106" s="1">
        <f t="shared" si="103"/>
        <v>-953.69140841095941</v>
      </c>
      <c r="BJ106" s="155">
        <f t="shared" si="104"/>
        <v>3467165.4364690473</v>
      </c>
      <c r="BK106" s="63">
        <v>7</v>
      </c>
      <c r="BL106" s="1">
        <f t="shared" si="105"/>
        <v>0</v>
      </c>
      <c r="BM106" s="106">
        <v>756</v>
      </c>
      <c r="BN106" s="21">
        <f t="shared" si="106"/>
        <v>0</v>
      </c>
      <c r="BO106" s="150">
        <f t="shared" si="107"/>
        <v>3467165.4364690473</v>
      </c>
      <c r="BP106" s="146">
        <f t="shared" si="108"/>
        <v>3467165.4364690473</v>
      </c>
      <c r="BQ106" s="56">
        <f t="shared" si="109"/>
        <v>1.1099712291569252E-3</v>
      </c>
      <c r="BR106" s="158">
        <f t="shared" si="110"/>
        <v>7224.5323949262638</v>
      </c>
      <c r="BS106" s="159">
        <f t="shared" si="113"/>
        <v>3474390</v>
      </c>
      <c r="BT106" s="66">
        <f t="shared" si="111"/>
        <v>270.57004906159955</v>
      </c>
      <c r="BU106" s="160"/>
    </row>
    <row r="107" spans="1:73" ht="15.6" x14ac:dyDescent="0.3">
      <c r="A107" s="2" t="s">
        <v>377</v>
      </c>
      <c r="B107" s="8" t="s">
        <v>78</v>
      </c>
      <c r="C107" s="138">
        <v>6825</v>
      </c>
      <c r="D107" s="142">
        <v>0</v>
      </c>
      <c r="E107" s="143">
        <v>0</v>
      </c>
      <c r="F107" s="144">
        <v>0</v>
      </c>
      <c r="G107" s="143">
        <v>0</v>
      </c>
      <c r="H107" s="143">
        <v>0</v>
      </c>
      <c r="I107" s="144">
        <v>0</v>
      </c>
      <c r="J107" s="143">
        <f t="shared" si="65"/>
        <v>0</v>
      </c>
      <c r="K107" s="33">
        <f t="shared" si="66"/>
        <v>0</v>
      </c>
      <c r="L107" s="25">
        <v>1906</v>
      </c>
      <c r="M107" s="28">
        <f t="shared" si="67"/>
        <v>5.8650918105347639E-4</v>
      </c>
      <c r="N107" s="146">
        <f t="shared" si="68"/>
        <v>74302.98643614621</v>
      </c>
      <c r="O107" s="30">
        <v>0</v>
      </c>
      <c r="P107" s="30">
        <v>389</v>
      </c>
      <c r="Q107" s="30">
        <f t="shared" si="112"/>
        <v>194.5</v>
      </c>
      <c r="R107" s="28">
        <f t="shared" si="69"/>
        <v>1.9550253700978618E-4</v>
      </c>
      <c r="S107" s="148">
        <f t="shared" si="70"/>
        <v>24767.595844924774</v>
      </c>
      <c r="T107" s="150">
        <f t="shared" si="71"/>
        <v>99070.58228107098</v>
      </c>
      <c r="U107" s="1">
        <f t="shared" si="72"/>
        <v>14.515836231658751</v>
      </c>
      <c r="V107" s="151">
        <v>41165134.490000002</v>
      </c>
      <c r="W107" s="40">
        <f t="shared" si="73"/>
        <v>1.1315552730992668</v>
      </c>
      <c r="X107" s="28">
        <f t="shared" si="74"/>
        <v>8.0928170248853817E-4</v>
      </c>
      <c r="Y107" s="67">
        <f t="shared" si="75"/>
        <v>6031.5215369963371</v>
      </c>
      <c r="Z107" s="148">
        <f t="shared" si="76"/>
        <v>486998.53055480623</v>
      </c>
      <c r="AA107" s="152">
        <v>8631031.6960000005</v>
      </c>
      <c r="AB107" s="40">
        <f t="shared" si="77"/>
        <v>5.3968779910271341</v>
      </c>
      <c r="AC107" s="40">
        <f t="shared" si="78"/>
        <v>1.0673115320774752E-3</v>
      </c>
      <c r="AD107" s="72">
        <f t="shared" si="79"/>
        <v>1264.6200287179488</v>
      </c>
      <c r="AE107" s="146">
        <f t="shared" si="80"/>
        <v>378599.39036357153</v>
      </c>
      <c r="AF107" s="150">
        <f t="shared" si="81"/>
        <v>865597.92091837781</v>
      </c>
      <c r="AG107" s="45">
        <f t="shared" si="82"/>
        <v>126.82753420049492</v>
      </c>
      <c r="AH107" s="25">
        <v>3811.3334</v>
      </c>
      <c r="AI107" s="28">
        <f t="shared" si="83"/>
        <v>4.0853614211503195E-3</v>
      </c>
      <c r="AJ107" s="146">
        <f t="shared" si="84"/>
        <v>776348.69341114734</v>
      </c>
      <c r="AK107" s="150">
        <f t="shared" si="85"/>
        <v>776348.69341114734</v>
      </c>
      <c r="AL107" s="1">
        <f t="shared" si="86"/>
        <v>113.75072430932562</v>
      </c>
      <c r="AM107" s="50">
        <v>528.83333333333337</v>
      </c>
      <c r="AN107" s="28">
        <f t="shared" si="87"/>
        <v>5.3189289948962E-4</v>
      </c>
      <c r="AO107" s="146">
        <f t="shared" si="88"/>
        <v>16845.533451448617</v>
      </c>
      <c r="AP107" s="75">
        <v>1</v>
      </c>
      <c r="AQ107" s="28">
        <f t="shared" si="89"/>
        <v>1.2590758383346616E-4</v>
      </c>
      <c r="AR107" s="148">
        <f t="shared" si="90"/>
        <v>11963.224072858515</v>
      </c>
      <c r="AS107" s="25">
        <v>16.916666666666668</v>
      </c>
      <c r="AT107" s="56">
        <f t="shared" si="91"/>
        <v>3.8966224153684346E-4</v>
      </c>
      <c r="AU107" s="146">
        <f t="shared" si="92"/>
        <v>49365.072505063719</v>
      </c>
      <c r="AV107" s="77">
        <v>15.166666666666666</v>
      </c>
      <c r="AW107" s="28">
        <f t="shared" si="93"/>
        <v>3.9270291808476065E-4</v>
      </c>
      <c r="AX107" s="148">
        <f t="shared" si="94"/>
        <v>49750.286165130878</v>
      </c>
      <c r="AY107" s="59">
        <v>17</v>
      </c>
      <c r="AZ107" s="28">
        <f t="shared" si="95"/>
        <v>1.782718120805369E-4</v>
      </c>
      <c r="BA107" s="148">
        <f t="shared" si="96"/>
        <v>16938.659045469798</v>
      </c>
      <c r="BB107" s="150">
        <f t="shared" si="97"/>
        <v>144862.77523997152</v>
      </c>
      <c r="BC107" s="45">
        <f t="shared" si="98"/>
        <v>21.225315053475683</v>
      </c>
      <c r="BD107" s="155">
        <f t="shared" si="99"/>
        <v>1885879.9718505675</v>
      </c>
      <c r="BE107" s="146">
        <v>799718</v>
      </c>
      <c r="BF107" s="146">
        <f t="shared" si="100"/>
        <v>0</v>
      </c>
      <c r="BG107" s="146">
        <f t="shared" si="101"/>
        <v>1086161.9718505675</v>
      </c>
      <c r="BH107" s="56">
        <f t="shared" si="102"/>
        <v>6.4231192377668699E-4</v>
      </c>
      <c r="BI107" s="1">
        <f t="shared" si="103"/>
        <v>-560.09957087924158</v>
      </c>
      <c r="BJ107" s="155">
        <f t="shared" si="104"/>
        <v>1885319.8722796883</v>
      </c>
      <c r="BK107" s="63">
        <v>7.9</v>
      </c>
      <c r="BL107" s="1">
        <f t="shared" si="105"/>
        <v>0</v>
      </c>
      <c r="BM107" s="106">
        <v>913</v>
      </c>
      <c r="BN107" s="21">
        <f t="shared" si="106"/>
        <v>0</v>
      </c>
      <c r="BO107" s="150">
        <f t="shared" si="107"/>
        <v>1885319.8722796883</v>
      </c>
      <c r="BP107" s="146">
        <f t="shared" si="108"/>
        <v>1885319.8722796883</v>
      </c>
      <c r="BQ107" s="56">
        <f t="shared" si="109"/>
        <v>6.0356243575138233E-4</v>
      </c>
      <c r="BR107" s="158">
        <f t="shared" si="110"/>
        <v>3928.440895498195</v>
      </c>
      <c r="BS107" s="159">
        <f t="shared" si="113"/>
        <v>1889248</v>
      </c>
      <c r="BT107" s="66">
        <f t="shared" si="111"/>
        <v>276.8128937728938</v>
      </c>
      <c r="BU107" s="160"/>
    </row>
    <row r="108" spans="1:73" ht="15.6" x14ac:dyDescent="0.3">
      <c r="A108" s="2" t="s">
        <v>351</v>
      </c>
      <c r="B108" s="8" t="s">
        <v>52</v>
      </c>
      <c r="C108" s="138">
        <v>14838</v>
      </c>
      <c r="D108" s="142">
        <v>0</v>
      </c>
      <c r="E108" s="143">
        <v>0</v>
      </c>
      <c r="F108" s="144">
        <v>0</v>
      </c>
      <c r="G108" s="143">
        <v>0</v>
      </c>
      <c r="H108" s="143">
        <v>0</v>
      </c>
      <c r="I108" s="144">
        <v>0</v>
      </c>
      <c r="J108" s="143">
        <f t="shared" si="65"/>
        <v>0</v>
      </c>
      <c r="K108" s="33">
        <f t="shared" si="66"/>
        <v>0</v>
      </c>
      <c r="L108" s="25">
        <v>3453</v>
      </c>
      <c r="M108" s="28">
        <f t="shared" si="67"/>
        <v>1.0625478500407418E-3</v>
      </c>
      <c r="N108" s="146">
        <f t="shared" si="68"/>
        <v>134610.81435677485</v>
      </c>
      <c r="O108" s="30">
        <v>0</v>
      </c>
      <c r="P108" s="30">
        <v>199.5</v>
      </c>
      <c r="Q108" s="30">
        <f t="shared" si="112"/>
        <v>99.75</v>
      </c>
      <c r="R108" s="28">
        <f t="shared" si="69"/>
        <v>1.0026415458471039E-4</v>
      </c>
      <c r="S108" s="148">
        <f t="shared" si="70"/>
        <v>12702.147483451137</v>
      </c>
      <c r="T108" s="150">
        <f t="shared" si="71"/>
        <v>147312.96184022599</v>
      </c>
      <c r="U108" s="1">
        <f t="shared" si="72"/>
        <v>9.9280874673288846</v>
      </c>
      <c r="V108" s="151">
        <v>73231324.819999993</v>
      </c>
      <c r="W108" s="135">
        <f t="shared" si="73"/>
        <v>3.0064490099170107</v>
      </c>
      <c r="X108" s="28">
        <f t="shared" si="74"/>
        <v>2.1501947196327325E-3</v>
      </c>
      <c r="Y108" s="67">
        <f t="shared" si="75"/>
        <v>4935.3905391562203</v>
      </c>
      <c r="Z108" s="148">
        <f t="shared" si="76"/>
        <v>1293914.919425322</v>
      </c>
      <c r="AA108" s="152">
        <v>15733512.9714</v>
      </c>
      <c r="AB108" s="40">
        <f t="shared" si="77"/>
        <v>13.993457430658548</v>
      </c>
      <c r="AC108" s="40">
        <f t="shared" si="78"/>
        <v>2.7674108093991953E-3</v>
      </c>
      <c r="AD108" s="72">
        <f t="shared" si="79"/>
        <v>1060.3526736352608</v>
      </c>
      <c r="AE108" s="146">
        <f t="shared" si="80"/>
        <v>981662.8171202396</v>
      </c>
      <c r="AF108" s="150">
        <f t="shared" si="81"/>
        <v>2275577.7365455618</v>
      </c>
      <c r="AG108" s="45">
        <f t="shared" si="82"/>
        <v>153.36148649046785</v>
      </c>
      <c r="AH108" s="25">
        <v>3856.4724000000001</v>
      </c>
      <c r="AI108" s="28">
        <f t="shared" si="83"/>
        <v>4.1337458341196244E-3</v>
      </c>
      <c r="AJ108" s="146">
        <f t="shared" si="84"/>
        <v>785543.27178938256</v>
      </c>
      <c r="AK108" s="150">
        <f t="shared" si="85"/>
        <v>785543.27178938256</v>
      </c>
      <c r="AL108" s="1">
        <f t="shared" si="86"/>
        <v>52.941317683608474</v>
      </c>
      <c r="AM108" s="50">
        <v>1892.9166666666667</v>
      </c>
      <c r="AN108" s="28">
        <f t="shared" si="87"/>
        <v>1.9038681392856472E-3</v>
      </c>
      <c r="AO108" s="146">
        <f t="shared" si="88"/>
        <v>60297.241151852402</v>
      </c>
      <c r="AP108" s="75">
        <v>5</v>
      </c>
      <c r="AQ108" s="28">
        <f t="shared" si="89"/>
        <v>6.2953791916733079E-4</v>
      </c>
      <c r="AR108" s="148">
        <f t="shared" si="90"/>
        <v>59816.120364292568</v>
      </c>
      <c r="AS108" s="25">
        <v>66.666666666666671</v>
      </c>
      <c r="AT108" s="56">
        <f t="shared" si="91"/>
        <v>1.5356147449727823E-3</v>
      </c>
      <c r="AU108" s="146">
        <f t="shared" si="92"/>
        <v>194542.15765542357</v>
      </c>
      <c r="AV108" s="77">
        <v>53.083333333333336</v>
      </c>
      <c r="AW108" s="28">
        <f t="shared" si="93"/>
        <v>1.3744602132966623E-3</v>
      </c>
      <c r="AX108" s="148">
        <f t="shared" si="94"/>
        <v>174126.00157795806</v>
      </c>
      <c r="AY108" s="59">
        <v>48</v>
      </c>
      <c r="AZ108" s="28">
        <f t="shared" si="95"/>
        <v>5.0335570469798663E-4</v>
      </c>
      <c r="BA108" s="148">
        <f t="shared" si="96"/>
        <v>47826.802010738254</v>
      </c>
      <c r="BB108" s="150">
        <f t="shared" si="97"/>
        <v>536608.32276026485</v>
      </c>
      <c r="BC108" s="45">
        <f t="shared" si="98"/>
        <v>36.164464399532612</v>
      </c>
      <c r="BD108" s="155">
        <f t="shared" si="99"/>
        <v>3745042.2929354352</v>
      </c>
      <c r="BE108" s="146">
        <v>1831051</v>
      </c>
      <c r="BF108" s="146">
        <f t="shared" si="100"/>
        <v>0</v>
      </c>
      <c r="BG108" s="146">
        <f t="shared" si="101"/>
        <v>1913991.2929354352</v>
      </c>
      <c r="BH108" s="56">
        <f t="shared" si="102"/>
        <v>1.131856446200755E-3</v>
      </c>
      <c r="BI108" s="1">
        <f t="shared" si="103"/>
        <v>-986.98511789476424</v>
      </c>
      <c r="BJ108" s="155">
        <f t="shared" si="104"/>
        <v>3744055.3078175406</v>
      </c>
      <c r="BK108" s="63">
        <v>7.4</v>
      </c>
      <c r="BL108" s="1">
        <f t="shared" si="105"/>
        <v>0</v>
      </c>
      <c r="BM108" s="106">
        <v>850</v>
      </c>
      <c r="BN108" s="21">
        <f t="shared" si="106"/>
        <v>0</v>
      </c>
      <c r="BO108" s="150">
        <f t="shared" si="107"/>
        <v>3744055.3078175406</v>
      </c>
      <c r="BP108" s="146">
        <f t="shared" si="108"/>
        <v>3744055.3078175406</v>
      </c>
      <c r="BQ108" s="56">
        <f t="shared" si="109"/>
        <v>1.1986141844682195E-3</v>
      </c>
      <c r="BR108" s="158">
        <f t="shared" si="110"/>
        <v>7801.4878018829504</v>
      </c>
      <c r="BS108" s="159">
        <f t="shared" si="113"/>
        <v>3751857</v>
      </c>
      <c r="BT108" s="66">
        <f t="shared" si="111"/>
        <v>252.85463000404368</v>
      </c>
      <c r="BU108" s="160"/>
    </row>
    <row r="109" spans="1:73" ht="15.6" x14ac:dyDescent="0.3">
      <c r="A109" s="2" t="s">
        <v>585</v>
      </c>
      <c r="B109" s="8" t="s">
        <v>288</v>
      </c>
      <c r="C109" s="138">
        <v>76</v>
      </c>
      <c r="D109" s="142">
        <v>0</v>
      </c>
      <c r="E109" s="143">
        <v>0</v>
      </c>
      <c r="F109" s="144">
        <v>0</v>
      </c>
      <c r="G109" s="143">
        <v>0</v>
      </c>
      <c r="H109" s="143">
        <v>0</v>
      </c>
      <c r="I109" s="144">
        <v>0</v>
      </c>
      <c r="J109" s="143">
        <f t="shared" si="65"/>
        <v>0</v>
      </c>
      <c r="K109" s="33">
        <f t="shared" si="66"/>
        <v>0</v>
      </c>
      <c r="L109" s="25">
        <v>25</v>
      </c>
      <c r="M109" s="28">
        <f t="shared" si="67"/>
        <v>7.692932595140036E-6</v>
      </c>
      <c r="N109" s="146">
        <f t="shared" si="68"/>
        <v>974.59321138701739</v>
      </c>
      <c r="O109" s="30">
        <v>0</v>
      </c>
      <c r="P109" s="30">
        <v>0</v>
      </c>
      <c r="Q109" s="30">
        <f t="shared" si="112"/>
        <v>0</v>
      </c>
      <c r="R109" s="28">
        <f t="shared" si="69"/>
        <v>0</v>
      </c>
      <c r="S109" s="148">
        <f t="shared" si="70"/>
        <v>0</v>
      </c>
      <c r="T109" s="150">
        <f t="shared" si="71"/>
        <v>974.59321138701739</v>
      </c>
      <c r="U109" s="1">
        <f t="shared" si="72"/>
        <v>12.823594886671282</v>
      </c>
      <c r="V109" s="151">
        <v>418727.41000000003</v>
      </c>
      <c r="W109" s="40">
        <f t="shared" si="73"/>
        <v>1.3794176980198166E-2</v>
      </c>
      <c r="X109" s="28">
        <f t="shared" si="74"/>
        <v>9.8655145677392411E-6</v>
      </c>
      <c r="Y109" s="67">
        <f t="shared" si="75"/>
        <v>5509.5711842105266</v>
      </c>
      <c r="Z109" s="148">
        <f t="shared" si="76"/>
        <v>5936.7351107559371</v>
      </c>
      <c r="AA109" s="152">
        <v>118077.33279999999</v>
      </c>
      <c r="AB109" s="40">
        <f t="shared" si="77"/>
        <v>4.8917094102925066E-2</v>
      </c>
      <c r="AC109" s="40">
        <f t="shared" si="78"/>
        <v>9.6740705901773421E-6</v>
      </c>
      <c r="AD109" s="72">
        <f t="shared" si="79"/>
        <v>1553.6491157894736</v>
      </c>
      <c r="AE109" s="146">
        <f t="shared" si="80"/>
        <v>3431.610282188381</v>
      </c>
      <c r="AF109" s="150">
        <f t="shared" si="81"/>
        <v>9368.3453929443185</v>
      </c>
      <c r="AG109" s="45">
        <f t="shared" si="82"/>
        <v>123.26770253874103</v>
      </c>
      <c r="AH109" s="25">
        <v>116.00839999999999</v>
      </c>
      <c r="AI109" s="28">
        <f t="shared" si="83"/>
        <v>1.2434919545201023E-4</v>
      </c>
      <c r="AJ109" s="146">
        <f t="shared" si="84"/>
        <v>23630.304754949469</v>
      </c>
      <c r="AK109" s="150">
        <f t="shared" si="85"/>
        <v>23630.304754949469</v>
      </c>
      <c r="AL109" s="1">
        <f t="shared" si="86"/>
        <v>310.92506256512462</v>
      </c>
      <c r="AM109" s="50">
        <v>7</v>
      </c>
      <c r="AN109" s="28">
        <f t="shared" si="87"/>
        <v>7.0404985119962301E-6</v>
      </c>
      <c r="AO109" s="146">
        <f t="shared" si="88"/>
        <v>222.97901196370688</v>
      </c>
      <c r="AP109" s="75">
        <v>0</v>
      </c>
      <c r="AQ109" s="28">
        <f t="shared" si="89"/>
        <v>0</v>
      </c>
      <c r="AR109" s="148">
        <f t="shared" si="90"/>
        <v>0</v>
      </c>
      <c r="AS109" s="25">
        <v>0.5</v>
      </c>
      <c r="AT109" s="56">
        <f t="shared" si="91"/>
        <v>1.1517110587295865E-5</v>
      </c>
      <c r="AU109" s="146">
        <f t="shared" si="92"/>
        <v>1459.0661824156764</v>
      </c>
      <c r="AV109" s="77">
        <v>0</v>
      </c>
      <c r="AW109" s="28">
        <f t="shared" si="93"/>
        <v>0</v>
      </c>
      <c r="AX109" s="148">
        <f t="shared" si="94"/>
        <v>0</v>
      </c>
      <c r="AY109" s="59">
        <v>2</v>
      </c>
      <c r="AZ109" s="28">
        <f t="shared" si="95"/>
        <v>2.0973154362416106E-5</v>
      </c>
      <c r="BA109" s="148">
        <f t="shared" si="96"/>
        <v>1992.7834171140937</v>
      </c>
      <c r="BB109" s="150">
        <f t="shared" si="97"/>
        <v>3674.8286114934767</v>
      </c>
      <c r="BC109" s="45">
        <f t="shared" si="98"/>
        <v>48.353008045966796</v>
      </c>
      <c r="BD109" s="155">
        <f t="shared" si="99"/>
        <v>37648.071970774283</v>
      </c>
      <c r="BE109" s="146">
        <v>12175</v>
      </c>
      <c r="BF109" s="146">
        <f t="shared" si="100"/>
        <v>0</v>
      </c>
      <c r="BG109" s="146">
        <f t="shared" si="101"/>
        <v>25473.071970774283</v>
      </c>
      <c r="BH109" s="56">
        <f t="shared" si="102"/>
        <v>1.5063736612112806E-5</v>
      </c>
      <c r="BI109" s="1">
        <f t="shared" si="103"/>
        <v>-13.135662129192649</v>
      </c>
      <c r="BJ109" s="155">
        <f t="shared" si="104"/>
        <v>37634.93630864509</v>
      </c>
      <c r="BK109" s="63">
        <v>5</v>
      </c>
      <c r="BL109" s="1">
        <f t="shared" si="105"/>
        <v>0</v>
      </c>
      <c r="BM109" s="106">
        <v>728</v>
      </c>
      <c r="BN109" s="21">
        <f t="shared" si="106"/>
        <v>0</v>
      </c>
      <c r="BO109" s="150">
        <f t="shared" si="107"/>
        <v>37634.93630864509</v>
      </c>
      <c r="BP109" s="146">
        <f t="shared" si="108"/>
        <v>37634.93630864509</v>
      </c>
      <c r="BQ109" s="56">
        <f t="shared" si="109"/>
        <v>1.2048371293263586E-5</v>
      </c>
      <c r="BR109" s="158">
        <f t="shared" si="110"/>
        <v>78.419914343542288</v>
      </c>
      <c r="BS109" s="159">
        <f t="shared" si="113"/>
        <v>37713</v>
      </c>
      <c r="BT109" s="66">
        <f t="shared" si="111"/>
        <v>496.2236842105263</v>
      </c>
      <c r="BU109" s="160"/>
    </row>
    <row r="110" spans="1:73" ht="15.6" x14ac:dyDescent="0.3">
      <c r="A110" s="2" t="s">
        <v>502</v>
      </c>
      <c r="B110" s="8" t="s">
        <v>203</v>
      </c>
      <c r="C110" s="138">
        <v>18928</v>
      </c>
      <c r="D110" s="142">
        <v>0</v>
      </c>
      <c r="E110" s="143">
        <v>0</v>
      </c>
      <c r="F110" s="144">
        <v>0</v>
      </c>
      <c r="G110" s="143">
        <v>0</v>
      </c>
      <c r="H110" s="143">
        <v>0</v>
      </c>
      <c r="I110" s="144">
        <v>0</v>
      </c>
      <c r="J110" s="143">
        <f t="shared" si="65"/>
        <v>0</v>
      </c>
      <c r="K110" s="33">
        <f t="shared" si="66"/>
        <v>0</v>
      </c>
      <c r="L110" s="25">
        <v>4416</v>
      </c>
      <c r="M110" s="28">
        <f t="shared" si="67"/>
        <v>1.3588796136055359E-3</v>
      </c>
      <c r="N110" s="146">
        <f t="shared" si="68"/>
        <v>172152.14485940273</v>
      </c>
      <c r="O110" s="30">
        <v>1526</v>
      </c>
      <c r="P110" s="30">
        <v>500</v>
      </c>
      <c r="Q110" s="30">
        <f t="shared" si="112"/>
        <v>1776</v>
      </c>
      <c r="R110" s="28">
        <f t="shared" si="69"/>
        <v>1.7851542711022122E-3</v>
      </c>
      <c r="S110" s="148">
        <f t="shared" si="70"/>
        <v>226155.52812640826</v>
      </c>
      <c r="T110" s="150">
        <f t="shared" si="71"/>
        <v>398307.67298581102</v>
      </c>
      <c r="U110" s="1">
        <f t="shared" si="72"/>
        <v>21.043304785809966</v>
      </c>
      <c r="V110" s="151">
        <v>105461321.64000097</v>
      </c>
      <c r="W110" s="40">
        <f t="shared" si="73"/>
        <v>3.3971619019053731</v>
      </c>
      <c r="X110" s="28">
        <f t="shared" si="74"/>
        <v>2.4296302911240987E-3</v>
      </c>
      <c r="Y110" s="67">
        <f t="shared" si="75"/>
        <v>5571.7097231615053</v>
      </c>
      <c r="Z110" s="148">
        <f t="shared" si="76"/>
        <v>1462069.8551943847</v>
      </c>
      <c r="AA110" s="152">
        <v>17980538.368799999</v>
      </c>
      <c r="AB110" s="40">
        <f t="shared" si="77"/>
        <v>19.925386918429098</v>
      </c>
      <c r="AC110" s="40">
        <f t="shared" si="78"/>
        <v>3.9405365981041163E-3</v>
      </c>
      <c r="AD110" s="72">
        <f t="shared" si="79"/>
        <v>949.94391213017752</v>
      </c>
      <c r="AE110" s="146">
        <f t="shared" si="80"/>
        <v>1397796.9026940728</v>
      </c>
      <c r="AF110" s="150">
        <f t="shared" si="81"/>
        <v>2859866.7578884577</v>
      </c>
      <c r="AG110" s="45">
        <f t="shared" si="82"/>
        <v>151.09186168049754</v>
      </c>
      <c r="AH110" s="25">
        <v>3724.0135</v>
      </c>
      <c r="AI110" s="28">
        <f t="shared" si="83"/>
        <v>3.9917633772849617E-3</v>
      </c>
      <c r="AJ110" s="146">
        <f t="shared" si="84"/>
        <v>758562.08616398496</v>
      </c>
      <c r="AK110" s="150">
        <f t="shared" si="85"/>
        <v>758562.08616398496</v>
      </c>
      <c r="AL110" s="1">
        <f t="shared" si="86"/>
        <v>40.076187984149669</v>
      </c>
      <c r="AM110" s="50">
        <v>2054</v>
      </c>
      <c r="AN110" s="28">
        <f t="shared" si="87"/>
        <v>2.0658834205200365E-3</v>
      </c>
      <c r="AO110" s="146">
        <f t="shared" si="88"/>
        <v>65428.412939064838</v>
      </c>
      <c r="AP110" s="75">
        <v>5.666666666666667</v>
      </c>
      <c r="AQ110" s="28">
        <f t="shared" si="89"/>
        <v>7.1347630838964162E-4</v>
      </c>
      <c r="AR110" s="148">
        <f t="shared" si="90"/>
        <v>67791.603079531589</v>
      </c>
      <c r="AS110" s="25">
        <v>70.25</v>
      </c>
      <c r="AT110" s="56">
        <f t="shared" si="91"/>
        <v>1.6181540375150691E-3</v>
      </c>
      <c r="AU110" s="146">
        <f t="shared" si="92"/>
        <v>204998.79862940253</v>
      </c>
      <c r="AV110" s="77">
        <v>49</v>
      </c>
      <c r="AW110" s="28">
        <f t="shared" si="93"/>
        <v>1.2687325045815344E-3</v>
      </c>
      <c r="AX110" s="148">
        <f t="shared" si="94"/>
        <v>160731.69376426897</v>
      </c>
      <c r="AY110" s="59">
        <v>168</v>
      </c>
      <c r="AZ110" s="28">
        <f t="shared" si="95"/>
        <v>1.761744966442953E-3</v>
      </c>
      <c r="BA110" s="148">
        <f t="shared" si="96"/>
        <v>167393.80703758387</v>
      </c>
      <c r="BB110" s="150">
        <f t="shared" si="97"/>
        <v>666344.31544985168</v>
      </c>
      <c r="BC110" s="45">
        <f t="shared" si="98"/>
        <v>35.204158677612618</v>
      </c>
      <c r="BD110" s="155">
        <f t="shared" si="99"/>
        <v>4683080.8324881056</v>
      </c>
      <c r="BE110" s="146">
        <v>2191088</v>
      </c>
      <c r="BF110" s="146">
        <f t="shared" si="100"/>
        <v>0</v>
      </c>
      <c r="BG110" s="146">
        <f t="shared" si="101"/>
        <v>2491992.8324881056</v>
      </c>
      <c r="BH110" s="56">
        <f t="shared" si="102"/>
        <v>1.4736630003221688E-3</v>
      </c>
      <c r="BI110" s="1">
        <f t="shared" si="103"/>
        <v>-1285.0423346461632</v>
      </c>
      <c r="BJ110" s="155">
        <f t="shared" si="104"/>
        <v>4681795.7901534596</v>
      </c>
      <c r="BK110" s="63">
        <v>6.9</v>
      </c>
      <c r="BL110" s="1">
        <f t="shared" si="105"/>
        <v>0</v>
      </c>
      <c r="BM110" s="106">
        <v>1007.56</v>
      </c>
      <c r="BN110" s="21">
        <f t="shared" si="106"/>
        <v>0</v>
      </c>
      <c r="BO110" s="150">
        <f t="shared" si="107"/>
        <v>4681795.7901534596</v>
      </c>
      <c r="BP110" s="146">
        <f t="shared" si="108"/>
        <v>4681795.7901534596</v>
      </c>
      <c r="BQ110" s="56">
        <f t="shared" si="109"/>
        <v>1.4988204984964944E-3</v>
      </c>
      <c r="BR110" s="158">
        <f t="shared" si="110"/>
        <v>9755.4575840601174</v>
      </c>
      <c r="BS110" s="159">
        <f t="shared" si="113"/>
        <v>4691551</v>
      </c>
      <c r="BT110" s="66">
        <f t="shared" si="111"/>
        <v>247.86300718512257</v>
      </c>
      <c r="BU110" s="160"/>
    </row>
    <row r="111" spans="1:73" ht="15.6" x14ac:dyDescent="0.3">
      <c r="A111" s="2" t="s">
        <v>570</v>
      </c>
      <c r="B111" s="8" t="s">
        <v>273</v>
      </c>
      <c r="C111" s="138">
        <v>35017</v>
      </c>
      <c r="D111" s="142">
        <v>0</v>
      </c>
      <c r="E111" s="143">
        <v>0</v>
      </c>
      <c r="F111" s="144">
        <v>0</v>
      </c>
      <c r="G111" s="143">
        <v>0</v>
      </c>
      <c r="H111" s="143">
        <v>0</v>
      </c>
      <c r="I111" s="144">
        <v>0</v>
      </c>
      <c r="J111" s="143">
        <f t="shared" si="65"/>
        <v>0</v>
      </c>
      <c r="K111" s="33">
        <f t="shared" si="66"/>
        <v>0</v>
      </c>
      <c r="L111" s="25">
        <v>14843</v>
      </c>
      <c r="M111" s="28">
        <f t="shared" si="67"/>
        <v>4.5674479403865426E-3</v>
      </c>
      <c r="N111" s="146">
        <f t="shared" si="68"/>
        <v>578635.48146469996</v>
      </c>
      <c r="O111" s="30">
        <v>1828</v>
      </c>
      <c r="P111" s="30">
        <v>7557.5</v>
      </c>
      <c r="Q111" s="30">
        <f t="shared" si="112"/>
        <v>5606.75</v>
      </c>
      <c r="R111" s="28">
        <f t="shared" si="69"/>
        <v>5.6356496112062657E-3</v>
      </c>
      <c r="S111" s="148">
        <f t="shared" si="70"/>
        <v>713962.56042947038</v>
      </c>
      <c r="T111" s="150">
        <f t="shared" si="71"/>
        <v>1292598.0418941705</v>
      </c>
      <c r="U111" s="1">
        <f t="shared" si="72"/>
        <v>36.913443238831725</v>
      </c>
      <c r="V111" s="151">
        <v>140860210.02000102</v>
      </c>
      <c r="W111" s="40">
        <f t="shared" si="73"/>
        <v>8.7050153398599281</v>
      </c>
      <c r="X111" s="28">
        <f t="shared" si="74"/>
        <v>6.2257759756934733E-3</v>
      </c>
      <c r="Y111" s="67">
        <f t="shared" si="75"/>
        <v>4022.6235834023769</v>
      </c>
      <c r="Z111" s="148">
        <f t="shared" si="76"/>
        <v>3746462.7488832641</v>
      </c>
      <c r="AA111" s="152">
        <v>40560728.1373</v>
      </c>
      <c r="AB111" s="40">
        <f t="shared" si="77"/>
        <v>30.230973291438147</v>
      </c>
      <c r="AC111" s="40">
        <f t="shared" si="78"/>
        <v>5.9786169843979078E-3</v>
      </c>
      <c r="AD111" s="72">
        <f t="shared" si="79"/>
        <v>1158.3153364737127</v>
      </c>
      <c r="AE111" s="146">
        <f t="shared" si="80"/>
        <v>2120749.8255964094</v>
      </c>
      <c r="AF111" s="150">
        <f t="shared" si="81"/>
        <v>5867212.5744796731</v>
      </c>
      <c r="AG111" s="45">
        <f t="shared" si="82"/>
        <v>167.55326197217559</v>
      </c>
      <c r="AH111" s="25">
        <v>3141.4677000000001</v>
      </c>
      <c r="AI111" s="28">
        <f t="shared" si="83"/>
        <v>3.3673335813051222E-3</v>
      </c>
      <c r="AJ111" s="146">
        <f t="shared" si="84"/>
        <v>639900.55141550268</v>
      </c>
      <c r="AK111" s="150">
        <f t="shared" si="85"/>
        <v>639900.55141550268</v>
      </c>
      <c r="AL111" s="1">
        <f t="shared" si="86"/>
        <v>18.273996956207061</v>
      </c>
      <c r="AM111" s="50">
        <v>5643.9444444444443</v>
      </c>
      <c r="AN111" s="28">
        <f t="shared" si="87"/>
        <v>5.6765974947000711E-3</v>
      </c>
      <c r="AO111" s="146">
        <f t="shared" si="88"/>
        <v>179783.02225718208</v>
      </c>
      <c r="AP111" s="75">
        <v>68</v>
      </c>
      <c r="AQ111" s="28">
        <f t="shared" si="89"/>
        <v>8.561715700675699E-3</v>
      </c>
      <c r="AR111" s="148">
        <f t="shared" si="90"/>
        <v>813499.23695437901</v>
      </c>
      <c r="AS111" s="25">
        <v>232.83333333333334</v>
      </c>
      <c r="AT111" s="56">
        <f t="shared" si="91"/>
        <v>5.3631344968174417E-3</v>
      </c>
      <c r="AU111" s="146">
        <f t="shared" si="92"/>
        <v>679438.48561156669</v>
      </c>
      <c r="AV111" s="77">
        <v>143.05555555555554</v>
      </c>
      <c r="AW111" s="28">
        <f t="shared" si="93"/>
        <v>3.7040659855980167E-3</v>
      </c>
      <c r="AX111" s="148">
        <f t="shared" si="94"/>
        <v>469256.36218026368</v>
      </c>
      <c r="AY111" s="59">
        <v>211</v>
      </c>
      <c r="AZ111" s="28">
        <f t="shared" si="95"/>
        <v>2.2126677852348994E-3</v>
      </c>
      <c r="BA111" s="148">
        <f t="shared" si="96"/>
        <v>210238.65050553691</v>
      </c>
      <c r="BB111" s="150">
        <f t="shared" si="97"/>
        <v>2352215.7575089284</v>
      </c>
      <c r="BC111" s="45">
        <f t="shared" si="98"/>
        <v>67.173537353540524</v>
      </c>
      <c r="BD111" s="155">
        <f t="shared" si="99"/>
        <v>10151926.925298275</v>
      </c>
      <c r="BE111" s="146">
        <v>5229245</v>
      </c>
      <c r="BF111" s="146">
        <f t="shared" si="100"/>
        <v>0</v>
      </c>
      <c r="BG111" s="146">
        <f t="shared" si="101"/>
        <v>4922681.9252982754</v>
      </c>
      <c r="BH111" s="56">
        <f t="shared" si="102"/>
        <v>2.9110734674239447E-3</v>
      </c>
      <c r="BI111" s="1">
        <f t="shared" si="103"/>
        <v>-2538.4722586420039</v>
      </c>
      <c r="BJ111" s="155">
        <f t="shared" si="104"/>
        <v>10149388.453039633</v>
      </c>
      <c r="BK111" s="63">
        <v>7.5</v>
      </c>
      <c r="BL111" s="1">
        <f t="shared" si="105"/>
        <v>0</v>
      </c>
      <c r="BM111" s="106">
        <v>935</v>
      </c>
      <c r="BN111" s="21">
        <f t="shared" si="106"/>
        <v>0</v>
      </c>
      <c r="BO111" s="150">
        <f t="shared" si="107"/>
        <v>10149388.453039633</v>
      </c>
      <c r="BP111" s="146">
        <f t="shared" si="108"/>
        <v>10149388.453039633</v>
      </c>
      <c r="BQ111" s="56">
        <f t="shared" si="109"/>
        <v>3.2492043955895831E-3</v>
      </c>
      <c r="BR111" s="158">
        <f t="shared" si="110"/>
        <v>21148.280060829449</v>
      </c>
      <c r="BS111" s="159">
        <f t="shared" si="113"/>
        <v>10170537</v>
      </c>
      <c r="BT111" s="66">
        <f t="shared" si="111"/>
        <v>290.44569780392379</v>
      </c>
      <c r="BU111" s="160"/>
    </row>
    <row r="112" spans="1:73" ht="15.6" x14ac:dyDescent="0.3">
      <c r="A112" s="2" t="s">
        <v>454</v>
      </c>
      <c r="B112" s="8" t="s">
        <v>155</v>
      </c>
      <c r="C112" s="138">
        <v>7969</v>
      </c>
      <c r="D112" s="142">
        <v>0</v>
      </c>
      <c r="E112" s="143">
        <v>0</v>
      </c>
      <c r="F112" s="144">
        <v>0</v>
      </c>
      <c r="G112" s="143">
        <v>0</v>
      </c>
      <c r="H112" s="143">
        <v>0</v>
      </c>
      <c r="I112" s="144">
        <v>0</v>
      </c>
      <c r="J112" s="143">
        <f t="shared" si="65"/>
        <v>0</v>
      </c>
      <c r="K112" s="33">
        <f t="shared" si="66"/>
        <v>0</v>
      </c>
      <c r="L112" s="25">
        <v>3278</v>
      </c>
      <c r="M112" s="28">
        <f t="shared" si="67"/>
        <v>1.0086973218747615E-3</v>
      </c>
      <c r="N112" s="146">
        <f t="shared" si="68"/>
        <v>127788.66187706571</v>
      </c>
      <c r="O112" s="30">
        <v>0</v>
      </c>
      <c r="P112" s="30">
        <v>120.5</v>
      </c>
      <c r="Q112" s="30">
        <f t="shared" si="112"/>
        <v>60.25</v>
      </c>
      <c r="R112" s="28">
        <f t="shared" si="69"/>
        <v>6.0560554523597006E-5</v>
      </c>
      <c r="S112" s="148">
        <f t="shared" si="70"/>
        <v>7672.2244198288827</v>
      </c>
      <c r="T112" s="150">
        <f t="shared" si="71"/>
        <v>135460.88629689458</v>
      </c>
      <c r="U112" s="1">
        <f t="shared" si="72"/>
        <v>16.998479896711579</v>
      </c>
      <c r="V112" s="151">
        <v>28975513.629999891</v>
      </c>
      <c r="W112" s="40">
        <f t="shared" si="73"/>
        <v>2.1916768003121758</v>
      </c>
      <c r="X112" s="28">
        <f t="shared" si="74"/>
        <v>1.5674744083894797E-3</v>
      </c>
      <c r="Y112" s="67">
        <f t="shared" si="75"/>
        <v>3636.0288154096988</v>
      </c>
      <c r="Z112" s="148">
        <f t="shared" si="76"/>
        <v>943253.41994094104</v>
      </c>
      <c r="AA112" s="152">
        <v>8338349.8141999999</v>
      </c>
      <c r="AB112" s="40">
        <f t="shared" si="77"/>
        <v>7.6160106513944346</v>
      </c>
      <c r="AC112" s="40">
        <f t="shared" si="78"/>
        <v>1.5061774622611244E-3</v>
      </c>
      <c r="AD112" s="72">
        <f t="shared" si="79"/>
        <v>1046.3483265403438</v>
      </c>
      <c r="AE112" s="146">
        <f t="shared" si="80"/>
        <v>534275.00017869181</v>
      </c>
      <c r="AF112" s="150">
        <f t="shared" si="81"/>
        <v>1477528.420119633</v>
      </c>
      <c r="AG112" s="45">
        <f t="shared" si="82"/>
        <v>185.40951438318899</v>
      </c>
      <c r="AH112" s="25">
        <v>8309.5321000000004</v>
      </c>
      <c r="AI112" s="28">
        <f t="shared" si="83"/>
        <v>8.9069725228315636E-3</v>
      </c>
      <c r="AJ112" s="146">
        <f t="shared" si="84"/>
        <v>1692608.2584884826</v>
      </c>
      <c r="AK112" s="150">
        <f t="shared" si="85"/>
        <v>1692608.2584884826</v>
      </c>
      <c r="AL112" s="1">
        <f t="shared" si="86"/>
        <v>212.39907874118239</v>
      </c>
      <c r="AM112" s="50">
        <v>1362.4444444444443</v>
      </c>
      <c r="AN112" s="28">
        <f t="shared" si="87"/>
        <v>1.370326869112663E-3</v>
      </c>
      <c r="AO112" s="146">
        <f t="shared" si="88"/>
        <v>43399.5022968091</v>
      </c>
      <c r="AP112" s="75">
        <v>8.6666666666666661</v>
      </c>
      <c r="AQ112" s="28">
        <f t="shared" si="89"/>
        <v>1.0911990598900399E-3</v>
      </c>
      <c r="AR112" s="148">
        <f t="shared" si="90"/>
        <v>103681.27529810711</v>
      </c>
      <c r="AS112" s="25">
        <v>36.583333333333336</v>
      </c>
      <c r="AT112" s="56">
        <f t="shared" si="91"/>
        <v>8.4266859130381427E-4</v>
      </c>
      <c r="AU112" s="146">
        <f t="shared" si="92"/>
        <v>106755.00901341367</v>
      </c>
      <c r="AV112" s="77">
        <v>5.5555555555555554</v>
      </c>
      <c r="AW112" s="28">
        <f t="shared" si="93"/>
        <v>1.4384722274167057E-4</v>
      </c>
      <c r="AX112" s="148">
        <f t="shared" si="94"/>
        <v>18223.548045835487</v>
      </c>
      <c r="AY112" s="59">
        <v>16</v>
      </c>
      <c r="AZ112" s="28">
        <f t="shared" si="95"/>
        <v>1.6778523489932885E-4</v>
      </c>
      <c r="BA112" s="148">
        <f t="shared" si="96"/>
        <v>15942.26733691275</v>
      </c>
      <c r="BB112" s="150">
        <f t="shared" si="97"/>
        <v>288001.60199107812</v>
      </c>
      <c r="BC112" s="45">
        <f t="shared" si="98"/>
        <v>36.140243693195899</v>
      </c>
      <c r="BD112" s="155">
        <f t="shared" si="99"/>
        <v>3593599.166896088</v>
      </c>
      <c r="BE112" s="146">
        <v>1446600</v>
      </c>
      <c r="BF112" s="146">
        <f t="shared" si="100"/>
        <v>0</v>
      </c>
      <c r="BG112" s="146">
        <f t="shared" si="101"/>
        <v>2146999.166896088</v>
      </c>
      <c r="BH112" s="56">
        <f t="shared" si="102"/>
        <v>1.2696478066585241E-3</v>
      </c>
      <c r="BI112" s="1">
        <f t="shared" si="103"/>
        <v>-1107.1399507826175</v>
      </c>
      <c r="BJ112" s="155">
        <f t="shared" si="104"/>
        <v>3592492.0269453055</v>
      </c>
      <c r="BK112" s="63">
        <v>8</v>
      </c>
      <c r="BL112" s="1">
        <f t="shared" si="105"/>
        <v>0</v>
      </c>
      <c r="BM112" s="106">
        <v>1215</v>
      </c>
      <c r="BN112" s="21">
        <f t="shared" si="106"/>
        <v>0</v>
      </c>
      <c r="BO112" s="150">
        <f t="shared" si="107"/>
        <v>3592492.0269453055</v>
      </c>
      <c r="BP112" s="146">
        <f t="shared" si="108"/>
        <v>3592492.0269453055</v>
      </c>
      <c r="BQ112" s="56">
        <f t="shared" si="109"/>
        <v>1.1500930266961412E-3</v>
      </c>
      <c r="BR112" s="158">
        <f t="shared" si="110"/>
        <v>7485.6754033670341</v>
      </c>
      <c r="BS112" s="159">
        <f t="shared" si="113"/>
        <v>3599978</v>
      </c>
      <c r="BT112" s="66">
        <f t="shared" si="111"/>
        <v>451.74777261889824</v>
      </c>
      <c r="BU112" s="160"/>
    </row>
    <row r="113" spans="1:73" ht="15.6" x14ac:dyDescent="0.3">
      <c r="A113" s="2" t="s">
        <v>415</v>
      </c>
      <c r="B113" s="8" t="s">
        <v>116</v>
      </c>
      <c r="C113" s="138">
        <v>6873</v>
      </c>
      <c r="D113" s="142">
        <v>0</v>
      </c>
      <c r="E113" s="143">
        <v>0</v>
      </c>
      <c r="F113" s="144">
        <v>0</v>
      </c>
      <c r="G113" s="143">
        <v>0</v>
      </c>
      <c r="H113" s="143">
        <v>0</v>
      </c>
      <c r="I113" s="144">
        <v>0</v>
      </c>
      <c r="J113" s="143">
        <f t="shared" si="65"/>
        <v>0</v>
      </c>
      <c r="K113" s="33">
        <f t="shared" si="66"/>
        <v>0</v>
      </c>
      <c r="L113" s="25">
        <v>2374</v>
      </c>
      <c r="M113" s="28">
        <f t="shared" si="67"/>
        <v>7.3052087923449784E-4</v>
      </c>
      <c r="N113" s="146">
        <f t="shared" si="68"/>
        <v>92547.371353311173</v>
      </c>
      <c r="O113" s="30">
        <v>686</v>
      </c>
      <c r="P113" s="30">
        <v>106.5</v>
      </c>
      <c r="Q113" s="30">
        <f t="shared" si="112"/>
        <v>739.25</v>
      </c>
      <c r="R113" s="28">
        <f t="shared" si="69"/>
        <v>7.4306041380197655E-4</v>
      </c>
      <c r="S113" s="148">
        <f t="shared" si="70"/>
        <v>94135.965184373475</v>
      </c>
      <c r="T113" s="150">
        <f t="shared" si="71"/>
        <v>186683.33653768466</v>
      </c>
      <c r="U113" s="1">
        <f t="shared" si="72"/>
        <v>27.161841486641155</v>
      </c>
      <c r="V113" s="151">
        <v>45679664.379999913</v>
      </c>
      <c r="W113" s="40">
        <f t="shared" si="73"/>
        <v>1.0341172519796891</v>
      </c>
      <c r="X113" s="28">
        <f t="shared" si="74"/>
        <v>7.3959460059135279E-4</v>
      </c>
      <c r="Y113" s="67">
        <f t="shared" si="75"/>
        <v>6646.2482729521189</v>
      </c>
      <c r="Z113" s="148">
        <f t="shared" si="76"/>
        <v>445063.17464821081</v>
      </c>
      <c r="AA113" s="152">
        <v>7911559.9737999998</v>
      </c>
      <c r="AB113" s="40">
        <f t="shared" si="77"/>
        <v>5.9707730405171997</v>
      </c>
      <c r="AC113" s="40">
        <f t="shared" si="78"/>
        <v>1.1808076692036631E-3</v>
      </c>
      <c r="AD113" s="72">
        <f t="shared" si="79"/>
        <v>1151.1072273825112</v>
      </c>
      <c r="AE113" s="146">
        <f t="shared" si="80"/>
        <v>418859.02125218062</v>
      </c>
      <c r="AF113" s="150">
        <f t="shared" si="81"/>
        <v>863922.19590039144</v>
      </c>
      <c r="AG113" s="45">
        <f t="shared" si="82"/>
        <v>125.69797699700152</v>
      </c>
      <c r="AH113" s="25">
        <v>2807.6619999999998</v>
      </c>
      <c r="AI113" s="28">
        <f t="shared" si="83"/>
        <v>3.0095278514416369E-3</v>
      </c>
      <c r="AJ113" s="146">
        <f t="shared" si="84"/>
        <v>571906.07498156128</v>
      </c>
      <c r="AK113" s="150">
        <f t="shared" si="85"/>
        <v>571906.07498156128</v>
      </c>
      <c r="AL113" s="1">
        <f t="shared" si="86"/>
        <v>83.210544883102173</v>
      </c>
      <c r="AM113" s="50">
        <v>620</v>
      </c>
      <c r="AN113" s="28">
        <f t="shared" si="87"/>
        <v>6.2358701106252318E-4</v>
      </c>
      <c r="AO113" s="146">
        <f t="shared" si="88"/>
        <v>19749.569631071179</v>
      </c>
      <c r="AP113" s="75">
        <v>3</v>
      </c>
      <c r="AQ113" s="28">
        <f t="shared" si="89"/>
        <v>3.7772275150039846E-4</v>
      </c>
      <c r="AR113" s="148">
        <f t="shared" si="90"/>
        <v>35889.672218575543</v>
      </c>
      <c r="AS113" s="25">
        <v>29.583333333333332</v>
      </c>
      <c r="AT113" s="56">
        <f t="shared" si="91"/>
        <v>6.8142904308167202E-4</v>
      </c>
      <c r="AU113" s="146">
        <f t="shared" si="92"/>
        <v>86328.082459594181</v>
      </c>
      <c r="AV113" s="77">
        <v>27</v>
      </c>
      <c r="AW113" s="28">
        <f t="shared" si="93"/>
        <v>6.9909750252451894E-4</v>
      </c>
      <c r="AX113" s="148">
        <f t="shared" si="94"/>
        <v>88566.443502760463</v>
      </c>
      <c r="AY113" s="59">
        <v>10</v>
      </c>
      <c r="AZ113" s="28">
        <f t="shared" si="95"/>
        <v>1.0486577181208053E-4</v>
      </c>
      <c r="BA113" s="148">
        <f t="shared" si="96"/>
        <v>9963.9170855704688</v>
      </c>
      <c r="BB113" s="150">
        <f t="shared" si="97"/>
        <v>240497.68489757186</v>
      </c>
      <c r="BC113" s="45">
        <f t="shared" si="98"/>
        <v>34.991660831888822</v>
      </c>
      <c r="BD113" s="155">
        <f t="shared" si="99"/>
        <v>1863009.2923172093</v>
      </c>
      <c r="BE113" s="146">
        <v>737308</v>
      </c>
      <c r="BF113" s="146">
        <f t="shared" si="100"/>
        <v>0</v>
      </c>
      <c r="BG113" s="146">
        <f t="shared" si="101"/>
        <v>1125701.2923172093</v>
      </c>
      <c r="BH113" s="56">
        <f t="shared" si="102"/>
        <v>6.6569386648131115E-4</v>
      </c>
      <c r="BI113" s="1">
        <f t="shared" si="103"/>
        <v>-580.48875499741803</v>
      </c>
      <c r="BJ113" s="155">
        <f t="shared" si="104"/>
        <v>1862428.8035622118</v>
      </c>
      <c r="BK113" s="63">
        <v>7.5</v>
      </c>
      <c r="BL113" s="1">
        <f t="shared" si="105"/>
        <v>0</v>
      </c>
      <c r="BM113" s="106">
        <v>787</v>
      </c>
      <c r="BN113" s="21">
        <f t="shared" si="106"/>
        <v>0</v>
      </c>
      <c r="BO113" s="150">
        <f t="shared" si="107"/>
        <v>1862428.8035622118</v>
      </c>
      <c r="BP113" s="146">
        <f t="shared" si="108"/>
        <v>1862428.8035622118</v>
      </c>
      <c r="BQ113" s="56">
        <f t="shared" si="109"/>
        <v>5.9623413597837554E-4</v>
      </c>
      <c r="BR113" s="158">
        <f t="shared" si="110"/>
        <v>3880.7427770973864</v>
      </c>
      <c r="BS113" s="159">
        <f t="shared" si="113"/>
        <v>1866310</v>
      </c>
      <c r="BT113" s="66">
        <f t="shared" si="111"/>
        <v>271.54226684126292</v>
      </c>
      <c r="BU113" s="160"/>
    </row>
    <row r="114" spans="1:73" ht="15.6" x14ac:dyDescent="0.3">
      <c r="A114" s="2" t="s">
        <v>378</v>
      </c>
      <c r="B114" s="8" t="s">
        <v>79</v>
      </c>
      <c r="C114" s="138">
        <v>11636</v>
      </c>
      <c r="D114" s="142">
        <v>0</v>
      </c>
      <c r="E114" s="143">
        <v>0</v>
      </c>
      <c r="F114" s="144">
        <v>0</v>
      </c>
      <c r="G114" s="143">
        <v>0</v>
      </c>
      <c r="H114" s="143">
        <v>0</v>
      </c>
      <c r="I114" s="144">
        <v>0</v>
      </c>
      <c r="J114" s="143">
        <f t="shared" si="65"/>
        <v>0</v>
      </c>
      <c r="K114" s="33">
        <f t="shared" si="66"/>
        <v>0</v>
      </c>
      <c r="L114" s="25">
        <v>3104</v>
      </c>
      <c r="M114" s="28">
        <f t="shared" si="67"/>
        <v>9.551545110125869E-4</v>
      </c>
      <c r="N114" s="146">
        <f t="shared" si="68"/>
        <v>121005.49312581208</v>
      </c>
      <c r="O114" s="30">
        <v>148</v>
      </c>
      <c r="P114" s="30">
        <v>703</v>
      </c>
      <c r="Q114" s="30">
        <f t="shared" si="112"/>
        <v>499.5</v>
      </c>
      <c r="R114" s="28">
        <f t="shared" si="69"/>
        <v>5.020746387474972E-4</v>
      </c>
      <c r="S114" s="148">
        <f t="shared" si="70"/>
        <v>63606.242285552318</v>
      </c>
      <c r="T114" s="150">
        <f t="shared" si="71"/>
        <v>184611.73541136441</v>
      </c>
      <c r="U114" s="1">
        <f t="shared" si="72"/>
        <v>15.865566810876969</v>
      </c>
      <c r="V114" s="151">
        <v>84345649.960000187</v>
      </c>
      <c r="W114" s="40">
        <f t="shared" si="73"/>
        <v>1.6052576044432643</v>
      </c>
      <c r="X114" s="28">
        <f t="shared" si="74"/>
        <v>1.1480708348416242E-3</v>
      </c>
      <c r="Y114" s="67">
        <f t="shared" si="75"/>
        <v>7248.6808147129759</v>
      </c>
      <c r="Z114" s="148">
        <f t="shared" si="76"/>
        <v>690870.44452066952</v>
      </c>
      <c r="AA114" s="152">
        <v>22640751.844899997</v>
      </c>
      <c r="AB114" s="40">
        <f t="shared" si="77"/>
        <v>5.9802120056582444</v>
      </c>
      <c r="AC114" s="40">
        <f t="shared" si="78"/>
        <v>1.1826743625702101E-3</v>
      </c>
      <c r="AD114" s="72">
        <f t="shared" si="79"/>
        <v>1945.7504163716051</v>
      </c>
      <c r="AE114" s="146">
        <f t="shared" si="80"/>
        <v>419521.17934691685</v>
      </c>
      <c r="AF114" s="150">
        <f t="shared" si="81"/>
        <v>1110391.6238675863</v>
      </c>
      <c r="AG114" s="45">
        <f t="shared" si="82"/>
        <v>95.427262278066877</v>
      </c>
      <c r="AH114" s="25">
        <v>1418.9699000000001</v>
      </c>
      <c r="AI114" s="28">
        <f t="shared" si="83"/>
        <v>1.5209912854208785E-3</v>
      </c>
      <c r="AJ114" s="146">
        <f t="shared" si="84"/>
        <v>289036.75229638699</v>
      </c>
      <c r="AK114" s="150">
        <f t="shared" si="85"/>
        <v>289036.75229638699</v>
      </c>
      <c r="AL114" s="1">
        <f t="shared" si="86"/>
        <v>24.839872146475333</v>
      </c>
      <c r="AM114" s="50">
        <v>856.72222222222217</v>
      </c>
      <c r="AN114" s="28">
        <f t="shared" si="87"/>
        <v>8.6167879010709406E-4</v>
      </c>
      <c r="AO114" s="146">
        <f t="shared" si="88"/>
        <v>27290.153519780342</v>
      </c>
      <c r="AP114" s="75">
        <v>3</v>
      </c>
      <c r="AQ114" s="28">
        <f t="shared" si="89"/>
        <v>3.7772275150039846E-4</v>
      </c>
      <c r="AR114" s="148">
        <f t="shared" si="90"/>
        <v>35889.672218575543</v>
      </c>
      <c r="AS114" s="25">
        <v>34</v>
      </c>
      <c r="AT114" s="56">
        <f t="shared" si="91"/>
        <v>7.8316351993611881E-4</v>
      </c>
      <c r="AU114" s="146">
        <f t="shared" si="92"/>
        <v>99216.500404266</v>
      </c>
      <c r="AV114" s="77">
        <v>33.277777777777779</v>
      </c>
      <c r="AW114" s="28">
        <f t="shared" si="93"/>
        <v>8.6164486422260673E-4</v>
      </c>
      <c r="AX114" s="148">
        <f t="shared" si="94"/>
        <v>109159.05279455456</v>
      </c>
      <c r="AY114" s="59">
        <v>156</v>
      </c>
      <c r="AZ114" s="28">
        <f t="shared" si="95"/>
        <v>1.6359060402684564E-3</v>
      </c>
      <c r="BA114" s="148">
        <f t="shared" si="96"/>
        <v>155437.10653489933</v>
      </c>
      <c r="BB114" s="150">
        <f t="shared" si="97"/>
        <v>426992.48547207576</v>
      </c>
      <c r="BC114" s="45">
        <f t="shared" si="98"/>
        <v>36.695813464427275</v>
      </c>
      <c r="BD114" s="155">
        <f t="shared" si="99"/>
        <v>2011032.5970474132</v>
      </c>
      <c r="BE114" s="146">
        <v>1009729</v>
      </c>
      <c r="BF114" s="146">
        <f t="shared" si="100"/>
        <v>0</v>
      </c>
      <c r="BG114" s="146">
        <f t="shared" si="101"/>
        <v>1001303.5970474132</v>
      </c>
      <c r="BH114" s="56">
        <f t="shared" si="102"/>
        <v>5.921301393090238E-4</v>
      </c>
      <c r="BI114" s="1">
        <f t="shared" si="103"/>
        <v>-516.3407756493018</v>
      </c>
      <c r="BJ114" s="155">
        <f t="shared" si="104"/>
        <v>2010516.2562717639</v>
      </c>
      <c r="BK114" s="63">
        <v>6.8</v>
      </c>
      <c r="BL114" s="1">
        <f t="shared" si="105"/>
        <v>0</v>
      </c>
      <c r="BM114" s="106">
        <v>693</v>
      </c>
      <c r="BN114" s="21">
        <f t="shared" si="106"/>
        <v>0</v>
      </c>
      <c r="BO114" s="150">
        <f t="shared" si="107"/>
        <v>2010516.2562717639</v>
      </c>
      <c r="BP114" s="146">
        <f t="shared" si="108"/>
        <v>2010516.2562717639</v>
      </c>
      <c r="BQ114" s="56">
        <f t="shared" si="109"/>
        <v>6.4364254925390022E-4</v>
      </c>
      <c r="BR114" s="158">
        <f t="shared" si="110"/>
        <v>4189.3125926963257</v>
      </c>
      <c r="BS114" s="159">
        <f t="shared" si="113"/>
        <v>2014706</v>
      </c>
      <c r="BT114" s="66">
        <f t="shared" si="111"/>
        <v>173.14420763148848</v>
      </c>
      <c r="BU114" s="160"/>
    </row>
    <row r="115" spans="1:73" ht="15.6" x14ac:dyDescent="0.3">
      <c r="A115" s="2" t="s">
        <v>586</v>
      </c>
      <c r="B115" s="8" t="s">
        <v>289</v>
      </c>
      <c r="C115" s="138">
        <v>10080</v>
      </c>
      <c r="D115" s="142">
        <v>0</v>
      </c>
      <c r="E115" s="143">
        <v>0</v>
      </c>
      <c r="F115" s="144">
        <v>0</v>
      </c>
      <c r="G115" s="143">
        <v>0</v>
      </c>
      <c r="H115" s="143">
        <v>0</v>
      </c>
      <c r="I115" s="144">
        <v>0</v>
      </c>
      <c r="J115" s="143">
        <f t="shared" si="65"/>
        <v>0</v>
      </c>
      <c r="K115" s="33">
        <f t="shared" si="66"/>
        <v>0</v>
      </c>
      <c r="L115" s="25">
        <v>3245</v>
      </c>
      <c r="M115" s="28">
        <f t="shared" si="67"/>
        <v>9.9854265084917669E-4</v>
      </c>
      <c r="N115" s="146">
        <f t="shared" si="68"/>
        <v>126502.19883803485</v>
      </c>
      <c r="O115" s="30">
        <v>495</v>
      </c>
      <c r="P115" s="30">
        <v>169.5</v>
      </c>
      <c r="Q115" s="30">
        <f t="shared" si="112"/>
        <v>579.75</v>
      </c>
      <c r="R115" s="28">
        <f t="shared" si="69"/>
        <v>5.8273828190963264E-4</v>
      </c>
      <c r="S115" s="148">
        <f t="shared" si="70"/>
        <v>73825.263193291205</v>
      </c>
      <c r="T115" s="150">
        <f t="shared" si="71"/>
        <v>200327.46203132605</v>
      </c>
      <c r="U115" s="1">
        <f t="shared" si="72"/>
        <v>19.873756153901393</v>
      </c>
      <c r="V115" s="151">
        <v>47826575.250000089</v>
      </c>
      <c r="W115" s="40">
        <f t="shared" si="73"/>
        <v>2.1244757641307341</v>
      </c>
      <c r="X115" s="28">
        <f t="shared" si="74"/>
        <v>1.5194126209869478E-3</v>
      </c>
      <c r="Y115" s="67">
        <f t="shared" si="75"/>
        <v>4744.6999255952469</v>
      </c>
      <c r="Z115" s="148">
        <f t="shared" si="76"/>
        <v>914331.45152265474</v>
      </c>
      <c r="AA115" s="152">
        <v>10687739.658399999</v>
      </c>
      <c r="AB115" s="40">
        <f t="shared" si="77"/>
        <v>9.5068183963615489</v>
      </c>
      <c r="AC115" s="40">
        <f t="shared" si="78"/>
        <v>1.8801123398885368E-3</v>
      </c>
      <c r="AD115" s="72">
        <f t="shared" si="79"/>
        <v>1060.2916327777777</v>
      </c>
      <c r="AE115" s="146">
        <f t="shared" si="80"/>
        <v>666918.10619840503</v>
      </c>
      <c r="AF115" s="150">
        <f t="shared" si="81"/>
        <v>1581249.5577210598</v>
      </c>
      <c r="AG115" s="45">
        <f t="shared" si="82"/>
        <v>156.86999580566069</v>
      </c>
      <c r="AH115" s="25">
        <v>2240.1014</v>
      </c>
      <c r="AI115" s="28">
        <f t="shared" si="83"/>
        <v>2.40116066440811E-3</v>
      </c>
      <c r="AJ115" s="146">
        <f t="shared" si="84"/>
        <v>456296.94715200772</v>
      </c>
      <c r="AK115" s="150">
        <f t="shared" si="85"/>
        <v>456296.94715200772</v>
      </c>
      <c r="AL115" s="1">
        <f t="shared" si="86"/>
        <v>45.267554280953149</v>
      </c>
      <c r="AM115" s="50">
        <v>1463.3055555555557</v>
      </c>
      <c r="AN115" s="28">
        <f t="shared" si="87"/>
        <v>1.4717715123549579E-3</v>
      </c>
      <c r="AO115" s="146">
        <f t="shared" si="88"/>
        <v>46612.346711254424</v>
      </c>
      <c r="AP115" s="75">
        <v>5.666666666666667</v>
      </c>
      <c r="AQ115" s="28">
        <f t="shared" si="89"/>
        <v>7.1347630838964162E-4</v>
      </c>
      <c r="AR115" s="148">
        <f t="shared" si="90"/>
        <v>67791.603079531589</v>
      </c>
      <c r="AS115" s="25">
        <v>65.75</v>
      </c>
      <c r="AT115" s="56">
        <f t="shared" si="91"/>
        <v>1.5145000422294064E-3</v>
      </c>
      <c r="AU115" s="146">
        <f t="shared" si="92"/>
        <v>191867.20298766147</v>
      </c>
      <c r="AV115" s="77">
        <v>13.694444444444445</v>
      </c>
      <c r="AW115" s="28">
        <f t="shared" si="93"/>
        <v>3.5458340405821793E-4</v>
      </c>
      <c r="AX115" s="148">
        <f t="shared" si="94"/>
        <v>44921.045932984467</v>
      </c>
      <c r="AY115" s="59">
        <v>185</v>
      </c>
      <c r="AZ115" s="28">
        <f t="shared" si="95"/>
        <v>1.94001677852349E-3</v>
      </c>
      <c r="BA115" s="148">
        <f t="shared" si="96"/>
        <v>184332.46608305367</v>
      </c>
      <c r="BB115" s="150">
        <f t="shared" si="97"/>
        <v>535524.66479448567</v>
      </c>
      <c r="BC115" s="45">
        <f t="shared" si="98"/>
        <v>53.12744690421485</v>
      </c>
      <c r="BD115" s="155">
        <f t="shared" si="99"/>
        <v>2773398.6316988789</v>
      </c>
      <c r="BE115" s="146">
        <v>1195656</v>
      </c>
      <c r="BF115" s="146">
        <f t="shared" si="100"/>
        <v>0</v>
      </c>
      <c r="BG115" s="146">
        <f t="shared" si="101"/>
        <v>1577742.6316988789</v>
      </c>
      <c r="BH115" s="56">
        <f t="shared" si="102"/>
        <v>9.3301269171152887E-4</v>
      </c>
      <c r="BI115" s="1">
        <f t="shared" si="103"/>
        <v>-813.59225776135395</v>
      </c>
      <c r="BJ115" s="155">
        <f t="shared" si="104"/>
        <v>2772585.0394411176</v>
      </c>
      <c r="BK115" s="63">
        <v>8.5</v>
      </c>
      <c r="BL115" s="1">
        <f t="shared" si="105"/>
        <v>0</v>
      </c>
      <c r="BM115" s="106">
        <v>913</v>
      </c>
      <c r="BN115" s="21">
        <f t="shared" si="106"/>
        <v>0</v>
      </c>
      <c r="BO115" s="150">
        <f t="shared" si="107"/>
        <v>2772585.0394411176</v>
      </c>
      <c r="BP115" s="146">
        <f t="shared" si="108"/>
        <v>2772585.0394411176</v>
      </c>
      <c r="BQ115" s="56">
        <f t="shared" si="109"/>
        <v>8.8760968594122432E-4</v>
      </c>
      <c r="BR115" s="158">
        <f t="shared" si="110"/>
        <v>5777.2352667224932</v>
      </c>
      <c r="BS115" s="159">
        <f t="shared" si="113"/>
        <v>2778362</v>
      </c>
      <c r="BT115" s="66">
        <f t="shared" si="111"/>
        <v>275.63115079365082</v>
      </c>
      <c r="BU115" s="160"/>
    </row>
    <row r="116" spans="1:73" ht="15.6" x14ac:dyDescent="0.3">
      <c r="A116" s="2" t="s">
        <v>416</v>
      </c>
      <c r="B116" s="8" t="s">
        <v>117</v>
      </c>
      <c r="C116" s="138">
        <v>10207</v>
      </c>
      <c r="D116" s="142">
        <v>0</v>
      </c>
      <c r="E116" s="143">
        <v>0</v>
      </c>
      <c r="F116" s="144">
        <v>0</v>
      </c>
      <c r="G116" s="143">
        <v>0</v>
      </c>
      <c r="H116" s="143">
        <v>0</v>
      </c>
      <c r="I116" s="144">
        <v>0</v>
      </c>
      <c r="J116" s="143">
        <f t="shared" si="65"/>
        <v>0</v>
      </c>
      <c r="K116" s="33">
        <f t="shared" si="66"/>
        <v>0</v>
      </c>
      <c r="L116" s="25">
        <v>2714</v>
      </c>
      <c r="M116" s="28">
        <f t="shared" si="67"/>
        <v>8.351447625284023E-4</v>
      </c>
      <c r="N116" s="146">
        <f t="shared" si="68"/>
        <v>105801.8390281746</v>
      </c>
      <c r="O116" s="30">
        <v>0</v>
      </c>
      <c r="P116" s="30">
        <v>309</v>
      </c>
      <c r="Q116" s="30">
        <f t="shared" si="112"/>
        <v>154.5</v>
      </c>
      <c r="R116" s="28">
        <f t="shared" si="69"/>
        <v>1.5529635973270933E-4</v>
      </c>
      <c r="S116" s="148">
        <f t="shared" si="70"/>
        <v>19674.00286910477</v>
      </c>
      <c r="T116" s="150">
        <f t="shared" si="71"/>
        <v>125475.84189727937</v>
      </c>
      <c r="U116" s="1">
        <f t="shared" si="72"/>
        <v>12.293116674564454</v>
      </c>
      <c r="V116" s="151">
        <v>73558910.610000506</v>
      </c>
      <c r="W116" s="40">
        <f t="shared" si="73"/>
        <v>1.4163185416429496</v>
      </c>
      <c r="X116" s="28">
        <f t="shared" si="74"/>
        <v>1.0129427239621356E-3</v>
      </c>
      <c r="Y116" s="67">
        <f t="shared" si="75"/>
        <v>7206.712120113697</v>
      </c>
      <c r="Z116" s="148">
        <f t="shared" si="76"/>
        <v>609554.88872273045</v>
      </c>
      <c r="AA116" s="152">
        <v>12983847.149699999</v>
      </c>
      <c r="AB116" s="40">
        <f t="shared" si="77"/>
        <v>8.024035387878639</v>
      </c>
      <c r="AC116" s="40">
        <f t="shared" si="78"/>
        <v>1.5868703197514198E-3</v>
      </c>
      <c r="AD116" s="72">
        <f t="shared" si="79"/>
        <v>1272.0532134515527</v>
      </c>
      <c r="AE116" s="146">
        <f t="shared" si="80"/>
        <v>562898.57046192081</v>
      </c>
      <c r="AF116" s="150">
        <f t="shared" si="81"/>
        <v>1172453.4591846513</v>
      </c>
      <c r="AG116" s="45">
        <f t="shared" si="82"/>
        <v>114.86758687025093</v>
      </c>
      <c r="AH116" s="25">
        <v>3012.8128000000002</v>
      </c>
      <c r="AI116" s="28">
        <f t="shared" si="83"/>
        <v>3.2294286252333303E-3</v>
      </c>
      <c r="AJ116" s="146">
        <f t="shared" si="84"/>
        <v>613694.22070826462</v>
      </c>
      <c r="AK116" s="150">
        <f t="shared" si="85"/>
        <v>613694.22070826462</v>
      </c>
      <c r="AL116" s="1">
        <f t="shared" si="86"/>
        <v>60.124837925763167</v>
      </c>
      <c r="AM116" s="50">
        <v>738.19444444444446</v>
      </c>
      <c r="AN116" s="28">
        <f t="shared" si="87"/>
        <v>7.4246526966785639E-4</v>
      </c>
      <c r="AO116" s="146">
        <f t="shared" si="88"/>
        <v>23514.552551331388</v>
      </c>
      <c r="AP116" s="75">
        <v>1.3333333333333333</v>
      </c>
      <c r="AQ116" s="28">
        <f t="shared" si="89"/>
        <v>1.6787677844462152E-4</v>
      </c>
      <c r="AR116" s="148">
        <f t="shared" si="90"/>
        <v>15950.965430478016</v>
      </c>
      <c r="AS116" s="25">
        <v>18.916666666666668</v>
      </c>
      <c r="AT116" s="56">
        <f t="shared" si="91"/>
        <v>4.3573068388602697E-4</v>
      </c>
      <c r="AU116" s="146">
        <f t="shared" si="92"/>
        <v>55201.33723472643</v>
      </c>
      <c r="AV116" s="77">
        <v>24.805555555555557</v>
      </c>
      <c r="AW116" s="28">
        <f t="shared" si="93"/>
        <v>6.4227784954155908E-4</v>
      </c>
      <c r="AX116" s="148">
        <f t="shared" si="94"/>
        <v>81368.142024655448</v>
      </c>
      <c r="AY116" s="59">
        <v>41</v>
      </c>
      <c r="AZ116" s="28">
        <f t="shared" si="95"/>
        <v>4.2994966442953022E-4</v>
      </c>
      <c r="BA116" s="148">
        <f t="shared" si="96"/>
        <v>40852.060050838925</v>
      </c>
      <c r="BB116" s="150">
        <f t="shared" si="97"/>
        <v>216887.05729203019</v>
      </c>
      <c r="BC116" s="45">
        <f t="shared" si="98"/>
        <v>21.248854442248476</v>
      </c>
      <c r="BD116" s="155">
        <f t="shared" si="99"/>
        <v>2128510.5790822254</v>
      </c>
      <c r="BE116" s="146">
        <v>1108967</v>
      </c>
      <c r="BF116" s="146">
        <f t="shared" si="100"/>
        <v>0</v>
      </c>
      <c r="BG116" s="146">
        <f t="shared" si="101"/>
        <v>1019543.5790822254</v>
      </c>
      <c r="BH116" s="56">
        <f t="shared" si="102"/>
        <v>6.0291652131655405E-4</v>
      </c>
      <c r="BI116" s="1">
        <f t="shared" si="103"/>
        <v>-525.74656076727774</v>
      </c>
      <c r="BJ116" s="155">
        <f t="shared" si="104"/>
        <v>2127984.8325214582</v>
      </c>
      <c r="BK116" s="63">
        <v>7</v>
      </c>
      <c r="BL116" s="1">
        <f t="shared" si="105"/>
        <v>0</v>
      </c>
      <c r="BM116" s="106">
        <v>818.64</v>
      </c>
      <c r="BN116" s="21">
        <f t="shared" si="106"/>
        <v>0</v>
      </c>
      <c r="BO116" s="150">
        <f t="shared" si="107"/>
        <v>2127984.8325214582</v>
      </c>
      <c r="BP116" s="146">
        <f t="shared" si="108"/>
        <v>2127984.8325214582</v>
      </c>
      <c r="BQ116" s="56">
        <f t="shared" si="109"/>
        <v>6.812486982411181E-4</v>
      </c>
      <c r="BR116" s="158">
        <f t="shared" si="110"/>
        <v>4434.0818574032473</v>
      </c>
      <c r="BS116" s="159">
        <f t="shared" si="113"/>
        <v>2132419</v>
      </c>
      <c r="BT116" s="66">
        <f t="shared" si="111"/>
        <v>208.91731164886843</v>
      </c>
      <c r="BU116" s="160"/>
    </row>
    <row r="117" spans="1:73" ht="15.6" x14ac:dyDescent="0.3">
      <c r="A117" s="2" t="s">
        <v>476</v>
      </c>
      <c r="B117" s="8" t="s">
        <v>177</v>
      </c>
      <c r="C117" s="138">
        <v>10235</v>
      </c>
      <c r="D117" s="142">
        <v>0</v>
      </c>
      <c r="E117" s="143">
        <v>0</v>
      </c>
      <c r="F117" s="144">
        <v>0</v>
      </c>
      <c r="G117" s="143">
        <v>0</v>
      </c>
      <c r="H117" s="143">
        <v>0</v>
      </c>
      <c r="I117" s="144">
        <v>0</v>
      </c>
      <c r="J117" s="143">
        <f t="shared" si="65"/>
        <v>0</v>
      </c>
      <c r="K117" s="33">
        <f t="shared" si="66"/>
        <v>0</v>
      </c>
      <c r="L117" s="25">
        <v>7075</v>
      </c>
      <c r="M117" s="28">
        <f t="shared" si="67"/>
        <v>2.1770999244246302E-3</v>
      </c>
      <c r="N117" s="146">
        <f t="shared" si="68"/>
        <v>275809.8788225259</v>
      </c>
      <c r="O117" s="30">
        <v>171</v>
      </c>
      <c r="P117" s="30">
        <v>857</v>
      </c>
      <c r="Q117" s="30">
        <f t="shared" si="112"/>
        <v>599.5</v>
      </c>
      <c r="R117" s="28">
        <f t="shared" si="69"/>
        <v>6.025900819401893E-4</v>
      </c>
      <c r="S117" s="148">
        <f t="shared" si="70"/>
        <v>76340.224725102336</v>
      </c>
      <c r="T117" s="150">
        <f t="shared" si="71"/>
        <v>352150.10354762827</v>
      </c>
      <c r="U117" s="1">
        <f t="shared" si="72"/>
        <v>34.406458578175695</v>
      </c>
      <c r="V117" s="151">
        <v>47749190.460000195</v>
      </c>
      <c r="W117" s="40">
        <f t="shared" si="73"/>
        <v>2.1938638957189052</v>
      </c>
      <c r="X117" s="28">
        <f t="shared" si="74"/>
        <v>1.5690386062120172E-3</v>
      </c>
      <c r="Y117" s="67">
        <f t="shared" si="75"/>
        <v>4665.2848519785239</v>
      </c>
      <c r="Z117" s="148">
        <f t="shared" si="76"/>
        <v>944194.70162163454</v>
      </c>
      <c r="AA117" s="152">
        <v>12803020.558999998</v>
      </c>
      <c r="AB117" s="40">
        <f t="shared" si="77"/>
        <v>8.1820711383894</v>
      </c>
      <c r="AC117" s="40">
        <f t="shared" si="78"/>
        <v>1.6181242001024468E-3</v>
      </c>
      <c r="AD117" s="72">
        <f t="shared" si="79"/>
        <v>1250.9057702979969</v>
      </c>
      <c r="AE117" s="146">
        <f t="shared" si="80"/>
        <v>573985.02431514859</v>
      </c>
      <c r="AF117" s="150">
        <f t="shared" si="81"/>
        <v>1518179.725936783</v>
      </c>
      <c r="AG117" s="45">
        <f t="shared" si="82"/>
        <v>148.33216667677411</v>
      </c>
      <c r="AH117" s="25">
        <v>2760.2582000000002</v>
      </c>
      <c r="AI117" s="28">
        <f t="shared" si="83"/>
        <v>2.9587158034229764E-3</v>
      </c>
      <c r="AJ117" s="146">
        <f t="shared" si="84"/>
        <v>562250.16868044273</v>
      </c>
      <c r="AK117" s="150">
        <f t="shared" si="85"/>
        <v>562250.16868044273</v>
      </c>
      <c r="AL117" s="1">
        <f t="shared" si="86"/>
        <v>54.934066309764802</v>
      </c>
      <c r="AM117" s="50">
        <v>1336.7777777777778</v>
      </c>
      <c r="AN117" s="28">
        <f t="shared" si="87"/>
        <v>1.3445117079020103E-3</v>
      </c>
      <c r="AO117" s="146">
        <f t="shared" si="88"/>
        <v>42581.912586275517</v>
      </c>
      <c r="AP117" s="75">
        <v>6</v>
      </c>
      <c r="AQ117" s="28">
        <f t="shared" si="89"/>
        <v>7.5544550300079693E-4</v>
      </c>
      <c r="AR117" s="148">
        <f t="shared" si="90"/>
        <v>71779.344437151085</v>
      </c>
      <c r="AS117" s="25">
        <v>39.416666666666664</v>
      </c>
      <c r="AT117" s="56">
        <f t="shared" si="91"/>
        <v>9.0793221796515739E-4</v>
      </c>
      <c r="AU117" s="146">
        <f t="shared" si="92"/>
        <v>115023.05071376916</v>
      </c>
      <c r="AV117" s="77">
        <v>12.222222222222221</v>
      </c>
      <c r="AW117" s="28">
        <f t="shared" si="93"/>
        <v>3.1646389003167521E-4</v>
      </c>
      <c r="AX117" s="148">
        <f t="shared" si="94"/>
        <v>40091.805700838064</v>
      </c>
      <c r="AY117" s="59">
        <v>58</v>
      </c>
      <c r="AZ117" s="28">
        <f t="shared" si="95"/>
        <v>6.0822147651006713E-4</v>
      </c>
      <c r="BA117" s="148">
        <f t="shared" si="96"/>
        <v>57790.71909630872</v>
      </c>
      <c r="BB117" s="150">
        <f t="shared" si="97"/>
        <v>327266.83253434254</v>
      </c>
      <c r="BC117" s="45">
        <f t="shared" si="98"/>
        <v>31.975264536819008</v>
      </c>
      <c r="BD117" s="155">
        <f t="shared" si="99"/>
        <v>2759846.8306991966</v>
      </c>
      <c r="BE117" s="146">
        <v>1275738</v>
      </c>
      <c r="BF117" s="146">
        <f t="shared" si="100"/>
        <v>0</v>
      </c>
      <c r="BG117" s="146">
        <f t="shared" si="101"/>
        <v>1484108.8306991966</v>
      </c>
      <c r="BH117" s="56">
        <f t="shared" si="102"/>
        <v>8.7764147783247798E-4</v>
      </c>
      <c r="BI117" s="1">
        <f t="shared" si="103"/>
        <v>-765.30825121455723</v>
      </c>
      <c r="BJ117" s="155">
        <f t="shared" si="104"/>
        <v>2759081.5224479819</v>
      </c>
      <c r="BK117" s="63">
        <v>8</v>
      </c>
      <c r="BL117" s="1">
        <f t="shared" si="105"/>
        <v>0</v>
      </c>
      <c r="BM117" s="106">
        <v>1133</v>
      </c>
      <c r="BN117" s="21">
        <f t="shared" si="106"/>
        <v>0</v>
      </c>
      <c r="BO117" s="150">
        <f t="shared" si="107"/>
        <v>2759081.5224479819</v>
      </c>
      <c r="BP117" s="146">
        <f t="shared" si="108"/>
        <v>2759081.5224479819</v>
      </c>
      <c r="BQ117" s="56">
        <f t="shared" si="109"/>
        <v>8.8328669771656188E-4</v>
      </c>
      <c r="BR117" s="158">
        <f t="shared" si="110"/>
        <v>5749.097989240373</v>
      </c>
      <c r="BS117" s="159">
        <f t="shared" si="113"/>
        <v>2764831</v>
      </c>
      <c r="BT117" s="66">
        <f t="shared" si="111"/>
        <v>270.13492916463116</v>
      </c>
      <c r="BU117" s="160"/>
    </row>
    <row r="118" spans="1:73" ht="15.6" x14ac:dyDescent="0.3">
      <c r="A118" s="2" t="s">
        <v>352</v>
      </c>
      <c r="B118" s="8" t="s">
        <v>53</v>
      </c>
      <c r="C118" s="138">
        <v>22278</v>
      </c>
      <c r="D118" s="142">
        <v>0</v>
      </c>
      <c r="E118" s="143">
        <v>0</v>
      </c>
      <c r="F118" s="144">
        <v>0</v>
      </c>
      <c r="G118" s="143">
        <v>0</v>
      </c>
      <c r="H118" s="143">
        <v>0</v>
      </c>
      <c r="I118" s="144">
        <v>0</v>
      </c>
      <c r="J118" s="143">
        <f t="shared" si="65"/>
        <v>0</v>
      </c>
      <c r="K118" s="33">
        <f t="shared" si="66"/>
        <v>0</v>
      </c>
      <c r="L118" s="25">
        <v>11672</v>
      </c>
      <c r="M118" s="28">
        <f t="shared" si="67"/>
        <v>3.5916763700189801E-3</v>
      </c>
      <c r="N118" s="146">
        <f t="shared" si="68"/>
        <v>455018.07853237068</v>
      </c>
      <c r="O118" s="30">
        <v>3756</v>
      </c>
      <c r="P118" s="30">
        <v>2020.5</v>
      </c>
      <c r="Q118" s="30">
        <f t="shared" si="112"/>
        <v>4766.25</v>
      </c>
      <c r="R118" s="28">
        <f t="shared" si="69"/>
        <v>4.7908173111716884E-3</v>
      </c>
      <c r="S118" s="148">
        <f t="shared" si="70"/>
        <v>606933.43802505254</v>
      </c>
      <c r="T118" s="150">
        <f t="shared" si="71"/>
        <v>1061951.5165574232</v>
      </c>
      <c r="U118" s="1">
        <f t="shared" si="72"/>
        <v>47.668171135533854</v>
      </c>
      <c r="V118" s="151">
        <v>90582145.180000395</v>
      </c>
      <c r="W118" s="40">
        <f t="shared" si="73"/>
        <v>5.479107201687027</v>
      </c>
      <c r="X118" s="28">
        <f t="shared" si="74"/>
        <v>3.9186253731588573E-3</v>
      </c>
      <c r="Y118" s="67">
        <f t="shared" si="75"/>
        <v>4065.9908959511804</v>
      </c>
      <c r="Z118" s="148">
        <f t="shared" si="76"/>
        <v>2358097.0540356073</v>
      </c>
      <c r="AA118" s="152">
        <v>40554297.1708</v>
      </c>
      <c r="AB118" s="40">
        <f t="shared" si="77"/>
        <v>12.23814290036208</v>
      </c>
      <c r="AC118" s="40">
        <f t="shared" si="78"/>
        <v>2.4202716960593329E-3</v>
      </c>
      <c r="AD118" s="72">
        <f t="shared" si="79"/>
        <v>1820.3742333602659</v>
      </c>
      <c r="AE118" s="146">
        <f t="shared" si="80"/>
        <v>858524.77098107117</v>
      </c>
      <c r="AF118" s="150">
        <f t="shared" si="81"/>
        <v>3216621.8250166783</v>
      </c>
      <c r="AG118" s="45">
        <f t="shared" si="82"/>
        <v>144.38557433417176</v>
      </c>
      <c r="AH118" s="25">
        <v>7974.8786</v>
      </c>
      <c r="AI118" s="28">
        <f t="shared" si="83"/>
        <v>8.5482580376718739E-3</v>
      </c>
      <c r="AJ118" s="146">
        <f t="shared" si="84"/>
        <v>1624441.0896256201</v>
      </c>
      <c r="AK118" s="150">
        <f t="shared" si="85"/>
        <v>1624441.0896256201</v>
      </c>
      <c r="AL118" s="1">
        <f t="shared" si="86"/>
        <v>72.916827795386482</v>
      </c>
      <c r="AM118" s="50">
        <v>2436.2222222222222</v>
      </c>
      <c r="AN118" s="28">
        <f t="shared" si="87"/>
        <v>2.4503169900639576E-3</v>
      </c>
      <c r="AO118" s="146">
        <f t="shared" si="88"/>
        <v>77603.774862162478</v>
      </c>
      <c r="AP118" s="75">
        <v>21.333333333333332</v>
      </c>
      <c r="AQ118" s="28">
        <f t="shared" si="89"/>
        <v>2.6860284551139444E-3</v>
      </c>
      <c r="AR118" s="148">
        <f t="shared" si="90"/>
        <v>255215.44688764826</v>
      </c>
      <c r="AS118" s="25">
        <v>105.66666666666667</v>
      </c>
      <c r="AT118" s="56">
        <f t="shared" si="91"/>
        <v>2.4339493707818596E-3</v>
      </c>
      <c r="AU118" s="146">
        <f t="shared" si="92"/>
        <v>308349.31988384627</v>
      </c>
      <c r="AV118" s="77">
        <v>51.777777777777779</v>
      </c>
      <c r="AW118" s="28">
        <f t="shared" si="93"/>
        <v>1.3406561159523696E-3</v>
      </c>
      <c r="AX118" s="148">
        <f t="shared" si="94"/>
        <v>169843.4677871867</v>
      </c>
      <c r="AY118" s="59">
        <v>211</v>
      </c>
      <c r="AZ118" s="28">
        <f t="shared" si="95"/>
        <v>2.2126677852348994E-3</v>
      </c>
      <c r="BA118" s="148">
        <f t="shared" si="96"/>
        <v>210238.65050553691</v>
      </c>
      <c r="BB118" s="150">
        <f t="shared" si="97"/>
        <v>1021250.6599263807</v>
      </c>
      <c r="BC118" s="45">
        <f t="shared" si="98"/>
        <v>45.841218238907473</v>
      </c>
      <c r="BD118" s="155">
        <f t="shared" si="99"/>
        <v>6924265.091126103</v>
      </c>
      <c r="BE118" s="146">
        <v>2916072</v>
      </c>
      <c r="BF118" s="146">
        <f t="shared" si="100"/>
        <v>0</v>
      </c>
      <c r="BG118" s="146">
        <f t="shared" si="101"/>
        <v>4008193.091126103</v>
      </c>
      <c r="BH118" s="56">
        <f t="shared" si="102"/>
        <v>2.3702820407560999E-3</v>
      </c>
      <c r="BI118" s="1">
        <f t="shared" si="103"/>
        <v>-2066.899126026236</v>
      </c>
      <c r="BJ118" s="155">
        <f t="shared" si="104"/>
        <v>6922198.1920000771</v>
      </c>
      <c r="BK118" s="63">
        <v>6</v>
      </c>
      <c r="BL118" s="1">
        <f t="shared" si="105"/>
        <v>0</v>
      </c>
      <c r="BM118" s="106">
        <v>881.61</v>
      </c>
      <c r="BN118" s="21">
        <f t="shared" si="106"/>
        <v>0</v>
      </c>
      <c r="BO118" s="150">
        <f t="shared" si="107"/>
        <v>6922198.1920000771</v>
      </c>
      <c r="BP118" s="146">
        <f t="shared" si="108"/>
        <v>6922198.1920000771</v>
      </c>
      <c r="BQ118" s="56">
        <f t="shared" si="109"/>
        <v>2.216058326731293E-3</v>
      </c>
      <c r="BR118" s="158">
        <f t="shared" si="110"/>
        <v>14423.783923369479</v>
      </c>
      <c r="BS118" s="159">
        <f t="shared" si="113"/>
        <v>6936622</v>
      </c>
      <c r="BT118" s="66">
        <f t="shared" si="111"/>
        <v>311.36646018493582</v>
      </c>
      <c r="BU118" s="160"/>
    </row>
    <row r="119" spans="1:73" ht="15.6" x14ac:dyDescent="0.3">
      <c r="A119" s="2" t="s">
        <v>543</v>
      </c>
      <c r="B119" s="8" t="s">
        <v>246</v>
      </c>
      <c r="C119" s="138">
        <v>2012</v>
      </c>
      <c r="D119" s="142">
        <v>0</v>
      </c>
      <c r="E119" s="143">
        <v>0</v>
      </c>
      <c r="F119" s="144">
        <v>0</v>
      </c>
      <c r="G119" s="143">
        <v>0</v>
      </c>
      <c r="H119" s="143">
        <v>0</v>
      </c>
      <c r="I119" s="144">
        <v>0</v>
      </c>
      <c r="J119" s="143">
        <f t="shared" si="65"/>
        <v>0</v>
      </c>
      <c r="K119" s="33">
        <f t="shared" si="66"/>
        <v>0</v>
      </c>
      <c r="L119" s="25">
        <v>595</v>
      </c>
      <c r="M119" s="28">
        <f t="shared" si="67"/>
        <v>1.8309179576433285E-4</v>
      </c>
      <c r="N119" s="146">
        <f t="shared" si="68"/>
        <v>23195.318431011012</v>
      </c>
      <c r="O119" s="30">
        <v>0</v>
      </c>
      <c r="P119" s="30">
        <v>0</v>
      </c>
      <c r="Q119" s="30">
        <f t="shared" si="112"/>
        <v>0</v>
      </c>
      <c r="R119" s="28">
        <f t="shared" si="69"/>
        <v>0</v>
      </c>
      <c r="S119" s="148">
        <f t="shared" si="70"/>
        <v>0</v>
      </c>
      <c r="T119" s="150">
        <f t="shared" si="71"/>
        <v>23195.318431011012</v>
      </c>
      <c r="U119" s="1">
        <f t="shared" si="72"/>
        <v>11.528488285790761</v>
      </c>
      <c r="V119" s="151">
        <v>13306674.18</v>
      </c>
      <c r="W119" s="40">
        <f t="shared" si="73"/>
        <v>0.30421906670596788</v>
      </c>
      <c r="X119" s="28">
        <f t="shared" si="74"/>
        <v>2.1757569434408157E-4</v>
      </c>
      <c r="Y119" s="67">
        <f t="shared" si="75"/>
        <v>6613.6551590457257</v>
      </c>
      <c r="Z119" s="148">
        <f t="shared" si="76"/>
        <v>130929.74066284427</v>
      </c>
      <c r="AA119" s="152">
        <v>1954400.0993999999</v>
      </c>
      <c r="AB119" s="40">
        <f t="shared" si="77"/>
        <v>2.0712974795911947</v>
      </c>
      <c r="AC119" s="40">
        <f t="shared" si="78"/>
        <v>4.0962936164320193E-4</v>
      </c>
      <c r="AD119" s="72">
        <f t="shared" si="79"/>
        <v>971.37181878727631</v>
      </c>
      <c r="AE119" s="146">
        <f t="shared" si="80"/>
        <v>145304.74180417429</v>
      </c>
      <c r="AF119" s="150">
        <f t="shared" si="81"/>
        <v>276234.48246701853</v>
      </c>
      <c r="AG119" s="45">
        <f t="shared" si="82"/>
        <v>137.29348035140086</v>
      </c>
      <c r="AH119" s="25">
        <v>918.81870000000004</v>
      </c>
      <c r="AI119" s="28">
        <f t="shared" si="83"/>
        <v>9.848801130888968E-4</v>
      </c>
      <c r="AJ119" s="146">
        <f t="shared" si="84"/>
        <v>187158.56692745091</v>
      </c>
      <c r="AK119" s="150">
        <f t="shared" si="85"/>
        <v>187158.56692745091</v>
      </c>
      <c r="AL119" s="1">
        <f t="shared" si="86"/>
        <v>93.021156524577989</v>
      </c>
      <c r="AM119" s="50">
        <v>202.05555555555554</v>
      </c>
      <c r="AN119" s="28">
        <f t="shared" si="87"/>
        <v>2.0322454831849435E-4</v>
      </c>
      <c r="AO119" s="146">
        <f t="shared" si="88"/>
        <v>6436.3068770793798</v>
      </c>
      <c r="AP119" s="75">
        <v>0</v>
      </c>
      <c r="AQ119" s="28">
        <f t="shared" si="89"/>
        <v>0</v>
      </c>
      <c r="AR119" s="148">
        <f t="shared" si="90"/>
        <v>0</v>
      </c>
      <c r="AS119" s="25">
        <v>5.833333333333333</v>
      </c>
      <c r="AT119" s="56">
        <f t="shared" si="91"/>
        <v>1.3436629018511841E-4</v>
      </c>
      <c r="AU119" s="146">
        <f t="shared" si="92"/>
        <v>17022.438794849557</v>
      </c>
      <c r="AV119" s="77">
        <v>0.94444444444444442</v>
      </c>
      <c r="AW119" s="28">
        <f t="shared" si="93"/>
        <v>2.4454027866083996E-5</v>
      </c>
      <c r="AX119" s="148">
        <f t="shared" si="94"/>
        <v>3098.0031677920324</v>
      </c>
      <c r="AY119" s="59">
        <v>0</v>
      </c>
      <c r="AZ119" s="28">
        <f t="shared" si="95"/>
        <v>0</v>
      </c>
      <c r="BA119" s="148">
        <f t="shared" si="96"/>
        <v>0</v>
      </c>
      <c r="BB119" s="150">
        <f t="shared" si="97"/>
        <v>26556.748839720971</v>
      </c>
      <c r="BC119" s="45">
        <f t="shared" si="98"/>
        <v>13.199179343797699</v>
      </c>
      <c r="BD119" s="155">
        <f t="shared" si="99"/>
        <v>513145.11666520138</v>
      </c>
      <c r="BE119" s="146">
        <v>243231</v>
      </c>
      <c r="BF119" s="146">
        <f t="shared" si="100"/>
        <v>0</v>
      </c>
      <c r="BG119" s="146">
        <f t="shared" si="101"/>
        <v>269914.11666520138</v>
      </c>
      <c r="BH119" s="56">
        <f t="shared" si="102"/>
        <v>1.596162082845987E-4</v>
      </c>
      <c r="BI119" s="1">
        <f t="shared" si="103"/>
        <v>-139.18622161007471</v>
      </c>
      <c r="BJ119" s="155">
        <f t="shared" si="104"/>
        <v>513005.93044359132</v>
      </c>
      <c r="BK119" s="63">
        <v>7</v>
      </c>
      <c r="BL119" s="1">
        <f t="shared" si="105"/>
        <v>0</v>
      </c>
      <c r="BM119" s="106">
        <v>755</v>
      </c>
      <c r="BN119" s="21">
        <f t="shared" si="106"/>
        <v>0</v>
      </c>
      <c r="BO119" s="150">
        <f t="shared" si="107"/>
        <v>513005.93044359132</v>
      </c>
      <c r="BP119" s="146">
        <f t="shared" si="108"/>
        <v>513005.93044359132</v>
      </c>
      <c r="BQ119" s="56">
        <f t="shared" si="109"/>
        <v>1.6423266602448681E-4</v>
      </c>
      <c r="BR119" s="158">
        <f t="shared" si="110"/>
        <v>1068.9504239674898</v>
      </c>
      <c r="BS119" s="159">
        <f t="shared" si="113"/>
        <v>514075</v>
      </c>
      <c r="BT119" s="66">
        <f t="shared" si="111"/>
        <v>255.50447316103379</v>
      </c>
      <c r="BU119" s="160"/>
    </row>
    <row r="120" spans="1:73" ht="15.6" x14ac:dyDescent="0.3">
      <c r="A120" s="2" t="s">
        <v>579</v>
      </c>
      <c r="B120" s="8" t="s">
        <v>282</v>
      </c>
      <c r="C120" s="138">
        <v>30896</v>
      </c>
      <c r="D120" s="142">
        <v>0</v>
      </c>
      <c r="E120" s="143">
        <v>0</v>
      </c>
      <c r="F120" s="144">
        <v>0</v>
      </c>
      <c r="G120" s="143">
        <v>0</v>
      </c>
      <c r="H120" s="143">
        <v>0</v>
      </c>
      <c r="I120" s="144">
        <v>0</v>
      </c>
      <c r="J120" s="143">
        <f t="shared" si="65"/>
        <v>0</v>
      </c>
      <c r="K120" s="33">
        <f t="shared" si="66"/>
        <v>0</v>
      </c>
      <c r="L120" s="25">
        <v>12079</v>
      </c>
      <c r="M120" s="28">
        <f t="shared" si="67"/>
        <v>3.7169173126678596E-3</v>
      </c>
      <c r="N120" s="146">
        <f t="shared" si="68"/>
        <v>470884.45601375127</v>
      </c>
      <c r="O120" s="30">
        <v>1532</v>
      </c>
      <c r="P120" s="30">
        <v>1631.5</v>
      </c>
      <c r="Q120" s="30">
        <f t="shared" si="112"/>
        <v>2347.75</v>
      </c>
      <c r="R120" s="28">
        <f t="shared" si="69"/>
        <v>2.3598513175564296E-3</v>
      </c>
      <c r="S120" s="148">
        <f t="shared" si="70"/>
        <v>298962.07272453548</v>
      </c>
      <c r="T120" s="150">
        <f t="shared" si="71"/>
        <v>769846.52873828681</v>
      </c>
      <c r="U120" s="1">
        <f t="shared" si="72"/>
        <v>24.91735269090778</v>
      </c>
      <c r="V120" s="151">
        <v>114686257.62000099</v>
      </c>
      <c r="W120" s="40">
        <f t="shared" si="73"/>
        <v>8.3232536819086747</v>
      </c>
      <c r="X120" s="28">
        <f t="shared" si="74"/>
        <v>5.9527422743476848E-3</v>
      </c>
      <c r="Y120" s="67">
        <f t="shared" si="75"/>
        <v>3712.0098918954232</v>
      </c>
      <c r="Z120" s="148">
        <f t="shared" si="76"/>
        <v>3582160.2434164211</v>
      </c>
      <c r="AA120" s="152">
        <v>35416788.460199997</v>
      </c>
      <c r="AB120" s="40">
        <f t="shared" si="77"/>
        <v>26.952269178011452</v>
      </c>
      <c r="AC120" s="40">
        <f t="shared" si="78"/>
        <v>5.3302053070636637E-3</v>
      </c>
      <c r="AD120" s="72">
        <f t="shared" si="79"/>
        <v>1146.3227751229931</v>
      </c>
      <c r="AE120" s="146">
        <f t="shared" si="80"/>
        <v>1890743.6293122435</v>
      </c>
      <c r="AF120" s="150">
        <f t="shared" si="81"/>
        <v>5472903.8727286644</v>
      </c>
      <c r="AG120" s="45">
        <f t="shared" si="82"/>
        <v>177.13956087288531</v>
      </c>
      <c r="AH120" s="25">
        <v>5167.9130999999998</v>
      </c>
      <c r="AI120" s="28">
        <f t="shared" si="83"/>
        <v>5.5394767633283812E-3</v>
      </c>
      <c r="AJ120" s="146">
        <f t="shared" si="84"/>
        <v>1052676.8880537588</v>
      </c>
      <c r="AK120" s="150">
        <f t="shared" si="85"/>
        <v>1052676.8880537588</v>
      </c>
      <c r="AL120" s="1">
        <f t="shared" si="86"/>
        <v>34.071623771807317</v>
      </c>
      <c r="AM120" s="50">
        <v>4833.3611111111113</v>
      </c>
      <c r="AN120" s="28">
        <f t="shared" si="87"/>
        <v>4.8613245301026035E-3</v>
      </c>
      <c r="AO120" s="146">
        <f t="shared" si="88"/>
        <v>153962.58357419429</v>
      </c>
      <c r="AP120" s="75">
        <v>47.333333333333336</v>
      </c>
      <c r="AQ120" s="28">
        <f t="shared" si="89"/>
        <v>5.9596256347840652E-3</v>
      </c>
      <c r="AR120" s="148">
        <f t="shared" si="90"/>
        <v>566259.27278196975</v>
      </c>
      <c r="AS120" s="25">
        <v>243.66666666666669</v>
      </c>
      <c r="AT120" s="56">
        <f t="shared" si="91"/>
        <v>5.6126718928755188E-3</v>
      </c>
      <c r="AU120" s="146">
        <f t="shared" si="92"/>
        <v>711051.58623057301</v>
      </c>
      <c r="AV120" s="77">
        <v>103.63888888888889</v>
      </c>
      <c r="AW120" s="28">
        <f t="shared" si="93"/>
        <v>2.6834699402458642E-3</v>
      </c>
      <c r="AX120" s="148">
        <f t="shared" si="94"/>
        <v>339960.28879506094</v>
      </c>
      <c r="AY120" s="59">
        <v>299</v>
      </c>
      <c r="AZ120" s="28">
        <f t="shared" si="95"/>
        <v>3.135486577181208E-3</v>
      </c>
      <c r="BA120" s="148">
        <f t="shared" si="96"/>
        <v>297921.120858557</v>
      </c>
      <c r="BB120" s="150">
        <f t="shared" si="97"/>
        <v>2069154.852240355</v>
      </c>
      <c r="BC120" s="45">
        <f t="shared" si="98"/>
        <v>66.971609665987671</v>
      </c>
      <c r="BD120" s="155">
        <f t="shared" si="99"/>
        <v>9364582.1417610645</v>
      </c>
      <c r="BE120" s="146">
        <v>5030851</v>
      </c>
      <c r="BF120" s="146">
        <f t="shared" si="100"/>
        <v>0</v>
      </c>
      <c r="BG120" s="146">
        <f t="shared" si="101"/>
        <v>4333731.1417610645</v>
      </c>
      <c r="BH120" s="56">
        <f t="shared" si="102"/>
        <v>2.5627919766449455E-3</v>
      </c>
      <c r="BI120" s="1">
        <f t="shared" si="103"/>
        <v>-2234.7688611034569</v>
      </c>
      <c r="BJ120" s="155">
        <f t="shared" si="104"/>
        <v>9362347.3728999607</v>
      </c>
      <c r="BK120" s="63">
        <v>8</v>
      </c>
      <c r="BL120" s="1">
        <f t="shared" si="105"/>
        <v>0</v>
      </c>
      <c r="BM120" s="106">
        <v>929</v>
      </c>
      <c r="BN120" s="21">
        <f t="shared" si="106"/>
        <v>0</v>
      </c>
      <c r="BO120" s="150">
        <f t="shared" si="107"/>
        <v>9362347.3728999607</v>
      </c>
      <c r="BP120" s="146">
        <f t="shared" si="108"/>
        <v>9362347.3728999607</v>
      </c>
      <c r="BQ120" s="56">
        <f t="shared" si="109"/>
        <v>2.9972426789864983E-3</v>
      </c>
      <c r="BR120" s="158">
        <f t="shared" si="110"/>
        <v>19508.322613227112</v>
      </c>
      <c r="BS120" s="159">
        <f t="shared" si="113"/>
        <v>9381856</v>
      </c>
      <c r="BT120" s="66">
        <f t="shared" si="111"/>
        <v>303.65924391506991</v>
      </c>
      <c r="BU120" s="160"/>
    </row>
    <row r="121" spans="1:73" ht="15.6" x14ac:dyDescent="0.3">
      <c r="A121" s="2" t="s">
        <v>445</v>
      </c>
      <c r="B121" s="8" t="s">
        <v>146</v>
      </c>
      <c r="C121" s="138">
        <v>10464</v>
      </c>
      <c r="D121" s="142">
        <v>0</v>
      </c>
      <c r="E121" s="143">
        <v>0</v>
      </c>
      <c r="F121" s="144">
        <v>0</v>
      </c>
      <c r="G121" s="143">
        <v>0</v>
      </c>
      <c r="H121" s="143">
        <v>0</v>
      </c>
      <c r="I121" s="144">
        <v>0</v>
      </c>
      <c r="J121" s="143">
        <f t="shared" si="65"/>
        <v>0</v>
      </c>
      <c r="K121" s="33">
        <f t="shared" si="66"/>
        <v>0</v>
      </c>
      <c r="L121" s="25">
        <v>3514</v>
      </c>
      <c r="M121" s="28">
        <f t="shared" si="67"/>
        <v>1.0813186055728835E-3</v>
      </c>
      <c r="N121" s="146">
        <f t="shared" si="68"/>
        <v>136988.82179255915</v>
      </c>
      <c r="O121" s="30">
        <v>115</v>
      </c>
      <c r="P121" s="30">
        <v>172</v>
      </c>
      <c r="Q121" s="30">
        <f t="shared" si="112"/>
        <v>201</v>
      </c>
      <c r="R121" s="28">
        <f t="shared" si="69"/>
        <v>2.0203604081731118E-4</v>
      </c>
      <c r="S121" s="148">
        <f t="shared" si="70"/>
        <v>25595.304703495527</v>
      </c>
      <c r="T121" s="150">
        <f t="shared" si="71"/>
        <v>162584.12649605467</v>
      </c>
      <c r="U121" s="1">
        <f t="shared" si="72"/>
        <v>15.537473862390545</v>
      </c>
      <c r="V121" s="151">
        <v>38842476.779999904</v>
      </c>
      <c r="W121" s="40">
        <f t="shared" si="73"/>
        <v>2.8189576226091591</v>
      </c>
      <c r="X121" s="28">
        <f t="shared" si="74"/>
        <v>2.0161019777847388E-3</v>
      </c>
      <c r="Y121" s="67">
        <f t="shared" si="75"/>
        <v>3712.0103956421926</v>
      </c>
      <c r="Z121" s="148">
        <f t="shared" si="76"/>
        <v>1213222.4139142849</v>
      </c>
      <c r="AA121" s="152">
        <v>9358187.9334999993</v>
      </c>
      <c r="AB121" s="40">
        <f t="shared" si="77"/>
        <v>11.700480560775437</v>
      </c>
      <c r="AC121" s="40">
        <f t="shared" si="78"/>
        <v>2.3139411070857321E-3</v>
      </c>
      <c r="AD121" s="72">
        <f t="shared" si="79"/>
        <v>894.32224135129968</v>
      </c>
      <c r="AE121" s="146">
        <f t="shared" si="80"/>
        <v>820806.92108203855</v>
      </c>
      <c r="AF121" s="150">
        <f t="shared" si="81"/>
        <v>2034029.3349963236</v>
      </c>
      <c r="AG121" s="45">
        <f t="shared" si="82"/>
        <v>194.3835373658566</v>
      </c>
      <c r="AH121" s="25">
        <v>4724.0237999999999</v>
      </c>
      <c r="AI121" s="28">
        <f t="shared" si="83"/>
        <v>5.0636726204839316E-3</v>
      </c>
      <c r="AJ121" s="146">
        <f t="shared" si="84"/>
        <v>962258.95765853568</v>
      </c>
      <c r="AK121" s="150">
        <f t="shared" si="85"/>
        <v>962258.95765853568</v>
      </c>
      <c r="AL121" s="1">
        <f t="shared" si="86"/>
        <v>91.958998247184226</v>
      </c>
      <c r="AM121" s="50">
        <v>1788.3888888888889</v>
      </c>
      <c r="AN121" s="28">
        <f t="shared" si="87"/>
        <v>1.7987356158704019E-3</v>
      </c>
      <c r="AO121" s="146">
        <f t="shared" si="88"/>
        <v>56967.598207330855</v>
      </c>
      <c r="AP121" s="75">
        <v>12.333333333333334</v>
      </c>
      <c r="AQ121" s="28">
        <f t="shared" si="89"/>
        <v>1.5528602006127494E-3</v>
      </c>
      <c r="AR121" s="148">
        <f t="shared" si="90"/>
        <v>147546.43023192167</v>
      </c>
      <c r="AS121" s="25">
        <v>40.166666666666664</v>
      </c>
      <c r="AT121" s="56">
        <f t="shared" si="91"/>
        <v>9.2520788384610117E-4</v>
      </c>
      <c r="AU121" s="146">
        <f t="shared" si="92"/>
        <v>117211.64998739267</v>
      </c>
      <c r="AV121" s="77">
        <v>21.611111111111111</v>
      </c>
      <c r="AW121" s="28">
        <f t="shared" si="93"/>
        <v>5.5956569646509852E-4</v>
      </c>
      <c r="AX121" s="148">
        <f t="shared" si="94"/>
        <v>70889.601898300039</v>
      </c>
      <c r="AY121" s="59">
        <v>65</v>
      </c>
      <c r="AZ121" s="28">
        <f t="shared" si="95"/>
        <v>6.8162751677852348E-4</v>
      </c>
      <c r="BA121" s="148">
        <f t="shared" si="96"/>
        <v>64765.461056208049</v>
      </c>
      <c r="BB121" s="150">
        <f t="shared" si="97"/>
        <v>457380.74138115329</v>
      </c>
      <c r="BC121" s="45">
        <f t="shared" si="98"/>
        <v>43.709933235966481</v>
      </c>
      <c r="BD121" s="155">
        <f t="shared" si="99"/>
        <v>3616253.1605320675</v>
      </c>
      <c r="BE121" s="146">
        <v>1448864</v>
      </c>
      <c r="BF121" s="146">
        <f t="shared" si="100"/>
        <v>0</v>
      </c>
      <c r="BG121" s="146">
        <f t="shared" si="101"/>
        <v>2167389.1605320675</v>
      </c>
      <c r="BH121" s="56">
        <f t="shared" si="102"/>
        <v>1.2817056179035694E-3</v>
      </c>
      <c r="BI121" s="1">
        <f t="shared" si="103"/>
        <v>-1117.6544292689935</v>
      </c>
      <c r="BJ121" s="155">
        <f t="shared" si="104"/>
        <v>3615135.5061027985</v>
      </c>
      <c r="BK121" s="63">
        <v>7.5</v>
      </c>
      <c r="BL121" s="1">
        <f t="shared" si="105"/>
        <v>0</v>
      </c>
      <c r="BM121" s="106">
        <v>1244</v>
      </c>
      <c r="BN121" s="21">
        <f t="shared" si="106"/>
        <v>0</v>
      </c>
      <c r="BO121" s="150">
        <f t="shared" si="107"/>
        <v>3615135.5061027985</v>
      </c>
      <c r="BP121" s="146">
        <f t="shared" si="108"/>
        <v>3615135.5061027985</v>
      </c>
      <c r="BQ121" s="56">
        <f t="shared" si="109"/>
        <v>1.1573420636554008E-3</v>
      </c>
      <c r="BR121" s="158">
        <f t="shared" si="110"/>
        <v>7532.8576194177758</v>
      </c>
      <c r="BS121" s="159">
        <f t="shared" si="113"/>
        <v>3622668</v>
      </c>
      <c r="BT121" s="66">
        <f t="shared" si="111"/>
        <v>346.20298165137615</v>
      </c>
      <c r="BU121" s="160"/>
    </row>
    <row r="122" spans="1:73" ht="15.6" x14ac:dyDescent="0.3">
      <c r="A122" s="2" t="s">
        <v>311</v>
      </c>
      <c r="B122" s="8" t="s">
        <v>12</v>
      </c>
      <c r="C122" s="138">
        <v>8406</v>
      </c>
      <c r="D122" s="142">
        <v>0</v>
      </c>
      <c r="E122" s="143">
        <v>0</v>
      </c>
      <c r="F122" s="144">
        <v>0</v>
      </c>
      <c r="G122" s="143">
        <v>0</v>
      </c>
      <c r="H122" s="143">
        <v>0</v>
      </c>
      <c r="I122" s="144">
        <v>0</v>
      </c>
      <c r="J122" s="143">
        <f t="shared" si="65"/>
        <v>0</v>
      </c>
      <c r="K122" s="33">
        <f t="shared" si="66"/>
        <v>0</v>
      </c>
      <c r="L122" s="25">
        <v>2686</v>
      </c>
      <c r="M122" s="28">
        <f t="shared" si="67"/>
        <v>8.2652867802184547E-4</v>
      </c>
      <c r="N122" s="146">
        <f t="shared" si="68"/>
        <v>104710.29463142114</v>
      </c>
      <c r="O122" s="30">
        <v>744</v>
      </c>
      <c r="P122" s="30">
        <v>822</v>
      </c>
      <c r="Q122" s="30">
        <f t="shared" si="112"/>
        <v>1155</v>
      </c>
      <c r="R122" s="28">
        <f t="shared" si="69"/>
        <v>1.1609533688755941E-3</v>
      </c>
      <c r="S122" s="148">
        <f t="shared" si="70"/>
        <v>147077.49717680266</v>
      </c>
      <c r="T122" s="150">
        <f t="shared" si="71"/>
        <v>251787.79180822382</v>
      </c>
      <c r="U122" s="1">
        <f t="shared" si="72"/>
        <v>29.953341875829622</v>
      </c>
      <c r="V122" s="151">
        <v>69052409.190000191</v>
      </c>
      <c r="W122" s="40">
        <f t="shared" si="73"/>
        <v>1.0232928413196152</v>
      </c>
      <c r="X122" s="28">
        <f t="shared" si="74"/>
        <v>7.3185304549839951E-4</v>
      </c>
      <c r="Y122" s="67">
        <f t="shared" si="75"/>
        <v>8214.6572912205793</v>
      </c>
      <c r="Z122" s="148">
        <f t="shared" si="76"/>
        <v>440404.56696823461</v>
      </c>
      <c r="AA122" s="152">
        <v>12489739.9977</v>
      </c>
      <c r="AB122" s="40">
        <f t="shared" si="77"/>
        <v>5.6575105657133191</v>
      </c>
      <c r="AC122" s="40">
        <f t="shared" si="78"/>
        <v>1.1188554345077516E-3</v>
      </c>
      <c r="AD122" s="72">
        <f t="shared" si="79"/>
        <v>1485.8125145967167</v>
      </c>
      <c r="AE122" s="146">
        <f t="shared" si="80"/>
        <v>396883.1711066484</v>
      </c>
      <c r="AF122" s="150">
        <f t="shared" si="81"/>
        <v>837287.738074883</v>
      </c>
      <c r="AG122" s="45">
        <f t="shared" si="82"/>
        <v>99.605964558039858</v>
      </c>
      <c r="AH122" s="25">
        <v>290.2158</v>
      </c>
      <c r="AI122" s="28">
        <f t="shared" si="83"/>
        <v>3.1108179439990138E-4</v>
      </c>
      <c r="AJ122" s="146">
        <f t="shared" si="84"/>
        <v>59115.441629239489</v>
      </c>
      <c r="AK122" s="150">
        <f t="shared" si="85"/>
        <v>59115.441629239489</v>
      </c>
      <c r="AL122" s="1">
        <f t="shared" si="86"/>
        <v>7.0325293396668442</v>
      </c>
      <c r="AM122" s="50">
        <v>652.27777777777783</v>
      </c>
      <c r="AN122" s="28">
        <f t="shared" si="87"/>
        <v>6.5605153197895031E-4</v>
      </c>
      <c r="AO122" s="146">
        <f t="shared" si="88"/>
        <v>20777.750630681607</v>
      </c>
      <c r="AP122" s="75">
        <v>2</v>
      </c>
      <c r="AQ122" s="28">
        <f t="shared" si="89"/>
        <v>2.5181516766693233E-4</v>
      </c>
      <c r="AR122" s="148">
        <f t="shared" si="90"/>
        <v>23926.44814571703</v>
      </c>
      <c r="AS122" s="25">
        <v>22.75</v>
      </c>
      <c r="AT122" s="56">
        <f t="shared" si="91"/>
        <v>5.2402853172196188E-4</v>
      </c>
      <c r="AU122" s="146">
        <f t="shared" si="92"/>
        <v>66387.511299913283</v>
      </c>
      <c r="AV122" s="77">
        <v>19.722222222222221</v>
      </c>
      <c r="AW122" s="28">
        <f t="shared" si="93"/>
        <v>5.1065764073293044E-4</v>
      </c>
      <c r="AX122" s="148">
        <f t="shared" si="94"/>
        <v>64693.595562715964</v>
      </c>
      <c r="AY122" s="59">
        <v>59</v>
      </c>
      <c r="AZ122" s="28">
        <f t="shared" si="95"/>
        <v>6.1870805369127521E-4</v>
      </c>
      <c r="BA122" s="148">
        <f t="shared" si="96"/>
        <v>58787.11080486577</v>
      </c>
      <c r="BB122" s="150">
        <f t="shared" si="97"/>
        <v>234572.41644389366</v>
      </c>
      <c r="BC122" s="45">
        <f t="shared" si="98"/>
        <v>27.90535527526691</v>
      </c>
      <c r="BD122" s="155">
        <f t="shared" si="99"/>
        <v>1382763.38795624</v>
      </c>
      <c r="BE122" s="146">
        <v>928588</v>
      </c>
      <c r="BF122" s="146">
        <f t="shared" si="100"/>
        <v>0</v>
      </c>
      <c r="BG122" s="146">
        <f t="shared" si="101"/>
        <v>454175.38795623998</v>
      </c>
      <c r="BH122" s="56">
        <f t="shared" si="102"/>
        <v>2.6858081458437433E-4</v>
      </c>
      <c r="BI122" s="1">
        <f t="shared" si="103"/>
        <v>-234.20396450153086</v>
      </c>
      <c r="BJ122" s="155">
        <f t="shared" si="104"/>
        <v>1382529.1839917384</v>
      </c>
      <c r="BK122" s="63">
        <v>7.5</v>
      </c>
      <c r="BL122" s="1">
        <f t="shared" si="105"/>
        <v>0</v>
      </c>
      <c r="BM122" s="106">
        <v>861</v>
      </c>
      <c r="BN122" s="21">
        <f t="shared" si="106"/>
        <v>0</v>
      </c>
      <c r="BO122" s="150">
        <f t="shared" si="107"/>
        <v>1382529.1839917384</v>
      </c>
      <c r="BP122" s="146">
        <f t="shared" si="108"/>
        <v>1382529.1839917384</v>
      </c>
      <c r="BQ122" s="56">
        <f t="shared" si="109"/>
        <v>4.4260005639172221E-4</v>
      </c>
      <c r="BR122" s="158">
        <f t="shared" si="110"/>
        <v>2880.7759709473712</v>
      </c>
      <c r="BS122" s="159">
        <f t="shared" si="113"/>
        <v>1385410</v>
      </c>
      <c r="BT122" s="66">
        <f t="shared" si="111"/>
        <v>164.8120390197478</v>
      </c>
      <c r="BU122" s="160"/>
    </row>
    <row r="123" spans="1:73" ht="15.6" x14ac:dyDescent="0.3">
      <c r="A123" s="2" t="s">
        <v>417</v>
      </c>
      <c r="B123" s="8" t="s">
        <v>118</v>
      </c>
      <c r="C123" s="138">
        <v>10083</v>
      </c>
      <c r="D123" s="142">
        <v>0</v>
      </c>
      <c r="E123" s="143">
        <v>0</v>
      </c>
      <c r="F123" s="144">
        <v>0</v>
      </c>
      <c r="G123" s="143">
        <v>0</v>
      </c>
      <c r="H123" s="143">
        <v>0</v>
      </c>
      <c r="I123" s="144">
        <v>0</v>
      </c>
      <c r="J123" s="143">
        <f t="shared" si="65"/>
        <v>0</v>
      </c>
      <c r="K123" s="33">
        <f t="shared" si="66"/>
        <v>0</v>
      </c>
      <c r="L123" s="25">
        <v>2623</v>
      </c>
      <c r="M123" s="28">
        <f t="shared" si="67"/>
        <v>8.0714248788209253E-4</v>
      </c>
      <c r="N123" s="146">
        <f t="shared" si="68"/>
        <v>102254.31973872586</v>
      </c>
      <c r="O123" s="30">
        <v>57</v>
      </c>
      <c r="P123" s="30">
        <v>275</v>
      </c>
      <c r="Q123" s="30">
        <f t="shared" si="112"/>
        <v>194.5</v>
      </c>
      <c r="R123" s="28">
        <f t="shared" si="69"/>
        <v>1.9550253700978618E-4</v>
      </c>
      <c r="S123" s="148">
        <f t="shared" si="70"/>
        <v>24767.595844924774</v>
      </c>
      <c r="T123" s="150">
        <f t="shared" si="71"/>
        <v>127021.91558365063</v>
      </c>
      <c r="U123" s="1">
        <f t="shared" si="72"/>
        <v>12.597631219245326</v>
      </c>
      <c r="V123" s="151">
        <v>72704980.169999942</v>
      </c>
      <c r="W123" s="40">
        <f t="shared" si="73"/>
        <v>1.3983483492091031</v>
      </c>
      <c r="X123" s="28">
        <f t="shared" si="74"/>
        <v>1.0000905476057146E-3</v>
      </c>
      <c r="Y123" s="67">
        <f t="shared" si="75"/>
        <v>7210.6496251115686</v>
      </c>
      <c r="Z123" s="148">
        <f t="shared" si="76"/>
        <v>601820.88092203275</v>
      </c>
      <c r="AA123" s="152">
        <v>14830267.948299998</v>
      </c>
      <c r="AB123" s="40">
        <f t="shared" si="77"/>
        <v>6.8553642695076276</v>
      </c>
      <c r="AC123" s="40">
        <f t="shared" si="78"/>
        <v>1.3557485186069273E-3</v>
      </c>
      <c r="AD123" s="72">
        <f t="shared" si="79"/>
        <v>1470.8189971536247</v>
      </c>
      <c r="AE123" s="146">
        <f t="shared" si="80"/>
        <v>480914.47267679189</v>
      </c>
      <c r="AF123" s="150">
        <f t="shared" si="81"/>
        <v>1082735.3535988247</v>
      </c>
      <c r="AG123" s="45">
        <f t="shared" si="82"/>
        <v>107.38226258046461</v>
      </c>
      <c r="AH123" s="25">
        <v>3102.6887999999999</v>
      </c>
      <c r="AI123" s="28">
        <f t="shared" si="83"/>
        <v>3.3257665480944752E-3</v>
      </c>
      <c r="AJ123" s="146">
        <f t="shared" si="84"/>
        <v>632001.49216581276</v>
      </c>
      <c r="AK123" s="150">
        <f t="shared" si="85"/>
        <v>632001.49216581276</v>
      </c>
      <c r="AL123" s="1">
        <f t="shared" si="86"/>
        <v>62.679905996807769</v>
      </c>
      <c r="AM123" s="50">
        <v>677.88888888888891</v>
      </c>
      <c r="AN123" s="28">
        <f t="shared" si="87"/>
        <v>6.8181081621728574E-4</v>
      </c>
      <c r="AO123" s="146">
        <f t="shared" si="88"/>
        <v>21593.570666517073</v>
      </c>
      <c r="AP123" s="75">
        <v>1</v>
      </c>
      <c r="AQ123" s="28">
        <f t="shared" si="89"/>
        <v>1.2590758383346616E-4</v>
      </c>
      <c r="AR123" s="148">
        <f t="shared" si="90"/>
        <v>11963.224072858515</v>
      </c>
      <c r="AS123" s="25">
        <v>18.5</v>
      </c>
      <c r="AT123" s="56">
        <f t="shared" si="91"/>
        <v>4.2613309172994702E-4</v>
      </c>
      <c r="AU123" s="146">
        <f t="shared" si="92"/>
        <v>53985.448749380026</v>
      </c>
      <c r="AV123" s="77">
        <v>20.111111111111111</v>
      </c>
      <c r="AW123" s="28">
        <f t="shared" si="93"/>
        <v>5.2072694632484748E-4</v>
      </c>
      <c r="AX123" s="148">
        <f t="shared" si="94"/>
        <v>65969.243925924457</v>
      </c>
      <c r="AY123" s="59">
        <v>54</v>
      </c>
      <c r="AZ123" s="28">
        <f t="shared" si="95"/>
        <v>5.6627516778523491E-4</v>
      </c>
      <c r="BA123" s="148">
        <f t="shared" si="96"/>
        <v>53805.152262080534</v>
      </c>
      <c r="BB123" s="150">
        <f t="shared" si="97"/>
        <v>207316.63967676059</v>
      </c>
      <c r="BC123" s="45">
        <f t="shared" si="98"/>
        <v>20.561007604558228</v>
      </c>
      <c r="BD123" s="155">
        <f t="shared" si="99"/>
        <v>2049075.4010250487</v>
      </c>
      <c r="BE123" s="146">
        <v>1046558</v>
      </c>
      <c r="BF123" s="146">
        <f t="shared" si="100"/>
        <v>0</v>
      </c>
      <c r="BG123" s="146">
        <f t="shared" si="101"/>
        <v>1002517.4010250487</v>
      </c>
      <c r="BH123" s="56">
        <f t="shared" si="102"/>
        <v>5.9284793351299008E-4</v>
      </c>
      <c r="BI123" s="1">
        <f t="shared" si="103"/>
        <v>-516.96669618843362</v>
      </c>
      <c r="BJ123" s="155">
        <f t="shared" si="104"/>
        <v>2048558.4343288604</v>
      </c>
      <c r="BK123" s="63">
        <v>8</v>
      </c>
      <c r="BL123" s="1">
        <f t="shared" si="105"/>
        <v>0</v>
      </c>
      <c r="BM123" s="106">
        <v>630</v>
      </c>
      <c r="BN123" s="21">
        <f t="shared" si="106"/>
        <v>0</v>
      </c>
      <c r="BO123" s="150">
        <f t="shared" si="107"/>
        <v>2048558.4343288604</v>
      </c>
      <c r="BP123" s="146">
        <f t="shared" si="108"/>
        <v>2048558.4343288604</v>
      </c>
      <c r="BQ123" s="56">
        <f t="shared" si="109"/>
        <v>6.558212940849645E-4</v>
      </c>
      <c r="BR123" s="158">
        <f t="shared" si="110"/>
        <v>4268.581076644683</v>
      </c>
      <c r="BS123" s="159">
        <f t="shared" si="113"/>
        <v>2052827</v>
      </c>
      <c r="BT123" s="66">
        <f t="shared" si="111"/>
        <v>203.59287910344145</v>
      </c>
      <c r="BU123" s="160"/>
    </row>
    <row r="124" spans="1:73" ht="15.6" x14ac:dyDescent="0.3">
      <c r="A124" s="2" t="s">
        <v>353</v>
      </c>
      <c r="B124" s="8" t="s">
        <v>54</v>
      </c>
      <c r="C124" s="138">
        <v>10594</v>
      </c>
      <c r="D124" s="142">
        <v>0</v>
      </c>
      <c r="E124" s="143">
        <v>0</v>
      </c>
      <c r="F124" s="144">
        <v>0</v>
      </c>
      <c r="G124" s="143">
        <v>0</v>
      </c>
      <c r="H124" s="143">
        <v>0</v>
      </c>
      <c r="I124" s="144">
        <v>0</v>
      </c>
      <c r="J124" s="143">
        <f t="shared" si="65"/>
        <v>0</v>
      </c>
      <c r="K124" s="33">
        <f t="shared" si="66"/>
        <v>0</v>
      </c>
      <c r="L124" s="25">
        <v>3246</v>
      </c>
      <c r="M124" s="28">
        <f t="shared" si="67"/>
        <v>9.9885036815298219E-4</v>
      </c>
      <c r="N124" s="146">
        <f t="shared" si="68"/>
        <v>126541.18256649032</v>
      </c>
      <c r="O124" s="30">
        <v>0</v>
      </c>
      <c r="P124" s="30">
        <v>32.5</v>
      </c>
      <c r="Q124" s="30">
        <f t="shared" si="112"/>
        <v>16.25</v>
      </c>
      <c r="R124" s="28">
        <f t="shared" si="69"/>
        <v>1.6333759518812472E-5</v>
      </c>
      <c r="S124" s="148">
        <f t="shared" si="70"/>
        <v>2069.2721464268775</v>
      </c>
      <c r="T124" s="150">
        <f t="shared" si="71"/>
        <v>128610.4547129172</v>
      </c>
      <c r="U124" s="1">
        <f t="shared" si="72"/>
        <v>12.139933425799244</v>
      </c>
      <c r="V124" s="151">
        <v>52926812.530000106</v>
      </c>
      <c r="W124" s="40">
        <f t="shared" si="73"/>
        <v>2.1205289084126107</v>
      </c>
      <c r="X124" s="28">
        <f t="shared" si="74"/>
        <v>1.5165898528986589E-3</v>
      </c>
      <c r="Y124" s="67">
        <f t="shared" si="75"/>
        <v>4995.9234028695591</v>
      </c>
      <c r="Z124" s="148">
        <f t="shared" si="76"/>
        <v>912632.8045535381</v>
      </c>
      <c r="AA124" s="152">
        <v>13345887.712499999</v>
      </c>
      <c r="AB124" s="40">
        <f t="shared" si="77"/>
        <v>8.4095444542726607</v>
      </c>
      <c r="AC124" s="40">
        <f t="shared" si="78"/>
        <v>1.6631103742730993E-3</v>
      </c>
      <c r="AD124" s="72">
        <f t="shared" si="79"/>
        <v>1259.75908179158</v>
      </c>
      <c r="AE124" s="146">
        <f t="shared" si="80"/>
        <v>589942.63144663617</v>
      </c>
      <c r="AF124" s="150">
        <f t="shared" si="81"/>
        <v>1502575.4360001744</v>
      </c>
      <c r="AG124" s="45">
        <f t="shared" si="82"/>
        <v>141.83268227300115</v>
      </c>
      <c r="AH124" s="25">
        <v>1006.1626</v>
      </c>
      <c r="AI124" s="28">
        <f t="shared" si="83"/>
        <v>1.0785038825111182E-3</v>
      </c>
      <c r="AJ124" s="146">
        <f t="shared" si="84"/>
        <v>204950.0628491758</v>
      </c>
      <c r="AK124" s="150">
        <f t="shared" si="85"/>
        <v>204950.0628491758</v>
      </c>
      <c r="AL124" s="1">
        <f t="shared" si="86"/>
        <v>19.345862077513289</v>
      </c>
      <c r="AM124" s="50">
        <v>1341.6944444444443</v>
      </c>
      <c r="AN124" s="28">
        <f t="shared" si="87"/>
        <v>1.3494568199521027E-3</v>
      </c>
      <c r="AO124" s="146">
        <f t="shared" si="88"/>
        <v>42738.528797059545</v>
      </c>
      <c r="AP124" s="75">
        <v>5.333333333333333</v>
      </c>
      <c r="AQ124" s="28">
        <f t="shared" si="89"/>
        <v>6.715071137784861E-4</v>
      </c>
      <c r="AR124" s="148">
        <f t="shared" si="90"/>
        <v>63803.861721912064</v>
      </c>
      <c r="AS124" s="25">
        <v>50.5</v>
      </c>
      <c r="AT124" s="56">
        <f t="shared" si="91"/>
        <v>1.1632281693168824E-3</v>
      </c>
      <c r="AU124" s="146">
        <f t="shared" si="92"/>
        <v>147365.68442398333</v>
      </c>
      <c r="AV124" s="77">
        <v>29.305555555555557</v>
      </c>
      <c r="AW124" s="28">
        <f t="shared" si="93"/>
        <v>7.5879409996231233E-4</v>
      </c>
      <c r="AX124" s="148">
        <f t="shared" si="94"/>
        <v>96129.215941782197</v>
      </c>
      <c r="AY124" s="59">
        <v>128</v>
      </c>
      <c r="AZ124" s="28">
        <f t="shared" si="95"/>
        <v>1.3422818791946308E-3</v>
      </c>
      <c r="BA124" s="148">
        <f t="shared" si="96"/>
        <v>127538.138695302</v>
      </c>
      <c r="BB124" s="150">
        <f t="shared" si="97"/>
        <v>477575.42958003911</v>
      </c>
      <c r="BC124" s="45">
        <f t="shared" si="98"/>
        <v>45.079802678878529</v>
      </c>
      <c r="BD124" s="155">
        <f t="shared" si="99"/>
        <v>2313711.3831423065</v>
      </c>
      <c r="BE124" s="146">
        <v>1055154</v>
      </c>
      <c r="BF124" s="146">
        <f t="shared" si="100"/>
        <v>0</v>
      </c>
      <c r="BG124" s="146">
        <f t="shared" si="101"/>
        <v>1258557.3831423065</v>
      </c>
      <c r="BH124" s="56">
        <f t="shared" si="102"/>
        <v>7.4425954406430309E-4</v>
      </c>
      <c r="BI124" s="1">
        <f t="shared" si="103"/>
        <v>-648.99846293080168</v>
      </c>
      <c r="BJ124" s="155">
        <f t="shared" si="104"/>
        <v>2313062.3846793757</v>
      </c>
      <c r="BK124" s="63">
        <v>7</v>
      </c>
      <c r="BL124" s="1">
        <f t="shared" si="105"/>
        <v>0</v>
      </c>
      <c r="BM124" s="106">
        <v>818.64</v>
      </c>
      <c r="BN124" s="21">
        <f t="shared" si="106"/>
        <v>0</v>
      </c>
      <c r="BO124" s="150">
        <f t="shared" si="107"/>
        <v>2313062.3846793757</v>
      </c>
      <c r="BP124" s="146">
        <f t="shared" si="108"/>
        <v>2313062.3846793757</v>
      </c>
      <c r="BQ124" s="56">
        <f t="shared" si="109"/>
        <v>7.4049904606048511E-4</v>
      </c>
      <c r="BR124" s="158">
        <f t="shared" si="110"/>
        <v>4819.7279408218192</v>
      </c>
      <c r="BS124" s="159">
        <f t="shared" si="113"/>
        <v>2317882</v>
      </c>
      <c r="BT124" s="66">
        <f t="shared" si="111"/>
        <v>218.7919577119124</v>
      </c>
      <c r="BU124" s="160"/>
    </row>
    <row r="125" spans="1:73" ht="15.6" x14ac:dyDescent="0.3">
      <c r="A125" s="2" t="s">
        <v>471</v>
      </c>
      <c r="B125" s="8" t="s">
        <v>172</v>
      </c>
      <c r="C125" s="138">
        <v>14516</v>
      </c>
      <c r="D125" s="142">
        <v>0</v>
      </c>
      <c r="E125" s="143">
        <v>0</v>
      </c>
      <c r="F125" s="144">
        <v>0</v>
      </c>
      <c r="G125" s="143">
        <v>0</v>
      </c>
      <c r="H125" s="143">
        <v>0</v>
      </c>
      <c r="I125" s="144">
        <v>0</v>
      </c>
      <c r="J125" s="143">
        <f t="shared" si="65"/>
        <v>0</v>
      </c>
      <c r="K125" s="33">
        <f t="shared" si="66"/>
        <v>0</v>
      </c>
      <c r="L125" s="25">
        <v>3673</v>
      </c>
      <c r="M125" s="28">
        <f t="shared" si="67"/>
        <v>1.1302456568779741E-3</v>
      </c>
      <c r="N125" s="146">
        <f t="shared" si="68"/>
        <v>143187.2346169806</v>
      </c>
      <c r="O125" s="30">
        <v>107</v>
      </c>
      <c r="P125" s="30">
        <v>15</v>
      </c>
      <c r="Q125" s="30">
        <f t="shared" si="112"/>
        <v>114.5</v>
      </c>
      <c r="R125" s="28">
        <f t="shared" si="69"/>
        <v>1.1509018245563248E-4</v>
      </c>
      <c r="S125" s="148">
        <f t="shared" si="70"/>
        <v>14580.409893284765</v>
      </c>
      <c r="T125" s="150">
        <f t="shared" si="71"/>
        <v>157767.64451026535</v>
      </c>
      <c r="U125" s="1">
        <f t="shared" si="72"/>
        <v>10.868534342123542</v>
      </c>
      <c r="V125" s="151">
        <v>60411956.760000169</v>
      </c>
      <c r="W125" s="40">
        <f t="shared" si="73"/>
        <v>3.4879561481034109</v>
      </c>
      <c r="X125" s="28">
        <f t="shared" si="74"/>
        <v>2.4945658041176963E-3</v>
      </c>
      <c r="Y125" s="67">
        <f t="shared" si="75"/>
        <v>4161.7495701295238</v>
      </c>
      <c r="Z125" s="148">
        <f t="shared" si="76"/>
        <v>1501145.8645882243</v>
      </c>
      <c r="AA125" s="152">
        <v>13554825.5703</v>
      </c>
      <c r="AB125" s="40">
        <f t="shared" si="77"/>
        <v>15.545331432497099</v>
      </c>
      <c r="AC125" s="40">
        <f t="shared" si="78"/>
        <v>3.0743165836722712E-3</v>
      </c>
      <c r="AD125" s="72">
        <f t="shared" si="79"/>
        <v>933.78517293331493</v>
      </c>
      <c r="AE125" s="146">
        <f t="shared" si="80"/>
        <v>1090529.1935686222</v>
      </c>
      <c r="AF125" s="150">
        <f t="shared" si="81"/>
        <v>2591675.0581568466</v>
      </c>
      <c r="AG125" s="45">
        <f t="shared" si="82"/>
        <v>178.53920213260173</v>
      </c>
      <c r="AH125" s="25">
        <v>3508.1781000000001</v>
      </c>
      <c r="AI125" s="28">
        <f t="shared" si="83"/>
        <v>3.7604097999572616E-3</v>
      </c>
      <c r="AJ125" s="146">
        <f t="shared" si="84"/>
        <v>714597.54326100193</v>
      </c>
      <c r="AK125" s="150">
        <f t="shared" si="85"/>
        <v>714597.54326100193</v>
      </c>
      <c r="AL125" s="1">
        <f t="shared" si="86"/>
        <v>49.228268342587626</v>
      </c>
      <c r="AM125" s="50">
        <v>2105.1388888888887</v>
      </c>
      <c r="AN125" s="28">
        <f t="shared" si="87"/>
        <v>2.1173181735382311E-3</v>
      </c>
      <c r="AO125" s="146">
        <f t="shared" si="88"/>
        <v>67057.398498688592</v>
      </c>
      <c r="AP125" s="75">
        <v>11.666666666666666</v>
      </c>
      <c r="AQ125" s="28">
        <f t="shared" si="89"/>
        <v>1.4689218113904383E-3</v>
      </c>
      <c r="AR125" s="148">
        <f t="shared" si="90"/>
        <v>139570.94751668265</v>
      </c>
      <c r="AS125" s="25">
        <v>55.5</v>
      </c>
      <c r="AT125" s="56">
        <f t="shared" si="91"/>
        <v>1.2783992751898411E-3</v>
      </c>
      <c r="AU125" s="146">
        <f t="shared" si="92"/>
        <v>161956.34624814009</v>
      </c>
      <c r="AV125" s="77">
        <v>43.861111111111114</v>
      </c>
      <c r="AW125" s="28">
        <f t="shared" si="93"/>
        <v>1.1356738235454892E-3</v>
      </c>
      <c r="AX125" s="148">
        <f t="shared" si="94"/>
        <v>143874.91182187115</v>
      </c>
      <c r="AY125" s="59">
        <v>58</v>
      </c>
      <c r="AZ125" s="28">
        <f t="shared" si="95"/>
        <v>6.0822147651006713E-4</v>
      </c>
      <c r="BA125" s="148">
        <f t="shared" si="96"/>
        <v>57790.71909630872</v>
      </c>
      <c r="BB125" s="150">
        <f t="shared" si="97"/>
        <v>570250.32318169123</v>
      </c>
      <c r="BC125" s="45">
        <f t="shared" si="98"/>
        <v>39.284260345941803</v>
      </c>
      <c r="BD125" s="155">
        <f t="shared" si="99"/>
        <v>4034290.5691098049</v>
      </c>
      <c r="BE125" s="146">
        <v>1971265</v>
      </c>
      <c r="BF125" s="146">
        <f t="shared" si="100"/>
        <v>0</v>
      </c>
      <c r="BG125" s="146">
        <f t="shared" si="101"/>
        <v>2063025.5691098049</v>
      </c>
      <c r="BH125" s="56">
        <f t="shared" si="102"/>
        <v>1.2199892432596777E-3</v>
      </c>
      <c r="BI125" s="1">
        <f t="shared" si="103"/>
        <v>-1063.8374072354989</v>
      </c>
      <c r="BJ125" s="155">
        <f t="shared" si="104"/>
        <v>4033226.7317025694</v>
      </c>
      <c r="BK125" s="63">
        <v>7.7</v>
      </c>
      <c r="BL125" s="1">
        <f t="shared" si="105"/>
        <v>0</v>
      </c>
      <c r="BM125" s="106">
        <v>1070</v>
      </c>
      <c r="BN125" s="21">
        <f t="shared" si="106"/>
        <v>0</v>
      </c>
      <c r="BO125" s="150">
        <f t="shared" si="107"/>
        <v>4033226.7317025694</v>
      </c>
      <c r="BP125" s="146">
        <f t="shared" si="108"/>
        <v>4033226.7317025694</v>
      </c>
      <c r="BQ125" s="56">
        <f t="shared" si="109"/>
        <v>1.2911889308101767E-3</v>
      </c>
      <c r="BR125" s="158">
        <f t="shared" si="110"/>
        <v>8404.0342790628529</v>
      </c>
      <c r="BS125" s="159">
        <f t="shared" si="113"/>
        <v>4041631</v>
      </c>
      <c r="BT125" s="66">
        <f t="shared" si="111"/>
        <v>278.42594378616701</v>
      </c>
      <c r="BU125" s="160"/>
    </row>
    <row r="126" spans="1:73" ht="15.6" x14ac:dyDescent="0.3">
      <c r="A126" s="2" t="s">
        <v>449</v>
      </c>
      <c r="B126" s="8" t="s">
        <v>150</v>
      </c>
      <c r="C126" s="138">
        <v>35550</v>
      </c>
      <c r="D126" s="142">
        <v>0</v>
      </c>
      <c r="E126" s="143">
        <v>0</v>
      </c>
      <c r="F126" s="144">
        <v>0</v>
      </c>
      <c r="G126" s="143">
        <v>0</v>
      </c>
      <c r="H126" s="143">
        <f>C126/($C$9+$C$59+$C$61+$C$66+$C$73+$C$79+$C$93+$C$104+$C$126+$C$139+$C$166+$C$174+$C$198+$C$213+$C$232+$C$249+$C$259+$C$261+$C$262+$C$267+$C$274)*$H$6</f>
        <v>2996025.7003860925</v>
      </c>
      <c r="I126" s="144">
        <v>0</v>
      </c>
      <c r="J126" s="143">
        <f t="shared" si="65"/>
        <v>2996025.7003860925</v>
      </c>
      <c r="K126" s="33">
        <f t="shared" si="66"/>
        <v>84.276391009454073</v>
      </c>
      <c r="L126" s="25">
        <v>25070</v>
      </c>
      <c r="M126" s="28">
        <f t="shared" si="67"/>
        <v>7.7144728064064277E-3</v>
      </c>
      <c r="N126" s="146">
        <f t="shared" si="68"/>
        <v>977322.07237890095</v>
      </c>
      <c r="O126" s="30">
        <v>4540</v>
      </c>
      <c r="P126" s="30">
        <v>4676.5</v>
      </c>
      <c r="Q126" s="30">
        <f t="shared" si="112"/>
        <v>6878.25</v>
      </c>
      <c r="R126" s="28">
        <f t="shared" si="69"/>
        <v>6.9137034714013461E-3</v>
      </c>
      <c r="S126" s="148">
        <f t="shared" si="70"/>
        <v>875875.14714834874</v>
      </c>
      <c r="T126" s="150">
        <f t="shared" si="71"/>
        <v>1853197.2195272497</v>
      </c>
      <c r="U126" s="1">
        <f t="shared" si="72"/>
        <v>52.129317004985928</v>
      </c>
      <c r="V126" s="151">
        <v>150553601.15999889</v>
      </c>
      <c r="W126" s="40">
        <f t="shared" si="73"/>
        <v>8.3943691167965504</v>
      </c>
      <c r="X126" s="28">
        <f t="shared" si="74"/>
        <v>6.0036036167738843E-3</v>
      </c>
      <c r="Y126" s="67">
        <f t="shared" si="75"/>
        <v>4234.9817485231761</v>
      </c>
      <c r="Z126" s="148">
        <f t="shared" si="76"/>
        <v>3612766.8899616702</v>
      </c>
      <c r="AA126" s="152">
        <v>45982642.260799997</v>
      </c>
      <c r="AB126" s="40">
        <f t="shared" si="77"/>
        <v>27.484338390823318</v>
      </c>
      <c r="AC126" s="40">
        <f t="shared" si="78"/>
        <v>5.435429773438789E-3</v>
      </c>
      <c r="AD126" s="72">
        <f t="shared" si="79"/>
        <v>1293.4639173220814</v>
      </c>
      <c r="AE126" s="146">
        <f t="shared" si="80"/>
        <v>1928069.1126633058</v>
      </c>
      <c r="AF126" s="150">
        <f t="shared" si="81"/>
        <v>5540836.0026249755</v>
      </c>
      <c r="AG126" s="45">
        <f t="shared" si="82"/>
        <v>155.8603657559768</v>
      </c>
      <c r="AH126" s="25">
        <v>10011.8959</v>
      </c>
      <c r="AI126" s="28">
        <f t="shared" si="83"/>
        <v>1.0731733220303703E-2</v>
      </c>
      <c r="AJ126" s="146">
        <f t="shared" si="84"/>
        <v>2039370.8670391897</v>
      </c>
      <c r="AK126" s="150">
        <f t="shared" si="85"/>
        <v>2039370.8670391897</v>
      </c>
      <c r="AL126" s="1">
        <f t="shared" si="86"/>
        <v>57.366269115026434</v>
      </c>
      <c r="AM126" s="50">
        <v>7445.2777777777774</v>
      </c>
      <c r="AN126" s="28">
        <f t="shared" si="87"/>
        <v>7.4883524451204338E-3</v>
      </c>
      <c r="AO126" s="146">
        <f t="shared" si="88"/>
        <v>237162.95466917596</v>
      </c>
      <c r="AP126" s="75">
        <v>51.666666666666664</v>
      </c>
      <c r="AQ126" s="28">
        <f t="shared" si="89"/>
        <v>6.5052251647290844E-3</v>
      </c>
      <c r="AR126" s="148">
        <f t="shared" si="90"/>
        <v>618099.91043102322</v>
      </c>
      <c r="AS126" s="25">
        <v>251.08333333333334</v>
      </c>
      <c r="AT126" s="56">
        <f t="shared" si="91"/>
        <v>5.783509033253741E-3</v>
      </c>
      <c r="AU126" s="146">
        <f t="shared" si="92"/>
        <v>732694.40126973891</v>
      </c>
      <c r="AV126" s="77">
        <v>177.72222222222223</v>
      </c>
      <c r="AW126" s="28">
        <f t="shared" si="93"/>
        <v>4.6016726555060412E-3</v>
      </c>
      <c r="AX126" s="148">
        <f t="shared" si="94"/>
        <v>582971.3019862771</v>
      </c>
      <c r="AY126" s="59">
        <v>589</v>
      </c>
      <c r="AZ126" s="28">
        <f t="shared" si="95"/>
        <v>6.1765939597315436E-3</v>
      </c>
      <c r="BA126" s="148">
        <f t="shared" si="96"/>
        <v>586874.71634010063</v>
      </c>
      <c r="BB126" s="150">
        <f t="shared" si="97"/>
        <v>2757803.2846963159</v>
      </c>
      <c r="BC126" s="45">
        <f t="shared" si="98"/>
        <v>77.575338528728992</v>
      </c>
      <c r="BD126" s="155">
        <f t="shared" si="99"/>
        <v>15187233.074273823</v>
      </c>
      <c r="BE126" s="146">
        <v>7084449</v>
      </c>
      <c r="BF126" s="146">
        <f t="shared" si="100"/>
        <v>0</v>
      </c>
      <c r="BG126" s="146">
        <f t="shared" si="101"/>
        <v>8102784.0742738228</v>
      </c>
      <c r="BH126" s="56">
        <f t="shared" si="102"/>
        <v>4.7916562737200579E-3</v>
      </c>
      <c r="BI126" s="1">
        <f t="shared" si="103"/>
        <v>-4178.3509278966931</v>
      </c>
      <c r="BJ126" s="155">
        <f t="shared" si="104"/>
        <v>15183054.723345926</v>
      </c>
      <c r="BK126" s="63">
        <v>8</v>
      </c>
      <c r="BL126" s="1">
        <f t="shared" si="105"/>
        <v>0</v>
      </c>
      <c r="BM126" s="106">
        <v>945</v>
      </c>
      <c r="BN126" s="21">
        <f t="shared" si="106"/>
        <v>0</v>
      </c>
      <c r="BO126" s="150">
        <f t="shared" si="107"/>
        <v>15183054.723345926</v>
      </c>
      <c r="BP126" s="146">
        <f t="shared" si="108"/>
        <v>15183054.723345926</v>
      </c>
      <c r="BQ126" s="56">
        <f t="shared" si="109"/>
        <v>4.8606719876603116E-3</v>
      </c>
      <c r="BR126" s="158">
        <f t="shared" si="110"/>
        <v>31636.930141545068</v>
      </c>
      <c r="BS126" s="159">
        <f t="shared" si="113"/>
        <v>15214692</v>
      </c>
      <c r="BT126" s="66">
        <f t="shared" si="111"/>
        <v>427.98008438818567</v>
      </c>
      <c r="BU126" s="160"/>
    </row>
    <row r="127" spans="1:73" ht="15.6" x14ac:dyDescent="0.3">
      <c r="A127" s="2" t="s">
        <v>477</v>
      </c>
      <c r="B127" s="8" t="s">
        <v>178</v>
      </c>
      <c r="C127" s="138">
        <v>11537</v>
      </c>
      <c r="D127" s="142">
        <v>0</v>
      </c>
      <c r="E127" s="143">
        <v>0</v>
      </c>
      <c r="F127" s="144">
        <v>0</v>
      </c>
      <c r="G127" s="143">
        <v>0</v>
      </c>
      <c r="H127" s="143">
        <v>0</v>
      </c>
      <c r="I127" s="144">
        <v>0</v>
      </c>
      <c r="J127" s="143">
        <f t="shared" si="65"/>
        <v>0</v>
      </c>
      <c r="K127" s="33">
        <f t="shared" si="66"/>
        <v>0</v>
      </c>
      <c r="L127" s="25">
        <v>4317</v>
      </c>
      <c r="M127" s="28">
        <f t="shared" si="67"/>
        <v>1.3284156005287813E-3</v>
      </c>
      <c r="N127" s="146">
        <f t="shared" si="68"/>
        <v>168292.75574231014</v>
      </c>
      <c r="O127" s="30">
        <v>169</v>
      </c>
      <c r="P127" s="30">
        <v>313</v>
      </c>
      <c r="Q127" s="30">
        <f t="shared" si="112"/>
        <v>325.5</v>
      </c>
      <c r="R127" s="28">
        <f t="shared" si="69"/>
        <v>3.2717776759221288E-4</v>
      </c>
      <c r="S127" s="148">
        <f t="shared" si="70"/>
        <v>41449.112840735295</v>
      </c>
      <c r="T127" s="150">
        <f t="shared" si="71"/>
        <v>209741.86858304543</v>
      </c>
      <c r="U127" s="1">
        <f t="shared" si="72"/>
        <v>18.179931401841504</v>
      </c>
      <c r="V127" s="151">
        <v>49745852.859999903</v>
      </c>
      <c r="W127" s="40">
        <f t="shared" si="73"/>
        <v>2.67564754341615</v>
      </c>
      <c r="X127" s="28">
        <f t="shared" si="74"/>
        <v>1.9136074486793E-3</v>
      </c>
      <c r="Y127" s="67">
        <f t="shared" si="75"/>
        <v>4311.8534159660139</v>
      </c>
      <c r="Z127" s="148">
        <f t="shared" si="76"/>
        <v>1151544.6508921282</v>
      </c>
      <c r="AA127" s="152">
        <v>12413798.009199999</v>
      </c>
      <c r="AB127" s="40">
        <f t="shared" si="77"/>
        <v>10.722131043324243</v>
      </c>
      <c r="AC127" s="40">
        <f t="shared" si="78"/>
        <v>2.1204581852716409E-3</v>
      </c>
      <c r="AD127" s="72">
        <f t="shared" si="79"/>
        <v>1075.9987873103926</v>
      </c>
      <c r="AE127" s="146">
        <f t="shared" si="80"/>
        <v>752174.17980359041</v>
      </c>
      <c r="AF127" s="150">
        <f t="shared" si="81"/>
        <v>1903718.8306957185</v>
      </c>
      <c r="AG127" s="45">
        <f t="shared" si="82"/>
        <v>165.00986657672865</v>
      </c>
      <c r="AH127" s="25">
        <v>880.79819999999995</v>
      </c>
      <c r="AI127" s="28">
        <f t="shared" si="83"/>
        <v>9.4412600747513812E-4</v>
      </c>
      <c r="AJ127" s="146">
        <f t="shared" si="84"/>
        <v>179413.98979393681</v>
      </c>
      <c r="AK127" s="150">
        <f t="shared" si="85"/>
        <v>179413.98979393681</v>
      </c>
      <c r="AL127" s="1">
        <f t="shared" si="86"/>
        <v>15.551182265228119</v>
      </c>
      <c r="AM127" s="50">
        <v>1633.8055555555557</v>
      </c>
      <c r="AN127" s="28">
        <f t="shared" si="87"/>
        <v>1.6432579403971518E-3</v>
      </c>
      <c r="AO127" s="146">
        <f t="shared" si="88"/>
        <v>52043.478359798995</v>
      </c>
      <c r="AP127" s="75">
        <v>10</v>
      </c>
      <c r="AQ127" s="28">
        <f t="shared" si="89"/>
        <v>1.2590758383346616E-3</v>
      </c>
      <c r="AR127" s="148">
        <f t="shared" si="90"/>
        <v>119632.24072858514</v>
      </c>
      <c r="AS127" s="25">
        <v>50.583333333333336</v>
      </c>
      <c r="AT127" s="56">
        <f t="shared" si="91"/>
        <v>1.1651476877480985E-3</v>
      </c>
      <c r="AU127" s="146">
        <f t="shared" si="92"/>
        <v>147608.86212105263</v>
      </c>
      <c r="AV127" s="77">
        <v>46.194444444444443</v>
      </c>
      <c r="AW127" s="28">
        <f t="shared" si="93"/>
        <v>1.1960896570969908E-3</v>
      </c>
      <c r="AX127" s="148">
        <f t="shared" si="94"/>
        <v>151528.80200112207</v>
      </c>
      <c r="AY127" s="59">
        <v>66</v>
      </c>
      <c r="AZ127" s="28">
        <f t="shared" si="95"/>
        <v>6.9211409395973156E-4</v>
      </c>
      <c r="BA127" s="148">
        <f t="shared" si="96"/>
        <v>65761.852764765092</v>
      </c>
      <c r="BB127" s="150">
        <f t="shared" si="97"/>
        <v>536575.23597532394</v>
      </c>
      <c r="BC127" s="45">
        <f t="shared" si="98"/>
        <v>46.50907826777533</v>
      </c>
      <c r="BD127" s="155">
        <f t="shared" si="99"/>
        <v>2829449.9250480244</v>
      </c>
      <c r="BE127" s="146">
        <v>1385245</v>
      </c>
      <c r="BF127" s="146">
        <f t="shared" si="100"/>
        <v>0</v>
      </c>
      <c r="BG127" s="146">
        <f t="shared" si="101"/>
        <v>1444204.9250480244</v>
      </c>
      <c r="BH127" s="56">
        <f t="shared" si="102"/>
        <v>8.5404393430833954E-4</v>
      </c>
      <c r="BI127" s="1">
        <f t="shared" si="103"/>
        <v>-744.73106198232165</v>
      </c>
      <c r="BJ127" s="155">
        <f t="shared" si="104"/>
        <v>2828705.1939860419</v>
      </c>
      <c r="BK127" s="63">
        <v>8</v>
      </c>
      <c r="BL127" s="1">
        <f t="shared" si="105"/>
        <v>0</v>
      </c>
      <c r="BM127" s="106">
        <v>1228</v>
      </c>
      <c r="BN127" s="21">
        <f t="shared" si="106"/>
        <v>0</v>
      </c>
      <c r="BO127" s="150">
        <f t="shared" si="107"/>
        <v>2828705.1939860419</v>
      </c>
      <c r="BP127" s="146">
        <f t="shared" si="108"/>
        <v>2828705.1939860419</v>
      </c>
      <c r="BQ127" s="56">
        <f t="shared" si="109"/>
        <v>9.0557587707404321E-4</v>
      </c>
      <c r="BR127" s="158">
        <f t="shared" si="110"/>
        <v>5894.1728291051459</v>
      </c>
      <c r="BS127" s="159">
        <f t="shared" si="113"/>
        <v>2834599</v>
      </c>
      <c r="BT127" s="66">
        <f t="shared" si="111"/>
        <v>245.69636820663951</v>
      </c>
      <c r="BU127" s="160"/>
    </row>
    <row r="128" spans="1:73" ht="15.6" x14ac:dyDescent="0.3">
      <c r="A128" s="2" t="s">
        <v>478</v>
      </c>
      <c r="B128" s="8" t="s">
        <v>179</v>
      </c>
      <c r="C128" s="138">
        <v>29227</v>
      </c>
      <c r="D128" s="142">
        <v>0</v>
      </c>
      <c r="E128" s="143">
        <v>0</v>
      </c>
      <c r="F128" s="144">
        <v>0</v>
      </c>
      <c r="G128" s="143">
        <v>0</v>
      </c>
      <c r="H128" s="143">
        <v>0</v>
      </c>
      <c r="I128" s="144">
        <v>0</v>
      </c>
      <c r="J128" s="143">
        <f t="shared" si="65"/>
        <v>0</v>
      </c>
      <c r="K128" s="33">
        <f t="shared" si="66"/>
        <v>0</v>
      </c>
      <c r="L128" s="25">
        <v>14267</v>
      </c>
      <c r="M128" s="28">
        <f t="shared" si="67"/>
        <v>4.3902027733945161E-3</v>
      </c>
      <c r="N128" s="146">
        <f t="shared" si="68"/>
        <v>556180.8538743431</v>
      </c>
      <c r="O128" s="30">
        <v>2159</v>
      </c>
      <c r="P128" s="30">
        <v>2912.5</v>
      </c>
      <c r="Q128" s="30">
        <f t="shared" si="112"/>
        <v>3615.25</v>
      </c>
      <c r="R128" s="28">
        <f t="shared" si="69"/>
        <v>3.6338845600238021E-3</v>
      </c>
      <c r="S128" s="148">
        <f t="shared" si="70"/>
        <v>460365.30014583183</v>
      </c>
      <c r="T128" s="150">
        <f t="shared" si="71"/>
        <v>1016546.1540201749</v>
      </c>
      <c r="U128" s="1">
        <f t="shared" si="72"/>
        <v>34.781063879979982</v>
      </c>
      <c r="V128" s="151">
        <v>126578159.82000199</v>
      </c>
      <c r="W128" s="40">
        <f t="shared" si="73"/>
        <v>6.748538059130607</v>
      </c>
      <c r="X128" s="28">
        <f t="shared" si="74"/>
        <v>4.8265148858731887E-3</v>
      </c>
      <c r="Y128" s="67">
        <f t="shared" si="75"/>
        <v>4330.8639210319907</v>
      </c>
      <c r="Z128" s="148">
        <f t="shared" si="76"/>
        <v>2904434.4508140306</v>
      </c>
      <c r="AA128" s="152">
        <v>33430899.476099998</v>
      </c>
      <c r="AB128" s="40">
        <f t="shared" si="77"/>
        <v>25.55173633933142</v>
      </c>
      <c r="AC128" s="40">
        <f t="shared" si="78"/>
        <v>5.0532294606091648E-3</v>
      </c>
      <c r="AD128" s="72">
        <f t="shared" si="79"/>
        <v>1143.8361609504909</v>
      </c>
      <c r="AE128" s="146">
        <f t="shared" si="80"/>
        <v>1792494.0709953795</v>
      </c>
      <c r="AF128" s="150">
        <f t="shared" si="81"/>
        <v>4696928.5218094103</v>
      </c>
      <c r="AG128" s="45">
        <f t="shared" si="82"/>
        <v>160.70511930096865</v>
      </c>
      <c r="AH128" s="25">
        <v>1090.8342</v>
      </c>
      <c r="AI128" s="28">
        <f t="shared" si="83"/>
        <v>1.1692632183664048E-3</v>
      </c>
      <c r="AJ128" s="146">
        <f t="shared" si="84"/>
        <v>222197.22522784132</v>
      </c>
      <c r="AK128" s="150">
        <f t="shared" si="85"/>
        <v>222197.22522784132</v>
      </c>
      <c r="AL128" s="1">
        <f t="shared" si="86"/>
        <v>7.6024643387224593</v>
      </c>
      <c r="AM128" s="50">
        <v>4613.7777777777774</v>
      </c>
      <c r="AN128" s="28">
        <f t="shared" si="87"/>
        <v>4.6404707970179593E-3</v>
      </c>
      <c r="AO128" s="146">
        <f t="shared" si="88"/>
        <v>146967.94432985657</v>
      </c>
      <c r="AP128" s="75">
        <v>36.333333333333336</v>
      </c>
      <c r="AQ128" s="28">
        <f t="shared" si="89"/>
        <v>4.5746422126159373E-3</v>
      </c>
      <c r="AR128" s="148">
        <f t="shared" si="90"/>
        <v>434663.80798052601</v>
      </c>
      <c r="AS128" s="25">
        <v>149.25</v>
      </c>
      <c r="AT128" s="56">
        <f t="shared" si="91"/>
        <v>3.4378575103078159E-3</v>
      </c>
      <c r="AU128" s="146">
        <f t="shared" si="92"/>
        <v>435531.2554510794</v>
      </c>
      <c r="AV128" s="77">
        <v>164.22222222222223</v>
      </c>
      <c r="AW128" s="28">
        <f t="shared" si="93"/>
        <v>4.2521239042437823E-3</v>
      </c>
      <c r="AX128" s="148">
        <f t="shared" si="94"/>
        <v>538688.08023489697</v>
      </c>
      <c r="AY128" s="59">
        <v>381</v>
      </c>
      <c r="AZ128" s="28">
        <f t="shared" si="95"/>
        <v>3.9953859060402686E-3</v>
      </c>
      <c r="BA128" s="148">
        <f t="shared" si="96"/>
        <v>379625.24096023489</v>
      </c>
      <c r="BB128" s="150">
        <f t="shared" si="97"/>
        <v>1935476.328956594</v>
      </c>
      <c r="BC128" s="45">
        <f t="shared" si="98"/>
        <v>66.222203064173328</v>
      </c>
      <c r="BD128" s="155">
        <f t="shared" si="99"/>
        <v>7871148.2300140206</v>
      </c>
      <c r="BE128" s="146">
        <v>4232351</v>
      </c>
      <c r="BF128" s="146">
        <f t="shared" si="100"/>
        <v>0</v>
      </c>
      <c r="BG128" s="146">
        <f t="shared" si="101"/>
        <v>3638797.2300140206</v>
      </c>
      <c r="BH128" s="56">
        <f t="shared" si="102"/>
        <v>2.1518363831698755E-3</v>
      </c>
      <c r="BI128" s="1">
        <f t="shared" si="103"/>
        <v>-1876.4132973418286</v>
      </c>
      <c r="BJ128" s="155">
        <f t="shared" si="104"/>
        <v>7869271.8167166784</v>
      </c>
      <c r="BK128" s="63">
        <v>7</v>
      </c>
      <c r="BL128" s="1">
        <f t="shared" si="105"/>
        <v>0</v>
      </c>
      <c r="BM128" s="106">
        <v>1132.29</v>
      </c>
      <c r="BN128" s="21">
        <f t="shared" si="106"/>
        <v>0</v>
      </c>
      <c r="BO128" s="150">
        <f t="shared" si="107"/>
        <v>7869271.8167166784</v>
      </c>
      <c r="BP128" s="146">
        <f t="shared" si="108"/>
        <v>7869271.8167166784</v>
      </c>
      <c r="BQ128" s="56">
        <f t="shared" si="109"/>
        <v>2.5192525338122666E-3</v>
      </c>
      <c r="BR128" s="158">
        <f t="shared" si="110"/>
        <v>16397.201173719484</v>
      </c>
      <c r="BS128" s="159">
        <f t="shared" si="113"/>
        <v>7885669</v>
      </c>
      <c r="BT128" s="66">
        <f t="shared" si="111"/>
        <v>269.80767783214151</v>
      </c>
      <c r="BU128" s="160"/>
    </row>
    <row r="129" spans="1:73" ht="15.6" x14ac:dyDescent="0.3">
      <c r="A129" s="2" t="s">
        <v>438</v>
      </c>
      <c r="B129" s="8" t="s">
        <v>139</v>
      </c>
      <c r="C129" s="138">
        <v>14832</v>
      </c>
      <c r="D129" s="142">
        <v>0</v>
      </c>
      <c r="E129" s="143">
        <v>0</v>
      </c>
      <c r="F129" s="144">
        <v>0</v>
      </c>
      <c r="G129" s="143">
        <v>0</v>
      </c>
      <c r="H129" s="143">
        <v>0</v>
      </c>
      <c r="I129" s="144">
        <v>0</v>
      </c>
      <c r="J129" s="143">
        <f t="shared" si="65"/>
        <v>0</v>
      </c>
      <c r="K129" s="33">
        <f t="shared" si="66"/>
        <v>0</v>
      </c>
      <c r="L129" s="25">
        <v>5403</v>
      </c>
      <c r="M129" s="28">
        <f t="shared" si="67"/>
        <v>1.6625965924616645E-3</v>
      </c>
      <c r="N129" s="146">
        <f t="shared" si="68"/>
        <v>210629.08484496217</v>
      </c>
      <c r="O129" s="30">
        <v>0</v>
      </c>
      <c r="P129" s="30">
        <v>243</v>
      </c>
      <c r="Q129" s="30">
        <f t="shared" si="112"/>
        <v>121.5</v>
      </c>
      <c r="R129" s="28">
        <f t="shared" si="69"/>
        <v>1.2212626347912094E-4</v>
      </c>
      <c r="S129" s="148">
        <f t="shared" si="70"/>
        <v>15471.788664053267</v>
      </c>
      <c r="T129" s="150">
        <f t="shared" si="71"/>
        <v>226100.87350901542</v>
      </c>
      <c r="U129" s="1">
        <f t="shared" si="72"/>
        <v>15.244125775958429</v>
      </c>
      <c r="V129" s="151">
        <v>85862401.7700001</v>
      </c>
      <c r="W129" s="40">
        <f t="shared" si="73"/>
        <v>2.5621019149835011</v>
      </c>
      <c r="X129" s="28">
        <f t="shared" si="74"/>
        <v>1.8324002803927501E-3</v>
      </c>
      <c r="Y129" s="67">
        <f t="shared" si="75"/>
        <v>5788.9968830906218</v>
      </c>
      <c r="Z129" s="148">
        <f t="shared" si="76"/>
        <v>1102676.9061940121</v>
      </c>
      <c r="AA129" s="152">
        <v>17749521.947499998</v>
      </c>
      <c r="AB129" s="40">
        <f t="shared" si="77"/>
        <v>12.394036563389536</v>
      </c>
      <c r="AC129" s="40">
        <f t="shared" si="78"/>
        <v>2.4511019472904408E-3</v>
      </c>
      <c r="AD129" s="72">
        <f t="shared" si="79"/>
        <v>1196.7045541734087</v>
      </c>
      <c r="AE129" s="146">
        <f t="shared" si="80"/>
        <v>869460.95406356221</v>
      </c>
      <c r="AF129" s="150">
        <f t="shared" si="81"/>
        <v>1972137.8602575744</v>
      </c>
      <c r="AG129" s="45">
        <f t="shared" si="82"/>
        <v>132.96506609072102</v>
      </c>
      <c r="AH129" s="25">
        <v>3972.7815000000001</v>
      </c>
      <c r="AI129" s="28">
        <f t="shared" si="83"/>
        <v>4.2584173493611707E-3</v>
      </c>
      <c r="AJ129" s="146">
        <f t="shared" si="84"/>
        <v>809234.82756270492</v>
      </c>
      <c r="AK129" s="150">
        <f t="shared" si="85"/>
        <v>809234.82756270492</v>
      </c>
      <c r="AL129" s="1">
        <f t="shared" si="86"/>
        <v>54.560061189502761</v>
      </c>
      <c r="AM129" s="50">
        <v>1556.5555555555557</v>
      </c>
      <c r="AN129" s="28">
        <f t="shared" si="87"/>
        <v>1.5655610103897648E-3</v>
      </c>
      <c r="AO129" s="146">
        <f t="shared" si="88"/>
        <v>49582.745692056662</v>
      </c>
      <c r="AP129" s="75">
        <v>8.3333333333333339</v>
      </c>
      <c r="AQ129" s="28">
        <f t="shared" si="89"/>
        <v>1.0492298652788846E-3</v>
      </c>
      <c r="AR129" s="148">
        <f t="shared" si="90"/>
        <v>99693.533940487614</v>
      </c>
      <c r="AS129" s="25">
        <v>36.583333333333336</v>
      </c>
      <c r="AT129" s="56">
        <f t="shared" si="91"/>
        <v>8.4266859130381427E-4</v>
      </c>
      <c r="AU129" s="146">
        <f t="shared" si="92"/>
        <v>106755.00901341367</v>
      </c>
      <c r="AV129" s="77">
        <v>17.444444444444443</v>
      </c>
      <c r="AW129" s="28">
        <f t="shared" si="93"/>
        <v>4.5168027940884555E-4</v>
      </c>
      <c r="AX129" s="148">
        <f t="shared" si="94"/>
        <v>57221.940863923417</v>
      </c>
      <c r="AY129" s="59">
        <v>30</v>
      </c>
      <c r="AZ129" s="28">
        <f t="shared" si="95"/>
        <v>3.1459731543624159E-4</v>
      </c>
      <c r="BA129" s="148">
        <f t="shared" si="96"/>
        <v>29891.751256711406</v>
      </c>
      <c r="BB129" s="150">
        <f t="shared" si="97"/>
        <v>343144.98076659278</v>
      </c>
      <c r="BC129" s="45">
        <f t="shared" si="98"/>
        <v>23.13544908081127</v>
      </c>
      <c r="BD129" s="155">
        <f t="shared" si="99"/>
        <v>3350618.5420958875</v>
      </c>
      <c r="BE129" s="146">
        <v>1810809</v>
      </c>
      <c r="BF129" s="146">
        <f t="shared" si="100"/>
        <v>0</v>
      </c>
      <c r="BG129" s="146">
        <f t="shared" si="101"/>
        <v>1539809.5420958875</v>
      </c>
      <c r="BH129" s="56">
        <f t="shared" si="102"/>
        <v>9.1058060847795848E-4</v>
      </c>
      <c r="BI129" s="1">
        <f t="shared" si="103"/>
        <v>-794.03135638624815</v>
      </c>
      <c r="BJ129" s="155">
        <f t="shared" si="104"/>
        <v>3349824.5107395011</v>
      </c>
      <c r="BK129" s="63">
        <v>7.7</v>
      </c>
      <c r="BL129" s="1">
        <f t="shared" si="105"/>
        <v>0</v>
      </c>
      <c r="BM129" s="106">
        <v>976</v>
      </c>
      <c r="BN129" s="21">
        <f t="shared" si="106"/>
        <v>0</v>
      </c>
      <c r="BO129" s="150">
        <f t="shared" si="107"/>
        <v>3349824.5107395011</v>
      </c>
      <c r="BP129" s="146">
        <f t="shared" si="108"/>
        <v>3349824.5107395011</v>
      </c>
      <c r="BQ129" s="56">
        <f t="shared" si="109"/>
        <v>1.0724059459453236E-3</v>
      </c>
      <c r="BR129" s="158">
        <f t="shared" si="110"/>
        <v>6980.0291155998893</v>
      </c>
      <c r="BS129" s="159">
        <f t="shared" si="113"/>
        <v>3356805</v>
      </c>
      <c r="BT129" s="66">
        <f t="shared" si="111"/>
        <v>226.32180420711975</v>
      </c>
      <c r="BU129" s="160"/>
    </row>
    <row r="130" spans="1:73" ht="15.6" x14ac:dyDescent="0.3">
      <c r="A130" s="2" t="s">
        <v>312</v>
      </c>
      <c r="B130" s="8" t="s">
        <v>13</v>
      </c>
      <c r="C130" s="138">
        <v>19672</v>
      </c>
      <c r="D130" s="142">
        <v>0</v>
      </c>
      <c r="E130" s="143">
        <v>0</v>
      </c>
      <c r="F130" s="144">
        <v>0</v>
      </c>
      <c r="G130" s="143">
        <v>0</v>
      </c>
      <c r="H130" s="143">
        <v>0</v>
      </c>
      <c r="I130" s="144">
        <v>0</v>
      </c>
      <c r="J130" s="143">
        <f t="shared" si="65"/>
        <v>0</v>
      </c>
      <c r="K130" s="33">
        <f t="shared" si="66"/>
        <v>0</v>
      </c>
      <c r="L130" s="25">
        <v>7525</v>
      </c>
      <c r="M130" s="28">
        <f t="shared" si="67"/>
        <v>2.315572711137151E-3</v>
      </c>
      <c r="N130" s="146">
        <f t="shared" si="68"/>
        <v>293352.55662749225</v>
      </c>
      <c r="O130" s="30">
        <v>1809</v>
      </c>
      <c r="P130" s="30">
        <v>744.5</v>
      </c>
      <c r="Q130" s="30">
        <f t="shared" si="112"/>
        <v>2181.25</v>
      </c>
      <c r="R130" s="28">
        <f t="shared" si="69"/>
        <v>2.1924931046405972E-3</v>
      </c>
      <c r="S130" s="148">
        <f t="shared" si="70"/>
        <v>277759.99196268467</v>
      </c>
      <c r="T130" s="150">
        <f t="shared" si="71"/>
        <v>571112.54859017697</v>
      </c>
      <c r="U130" s="1">
        <f t="shared" si="72"/>
        <v>29.031748098321319</v>
      </c>
      <c r="V130" s="151">
        <v>114038686.39</v>
      </c>
      <c r="W130" s="40">
        <f t="shared" si="73"/>
        <v>3.3934763390429126</v>
      </c>
      <c r="X130" s="28">
        <f t="shared" si="74"/>
        <v>2.4269943981554843E-3</v>
      </c>
      <c r="Y130" s="67">
        <f t="shared" si="75"/>
        <v>5797.005204859699</v>
      </c>
      <c r="Z130" s="148">
        <f t="shared" si="76"/>
        <v>1460483.663391867</v>
      </c>
      <c r="AA130" s="152">
        <v>34517647.938900001</v>
      </c>
      <c r="AB130" s="40">
        <f t="shared" si="77"/>
        <v>11.211296455801687</v>
      </c>
      <c r="AC130" s="40">
        <f t="shared" si="78"/>
        <v>2.2171977978214597E-3</v>
      </c>
      <c r="AD130" s="72">
        <f t="shared" si="79"/>
        <v>1754.6588012860921</v>
      </c>
      <c r="AE130" s="146">
        <f t="shared" si="80"/>
        <v>786489.89478896069</v>
      </c>
      <c r="AF130" s="150">
        <f t="shared" si="81"/>
        <v>2246973.5581808276</v>
      </c>
      <c r="AG130" s="45">
        <f t="shared" si="82"/>
        <v>114.2219173536411</v>
      </c>
      <c r="AH130" s="25">
        <v>4194.0159999999996</v>
      </c>
      <c r="AI130" s="28">
        <f t="shared" si="83"/>
        <v>4.4955582122747847E-3</v>
      </c>
      <c r="AJ130" s="146">
        <f t="shared" si="84"/>
        <v>854299.13891695905</v>
      </c>
      <c r="AK130" s="150">
        <f t="shared" si="85"/>
        <v>854299.13891695905</v>
      </c>
      <c r="AL130" s="1">
        <f t="shared" si="86"/>
        <v>43.427162409361479</v>
      </c>
      <c r="AM130" s="50">
        <v>1784.2222222222222</v>
      </c>
      <c r="AN130" s="28">
        <f t="shared" si="87"/>
        <v>1.7945448429465946E-3</v>
      </c>
      <c r="AO130" s="146">
        <f t="shared" si="88"/>
        <v>56834.872604971504</v>
      </c>
      <c r="AP130" s="75">
        <v>3.6666666666666665</v>
      </c>
      <c r="AQ130" s="28">
        <f t="shared" si="89"/>
        <v>4.6166114072270924E-4</v>
      </c>
      <c r="AR130" s="148">
        <f t="shared" si="90"/>
        <v>43865.154933814549</v>
      </c>
      <c r="AS130" s="25">
        <v>66.833333333333329</v>
      </c>
      <c r="AT130" s="56">
        <f t="shared" si="91"/>
        <v>1.5394537818352138E-3</v>
      </c>
      <c r="AU130" s="146">
        <f t="shared" si="92"/>
        <v>195028.51304956205</v>
      </c>
      <c r="AV130" s="77">
        <v>73.777777777777771</v>
      </c>
      <c r="AW130" s="28">
        <f t="shared" si="93"/>
        <v>1.910291118009385E-3</v>
      </c>
      <c r="AX130" s="148">
        <f t="shared" si="94"/>
        <v>242008.71804869521</v>
      </c>
      <c r="AY130" s="59">
        <v>77</v>
      </c>
      <c r="AZ130" s="28">
        <f t="shared" si="95"/>
        <v>8.0746644295302014E-4</v>
      </c>
      <c r="BA130" s="148">
        <f t="shared" si="96"/>
        <v>76722.161558892607</v>
      </c>
      <c r="BB130" s="150">
        <f t="shared" si="97"/>
        <v>614459.42019593599</v>
      </c>
      <c r="BC130" s="45">
        <f t="shared" si="98"/>
        <v>31.235228761485157</v>
      </c>
      <c r="BD130" s="155">
        <f t="shared" si="99"/>
        <v>4286844.6658838997</v>
      </c>
      <c r="BE130" s="146">
        <v>2321823</v>
      </c>
      <c r="BF130" s="146">
        <f t="shared" si="100"/>
        <v>0</v>
      </c>
      <c r="BG130" s="146">
        <f t="shared" si="101"/>
        <v>1965021.6658838997</v>
      </c>
      <c r="BH130" s="56">
        <f t="shared" si="102"/>
        <v>1.1620337290269296E-3</v>
      </c>
      <c r="BI130" s="1">
        <f t="shared" si="103"/>
        <v>-1013.2998764031527</v>
      </c>
      <c r="BJ130" s="155">
        <f t="shared" si="104"/>
        <v>4285831.3660074966</v>
      </c>
      <c r="BK130" s="63">
        <v>7.5</v>
      </c>
      <c r="BL130" s="1">
        <f t="shared" si="105"/>
        <v>0</v>
      </c>
      <c r="BM130" s="106">
        <v>690</v>
      </c>
      <c r="BN130" s="21">
        <f t="shared" si="106"/>
        <v>0</v>
      </c>
      <c r="BO130" s="150">
        <f t="shared" si="107"/>
        <v>4285831.3660074966</v>
      </c>
      <c r="BP130" s="146">
        <f t="shared" si="108"/>
        <v>4285831.3660074966</v>
      </c>
      <c r="BQ130" s="56">
        <f t="shared" si="109"/>
        <v>1.3720572601610018E-3</v>
      </c>
      <c r="BR130" s="158">
        <f t="shared" si="110"/>
        <v>8930.3865391681502</v>
      </c>
      <c r="BS130" s="159">
        <f t="shared" si="113"/>
        <v>4294762</v>
      </c>
      <c r="BT130" s="66">
        <f t="shared" si="111"/>
        <v>218.31852379015859</v>
      </c>
      <c r="BU130" s="160"/>
    </row>
    <row r="131" spans="1:73" ht="15.6" x14ac:dyDescent="0.3">
      <c r="A131" s="2" t="s">
        <v>379</v>
      </c>
      <c r="B131" s="8" t="s">
        <v>80</v>
      </c>
      <c r="C131" s="138">
        <v>12528</v>
      </c>
      <c r="D131" s="142">
        <v>0</v>
      </c>
      <c r="E131" s="143">
        <v>0</v>
      </c>
      <c r="F131" s="144">
        <v>0</v>
      </c>
      <c r="G131" s="143">
        <v>0</v>
      </c>
      <c r="H131" s="143">
        <v>0</v>
      </c>
      <c r="I131" s="144">
        <v>0</v>
      </c>
      <c r="J131" s="143">
        <f t="shared" si="65"/>
        <v>0</v>
      </c>
      <c r="K131" s="33">
        <f t="shared" si="66"/>
        <v>0</v>
      </c>
      <c r="L131" s="25">
        <v>4807</v>
      </c>
      <c r="M131" s="28">
        <f t="shared" si="67"/>
        <v>1.4791970793935261E-3</v>
      </c>
      <c r="N131" s="146">
        <f t="shared" si="68"/>
        <v>187394.78268549568</v>
      </c>
      <c r="O131" s="30">
        <v>0</v>
      </c>
      <c r="P131" s="30">
        <v>271.5</v>
      </c>
      <c r="Q131" s="30">
        <f t="shared" si="112"/>
        <v>135.75</v>
      </c>
      <c r="R131" s="28">
        <f t="shared" si="69"/>
        <v>1.3644971413407956E-4</v>
      </c>
      <c r="S131" s="148">
        <f t="shared" si="70"/>
        <v>17286.381161689143</v>
      </c>
      <c r="T131" s="150">
        <f t="shared" si="71"/>
        <v>204681.16384718483</v>
      </c>
      <c r="U131" s="1">
        <f t="shared" si="72"/>
        <v>16.337896220241447</v>
      </c>
      <c r="V131" s="151">
        <v>86786737.439999908</v>
      </c>
      <c r="W131" s="40">
        <f t="shared" si="73"/>
        <v>1.8084650792237473</v>
      </c>
      <c r="X131" s="28">
        <f t="shared" si="74"/>
        <v>1.2934036303826858E-3</v>
      </c>
      <c r="Y131" s="67">
        <f t="shared" si="75"/>
        <v>6927.4215708812189</v>
      </c>
      <c r="Z131" s="148">
        <f t="shared" si="76"/>
        <v>778326.83659314632</v>
      </c>
      <c r="AA131" s="152">
        <v>19895823.828299999</v>
      </c>
      <c r="AB131" s="40">
        <f t="shared" si="77"/>
        <v>7.888629561383218</v>
      </c>
      <c r="AC131" s="40">
        <f t="shared" si="78"/>
        <v>1.5600918377532489E-3</v>
      </c>
      <c r="AD131" s="72">
        <f t="shared" si="79"/>
        <v>1588.1085431273946</v>
      </c>
      <c r="AE131" s="146">
        <f t="shared" si="80"/>
        <v>553399.64099787234</v>
      </c>
      <c r="AF131" s="150">
        <f t="shared" si="81"/>
        <v>1331726.4775910187</v>
      </c>
      <c r="AG131" s="45">
        <f t="shared" si="82"/>
        <v>106.30000619340827</v>
      </c>
      <c r="AH131" s="25">
        <v>2468.2487000000001</v>
      </c>
      <c r="AI131" s="28">
        <f t="shared" si="83"/>
        <v>2.6457113452169863E-3</v>
      </c>
      <c r="AJ131" s="146">
        <f t="shared" si="84"/>
        <v>502769.35973608686</v>
      </c>
      <c r="AK131" s="150">
        <f t="shared" si="85"/>
        <v>502769.35973608686</v>
      </c>
      <c r="AL131" s="1">
        <f t="shared" si="86"/>
        <v>40.131653874208723</v>
      </c>
      <c r="AM131" s="50">
        <v>890.11111111111109</v>
      </c>
      <c r="AN131" s="28">
        <f t="shared" si="87"/>
        <v>8.9526085046986981E-4</v>
      </c>
      <c r="AO131" s="146">
        <f t="shared" si="88"/>
        <v>28353.728013353266</v>
      </c>
      <c r="AP131" s="75">
        <v>3</v>
      </c>
      <c r="AQ131" s="28">
        <f t="shared" si="89"/>
        <v>3.7772275150039846E-4</v>
      </c>
      <c r="AR131" s="148">
        <f t="shared" si="90"/>
        <v>35889.672218575543</v>
      </c>
      <c r="AS131" s="25">
        <v>36.5</v>
      </c>
      <c r="AT131" s="56">
        <f t="shared" si="91"/>
        <v>8.4074907287259816E-4</v>
      </c>
      <c r="AU131" s="146">
        <f t="shared" si="92"/>
        <v>106511.83131634438</v>
      </c>
      <c r="AV131" s="77">
        <v>30.888888888888889</v>
      </c>
      <c r="AW131" s="28">
        <f t="shared" si="93"/>
        <v>7.997905584436883E-4</v>
      </c>
      <c r="AX131" s="148">
        <f t="shared" si="94"/>
        <v>101322.92713484529</v>
      </c>
      <c r="AY131" s="59">
        <v>68</v>
      </c>
      <c r="AZ131" s="28">
        <f t="shared" si="95"/>
        <v>7.1308724832214762E-4</v>
      </c>
      <c r="BA131" s="148">
        <f t="shared" si="96"/>
        <v>67754.636181879192</v>
      </c>
      <c r="BB131" s="150">
        <f t="shared" si="97"/>
        <v>339832.79486499768</v>
      </c>
      <c r="BC131" s="45">
        <f t="shared" si="98"/>
        <v>27.125861659083466</v>
      </c>
      <c r="BD131" s="155">
        <f t="shared" si="99"/>
        <v>2379009.7960392879</v>
      </c>
      <c r="BE131" s="146">
        <v>1253953</v>
      </c>
      <c r="BF131" s="146">
        <f t="shared" si="100"/>
        <v>0</v>
      </c>
      <c r="BG131" s="146">
        <f t="shared" si="101"/>
        <v>1125056.7960392879</v>
      </c>
      <c r="BH131" s="56">
        <f t="shared" si="102"/>
        <v>6.6531273764890207E-4</v>
      </c>
      <c r="BI131" s="1">
        <f t="shared" si="103"/>
        <v>-580.15640853523985</v>
      </c>
      <c r="BJ131" s="155">
        <f t="shared" si="104"/>
        <v>2378429.6396307526</v>
      </c>
      <c r="BK131" s="63">
        <v>7</v>
      </c>
      <c r="BL131" s="1">
        <f t="shared" si="105"/>
        <v>0</v>
      </c>
      <c r="BM131" s="106">
        <v>850</v>
      </c>
      <c r="BN131" s="21">
        <f t="shared" si="106"/>
        <v>0</v>
      </c>
      <c r="BO131" s="150">
        <f t="shared" si="107"/>
        <v>2378429.6396307526</v>
      </c>
      <c r="BP131" s="146">
        <f t="shared" si="108"/>
        <v>2378429.6396307526</v>
      </c>
      <c r="BQ131" s="56">
        <f t="shared" si="109"/>
        <v>7.6142558494490722E-4</v>
      </c>
      <c r="BR131" s="158">
        <f t="shared" si="110"/>
        <v>4955.933685721192</v>
      </c>
      <c r="BS131" s="159">
        <f t="shared" si="113"/>
        <v>2383386</v>
      </c>
      <c r="BT131" s="66">
        <f t="shared" si="111"/>
        <v>190.24473180076629</v>
      </c>
      <c r="BU131" s="160"/>
    </row>
    <row r="132" spans="1:73" ht="15.6" x14ac:dyDescent="0.3">
      <c r="A132" s="2" t="s">
        <v>313</v>
      </c>
      <c r="B132" s="8" t="s">
        <v>14</v>
      </c>
      <c r="C132" s="138">
        <v>27782</v>
      </c>
      <c r="D132" s="142">
        <v>0</v>
      </c>
      <c r="E132" s="143">
        <v>0</v>
      </c>
      <c r="F132" s="144">
        <v>0</v>
      </c>
      <c r="G132" s="143">
        <v>0</v>
      </c>
      <c r="H132" s="143">
        <v>0</v>
      </c>
      <c r="I132" s="144">
        <v>0</v>
      </c>
      <c r="J132" s="143">
        <f t="shared" si="65"/>
        <v>0</v>
      </c>
      <c r="K132" s="33">
        <f t="shared" si="66"/>
        <v>0</v>
      </c>
      <c r="L132" s="25">
        <v>9588</v>
      </c>
      <c r="M132" s="28">
        <f t="shared" si="67"/>
        <v>2.9503935088881065E-3</v>
      </c>
      <c r="N132" s="146">
        <f t="shared" si="68"/>
        <v>373775.98843114887</v>
      </c>
      <c r="O132" s="30">
        <v>1680</v>
      </c>
      <c r="P132" s="30">
        <v>2975</v>
      </c>
      <c r="Q132" s="30">
        <f t="shared" si="112"/>
        <v>3167.5</v>
      </c>
      <c r="R132" s="28">
        <f t="shared" si="69"/>
        <v>3.1838266631285229E-3</v>
      </c>
      <c r="S132" s="148">
        <f t="shared" si="70"/>
        <v>403348.89377274667</v>
      </c>
      <c r="T132" s="150">
        <f t="shared" si="71"/>
        <v>777124.8822038956</v>
      </c>
      <c r="U132" s="1">
        <f t="shared" si="72"/>
        <v>27.972243978255548</v>
      </c>
      <c r="V132" s="151">
        <v>184997241.799999</v>
      </c>
      <c r="W132" s="40">
        <f t="shared" si="73"/>
        <v>4.1721677387733038</v>
      </c>
      <c r="X132" s="28">
        <f t="shared" si="74"/>
        <v>2.9839099255436993E-3</v>
      </c>
      <c r="Y132" s="67">
        <f t="shared" si="75"/>
        <v>6658.8885537397955</v>
      </c>
      <c r="Z132" s="148">
        <f t="shared" si="76"/>
        <v>1795616.7111887271</v>
      </c>
      <c r="AA132" s="152">
        <v>50692214.220899999</v>
      </c>
      <c r="AB132" s="40">
        <f t="shared" si="77"/>
        <v>15.225997440880708</v>
      </c>
      <c r="AC132" s="40">
        <f t="shared" si="78"/>
        <v>3.0111636177532403E-3</v>
      </c>
      <c r="AD132" s="72">
        <f t="shared" si="79"/>
        <v>1824.6423663127205</v>
      </c>
      <c r="AE132" s="146">
        <f t="shared" si="80"/>
        <v>1068127.4170694428</v>
      </c>
      <c r="AF132" s="150">
        <f t="shared" si="81"/>
        <v>2863744.1282581696</v>
      </c>
      <c r="AG132" s="45">
        <f t="shared" si="82"/>
        <v>103.07912059096428</v>
      </c>
      <c r="AH132" s="25">
        <v>1744.9285</v>
      </c>
      <c r="AI132" s="28">
        <f t="shared" si="83"/>
        <v>1.8703857228983684E-3</v>
      </c>
      <c r="AJ132" s="146">
        <f t="shared" si="84"/>
        <v>355432.81547367998</v>
      </c>
      <c r="AK132" s="150">
        <f t="shared" si="85"/>
        <v>355432.81547367998</v>
      </c>
      <c r="AL132" s="1">
        <f t="shared" si="86"/>
        <v>12.793636724270391</v>
      </c>
      <c r="AM132" s="50">
        <v>2522.1111111111113</v>
      </c>
      <c r="AN132" s="28">
        <f t="shared" si="87"/>
        <v>2.5367027892667054E-3</v>
      </c>
      <c r="AO132" s="146">
        <f t="shared" si="88"/>
        <v>80339.691945463215</v>
      </c>
      <c r="AP132" s="75">
        <v>17.666666666666668</v>
      </c>
      <c r="AQ132" s="28">
        <f t="shared" si="89"/>
        <v>2.2243673143912354E-3</v>
      </c>
      <c r="AR132" s="148">
        <f t="shared" si="90"/>
        <v>211350.29195383374</v>
      </c>
      <c r="AS132" s="25">
        <v>135.83333333333334</v>
      </c>
      <c r="AT132" s="56">
        <f t="shared" si="91"/>
        <v>3.1288150428820439E-3</v>
      </c>
      <c r="AU132" s="146">
        <f t="shared" si="92"/>
        <v>396379.64622292551</v>
      </c>
      <c r="AV132" s="77">
        <v>65.888888888888886</v>
      </c>
      <c r="AW132" s="28">
        <f t="shared" si="93"/>
        <v>1.7060280617162129E-3</v>
      </c>
      <c r="AX132" s="148">
        <f t="shared" si="94"/>
        <v>216131.27982360884</v>
      </c>
      <c r="AY132" s="59">
        <v>102</v>
      </c>
      <c r="AZ132" s="28">
        <f t="shared" si="95"/>
        <v>1.0696308724832215E-3</v>
      </c>
      <c r="BA132" s="148">
        <f t="shared" si="96"/>
        <v>101631.9542728188</v>
      </c>
      <c r="BB132" s="150">
        <f t="shared" si="97"/>
        <v>1005832.8642186502</v>
      </c>
      <c r="BC132" s="45">
        <f t="shared" si="98"/>
        <v>36.204480030906709</v>
      </c>
      <c r="BD132" s="155">
        <f t="shared" si="99"/>
        <v>5002134.6901543951</v>
      </c>
      <c r="BE132" s="146">
        <v>3190160</v>
      </c>
      <c r="BF132" s="146">
        <f t="shared" si="100"/>
        <v>0</v>
      </c>
      <c r="BG132" s="146">
        <f t="shared" si="101"/>
        <v>1811974.6901543951</v>
      </c>
      <c r="BH132" s="56">
        <f t="shared" si="102"/>
        <v>1.0715279849880961E-3</v>
      </c>
      <c r="BI132" s="1">
        <f t="shared" si="103"/>
        <v>-934.37836409462307</v>
      </c>
      <c r="BJ132" s="155">
        <f t="shared" si="104"/>
        <v>5001200.3117903005</v>
      </c>
      <c r="BK132" s="63">
        <v>5.5</v>
      </c>
      <c r="BL132" s="1">
        <f t="shared" si="105"/>
        <v>0</v>
      </c>
      <c r="BM132" s="106">
        <v>589</v>
      </c>
      <c r="BN132" s="21">
        <f t="shared" si="106"/>
        <v>0</v>
      </c>
      <c r="BO132" s="150">
        <f t="shared" si="107"/>
        <v>5001200.3117903005</v>
      </c>
      <c r="BP132" s="146">
        <f t="shared" si="108"/>
        <v>5001200.3117903005</v>
      </c>
      <c r="BQ132" s="56">
        <f t="shared" si="109"/>
        <v>1.6010740067226772E-3</v>
      </c>
      <c r="BR132" s="158">
        <f t="shared" si="110"/>
        <v>10421.000765063123</v>
      </c>
      <c r="BS132" s="159">
        <f t="shared" si="113"/>
        <v>5011621</v>
      </c>
      <c r="BT132" s="66">
        <f t="shared" si="111"/>
        <v>180.39093657764019</v>
      </c>
      <c r="BU132" s="160"/>
    </row>
    <row r="133" spans="1:73" ht="15.6" x14ac:dyDescent="0.3">
      <c r="A133" s="2" t="s">
        <v>380</v>
      </c>
      <c r="B133" s="8" t="s">
        <v>81</v>
      </c>
      <c r="C133" s="138">
        <v>9703</v>
      </c>
      <c r="D133" s="142">
        <v>0</v>
      </c>
      <c r="E133" s="143">
        <v>0</v>
      </c>
      <c r="F133" s="144">
        <v>0</v>
      </c>
      <c r="G133" s="143">
        <v>0</v>
      </c>
      <c r="H133" s="143">
        <v>0</v>
      </c>
      <c r="I133" s="144">
        <v>0</v>
      </c>
      <c r="J133" s="143">
        <f t="shared" si="65"/>
        <v>0</v>
      </c>
      <c r="K133" s="33">
        <f t="shared" si="66"/>
        <v>0</v>
      </c>
      <c r="L133" s="25">
        <v>3169</v>
      </c>
      <c r="M133" s="28">
        <f t="shared" si="67"/>
        <v>9.7515613575995094E-4</v>
      </c>
      <c r="N133" s="146">
        <f t="shared" si="68"/>
        <v>123539.43547541832</v>
      </c>
      <c r="O133" s="30">
        <v>1674</v>
      </c>
      <c r="P133" s="30">
        <v>0</v>
      </c>
      <c r="Q133" s="30">
        <f t="shared" si="112"/>
        <v>1674</v>
      </c>
      <c r="R133" s="28">
        <f t="shared" si="69"/>
        <v>1.6826285190456661E-3</v>
      </c>
      <c r="S133" s="148">
        <f t="shared" si="70"/>
        <v>213166.86603806721</v>
      </c>
      <c r="T133" s="150">
        <f t="shared" si="71"/>
        <v>336706.30151348549</v>
      </c>
      <c r="U133" s="1">
        <f t="shared" si="72"/>
        <v>34.701257499070955</v>
      </c>
      <c r="V133" s="151">
        <v>59970477.619999997</v>
      </c>
      <c r="W133" s="40">
        <f t="shared" si="73"/>
        <v>1.5699092743026914</v>
      </c>
      <c r="X133" s="28">
        <f t="shared" si="74"/>
        <v>1.1227899162012669E-3</v>
      </c>
      <c r="Y133" s="67">
        <f t="shared" si="75"/>
        <v>6180.6119365144796</v>
      </c>
      <c r="Z133" s="148">
        <f t="shared" si="76"/>
        <v>675657.23731349932</v>
      </c>
      <c r="AA133" s="152">
        <v>11450254.241999999</v>
      </c>
      <c r="AB133" s="40">
        <f t="shared" si="77"/>
        <v>8.222368430445897</v>
      </c>
      <c r="AC133" s="40">
        <f t="shared" si="78"/>
        <v>1.6260935788052638E-3</v>
      </c>
      <c r="AD133" s="72">
        <f t="shared" si="79"/>
        <v>1180.0736104297639</v>
      </c>
      <c r="AE133" s="146">
        <f t="shared" si="80"/>
        <v>576811.94206857169</v>
      </c>
      <c r="AF133" s="150">
        <f t="shared" si="81"/>
        <v>1252469.1793820709</v>
      </c>
      <c r="AG133" s="45">
        <f t="shared" si="82"/>
        <v>129.08061211811511</v>
      </c>
      <c r="AH133" s="25">
        <v>1006.7593000000001</v>
      </c>
      <c r="AI133" s="28">
        <f t="shared" si="83"/>
        <v>1.079143484168638E-3</v>
      </c>
      <c r="AJ133" s="146">
        <f t="shared" si="84"/>
        <v>205071.60752048649</v>
      </c>
      <c r="AK133" s="150">
        <f t="shared" si="85"/>
        <v>205071.60752048649</v>
      </c>
      <c r="AL133" s="1">
        <f t="shared" si="86"/>
        <v>21.134866280581932</v>
      </c>
      <c r="AM133" s="50">
        <v>896.30555555555554</v>
      </c>
      <c r="AN133" s="28">
        <f t="shared" si="87"/>
        <v>9.0149113288326324E-4</v>
      </c>
      <c r="AO133" s="146">
        <f t="shared" si="88"/>
        <v>28551.046742194161</v>
      </c>
      <c r="AP133" s="75">
        <v>3.6666666666666665</v>
      </c>
      <c r="AQ133" s="28">
        <f t="shared" si="89"/>
        <v>4.6166114072270924E-4</v>
      </c>
      <c r="AR133" s="148">
        <f t="shared" si="90"/>
        <v>43865.154933814549</v>
      </c>
      <c r="AS133" s="25">
        <v>37.583333333333336</v>
      </c>
      <c r="AT133" s="56">
        <f t="shared" si="91"/>
        <v>8.6570281247840594E-4</v>
      </c>
      <c r="AU133" s="146">
        <f t="shared" si="92"/>
        <v>109673.14137824503</v>
      </c>
      <c r="AV133" s="77">
        <v>30.694444444444443</v>
      </c>
      <c r="AW133" s="28">
        <f t="shared" si="93"/>
        <v>7.9475590564772984E-4</v>
      </c>
      <c r="AX133" s="148">
        <f t="shared" si="94"/>
        <v>100685.10295324105</v>
      </c>
      <c r="AY133" s="59">
        <v>120</v>
      </c>
      <c r="AZ133" s="28">
        <f t="shared" si="95"/>
        <v>1.2583892617449664E-3</v>
      </c>
      <c r="BA133" s="148">
        <f t="shared" si="96"/>
        <v>119567.00502684563</v>
      </c>
      <c r="BB133" s="150">
        <f t="shared" si="97"/>
        <v>402341.45103434037</v>
      </c>
      <c r="BC133" s="45">
        <f t="shared" si="98"/>
        <v>41.465675670858538</v>
      </c>
      <c r="BD133" s="155">
        <f t="shared" si="99"/>
        <v>2196588.5394503833</v>
      </c>
      <c r="BE133" s="146">
        <v>983970</v>
      </c>
      <c r="BF133" s="146">
        <f t="shared" si="100"/>
        <v>0</v>
      </c>
      <c r="BG133" s="146">
        <f t="shared" si="101"/>
        <v>1212618.5394503833</v>
      </c>
      <c r="BH133" s="56">
        <f t="shared" si="102"/>
        <v>7.1709318413590078E-4</v>
      </c>
      <c r="BI133" s="1">
        <f t="shared" si="103"/>
        <v>-625.30924593980706</v>
      </c>
      <c r="BJ133" s="155">
        <f t="shared" si="104"/>
        <v>2195963.2302044434</v>
      </c>
      <c r="BK133" s="63">
        <v>7.8</v>
      </c>
      <c r="BL133" s="1">
        <f t="shared" si="105"/>
        <v>0</v>
      </c>
      <c r="BM133" s="106">
        <v>818</v>
      </c>
      <c r="BN133" s="21">
        <f t="shared" si="106"/>
        <v>0</v>
      </c>
      <c r="BO133" s="150">
        <f t="shared" si="107"/>
        <v>2195963.2302044434</v>
      </c>
      <c r="BP133" s="146">
        <f t="shared" si="108"/>
        <v>2195963.2302044434</v>
      </c>
      <c r="BQ133" s="56">
        <f t="shared" si="109"/>
        <v>7.0301116300228725E-4</v>
      </c>
      <c r="BR133" s="158">
        <f t="shared" si="110"/>
        <v>4575.7284402429905</v>
      </c>
      <c r="BS133" s="159">
        <f t="shared" si="113"/>
        <v>2200539</v>
      </c>
      <c r="BT133" s="66">
        <f t="shared" si="111"/>
        <v>226.7895496238277</v>
      </c>
      <c r="BU133" s="160"/>
    </row>
    <row r="134" spans="1:73" ht="15.6" x14ac:dyDescent="0.3">
      <c r="A134" s="2" t="s">
        <v>520</v>
      </c>
      <c r="B134" s="8" t="s">
        <v>221</v>
      </c>
      <c r="C134" s="138">
        <v>6660</v>
      </c>
      <c r="D134" s="142">
        <v>0</v>
      </c>
      <c r="E134" s="143">
        <v>0</v>
      </c>
      <c r="F134" s="144">
        <v>0</v>
      </c>
      <c r="G134" s="143">
        <v>0</v>
      </c>
      <c r="H134" s="143">
        <v>0</v>
      </c>
      <c r="I134" s="144">
        <v>0</v>
      </c>
      <c r="J134" s="143">
        <f t="shared" si="65"/>
        <v>0</v>
      </c>
      <c r="K134" s="33">
        <f t="shared" si="66"/>
        <v>0</v>
      </c>
      <c r="L134" s="25">
        <v>2514</v>
      </c>
      <c r="M134" s="28">
        <f t="shared" si="67"/>
        <v>7.7360130176728202E-4</v>
      </c>
      <c r="N134" s="146">
        <f t="shared" si="68"/>
        <v>98005.093337078462</v>
      </c>
      <c r="O134" s="30">
        <v>0</v>
      </c>
      <c r="P134" s="30">
        <v>0</v>
      </c>
      <c r="Q134" s="30">
        <f t="shared" si="112"/>
        <v>0</v>
      </c>
      <c r="R134" s="28">
        <f t="shared" si="69"/>
        <v>0</v>
      </c>
      <c r="S134" s="148">
        <f t="shared" si="70"/>
        <v>0</v>
      </c>
      <c r="T134" s="150">
        <f t="shared" si="71"/>
        <v>98005.093337078462</v>
      </c>
      <c r="U134" s="1">
        <f t="shared" si="72"/>
        <v>14.715479480041811</v>
      </c>
      <c r="V134" s="151">
        <v>37289012.210000105</v>
      </c>
      <c r="W134" s="40">
        <f t="shared" si="73"/>
        <v>1.1895085809783073</v>
      </c>
      <c r="X134" s="28">
        <f t="shared" si="74"/>
        <v>8.5072956878386652E-4</v>
      </c>
      <c r="Y134" s="67">
        <f t="shared" si="75"/>
        <v>5598.950782282298</v>
      </c>
      <c r="Z134" s="148">
        <f t="shared" si="76"/>
        <v>511940.46352868667</v>
      </c>
      <c r="AA134" s="152">
        <v>6616274.0923999995</v>
      </c>
      <c r="AB134" s="40">
        <f t="shared" si="77"/>
        <v>6.7040148851980783</v>
      </c>
      <c r="AC134" s="40">
        <f t="shared" si="78"/>
        <v>1.3258169649355308E-3</v>
      </c>
      <c r="AD134" s="72">
        <f t="shared" si="79"/>
        <v>993.43454840840832</v>
      </c>
      <c r="AE134" s="146">
        <f t="shared" si="80"/>
        <v>470297.07781873405</v>
      </c>
      <c r="AF134" s="150">
        <f t="shared" si="81"/>
        <v>982237.54134742077</v>
      </c>
      <c r="AG134" s="45">
        <f t="shared" si="82"/>
        <v>147.48311431642955</v>
      </c>
      <c r="AH134" s="25">
        <v>2648.1284000000001</v>
      </c>
      <c r="AI134" s="28">
        <f t="shared" si="83"/>
        <v>2.8385240723397547E-3</v>
      </c>
      <c r="AJ134" s="146">
        <f t="shared" si="84"/>
        <v>539409.91447375144</v>
      </c>
      <c r="AK134" s="150">
        <f t="shared" si="85"/>
        <v>539409.91447375144</v>
      </c>
      <c r="AL134" s="1">
        <f t="shared" si="86"/>
        <v>80.992479650713435</v>
      </c>
      <c r="AM134" s="50">
        <v>630.5</v>
      </c>
      <c r="AN134" s="28">
        <f t="shared" si="87"/>
        <v>6.3414775883051757E-4</v>
      </c>
      <c r="AO134" s="146">
        <f t="shared" si="88"/>
        <v>20084.038149016742</v>
      </c>
      <c r="AP134" s="75">
        <v>3</v>
      </c>
      <c r="AQ134" s="28">
        <f t="shared" si="89"/>
        <v>3.7772275150039846E-4</v>
      </c>
      <c r="AR134" s="148">
        <f t="shared" si="90"/>
        <v>35889.672218575543</v>
      </c>
      <c r="AS134" s="25">
        <v>30.333333333333332</v>
      </c>
      <c r="AT134" s="56">
        <f t="shared" si="91"/>
        <v>6.987047089626158E-4</v>
      </c>
      <c r="AU134" s="146">
        <f t="shared" si="92"/>
        <v>88516.681733217702</v>
      </c>
      <c r="AV134" s="77">
        <v>10.5</v>
      </c>
      <c r="AW134" s="28">
        <f t="shared" si="93"/>
        <v>2.7187125098175738E-4</v>
      </c>
      <c r="AX134" s="148">
        <f t="shared" si="94"/>
        <v>34442.505806629066</v>
      </c>
      <c r="AY134" s="59">
        <v>23</v>
      </c>
      <c r="AZ134" s="28">
        <f t="shared" si="95"/>
        <v>2.4119127516778523E-4</v>
      </c>
      <c r="BA134" s="148">
        <f t="shared" si="96"/>
        <v>22917.009296812081</v>
      </c>
      <c r="BB134" s="150">
        <f t="shared" si="97"/>
        <v>201849.90720425113</v>
      </c>
      <c r="BC134" s="45">
        <f t="shared" si="98"/>
        <v>30.307793874512182</v>
      </c>
      <c r="BD134" s="155">
        <f t="shared" si="99"/>
        <v>1821502.456362502</v>
      </c>
      <c r="BE134" s="146">
        <v>794999</v>
      </c>
      <c r="BF134" s="146">
        <f t="shared" si="100"/>
        <v>0</v>
      </c>
      <c r="BG134" s="146">
        <f t="shared" si="101"/>
        <v>1026503.456362502</v>
      </c>
      <c r="BH134" s="56">
        <f t="shared" si="102"/>
        <v>6.0703230909130688E-4</v>
      </c>
      <c r="BI134" s="1">
        <f t="shared" si="103"/>
        <v>-529.33555060404524</v>
      </c>
      <c r="BJ134" s="155">
        <f t="shared" si="104"/>
        <v>1820973.1208118978</v>
      </c>
      <c r="BK134" s="63">
        <v>7.5</v>
      </c>
      <c r="BL134" s="1">
        <f t="shared" si="105"/>
        <v>0</v>
      </c>
      <c r="BM134" s="106">
        <v>756</v>
      </c>
      <c r="BN134" s="21">
        <f t="shared" si="106"/>
        <v>0</v>
      </c>
      <c r="BO134" s="150">
        <f t="shared" si="107"/>
        <v>1820973.1208118978</v>
      </c>
      <c r="BP134" s="146">
        <f t="shared" si="108"/>
        <v>1820973.1208118978</v>
      </c>
      <c r="BQ134" s="56">
        <f t="shared" si="109"/>
        <v>5.8296259875840171E-4</v>
      </c>
      <c r="BR134" s="158">
        <f t="shared" si="110"/>
        <v>3794.3615736413326</v>
      </c>
      <c r="BS134" s="159">
        <f t="shared" si="113"/>
        <v>1824767</v>
      </c>
      <c r="BT134" s="66">
        <f t="shared" si="111"/>
        <v>273.98903903903903</v>
      </c>
      <c r="BU134" s="160"/>
    </row>
    <row r="135" spans="1:73" ht="15.6" x14ac:dyDescent="0.3">
      <c r="A135" s="2" t="s">
        <v>354</v>
      </c>
      <c r="B135" s="8" t="s">
        <v>55</v>
      </c>
      <c r="C135" s="138">
        <v>19648</v>
      </c>
      <c r="D135" s="142">
        <v>0</v>
      </c>
      <c r="E135" s="143">
        <v>0</v>
      </c>
      <c r="F135" s="144">
        <v>0</v>
      </c>
      <c r="G135" s="143">
        <v>0</v>
      </c>
      <c r="H135" s="143">
        <v>0</v>
      </c>
      <c r="I135" s="144">
        <v>0</v>
      </c>
      <c r="J135" s="143">
        <f t="shared" ref="J135:J198" si="114">SUM(D135:I135)</f>
        <v>0</v>
      </c>
      <c r="K135" s="33">
        <f t="shared" ref="K135:K198" si="115">J135/C135</f>
        <v>0</v>
      </c>
      <c r="L135" s="25">
        <v>6715</v>
      </c>
      <c r="M135" s="28">
        <f t="shared" ref="M135:M198" si="116">L135/$L$6</f>
        <v>2.0663216950546136E-3</v>
      </c>
      <c r="N135" s="146">
        <f t="shared" ref="N135:N198" si="117">$N$6*M135</f>
        <v>261775.73657855284</v>
      </c>
      <c r="O135" s="30">
        <v>925</v>
      </c>
      <c r="P135" s="30">
        <v>781.5</v>
      </c>
      <c r="Q135" s="30">
        <f t="shared" si="112"/>
        <v>1315.75</v>
      </c>
      <c r="R135" s="28">
        <f t="shared" ref="R135:R198" si="118">Q135/$Q$6</f>
        <v>1.3225319438078466E-3</v>
      </c>
      <c r="S135" s="148">
        <f t="shared" ref="S135:S198" si="119">$S$6*R135</f>
        <v>167547.3739483793</v>
      </c>
      <c r="T135" s="150">
        <f t="shared" ref="T135:T198" si="120">N135+S135</f>
        <v>429323.11052693217</v>
      </c>
      <c r="U135" s="1">
        <f t="shared" ref="U135:U198" si="121">T135/C135</f>
        <v>21.850728345222524</v>
      </c>
      <c r="V135" s="151">
        <v>106739580.230001</v>
      </c>
      <c r="W135" s="40">
        <f t="shared" ref="W135:W198" si="122">C135*C135/V135</f>
        <v>3.6166893589815308</v>
      </c>
      <c r="X135" s="28">
        <f t="shared" ref="X135:X198" si="123">W135/$W$6</f>
        <v>2.5866350423979561E-3</v>
      </c>
      <c r="Y135" s="67">
        <f t="shared" ref="Y135:Y198" si="124">V135/C135</f>
        <v>5432.5926419992365</v>
      </c>
      <c r="Z135" s="148">
        <f t="shared" ref="Z135:Z198" si="125">$Z$6*X135</f>
        <v>1556550.0379606253</v>
      </c>
      <c r="AA135" s="152">
        <v>25002849.104799997</v>
      </c>
      <c r="AB135" s="40">
        <f t="shared" ref="AB135:AB198" si="126">C135*C135/AA135</f>
        <v>15.439996553268326</v>
      </c>
      <c r="AC135" s="40">
        <f t="shared" ref="AC135:AC198" si="127">AB135/$AB$6</f>
        <v>3.0534850711723084E-3</v>
      </c>
      <c r="AD135" s="72">
        <f t="shared" ref="AD135:AD198" si="128">AA135/C135</f>
        <v>1272.5391441775243</v>
      </c>
      <c r="AE135" s="146">
        <f t="shared" ref="AE135:AE198" si="129">$AE$6*AC135</f>
        <v>1083139.7878554789</v>
      </c>
      <c r="AF135" s="150">
        <f t="shared" ref="AF135:AF198" si="130">Z135+AE135</f>
        <v>2639689.8258161042</v>
      </c>
      <c r="AG135" s="45">
        <f t="shared" ref="AG135:AG198" si="131">AF135/C135</f>
        <v>134.3490342943864</v>
      </c>
      <c r="AH135" s="25">
        <v>5386.0824000000002</v>
      </c>
      <c r="AI135" s="28">
        <f t="shared" ref="AI135:AI198" si="132">AH135/$AH$6</f>
        <v>5.7733320438712408E-3</v>
      </c>
      <c r="AJ135" s="146">
        <f t="shared" ref="AJ135:AJ198" si="133">$AJ$6*AI135</f>
        <v>1097116.8341884697</v>
      </c>
      <c r="AK135" s="150">
        <f t="shared" ref="AK135:AK198" si="134">AJ135</f>
        <v>1097116.8341884697</v>
      </c>
      <c r="AL135" s="1">
        <f t="shared" ref="AL135:AL198" si="135">AK135/C135</f>
        <v>55.838601088582536</v>
      </c>
      <c r="AM135" s="50">
        <v>2266.6944444444443</v>
      </c>
      <c r="AN135" s="28">
        <f t="shared" ref="AN135:AN198" si="136">AM135/$AM$6</f>
        <v>2.2798084090373187E-3</v>
      </c>
      <c r="AO135" s="146">
        <f t="shared" ref="AO135:AO198" si="137">AN135*$AO$6</f>
        <v>72203.612520835086</v>
      </c>
      <c r="AP135" s="75">
        <v>16</v>
      </c>
      <c r="AQ135" s="28">
        <f t="shared" ref="AQ135:AQ198" si="138">AP135/$AP$6</f>
        <v>2.0145213413354586E-3</v>
      </c>
      <c r="AR135" s="148">
        <f t="shared" ref="AR135:AR198" si="139">AQ135*$AR$6</f>
        <v>191411.58516573624</v>
      </c>
      <c r="AS135" s="25">
        <v>78.666666666666671</v>
      </c>
      <c r="AT135" s="56">
        <f t="shared" ref="AT135:AT198" si="140">AS135/$AS$6</f>
        <v>1.812025399067883E-3</v>
      </c>
      <c r="AU135" s="146">
        <f t="shared" ref="AU135:AU198" si="141">AT135*$AU$6</f>
        <v>229559.74603339977</v>
      </c>
      <c r="AV135" s="77">
        <v>59.305555555555557</v>
      </c>
      <c r="AW135" s="28">
        <f t="shared" ref="AW135:AW198" si="142">AV135/$AV$6</f>
        <v>1.5355691027673334E-3</v>
      </c>
      <c r="AX135" s="148">
        <f t="shared" ref="AX135:AX198" si="143">$AX$6*AW135</f>
        <v>194536.37538929383</v>
      </c>
      <c r="AY135" s="59">
        <v>184</v>
      </c>
      <c r="AZ135" s="28">
        <f t="shared" ref="AZ135:AZ198" si="144">AY135/$AY$6</f>
        <v>1.9295302013422819E-3</v>
      </c>
      <c r="BA135" s="148">
        <f t="shared" ref="BA135:BA198" si="145">AZ135*$BA$6</f>
        <v>183336.07437449665</v>
      </c>
      <c r="BB135" s="150">
        <f t="shared" ref="BB135:BB198" si="146">BA135+AX135+AU135+AR135+AO135</f>
        <v>871047.3934837617</v>
      </c>
      <c r="BC135" s="45">
        <f t="shared" ref="BC135:BC198" si="147">BB135/C135</f>
        <v>44.332623854018813</v>
      </c>
      <c r="BD135" s="155">
        <f t="shared" ref="BD135:BD198" si="148">J135+T135+AF135+AK135+BB135</f>
        <v>5037177.164015268</v>
      </c>
      <c r="BE135" s="146">
        <v>2479983</v>
      </c>
      <c r="BF135" s="146">
        <f t="shared" ref="BF135:BF198" si="149">IF(BD135&gt;BE135,0,BE135-BD135)</f>
        <v>0</v>
      </c>
      <c r="BG135" s="146">
        <f t="shared" ref="BG135:BG198" si="150">IF(BD135&lt;BE135,0,BD135-BE135)</f>
        <v>2557194.164015268</v>
      </c>
      <c r="BH135" s="56">
        <f t="shared" ref="BH135:BH198" si="151">BG135/$BG$6</f>
        <v>1.5122204105163962E-3</v>
      </c>
      <c r="BI135" s="1">
        <f t="shared" ref="BI135:BI198" si="152">$BI$6*BH135</f>
        <v>-1318.6646108402915</v>
      </c>
      <c r="BJ135" s="155">
        <f t="shared" ref="BJ135:BJ198" si="153">BD135+BF135+BI135</f>
        <v>5035858.4994044276</v>
      </c>
      <c r="BK135" s="63">
        <v>7</v>
      </c>
      <c r="BL135" s="1">
        <f t="shared" ref="BL135:BL198" si="154">IF(BK135&gt;=5,0,BJ135*(5-BK135)/5*-0.25)</f>
        <v>0</v>
      </c>
      <c r="BM135" s="106">
        <v>714</v>
      </c>
      <c r="BN135" s="21">
        <f t="shared" ref="BN135:BN198" si="155">IF(BM135&gt;=441,0,BJ135*(441-BM135)/441*-0.25)</f>
        <v>0</v>
      </c>
      <c r="BO135" s="150">
        <f t="shared" ref="BO135:BO198" si="156">BJ135+BL135+BN135</f>
        <v>5035858.4994044276</v>
      </c>
      <c r="BP135" s="146">
        <f t="shared" ref="BP135:BP198" si="157">IF(BK135&lt;5,0,IF(BM135&lt;441,0,IF(BF135&lt;&gt;0,0,BO135)))</f>
        <v>5035858.4994044276</v>
      </c>
      <c r="BQ135" s="56">
        <f t="shared" ref="BQ135:BQ198" si="158">BP135/$BP$6</f>
        <v>1.612169407796351E-3</v>
      </c>
      <c r="BR135" s="158">
        <f t="shared" ref="BR135:BR198" si="159">$BR$6*BQ135</f>
        <v>10493.218028345111</v>
      </c>
      <c r="BS135" s="159">
        <f t="shared" si="113"/>
        <v>5046352</v>
      </c>
      <c r="BT135" s="66">
        <f t="shared" ref="BT135:BT198" si="160">BS135/C135</f>
        <v>256.83794788273616</v>
      </c>
      <c r="BU135" s="160"/>
    </row>
    <row r="136" spans="1:73" ht="15.6" x14ac:dyDescent="0.3">
      <c r="A136" s="2" t="s">
        <v>418</v>
      </c>
      <c r="B136" s="8" t="s">
        <v>119</v>
      </c>
      <c r="C136" s="138">
        <v>13298</v>
      </c>
      <c r="D136" s="142">
        <v>0</v>
      </c>
      <c r="E136" s="143">
        <v>0</v>
      </c>
      <c r="F136" s="144">
        <v>0</v>
      </c>
      <c r="G136" s="143">
        <v>0</v>
      </c>
      <c r="H136" s="143">
        <v>0</v>
      </c>
      <c r="I136" s="144">
        <v>0</v>
      </c>
      <c r="J136" s="143">
        <f t="shared" si="114"/>
        <v>0</v>
      </c>
      <c r="K136" s="33">
        <f t="shared" si="115"/>
        <v>0</v>
      </c>
      <c r="L136" s="25">
        <v>4095</v>
      </c>
      <c r="M136" s="28">
        <f t="shared" si="116"/>
        <v>1.2601023590839379E-3</v>
      </c>
      <c r="N136" s="146">
        <f t="shared" si="117"/>
        <v>159638.36802519343</v>
      </c>
      <c r="O136" s="30">
        <v>2239</v>
      </c>
      <c r="P136" s="30">
        <v>148</v>
      </c>
      <c r="Q136" s="30">
        <f t="shared" ref="Q136:Q199" si="161">O136+P136/2</f>
        <v>2313</v>
      </c>
      <c r="R136" s="28">
        <f t="shared" si="118"/>
        <v>2.3249222010469687E-3</v>
      </c>
      <c r="S136" s="148">
        <f t="shared" si="119"/>
        <v>294537.01382679178</v>
      </c>
      <c r="T136" s="150">
        <f t="shared" si="120"/>
        <v>454175.38185198524</v>
      </c>
      <c r="U136" s="1">
        <f t="shared" si="121"/>
        <v>34.153660840125227</v>
      </c>
      <c r="V136" s="151">
        <v>113010525.14999999</v>
      </c>
      <c r="W136" s="40">
        <f t="shared" si="122"/>
        <v>1.5647817206873675</v>
      </c>
      <c r="X136" s="28">
        <f t="shared" si="123"/>
        <v>1.1191227198936178E-3</v>
      </c>
      <c r="Y136" s="67">
        <f t="shared" si="124"/>
        <v>8498.3099075048867</v>
      </c>
      <c r="Z136" s="148">
        <f t="shared" si="125"/>
        <v>673450.4418211641</v>
      </c>
      <c r="AA136" s="152">
        <v>26911024.5922</v>
      </c>
      <c r="AB136" s="40">
        <f t="shared" si="126"/>
        <v>6.571165783530037</v>
      </c>
      <c r="AC136" s="40">
        <f t="shared" si="127"/>
        <v>1.2995441126546054E-3</v>
      </c>
      <c r="AD136" s="72">
        <f t="shared" si="128"/>
        <v>2023.6896219130697</v>
      </c>
      <c r="AE136" s="146">
        <f t="shared" si="129"/>
        <v>460977.50658041961</v>
      </c>
      <c r="AF136" s="150">
        <f t="shared" si="130"/>
        <v>1134427.9484015838</v>
      </c>
      <c r="AG136" s="45">
        <f t="shared" si="131"/>
        <v>85.308162761436591</v>
      </c>
      <c r="AH136" s="25">
        <v>775.27949999999998</v>
      </c>
      <c r="AI136" s="28">
        <f t="shared" si="132"/>
        <v>8.3102070259943915E-4</v>
      </c>
      <c r="AJ136" s="146">
        <f t="shared" si="133"/>
        <v>157920.38210392394</v>
      </c>
      <c r="AK136" s="150">
        <f t="shared" si="134"/>
        <v>157920.38210392394</v>
      </c>
      <c r="AL136" s="1">
        <f t="shared" si="135"/>
        <v>11.875498729427278</v>
      </c>
      <c r="AM136" s="50">
        <v>977.11111111111109</v>
      </c>
      <c r="AN136" s="28">
        <f t="shared" si="136"/>
        <v>9.8276418911896583E-4</v>
      </c>
      <c r="AO136" s="146">
        <f t="shared" si="137"/>
        <v>31125.038590616481</v>
      </c>
      <c r="AP136" s="75">
        <v>5.666666666666667</v>
      </c>
      <c r="AQ136" s="28">
        <f t="shared" si="138"/>
        <v>7.1347630838964162E-4</v>
      </c>
      <c r="AR136" s="148">
        <f t="shared" si="139"/>
        <v>67791.603079531589</v>
      </c>
      <c r="AS136" s="25">
        <v>34.083333333333336</v>
      </c>
      <c r="AT136" s="56">
        <f t="shared" si="140"/>
        <v>7.8508303836733492E-4</v>
      </c>
      <c r="AU136" s="146">
        <f t="shared" si="141"/>
        <v>99459.678101335288</v>
      </c>
      <c r="AV136" s="77">
        <v>28.888888888888889</v>
      </c>
      <c r="AW136" s="28">
        <f t="shared" si="142"/>
        <v>7.4800555825668691E-4</v>
      </c>
      <c r="AX136" s="148">
        <f t="shared" si="143"/>
        <v>94762.449838344517</v>
      </c>
      <c r="AY136" s="59">
        <v>4</v>
      </c>
      <c r="AZ136" s="28">
        <f t="shared" si="144"/>
        <v>4.1946308724832213E-5</v>
      </c>
      <c r="BA136" s="148">
        <f t="shared" si="145"/>
        <v>3985.5668342281874</v>
      </c>
      <c r="BB136" s="150">
        <f t="shared" si="146"/>
        <v>297124.33644405607</v>
      </c>
      <c r="BC136" s="45">
        <f t="shared" si="147"/>
        <v>22.34353560265123</v>
      </c>
      <c r="BD136" s="155">
        <f t="shared" si="148"/>
        <v>2043648.048801549</v>
      </c>
      <c r="BE136" s="146">
        <v>1330456</v>
      </c>
      <c r="BF136" s="146">
        <f t="shared" si="149"/>
        <v>0</v>
      </c>
      <c r="BG136" s="146">
        <f t="shared" si="150"/>
        <v>713192.04880154901</v>
      </c>
      <c r="BH136" s="56">
        <f t="shared" si="151"/>
        <v>4.2175271162134124E-4</v>
      </c>
      <c r="BI136" s="1">
        <f t="shared" si="152"/>
        <v>-367.77071085231438</v>
      </c>
      <c r="BJ136" s="155">
        <f t="shared" si="153"/>
        <v>2043280.2780906968</v>
      </c>
      <c r="BK136" s="63">
        <v>6.5</v>
      </c>
      <c r="BL136" s="1">
        <f t="shared" si="154"/>
        <v>0</v>
      </c>
      <c r="BM136" s="106">
        <v>577.46</v>
      </c>
      <c r="BN136" s="21">
        <f t="shared" si="155"/>
        <v>0</v>
      </c>
      <c r="BO136" s="150">
        <f t="shared" si="156"/>
        <v>2043280.2780906968</v>
      </c>
      <c r="BP136" s="146">
        <f t="shared" si="157"/>
        <v>2043280.2780906968</v>
      </c>
      <c r="BQ136" s="56">
        <f t="shared" si="158"/>
        <v>6.5413155597621034E-4</v>
      </c>
      <c r="BR136" s="158">
        <f t="shared" si="159"/>
        <v>4257.5829828338119</v>
      </c>
      <c r="BS136" s="159">
        <f t="shared" ref="BS136:BS199" si="162">ROUND(BJ136+BL136+BR136,0)</f>
        <v>2047538</v>
      </c>
      <c r="BT136" s="66">
        <f t="shared" si="160"/>
        <v>153.97337945555722</v>
      </c>
      <c r="BU136" s="160"/>
    </row>
    <row r="137" spans="1:73" ht="15.6" x14ac:dyDescent="0.3">
      <c r="A137" s="2" t="s">
        <v>573</v>
      </c>
      <c r="B137" s="8" t="s">
        <v>276</v>
      </c>
      <c r="C137" s="138">
        <v>12406</v>
      </c>
      <c r="D137" s="142">
        <v>0</v>
      </c>
      <c r="E137" s="143">
        <v>0</v>
      </c>
      <c r="F137" s="144">
        <v>0</v>
      </c>
      <c r="G137" s="143">
        <v>0</v>
      </c>
      <c r="H137" s="143">
        <v>0</v>
      </c>
      <c r="I137" s="144">
        <v>0</v>
      </c>
      <c r="J137" s="143">
        <f t="shared" si="114"/>
        <v>0</v>
      </c>
      <c r="K137" s="33">
        <f t="shared" si="115"/>
        <v>0</v>
      </c>
      <c r="L137" s="25">
        <v>3518</v>
      </c>
      <c r="M137" s="28">
        <f t="shared" si="116"/>
        <v>1.0825494747881059E-3</v>
      </c>
      <c r="N137" s="146">
        <f t="shared" si="117"/>
        <v>137144.75670638107</v>
      </c>
      <c r="O137" s="30">
        <v>316</v>
      </c>
      <c r="P137" s="30">
        <v>145</v>
      </c>
      <c r="Q137" s="30">
        <f t="shared" si="161"/>
        <v>388.5</v>
      </c>
      <c r="R137" s="28">
        <f t="shared" si="118"/>
        <v>3.9050249680360892E-4</v>
      </c>
      <c r="S137" s="148">
        <f t="shared" si="119"/>
        <v>49471.521777651804</v>
      </c>
      <c r="T137" s="150">
        <f t="shared" si="120"/>
        <v>186616.27848403287</v>
      </c>
      <c r="U137" s="1">
        <f t="shared" si="121"/>
        <v>15.04242128679936</v>
      </c>
      <c r="V137" s="151">
        <v>40726899.299999908</v>
      </c>
      <c r="W137" s="40">
        <f t="shared" si="122"/>
        <v>3.7790462481881195</v>
      </c>
      <c r="X137" s="28">
        <f t="shared" si="123"/>
        <v>2.7027517384458429E-3</v>
      </c>
      <c r="Y137" s="67">
        <f t="shared" si="124"/>
        <v>3282.8388924713772</v>
      </c>
      <c r="Z137" s="148">
        <f t="shared" si="125"/>
        <v>1626425.1632406274</v>
      </c>
      <c r="AA137" s="152">
        <v>12062771.7007</v>
      </c>
      <c r="AB137" s="40">
        <f t="shared" si="126"/>
        <v>12.75899435210804</v>
      </c>
      <c r="AC137" s="40">
        <f t="shared" si="127"/>
        <v>2.5232776861654677E-3</v>
      </c>
      <c r="AD137" s="72">
        <f t="shared" si="128"/>
        <v>972.33368536998228</v>
      </c>
      <c r="AE137" s="146">
        <f t="shared" si="129"/>
        <v>895063.31093488471</v>
      </c>
      <c r="AF137" s="150">
        <f t="shared" si="130"/>
        <v>2521488.4741755119</v>
      </c>
      <c r="AG137" s="45">
        <f t="shared" si="131"/>
        <v>203.24749912747959</v>
      </c>
      <c r="AH137" s="25">
        <v>4023.6235000000001</v>
      </c>
      <c r="AI137" s="28">
        <f t="shared" si="132"/>
        <v>4.3129147977801745E-3</v>
      </c>
      <c r="AJ137" s="146">
        <f t="shared" si="133"/>
        <v>819591.07723385934</v>
      </c>
      <c r="AK137" s="150">
        <f t="shared" si="134"/>
        <v>819591.07723385934</v>
      </c>
      <c r="AL137" s="1">
        <f t="shared" si="135"/>
        <v>66.064088121381531</v>
      </c>
      <c r="AM137" s="50">
        <v>1528.7777777777778</v>
      </c>
      <c r="AN137" s="28">
        <f t="shared" si="136"/>
        <v>1.5376225242310496E-3</v>
      </c>
      <c r="AO137" s="146">
        <f t="shared" si="137"/>
        <v>48697.908342994328</v>
      </c>
      <c r="AP137" s="75">
        <v>10.333333333333334</v>
      </c>
      <c r="AQ137" s="28">
        <f t="shared" si="138"/>
        <v>1.3010450329458171E-3</v>
      </c>
      <c r="AR137" s="148">
        <f t="shared" si="139"/>
        <v>123619.98208620466</v>
      </c>
      <c r="AS137" s="25">
        <v>51.75</v>
      </c>
      <c r="AT137" s="56">
        <f t="shared" si="140"/>
        <v>1.1920209457851221E-3</v>
      </c>
      <c r="AU137" s="146">
        <f t="shared" si="141"/>
        <v>151013.34988002252</v>
      </c>
      <c r="AV137" s="77">
        <v>31.222222222222221</v>
      </c>
      <c r="AW137" s="28">
        <f t="shared" si="142"/>
        <v>8.0842139180818857E-4</v>
      </c>
      <c r="AX137" s="148">
        <f t="shared" si="143"/>
        <v>102416.34001759543</v>
      </c>
      <c r="AY137" s="59">
        <v>109</v>
      </c>
      <c r="AZ137" s="28">
        <f t="shared" si="144"/>
        <v>1.1430369127516779E-3</v>
      </c>
      <c r="BA137" s="148">
        <f t="shared" si="145"/>
        <v>108606.69623271812</v>
      </c>
      <c r="BB137" s="150">
        <f t="shared" si="146"/>
        <v>534354.27655953506</v>
      </c>
      <c r="BC137" s="45">
        <f t="shared" si="147"/>
        <v>43.072245410247866</v>
      </c>
      <c r="BD137" s="155">
        <f t="shared" si="148"/>
        <v>4062050.1064529391</v>
      </c>
      <c r="BE137" s="146">
        <v>1816615</v>
      </c>
      <c r="BF137" s="146">
        <f t="shared" si="149"/>
        <v>0</v>
      </c>
      <c r="BG137" s="146">
        <f t="shared" si="150"/>
        <v>2245435.1064529391</v>
      </c>
      <c r="BH137" s="56">
        <f t="shared" si="151"/>
        <v>1.3278588095698147E-3</v>
      </c>
      <c r="BI137" s="1">
        <f t="shared" si="152"/>
        <v>-1157.9002691640019</v>
      </c>
      <c r="BJ137" s="155">
        <f t="shared" si="153"/>
        <v>4060892.2061837753</v>
      </c>
      <c r="BK137" s="63">
        <v>6</v>
      </c>
      <c r="BL137" s="1">
        <f t="shared" si="154"/>
        <v>0</v>
      </c>
      <c r="BM137" s="106">
        <v>890</v>
      </c>
      <c r="BN137" s="21">
        <f t="shared" si="155"/>
        <v>0</v>
      </c>
      <c r="BO137" s="150">
        <f t="shared" si="156"/>
        <v>4060892.2061837753</v>
      </c>
      <c r="BP137" s="146">
        <f t="shared" si="157"/>
        <v>4060892.2061837753</v>
      </c>
      <c r="BQ137" s="56">
        <f t="shared" si="158"/>
        <v>1.3000456990486103E-3</v>
      </c>
      <c r="BR137" s="158">
        <f t="shared" si="159"/>
        <v>8461.6808264436513</v>
      </c>
      <c r="BS137" s="159">
        <f t="shared" si="162"/>
        <v>4069354</v>
      </c>
      <c r="BT137" s="66">
        <f t="shared" si="160"/>
        <v>328.01499274544574</v>
      </c>
      <c r="BU137" s="160"/>
    </row>
    <row r="138" spans="1:73" ht="15.6" x14ac:dyDescent="0.3">
      <c r="A138" s="2" t="s">
        <v>541</v>
      </c>
      <c r="B138" s="8" t="s">
        <v>244</v>
      </c>
      <c r="C138" s="138">
        <v>6888</v>
      </c>
      <c r="D138" s="142">
        <v>0</v>
      </c>
      <c r="E138" s="143">
        <v>0</v>
      </c>
      <c r="F138" s="144">
        <v>0</v>
      </c>
      <c r="G138" s="143">
        <v>0</v>
      </c>
      <c r="H138" s="143">
        <v>0</v>
      </c>
      <c r="I138" s="144">
        <v>0</v>
      </c>
      <c r="J138" s="143">
        <f t="shared" si="114"/>
        <v>0</v>
      </c>
      <c r="K138" s="33">
        <f t="shared" si="115"/>
        <v>0</v>
      </c>
      <c r="L138" s="25">
        <v>2482</v>
      </c>
      <c r="M138" s="28">
        <f t="shared" si="116"/>
        <v>7.6375434804550274E-4</v>
      </c>
      <c r="N138" s="146">
        <f t="shared" si="117"/>
        <v>96757.614026503084</v>
      </c>
      <c r="O138" s="30">
        <v>0</v>
      </c>
      <c r="P138" s="30">
        <v>261.5</v>
      </c>
      <c r="Q138" s="30">
        <f t="shared" si="161"/>
        <v>130.75</v>
      </c>
      <c r="R138" s="28">
        <f t="shared" si="118"/>
        <v>1.3142394197444496E-4</v>
      </c>
      <c r="S138" s="148">
        <f t="shared" si="119"/>
        <v>16649.682039711643</v>
      </c>
      <c r="T138" s="150">
        <f t="shared" si="120"/>
        <v>113407.29606621472</v>
      </c>
      <c r="U138" s="1">
        <f t="shared" si="121"/>
        <v>16.464473877208874</v>
      </c>
      <c r="V138" s="151">
        <v>34897467.439999901</v>
      </c>
      <c r="W138" s="40">
        <f t="shared" si="122"/>
        <v>1.3595411782122186</v>
      </c>
      <c r="X138" s="28">
        <f t="shared" si="123"/>
        <v>9.7233588624736722E-4</v>
      </c>
      <c r="Y138" s="67">
        <f t="shared" si="124"/>
        <v>5066.415133565607</v>
      </c>
      <c r="Z138" s="148">
        <f t="shared" si="125"/>
        <v>585119.05848369235</v>
      </c>
      <c r="AA138" s="152">
        <v>7204601.9765999997</v>
      </c>
      <c r="AB138" s="40">
        <f t="shared" si="126"/>
        <v>6.5853109101788379</v>
      </c>
      <c r="AC138" s="40">
        <f t="shared" si="127"/>
        <v>1.3023415182694929E-3</v>
      </c>
      <c r="AD138" s="72">
        <f t="shared" si="128"/>
        <v>1045.9642823170732</v>
      </c>
      <c r="AE138" s="146">
        <f t="shared" si="129"/>
        <v>461969.80922923912</v>
      </c>
      <c r="AF138" s="150">
        <f t="shared" si="130"/>
        <v>1047088.8677129315</v>
      </c>
      <c r="AG138" s="45">
        <f t="shared" si="131"/>
        <v>152.01638613718518</v>
      </c>
      <c r="AH138" s="25">
        <v>2337.8289</v>
      </c>
      <c r="AI138" s="28">
        <f t="shared" si="132"/>
        <v>2.5059145960073417E-3</v>
      </c>
      <c r="AJ138" s="146">
        <f t="shared" si="133"/>
        <v>476203.52812320739</v>
      </c>
      <c r="AK138" s="150">
        <f t="shared" si="134"/>
        <v>476203.52812320739</v>
      </c>
      <c r="AL138" s="1">
        <f t="shared" si="135"/>
        <v>69.135239274565535</v>
      </c>
      <c r="AM138" s="50">
        <v>824.5</v>
      </c>
      <c r="AN138" s="28">
        <f t="shared" si="136"/>
        <v>8.292701461629845E-4</v>
      </c>
      <c r="AO138" s="146">
        <f t="shared" si="137"/>
        <v>26263.742194868046</v>
      </c>
      <c r="AP138" s="75">
        <v>5</v>
      </c>
      <c r="AQ138" s="28">
        <f t="shared" si="138"/>
        <v>6.2953791916733079E-4</v>
      </c>
      <c r="AR138" s="148">
        <f t="shared" si="139"/>
        <v>59816.120364292568</v>
      </c>
      <c r="AS138" s="25">
        <v>17.833333333333332</v>
      </c>
      <c r="AT138" s="56">
        <f t="shared" si="140"/>
        <v>4.1077694428021919E-4</v>
      </c>
      <c r="AU138" s="146">
        <f t="shared" si="141"/>
        <v>52040.027172825794</v>
      </c>
      <c r="AV138" s="77">
        <v>12.5</v>
      </c>
      <c r="AW138" s="28">
        <f t="shared" si="142"/>
        <v>3.2365625116875877E-4</v>
      </c>
      <c r="AX138" s="148">
        <f t="shared" si="143"/>
        <v>41002.983103129838</v>
      </c>
      <c r="AY138" s="59">
        <v>28</v>
      </c>
      <c r="AZ138" s="28">
        <f t="shared" si="144"/>
        <v>2.9362416107382548E-4</v>
      </c>
      <c r="BA138" s="148">
        <f t="shared" si="145"/>
        <v>27898.967839597313</v>
      </c>
      <c r="BB138" s="150">
        <f t="shared" si="146"/>
        <v>207021.84067471355</v>
      </c>
      <c r="BC138" s="45">
        <f t="shared" si="147"/>
        <v>30.055435638024615</v>
      </c>
      <c r="BD138" s="155">
        <f t="shared" si="148"/>
        <v>1843721.5325770671</v>
      </c>
      <c r="BE138" s="146">
        <v>708974</v>
      </c>
      <c r="BF138" s="146">
        <f t="shared" si="149"/>
        <v>0</v>
      </c>
      <c r="BG138" s="146">
        <f t="shared" si="150"/>
        <v>1134747.5325770671</v>
      </c>
      <c r="BH138" s="56">
        <f t="shared" si="151"/>
        <v>6.7104344429276379E-4</v>
      </c>
      <c r="BI138" s="1">
        <f t="shared" si="152"/>
        <v>-585.15361661007819</v>
      </c>
      <c r="BJ138" s="155">
        <f t="shared" si="153"/>
        <v>1843136.3789604572</v>
      </c>
      <c r="BK138" s="63">
        <v>6.5</v>
      </c>
      <c r="BL138" s="1">
        <f t="shared" si="154"/>
        <v>0</v>
      </c>
      <c r="BM138" s="106">
        <v>850</v>
      </c>
      <c r="BN138" s="21">
        <f t="shared" si="155"/>
        <v>0</v>
      </c>
      <c r="BO138" s="150">
        <f t="shared" si="156"/>
        <v>1843136.3789604572</v>
      </c>
      <c r="BP138" s="146">
        <f t="shared" si="157"/>
        <v>1843136.3789604572</v>
      </c>
      <c r="BQ138" s="56">
        <f t="shared" si="158"/>
        <v>5.9005789874914342E-4</v>
      </c>
      <c r="BR138" s="158">
        <f t="shared" si="159"/>
        <v>3840.5431532069288</v>
      </c>
      <c r="BS138" s="159">
        <f t="shared" si="162"/>
        <v>1846977</v>
      </c>
      <c r="BT138" s="66">
        <f t="shared" si="160"/>
        <v>268.14416376306622</v>
      </c>
      <c r="BU138" s="160"/>
    </row>
    <row r="139" spans="1:73" ht="15.6" x14ac:dyDescent="0.3">
      <c r="A139" s="2" t="s">
        <v>443</v>
      </c>
      <c r="B139" s="8" t="s">
        <v>144</v>
      </c>
      <c r="C139" s="138">
        <v>32514</v>
      </c>
      <c r="D139" s="142">
        <v>0</v>
      </c>
      <c r="E139" s="143">
        <v>0</v>
      </c>
      <c r="F139" s="144">
        <v>0</v>
      </c>
      <c r="G139" s="143">
        <v>0</v>
      </c>
      <c r="H139" s="143">
        <f>C139/($C$9+$C$59+$C$61+$C$66+$C$73+$C$79+$C$93+$C$104+$C$126+$C$139+$C$166+$C$174+$C$198+$C$213+$C$232+$C$249+$C$259+$C$261+$C$262+$C$267+$C$274)*$H$6</f>
        <v>2740162.5772813899</v>
      </c>
      <c r="I139" s="144">
        <f>C139/($C$37+$C$50+$C$52+$C$55+$C$56+$C$139+$C$141+$C$196+$C$204+$C$208)*$I$6</f>
        <v>3025974.050579254</v>
      </c>
      <c r="J139" s="143">
        <f t="shared" si="114"/>
        <v>5766136.6278606439</v>
      </c>
      <c r="K139" s="33">
        <f t="shared" si="115"/>
        <v>177.34319455805635</v>
      </c>
      <c r="L139" s="25">
        <v>16053</v>
      </c>
      <c r="M139" s="28">
        <f t="shared" si="116"/>
        <v>4.9397858779913198E-3</v>
      </c>
      <c r="N139" s="146">
        <f t="shared" si="117"/>
        <v>625805.79289583152</v>
      </c>
      <c r="O139" s="30">
        <v>662</v>
      </c>
      <c r="P139" s="30">
        <v>1737.5</v>
      </c>
      <c r="Q139" s="30">
        <f t="shared" si="161"/>
        <v>1530.75</v>
      </c>
      <c r="R139" s="28">
        <f t="shared" si="118"/>
        <v>1.5386401466721347E-3</v>
      </c>
      <c r="S139" s="148">
        <f t="shared" si="119"/>
        <v>194925.43619341182</v>
      </c>
      <c r="T139" s="150">
        <f t="shared" si="120"/>
        <v>820731.22908924334</v>
      </c>
      <c r="U139" s="1">
        <f t="shared" si="121"/>
        <v>25.242394940310124</v>
      </c>
      <c r="V139" s="151">
        <v>272399211.50999701</v>
      </c>
      <c r="W139" s="40">
        <f t="shared" si="122"/>
        <v>3.8809223791060878</v>
      </c>
      <c r="X139" s="28">
        <f t="shared" si="123"/>
        <v>2.775612950471679E-3</v>
      </c>
      <c r="Y139" s="67">
        <f t="shared" si="124"/>
        <v>8377.9052565047987</v>
      </c>
      <c r="Z139" s="148">
        <f t="shared" si="125"/>
        <v>1670270.591948472</v>
      </c>
      <c r="AA139" s="152">
        <v>130770465.44309999</v>
      </c>
      <c r="AB139" s="40">
        <f t="shared" si="126"/>
        <v>8.0840898777712518</v>
      </c>
      <c r="AC139" s="40">
        <f t="shared" si="127"/>
        <v>1.598746973202171E-3</v>
      </c>
      <c r="AD139" s="72">
        <f t="shared" si="128"/>
        <v>4021.9740863351167</v>
      </c>
      <c r="AE139" s="146">
        <f t="shared" si="129"/>
        <v>567111.4863921568</v>
      </c>
      <c r="AF139" s="150">
        <f t="shared" si="130"/>
        <v>2237382.0783406287</v>
      </c>
      <c r="AG139" s="45">
        <f t="shared" si="131"/>
        <v>68.812883014720697</v>
      </c>
      <c r="AH139" s="25">
        <v>4152.6716999999999</v>
      </c>
      <c r="AI139" s="28">
        <f t="shared" si="132"/>
        <v>4.4512413314150671E-3</v>
      </c>
      <c r="AJ139" s="146">
        <f t="shared" si="133"/>
        <v>845877.52109549067</v>
      </c>
      <c r="AK139" s="150">
        <f t="shared" si="134"/>
        <v>845877.52109549067</v>
      </c>
      <c r="AL139" s="1">
        <f t="shared" si="135"/>
        <v>26.015793845589304</v>
      </c>
      <c r="AM139" s="50">
        <v>4345.4444444444443</v>
      </c>
      <c r="AN139" s="28">
        <f t="shared" si="136"/>
        <v>4.3705850207247706E-3</v>
      </c>
      <c r="AO139" s="146">
        <f t="shared" si="137"/>
        <v>138420.41553791446</v>
      </c>
      <c r="AP139" s="75">
        <v>33</v>
      </c>
      <c r="AQ139" s="28">
        <f t="shared" si="138"/>
        <v>4.1549502665043829E-3</v>
      </c>
      <c r="AR139" s="148">
        <f t="shared" si="139"/>
        <v>394786.39440433093</v>
      </c>
      <c r="AS139" s="25">
        <v>158.66666666666666</v>
      </c>
      <c r="AT139" s="56">
        <f t="shared" si="140"/>
        <v>3.6547630930352211E-3</v>
      </c>
      <c r="AU139" s="146">
        <f t="shared" si="141"/>
        <v>463010.33521990798</v>
      </c>
      <c r="AV139" s="77">
        <v>54.555555555555557</v>
      </c>
      <c r="AW139" s="28">
        <f t="shared" si="142"/>
        <v>1.4125797273232051E-3</v>
      </c>
      <c r="AX139" s="148">
        <f t="shared" si="143"/>
        <v>178955.24181010449</v>
      </c>
      <c r="AY139" s="59">
        <v>399</v>
      </c>
      <c r="AZ139" s="28">
        <f t="shared" si="144"/>
        <v>4.1841442953020136E-3</v>
      </c>
      <c r="BA139" s="148">
        <f t="shared" si="145"/>
        <v>397560.29171426175</v>
      </c>
      <c r="BB139" s="150">
        <f t="shared" si="146"/>
        <v>1572732.6786865196</v>
      </c>
      <c r="BC139" s="45">
        <f t="shared" si="147"/>
        <v>48.370938017054797</v>
      </c>
      <c r="BD139" s="155">
        <f t="shared" si="148"/>
        <v>11242860.135072526</v>
      </c>
      <c r="BE139" s="146">
        <v>5621791</v>
      </c>
      <c r="BF139" s="146">
        <f t="shared" si="149"/>
        <v>0</v>
      </c>
      <c r="BG139" s="146">
        <f t="shared" si="150"/>
        <v>5621069.1350725256</v>
      </c>
      <c r="BH139" s="56">
        <f t="shared" si="151"/>
        <v>3.3240712006136373E-3</v>
      </c>
      <c r="BI139" s="1">
        <f t="shared" si="152"/>
        <v>-2898.6085795957301</v>
      </c>
      <c r="BJ139" s="155">
        <f t="shared" si="153"/>
        <v>11239961.526492929</v>
      </c>
      <c r="BK139" s="63">
        <v>0</v>
      </c>
      <c r="BL139" s="1">
        <f t="shared" si="154"/>
        <v>-2809990.3816232323</v>
      </c>
      <c r="BM139" s="106">
        <v>1200</v>
      </c>
      <c r="BN139" s="21">
        <f t="shared" si="155"/>
        <v>0</v>
      </c>
      <c r="BO139" s="150">
        <f t="shared" si="156"/>
        <v>8429971.1448696963</v>
      </c>
      <c r="BP139" s="146">
        <f t="shared" si="157"/>
        <v>0</v>
      </c>
      <c r="BQ139" s="56">
        <f t="shared" si="158"/>
        <v>0</v>
      </c>
      <c r="BR139" s="158">
        <f t="shared" si="159"/>
        <v>0</v>
      </c>
      <c r="BS139" s="159">
        <f t="shared" si="162"/>
        <v>8429971</v>
      </c>
      <c r="BT139" s="66">
        <f t="shared" si="160"/>
        <v>259.27203666113058</v>
      </c>
      <c r="BU139" s="160"/>
    </row>
    <row r="140" spans="1:73" ht="15.6" x14ac:dyDescent="0.3">
      <c r="A140" s="2" t="s">
        <v>446</v>
      </c>
      <c r="B140" s="8" t="s">
        <v>147</v>
      </c>
      <c r="C140" s="138">
        <v>8827</v>
      </c>
      <c r="D140" s="142">
        <v>0</v>
      </c>
      <c r="E140" s="143">
        <v>0</v>
      </c>
      <c r="F140" s="144">
        <v>0</v>
      </c>
      <c r="G140" s="143">
        <v>0</v>
      </c>
      <c r="H140" s="143">
        <v>0</v>
      </c>
      <c r="I140" s="144">
        <v>0</v>
      </c>
      <c r="J140" s="143">
        <f t="shared" si="114"/>
        <v>0</v>
      </c>
      <c r="K140" s="33">
        <f t="shared" si="115"/>
        <v>0</v>
      </c>
      <c r="L140" s="25">
        <v>2677</v>
      </c>
      <c r="M140" s="28">
        <f t="shared" si="116"/>
        <v>8.2375922228759509E-4</v>
      </c>
      <c r="N140" s="146">
        <f t="shared" si="117"/>
        <v>104359.44107532183</v>
      </c>
      <c r="O140" s="30">
        <v>294</v>
      </c>
      <c r="P140" s="30">
        <v>356.5</v>
      </c>
      <c r="Q140" s="30">
        <f t="shared" si="161"/>
        <v>472.25</v>
      </c>
      <c r="R140" s="28">
        <f t="shared" si="118"/>
        <v>4.7468418047748854E-4</v>
      </c>
      <c r="S140" s="148">
        <f t="shared" si="119"/>
        <v>60136.232070774939</v>
      </c>
      <c r="T140" s="150">
        <f t="shared" si="120"/>
        <v>164495.67314609676</v>
      </c>
      <c r="U140" s="1">
        <f t="shared" si="121"/>
        <v>18.635512988115639</v>
      </c>
      <c r="V140" s="151">
        <v>35848862.759999901</v>
      </c>
      <c r="W140" s="40">
        <f t="shared" si="122"/>
        <v>2.1734560876206777</v>
      </c>
      <c r="X140" s="28">
        <f t="shared" si="123"/>
        <v>1.5544430614123741E-3</v>
      </c>
      <c r="Y140" s="67">
        <f t="shared" si="124"/>
        <v>4061.273678486451</v>
      </c>
      <c r="Z140" s="148">
        <f t="shared" si="125"/>
        <v>935411.59328220715</v>
      </c>
      <c r="AA140" s="152">
        <v>8538214.6772999987</v>
      </c>
      <c r="AB140" s="40">
        <f t="shared" si="126"/>
        <v>9.1255528169313962</v>
      </c>
      <c r="AC140" s="40">
        <f t="shared" si="127"/>
        <v>1.8047114969592425E-3</v>
      </c>
      <c r="AD140" s="72">
        <f t="shared" si="128"/>
        <v>967.28386510705775</v>
      </c>
      <c r="AE140" s="146">
        <f t="shared" si="129"/>
        <v>640171.73242844746</v>
      </c>
      <c r="AF140" s="150">
        <f t="shared" si="130"/>
        <v>1575583.3257106547</v>
      </c>
      <c r="AG140" s="45">
        <f t="shared" si="131"/>
        <v>178.49590185914295</v>
      </c>
      <c r="AH140" s="25">
        <v>3176.5342000000001</v>
      </c>
      <c r="AI140" s="28">
        <f t="shared" si="132"/>
        <v>3.4049212996282597E-3</v>
      </c>
      <c r="AJ140" s="146">
        <f t="shared" si="133"/>
        <v>647043.41418827965</v>
      </c>
      <c r="AK140" s="150">
        <f t="shared" si="134"/>
        <v>647043.41418827965</v>
      </c>
      <c r="AL140" s="1">
        <f t="shared" si="135"/>
        <v>73.302754524558708</v>
      </c>
      <c r="AM140" s="50">
        <v>1262.4722222222222</v>
      </c>
      <c r="AN140" s="28">
        <f t="shared" si="136"/>
        <v>1.269776257427447E-3</v>
      </c>
      <c r="AO140" s="146">
        <f t="shared" si="137"/>
        <v>40214.972677533784</v>
      </c>
      <c r="AP140" s="75">
        <v>11</v>
      </c>
      <c r="AQ140" s="28">
        <f t="shared" si="138"/>
        <v>1.3849834221681277E-3</v>
      </c>
      <c r="AR140" s="148">
        <f t="shared" si="139"/>
        <v>131595.46480144365</v>
      </c>
      <c r="AS140" s="25">
        <v>51.5</v>
      </c>
      <c r="AT140" s="56">
        <f t="shared" si="140"/>
        <v>1.1862623904914742E-3</v>
      </c>
      <c r="AU140" s="146">
        <f t="shared" si="141"/>
        <v>150283.81678881467</v>
      </c>
      <c r="AV140" s="77">
        <v>16.527777777777779</v>
      </c>
      <c r="AW140" s="28">
        <f t="shared" si="142"/>
        <v>4.2794548765646994E-4</v>
      </c>
      <c r="AX140" s="148">
        <f t="shared" si="143"/>
        <v>54215.05543636057</v>
      </c>
      <c r="AY140" s="59">
        <v>49</v>
      </c>
      <c r="AZ140" s="28">
        <f t="shared" si="144"/>
        <v>5.138422818791946E-4</v>
      </c>
      <c r="BA140" s="148">
        <f t="shared" si="145"/>
        <v>48823.193719295297</v>
      </c>
      <c r="BB140" s="150">
        <f t="shared" si="146"/>
        <v>425132.50342344801</v>
      </c>
      <c r="BC140" s="45">
        <f t="shared" si="147"/>
        <v>48.162739710371362</v>
      </c>
      <c r="BD140" s="155">
        <f t="shared" si="148"/>
        <v>2812254.9164684792</v>
      </c>
      <c r="BE140" s="146">
        <v>1216824</v>
      </c>
      <c r="BF140" s="146">
        <f t="shared" si="149"/>
        <v>0</v>
      </c>
      <c r="BG140" s="146">
        <f t="shared" si="150"/>
        <v>1595430.9164684792</v>
      </c>
      <c r="BH140" s="56">
        <f t="shared" si="151"/>
        <v>9.4347282244075579E-4</v>
      </c>
      <c r="BI140" s="1">
        <f t="shared" si="152"/>
        <v>-822.71354994962985</v>
      </c>
      <c r="BJ140" s="155">
        <f t="shared" si="153"/>
        <v>2811432.2029185295</v>
      </c>
      <c r="BK140" s="63">
        <v>7</v>
      </c>
      <c r="BL140" s="1">
        <f t="shared" si="154"/>
        <v>0</v>
      </c>
      <c r="BM140" s="106">
        <v>1071</v>
      </c>
      <c r="BN140" s="21">
        <f t="shared" si="155"/>
        <v>0</v>
      </c>
      <c r="BO140" s="150">
        <f t="shared" si="156"/>
        <v>2811432.2029185295</v>
      </c>
      <c r="BP140" s="146">
        <f t="shared" si="157"/>
        <v>2811432.2029185295</v>
      </c>
      <c r="BQ140" s="56">
        <f t="shared" si="158"/>
        <v>9.0004613715313861E-4</v>
      </c>
      <c r="BR140" s="158">
        <f t="shared" si="159"/>
        <v>5858.1810987389126</v>
      </c>
      <c r="BS140" s="159">
        <f t="shared" si="162"/>
        <v>2817290</v>
      </c>
      <c r="BT140" s="66">
        <f t="shared" si="160"/>
        <v>319.16732751784298</v>
      </c>
      <c r="BU140" s="160"/>
    </row>
    <row r="141" spans="1:73" ht="15.6" x14ac:dyDescent="0.3">
      <c r="A141" s="2" t="s">
        <v>495</v>
      </c>
      <c r="B141" s="8" t="s">
        <v>196</v>
      </c>
      <c r="C141" s="138">
        <v>21546</v>
      </c>
      <c r="D141" s="142">
        <v>0</v>
      </c>
      <c r="E141" s="143">
        <v>0</v>
      </c>
      <c r="F141" s="144">
        <v>0</v>
      </c>
      <c r="G141" s="143">
        <v>0</v>
      </c>
      <c r="H141" s="143">
        <v>0</v>
      </c>
      <c r="I141" s="144">
        <f>C141/($C$37+$C$50+$C$52+$C$55+$C$56+$C$139+$C$141+$C$196+$C$204+$C$208)*$I$6</f>
        <v>2005217.3492581844</v>
      </c>
      <c r="J141" s="143">
        <f t="shared" si="114"/>
        <v>2005217.3492581844</v>
      </c>
      <c r="K141" s="33">
        <f t="shared" si="115"/>
        <v>93.066803548602266</v>
      </c>
      <c r="L141" s="25">
        <v>8197</v>
      </c>
      <c r="M141" s="28">
        <f t="shared" si="116"/>
        <v>2.5223587392945151E-3</v>
      </c>
      <c r="N141" s="146">
        <f t="shared" si="117"/>
        <v>319549.62214957527</v>
      </c>
      <c r="O141" s="30">
        <v>495</v>
      </c>
      <c r="P141" s="30">
        <v>931.5</v>
      </c>
      <c r="Q141" s="30">
        <f t="shared" si="161"/>
        <v>960.75</v>
      </c>
      <c r="R141" s="28">
        <f t="shared" si="118"/>
        <v>9.6570212047378961E-4</v>
      </c>
      <c r="S141" s="148">
        <f t="shared" si="119"/>
        <v>122341.73628797676</v>
      </c>
      <c r="T141" s="150">
        <f t="shared" si="120"/>
        <v>441891.358437552</v>
      </c>
      <c r="U141" s="1">
        <f t="shared" si="121"/>
        <v>20.5092062766895</v>
      </c>
      <c r="V141" s="151">
        <v>149267427.74000001</v>
      </c>
      <c r="W141" s="40">
        <f t="shared" si="122"/>
        <v>3.1100563802078418</v>
      </c>
      <c r="X141" s="28">
        <f t="shared" si="123"/>
        <v>2.2242941039161625E-3</v>
      </c>
      <c r="Y141" s="67">
        <f t="shared" si="124"/>
        <v>6927.8486837464034</v>
      </c>
      <c r="Z141" s="148">
        <f t="shared" si="125"/>
        <v>1338505.4385858085</v>
      </c>
      <c r="AA141" s="152">
        <v>65777350.838500001</v>
      </c>
      <c r="AB141" s="40">
        <f t="shared" si="126"/>
        <v>7.05759824745454</v>
      </c>
      <c r="AC141" s="40">
        <f t="shared" si="127"/>
        <v>1.39574324466883E-3</v>
      </c>
      <c r="AD141" s="72">
        <f t="shared" si="128"/>
        <v>3052.8799238141651</v>
      </c>
      <c r="AE141" s="146">
        <f t="shared" si="129"/>
        <v>495101.50097144657</v>
      </c>
      <c r="AF141" s="150">
        <f t="shared" si="130"/>
        <v>1833606.939557255</v>
      </c>
      <c r="AG141" s="45">
        <f t="shared" si="131"/>
        <v>85.10196507738118</v>
      </c>
      <c r="AH141" s="25">
        <v>2987.0340000000001</v>
      </c>
      <c r="AI141" s="28">
        <f t="shared" si="132"/>
        <v>3.2017963758469215E-3</v>
      </c>
      <c r="AJ141" s="146">
        <f t="shared" si="133"/>
        <v>608443.21388275118</v>
      </c>
      <c r="AK141" s="150">
        <f t="shared" si="134"/>
        <v>608443.21388275118</v>
      </c>
      <c r="AL141" s="1">
        <f t="shared" si="135"/>
        <v>28.239265473069302</v>
      </c>
      <c r="AM141" s="50">
        <v>3160.0277777777778</v>
      </c>
      <c r="AN141" s="28">
        <f t="shared" si="136"/>
        <v>3.1783101239015996E-3</v>
      </c>
      <c r="AO141" s="146">
        <f t="shared" si="137"/>
        <v>100659.9816666796</v>
      </c>
      <c r="AP141" s="75">
        <v>10.666666666666666</v>
      </c>
      <c r="AQ141" s="28">
        <f t="shared" si="138"/>
        <v>1.3430142275569722E-3</v>
      </c>
      <c r="AR141" s="148">
        <f t="shared" si="139"/>
        <v>127607.72344382413</v>
      </c>
      <c r="AS141" s="25">
        <v>93.666666666666657</v>
      </c>
      <c r="AT141" s="56">
        <f t="shared" si="140"/>
        <v>2.1575387166867586E-3</v>
      </c>
      <c r="AU141" s="146">
        <f t="shared" si="141"/>
        <v>273331.73150587</v>
      </c>
      <c r="AV141" s="77">
        <v>77.972222222222229</v>
      </c>
      <c r="AW141" s="28">
        <f t="shared" si="142"/>
        <v>2.0188957711793467E-3</v>
      </c>
      <c r="AX141" s="148">
        <f t="shared" si="143"/>
        <v>255767.49682330107</v>
      </c>
      <c r="AY141" s="59">
        <v>198</v>
      </c>
      <c r="AZ141" s="28">
        <f t="shared" si="144"/>
        <v>2.0763422818791946E-3</v>
      </c>
      <c r="BA141" s="148">
        <f t="shared" si="145"/>
        <v>197285.55829429528</v>
      </c>
      <c r="BB141" s="150">
        <f t="shared" si="146"/>
        <v>954652.49173397</v>
      </c>
      <c r="BC141" s="45">
        <f t="shared" si="147"/>
        <v>44.307643726629998</v>
      </c>
      <c r="BD141" s="155">
        <f t="shared" si="148"/>
        <v>5843811.3528697127</v>
      </c>
      <c r="BE141" s="146">
        <v>3132682</v>
      </c>
      <c r="BF141" s="146">
        <f t="shared" si="149"/>
        <v>0</v>
      </c>
      <c r="BG141" s="146">
        <f t="shared" si="150"/>
        <v>2711129.3528697127</v>
      </c>
      <c r="BH141" s="56">
        <f t="shared" si="151"/>
        <v>1.6032514075983203E-3</v>
      </c>
      <c r="BI141" s="1">
        <f t="shared" si="152"/>
        <v>-1398.0441467245137</v>
      </c>
      <c r="BJ141" s="155">
        <f t="shared" si="153"/>
        <v>5842413.3087229878</v>
      </c>
      <c r="BK141" s="63">
        <v>0</v>
      </c>
      <c r="BL141" s="1">
        <f t="shared" si="154"/>
        <v>-1460603.3271807469</v>
      </c>
      <c r="BM141" s="106">
        <v>1220</v>
      </c>
      <c r="BN141" s="21">
        <f t="shared" si="155"/>
        <v>0</v>
      </c>
      <c r="BO141" s="150">
        <f t="shared" si="156"/>
        <v>4381809.9815422408</v>
      </c>
      <c r="BP141" s="146">
        <f t="shared" si="157"/>
        <v>0</v>
      </c>
      <c r="BQ141" s="56">
        <f t="shared" si="158"/>
        <v>0</v>
      </c>
      <c r="BR141" s="158">
        <f t="shared" si="159"/>
        <v>0</v>
      </c>
      <c r="BS141" s="159">
        <f t="shared" si="162"/>
        <v>4381810</v>
      </c>
      <c r="BT141" s="66">
        <f t="shared" si="160"/>
        <v>203.36999907175345</v>
      </c>
      <c r="BU141" s="160"/>
    </row>
    <row r="142" spans="1:73" ht="15.6" x14ac:dyDescent="0.3">
      <c r="A142" s="2" t="s">
        <v>314</v>
      </c>
      <c r="B142" s="8" t="s">
        <v>15</v>
      </c>
      <c r="C142" s="138">
        <v>21693</v>
      </c>
      <c r="D142" s="142">
        <v>0</v>
      </c>
      <c r="E142" s="143">
        <v>0</v>
      </c>
      <c r="F142" s="144">
        <v>0</v>
      </c>
      <c r="G142" s="143">
        <v>0</v>
      </c>
      <c r="H142" s="143">
        <v>0</v>
      </c>
      <c r="I142" s="144">
        <v>0</v>
      </c>
      <c r="J142" s="143">
        <f t="shared" si="114"/>
        <v>0</v>
      </c>
      <c r="K142" s="33">
        <f t="shared" si="115"/>
        <v>0</v>
      </c>
      <c r="L142" s="25">
        <v>18088</v>
      </c>
      <c r="M142" s="28">
        <f t="shared" si="116"/>
        <v>5.5659905912357191E-3</v>
      </c>
      <c r="N142" s="146">
        <f t="shared" si="117"/>
        <v>705137.68030273484</v>
      </c>
      <c r="O142" s="30">
        <v>3514</v>
      </c>
      <c r="P142" s="30">
        <v>988.5</v>
      </c>
      <c r="Q142" s="30">
        <f t="shared" si="161"/>
        <v>4008.25</v>
      </c>
      <c r="R142" s="28">
        <f t="shared" si="118"/>
        <v>4.0289102517710824E-3</v>
      </c>
      <c r="S142" s="148">
        <f t="shared" si="119"/>
        <v>510409.85113326344</v>
      </c>
      <c r="T142" s="150">
        <f t="shared" si="120"/>
        <v>1215547.5314359982</v>
      </c>
      <c r="U142" s="1">
        <f t="shared" si="121"/>
        <v>56.034090786705306</v>
      </c>
      <c r="V142" s="151">
        <v>149749082.73999998</v>
      </c>
      <c r="W142" s="40">
        <f t="shared" si="122"/>
        <v>3.1424983738768515</v>
      </c>
      <c r="X142" s="28">
        <f t="shared" si="123"/>
        <v>2.2474964277378424E-3</v>
      </c>
      <c r="Y142" s="67">
        <f t="shared" si="124"/>
        <v>6903.1061973908627</v>
      </c>
      <c r="Z142" s="148">
        <f t="shared" si="125"/>
        <v>1352467.8172876488</v>
      </c>
      <c r="AA142" s="152">
        <v>36272633.669299997</v>
      </c>
      <c r="AB142" s="40">
        <f t="shared" si="126"/>
        <v>12.973589215780855</v>
      </c>
      <c r="AC142" s="40">
        <f t="shared" si="127"/>
        <v>2.5657169581118394E-3</v>
      </c>
      <c r="AD142" s="72">
        <f t="shared" si="128"/>
        <v>1672.0893223297837</v>
      </c>
      <c r="AE142" s="146">
        <f t="shared" si="129"/>
        <v>910117.4746007598</v>
      </c>
      <c r="AF142" s="150">
        <f t="shared" si="130"/>
        <v>2262585.2918884084</v>
      </c>
      <c r="AG142" s="45">
        <f t="shared" si="131"/>
        <v>104.300248554299</v>
      </c>
      <c r="AH142" s="25">
        <v>1234.2328</v>
      </c>
      <c r="AI142" s="28">
        <f t="shared" si="132"/>
        <v>1.3229719199685701E-3</v>
      </c>
      <c r="AJ142" s="146">
        <f t="shared" si="133"/>
        <v>251406.77056622281</v>
      </c>
      <c r="AK142" s="150">
        <f t="shared" si="134"/>
        <v>251406.77056622281</v>
      </c>
      <c r="AL142" s="1">
        <f t="shared" si="135"/>
        <v>11.589303949026082</v>
      </c>
      <c r="AM142" s="50">
        <v>2016.1666666666667</v>
      </c>
      <c r="AN142" s="28">
        <f t="shared" si="136"/>
        <v>2.0278312023718666E-3</v>
      </c>
      <c r="AO142" s="146">
        <f t="shared" si="137"/>
        <v>64223.264469641952</v>
      </c>
      <c r="AP142" s="75">
        <v>11</v>
      </c>
      <c r="AQ142" s="28">
        <f t="shared" si="138"/>
        <v>1.3849834221681277E-3</v>
      </c>
      <c r="AR142" s="148">
        <f t="shared" si="139"/>
        <v>131595.46480144365</v>
      </c>
      <c r="AS142" s="25">
        <v>80.333333333333329</v>
      </c>
      <c r="AT142" s="56">
        <f t="shared" si="140"/>
        <v>1.8504157676922023E-3</v>
      </c>
      <c r="AU142" s="146">
        <f t="shared" si="141"/>
        <v>234423.29997478533</v>
      </c>
      <c r="AV142" s="77">
        <v>93.833333333333329</v>
      </c>
      <c r="AW142" s="28">
        <f t="shared" si="142"/>
        <v>2.4295795921068157E-3</v>
      </c>
      <c r="AX142" s="148">
        <f t="shared" si="143"/>
        <v>307795.7264941613</v>
      </c>
      <c r="AY142" s="59">
        <v>142</v>
      </c>
      <c r="AZ142" s="28">
        <f t="shared" si="144"/>
        <v>1.4890939597315437E-3</v>
      </c>
      <c r="BA142" s="148">
        <f t="shared" si="145"/>
        <v>141487.62261510067</v>
      </c>
      <c r="BB142" s="150">
        <f t="shared" si="146"/>
        <v>879525.37835513288</v>
      </c>
      <c r="BC142" s="45">
        <f t="shared" si="147"/>
        <v>40.544202201407501</v>
      </c>
      <c r="BD142" s="155">
        <f t="shared" si="148"/>
        <v>4609064.9722457621</v>
      </c>
      <c r="BE142" s="146">
        <v>2757208</v>
      </c>
      <c r="BF142" s="146">
        <f t="shared" si="149"/>
        <v>0</v>
      </c>
      <c r="BG142" s="146">
        <f t="shared" si="150"/>
        <v>1851856.9722457621</v>
      </c>
      <c r="BH142" s="56">
        <f t="shared" si="151"/>
        <v>1.0951127412202309E-3</v>
      </c>
      <c r="BI142" s="1">
        <f t="shared" si="152"/>
        <v>-954.94440273709245</v>
      </c>
      <c r="BJ142" s="155">
        <f t="shared" si="153"/>
        <v>4608110.0278430246</v>
      </c>
      <c r="BK142" s="63">
        <v>5.7</v>
      </c>
      <c r="BL142" s="1">
        <f t="shared" si="154"/>
        <v>0</v>
      </c>
      <c r="BM142" s="106">
        <v>690</v>
      </c>
      <c r="BN142" s="21">
        <f t="shared" si="155"/>
        <v>0</v>
      </c>
      <c r="BO142" s="150">
        <f t="shared" si="156"/>
        <v>4608110.0278430246</v>
      </c>
      <c r="BP142" s="146">
        <f t="shared" si="157"/>
        <v>4608110.0278430246</v>
      </c>
      <c r="BQ142" s="56">
        <f t="shared" si="158"/>
        <v>1.4752308897334433E-3</v>
      </c>
      <c r="BR142" s="158">
        <f t="shared" si="159"/>
        <v>9601.9185659166069</v>
      </c>
      <c r="BS142" s="159">
        <f t="shared" si="162"/>
        <v>4617712</v>
      </c>
      <c r="BT142" s="66">
        <f t="shared" si="160"/>
        <v>212.86645461669664</v>
      </c>
      <c r="BU142" s="160"/>
    </row>
    <row r="143" spans="1:73" ht="15.6" x14ac:dyDescent="0.3">
      <c r="A143" s="2" t="s">
        <v>447</v>
      </c>
      <c r="B143" s="8" t="s">
        <v>148</v>
      </c>
      <c r="C143" s="138">
        <v>12815</v>
      </c>
      <c r="D143" s="142">
        <v>0</v>
      </c>
      <c r="E143" s="143">
        <v>0</v>
      </c>
      <c r="F143" s="144">
        <v>0</v>
      </c>
      <c r="G143" s="143">
        <v>0</v>
      </c>
      <c r="H143" s="143">
        <v>0</v>
      </c>
      <c r="I143" s="144">
        <v>0</v>
      </c>
      <c r="J143" s="143">
        <f t="shared" si="114"/>
        <v>0</v>
      </c>
      <c r="K143" s="33">
        <f t="shared" si="115"/>
        <v>0</v>
      </c>
      <c r="L143" s="25">
        <v>5226</v>
      </c>
      <c r="M143" s="28">
        <f t="shared" si="116"/>
        <v>1.6081306296880731E-3</v>
      </c>
      <c r="N143" s="146">
        <f t="shared" si="117"/>
        <v>203728.96490834211</v>
      </c>
      <c r="O143" s="30">
        <v>872</v>
      </c>
      <c r="P143" s="30">
        <v>284.5</v>
      </c>
      <c r="Q143" s="30">
        <f t="shared" si="161"/>
        <v>1014.25</v>
      </c>
      <c r="R143" s="28">
        <f t="shared" si="118"/>
        <v>1.0194778825818799E-3</v>
      </c>
      <c r="S143" s="148">
        <f t="shared" si="119"/>
        <v>129154.41689313602</v>
      </c>
      <c r="T143" s="150">
        <f t="shared" si="120"/>
        <v>332883.3818014781</v>
      </c>
      <c r="U143" s="1">
        <f t="shared" si="121"/>
        <v>25.976073492116903</v>
      </c>
      <c r="V143" s="151">
        <v>50986350.320000201</v>
      </c>
      <c r="W143" s="40">
        <f t="shared" si="122"/>
        <v>3.2209448993563372</v>
      </c>
      <c r="X143" s="28">
        <f t="shared" si="123"/>
        <v>2.3036009232084579E-3</v>
      </c>
      <c r="Y143" s="67">
        <f t="shared" si="124"/>
        <v>3978.6461428014204</v>
      </c>
      <c r="Z143" s="148">
        <f t="shared" si="125"/>
        <v>1386229.6171253207</v>
      </c>
      <c r="AA143" s="152">
        <v>14116217.3894</v>
      </c>
      <c r="AB143" s="40">
        <f t="shared" si="126"/>
        <v>11.633727398057607</v>
      </c>
      <c r="AC143" s="40">
        <f t="shared" si="127"/>
        <v>2.3007396931405142E-3</v>
      </c>
      <c r="AD143" s="72">
        <f t="shared" si="128"/>
        <v>1101.5386179789309</v>
      </c>
      <c r="AE143" s="146">
        <f t="shared" si="129"/>
        <v>816124.08282780531</v>
      </c>
      <c r="AF143" s="150">
        <f t="shared" si="130"/>
        <v>2202353.6999531258</v>
      </c>
      <c r="AG143" s="45">
        <f t="shared" si="131"/>
        <v>171.85748731588964</v>
      </c>
      <c r="AH143" s="25">
        <v>4246.3253000000004</v>
      </c>
      <c r="AI143" s="28">
        <f t="shared" si="132"/>
        <v>4.5516284569265342E-3</v>
      </c>
      <c r="AJ143" s="146">
        <f t="shared" si="133"/>
        <v>864954.26992917981</v>
      </c>
      <c r="AK143" s="150">
        <f t="shared" si="134"/>
        <v>864954.26992917981</v>
      </c>
      <c r="AL143" s="1">
        <f t="shared" si="135"/>
        <v>67.495456100599284</v>
      </c>
      <c r="AM143" s="50">
        <v>2103.1944444444443</v>
      </c>
      <c r="AN143" s="28">
        <f t="shared" si="136"/>
        <v>2.115362479507121E-3</v>
      </c>
      <c r="AO143" s="146">
        <f t="shared" si="137"/>
        <v>66995.459884254218</v>
      </c>
      <c r="AP143" s="75">
        <v>10.666666666666666</v>
      </c>
      <c r="AQ143" s="28">
        <f t="shared" si="138"/>
        <v>1.3430142275569722E-3</v>
      </c>
      <c r="AR143" s="148">
        <f t="shared" si="139"/>
        <v>127607.72344382413</v>
      </c>
      <c r="AS143" s="25">
        <v>46.833333333333336</v>
      </c>
      <c r="AT143" s="56">
        <f t="shared" si="140"/>
        <v>1.0787693583433795E-3</v>
      </c>
      <c r="AU143" s="146">
        <f t="shared" si="141"/>
        <v>136665.86575293503</v>
      </c>
      <c r="AV143" s="77">
        <v>24.805555555555557</v>
      </c>
      <c r="AW143" s="28">
        <f t="shared" si="142"/>
        <v>6.4227784954155908E-4</v>
      </c>
      <c r="AX143" s="148">
        <f t="shared" si="143"/>
        <v>81368.142024655448</v>
      </c>
      <c r="AY143" s="59">
        <v>50</v>
      </c>
      <c r="AZ143" s="28">
        <f t="shared" si="144"/>
        <v>5.2432885906040269E-4</v>
      </c>
      <c r="BA143" s="148">
        <f t="shared" si="145"/>
        <v>49819.585427852347</v>
      </c>
      <c r="BB143" s="150">
        <f t="shared" si="146"/>
        <v>462456.77653352119</v>
      </c>
      <c r="BC143" s="45">
        <f t="shared" si="147"/>
        <v>36.08714604241289</v>
      </c>
      <c r="BD143" s="155">
        <f t="shared" si="148"/>
        <v>3862648.1282173051</v>
      </c>
      <c r="BE143" s="146">
        <v>1776123</v>
      </c>
      <c r="BF143" s="146">
        <f t="shared" si="149"/>
        <v>0</v>
      </c>
      <c r="BG143" s="146">
        <f t="shared" si="150"/>
        <v>2086525.1282173051</v>
      </c>
      <c r="BH143" s="56">
        <f t="shared" si="151"/>
        <v>1.2338859247946845E-3</v>
      </c>
      <c r="BI143" s="1">
        <f t="shared" si="152"/>
        <v>-1075.9553908448286</v>
      </c>
      <c r="BJ143" s="155">
        <f t="shared" si="153"/>
        <v>3861572.1728264601</v>
      </c>
      <c r="BK143" s="63">
        <v>8.5</v>
      </c>
      <c r="BL143" s="1">
        <f t="shared" si="154"/>
        <v>0</v>
      </c>
      <c r="BM143" s="106">
        <v>1165</v>
      </c>
      <c r="BN143" s="21">
        <f t="shared" si="155"/>
        <v>0</v>
      </c>
      <c r="BO143" s="150">
        <f t="shared" si="156"/>
        <v>3861572.1728264601</v>
      </c>
      <c r="BP143" s="146">
        <f t="shared" si="157"/>
        <v>3861572.1728264601</v>
      </c>
      <c r="BQ143" s="56">
        <f t="shared" si="158"/>
        <v>1.2362357925197404E-3</v>
      </c>
      <c r="BR143" s="158">
        <f t="shared" si="159"/>
        <v>8046.3576858743354</v>
      </c>
      <c r="BS143" s="159">
        <f t="shared" si="162"/>
        <v>3869619</v>
      </c>
      <c r="BT143" s="66">
        <f t="shared" si="160"/>
        <v>301.96012485368709</v>
      </c>
      <c r="BU143" s="160"/>
    </row>
    <row r="144" spans="1:73" ht="15.6" x14ac:dyDescent="0.3">
      <c r="A144" s="2" t="s">
        <v>419</v>
      </c>
      <c r="B144" s="8" t="s">
        <v>120</v>
      </c>
      <c r="C144" s="138">
        <v>7949</v>
      </c>
      <c r="D144" s="142">
        <v>0</v>
      </c>
      <c r="E144" s="143">
        <v>0</v>
      </c>
      <c r="F144" s="144">
        <v>0</v>
      </c>
      <c r="G144" s="143">
        <v>0</v>
      </c>
      <c r="H144" s="143">
        <v>0</v>
      </c>
      <c r="I144" s="144">
        <v>0</v>
      </c>
      <c r="J144" s="143">
        <f t="shared" si="114"/>
        <v>0</v>
      </c>
      <c r="K144" s="33">
        <f t="shared" si="115"/>
        <v>0</v>
      </c>
      <c r="L144" s="25">
        <v>1931</v>
      </c>
      <c r="M144" s="28">
        <f t="shared" si="116"/>
        <v>5.942021136486164E-4</v>
      </c>
      <c r="N144" s="146">
        <f t="shared" si="117"/>
        <v>75277.579647533217</v>
      </c>
      <c r="O144" s="30">
        <v>0</v>
      </c>
      <c r="P144" s="30">
        <v>93</v>
      </c>
      <c r="Q144" s="30">
        <f t="shared" si="161"/>
        <v>46.5</v>
      </c>
      <c r="R144" s="28">
        <f t="shared" si="118"/>
        <v>4.6739681084601838E-5</v>
      </c>
      <c r="S144" s="148">
        <f t="shared" si="119"/>
        <v>5921.3018343907561</v>
      </c>
      <c r="T144" s="150">
        <f t="shared" si="120"/>
        <v>81198.881481923978</v>
      </c>
      <c r="U144" s="1">
        <f t="shared" si="121"/>
        <v>10.214980687120892</v>
      </c>
      <c r="V144" s="151">
        <v>41752654.449999996</v>
      </c>
      <c r="W144" s="40">
        <f t="shared" si="122"/>
        <v>1.5133553023716797</v>
      </c>
      <c r="X144" s="28">
        <f t="shared" si="123"/>
        <v>1.0823428467784345E-3</v>
      </c>
      <c r="Y144" s="67">
        <f t="shared" si="124"/>
        <v>5252.5669203673415</v>
      </c>
      <c r="Z144" s="148">
        <f t="shared" si="125"/>
        <v>651317.55026312196</v>
      </c>
      <c r="AA144" s="152">
        <v>8702503.5642999988</v>
      </c>
      <c r="AB144" s="40">
        <f t="shared" si="126"/>
        <v>7.2607383074461893</v>
      </c>
      <c r="AC144" s="40">
        <f t="shared" si="127"/>
        <v>1.4359171617031733E-3</v>
      </c>
      <c r="AD144" s="72">
        <f t="shared" si="128"/>
        <v>1094.7922461064284</v>
      </c>
      <c r="AE144" s="146">
        <f t="shared" si="129"/>
        <v>509352.09233169717</v>
      </c>
      <c r="AF144" s="150">
        <f t="shared" si="130"/>
        <v>1160669.6425948192</v>
      </c>
      <c r="AG144" s="45">
        <f t="shared" si="131"/>
        <v>146.01454806828772</v>
      </c>
      <c r="AH144" s="25">
        <v>4150.4364999999998</v>
      </c>
      <c r="AI144" s="28">
        <f t="shared" si="132"/>
        <v>4.4488454245525094E-3</v>
      </c>
      <c r="AJ144" s="146">
        <f t="shared" si="133"/>
        <v>845422.22253790114</v>
      </c>
      <c r="AK144" s="150">
        <f t="shared" si="134"/>
        <v>845422.22253790114</v>
      </c>
      <c r="AL144" s="1">
        <f t="shared" si="135"/>
        <v>106.35579601684503</v>
      </c>
      <c r="AM144" s="50">
        <v>918.58333333333337</v>
      </c>
      <c r="AN144" s="28">
        <f t="shared" si="136"/>
        <v>9.2389779878255293E-4</v>
      </c>
      <c r="AO144" s="146">
        <f t="shared" si="137"/>
        <v>29260.686296142154</v>
      </c>
      <c r="AP144" s="75">
        <v>2.6666666666666665</v>
      </c>
      <c r="AQ144" s="28">
        <f t="shared" si="138"/>
        <v>3.3575355688924305E-4</v>
      </c>
      <c r="AR144" s="148">
        <f t="shared" si="139"/>
        <v>31901.930860956032</v>
      </c>
      <c r="AS144" s="25">
        <v>24</v>
      </c>
      <c r="AT144" s="56">
        <f t="shared" si="140"/>
        <v>5.5282130819020155E-4</v>
      </c>
      <c r="AU144" s="146">
        <f t="shared" si="141"/>
        <v>70035.176755952474</v>
      </c>
      <c r="AV144" s="77">
        <v>17.416666666666668</v>
      </c>
      <c r="AW144" s="28">
        <f t="shared" si="142"/>
        <v>4.5096104329513727E-4</v>
      </c>
      <c r="AX144" s="148">
        <f t="shared" si="143"/>
        <v>57130.823123694252</v>
      </c>
      <c r="AY144" s="59">
        <v>18</v>
      </c>
      <c r="AZ144" s="28">
        <f t="shared" si="144"/>
        <v>1.8875838926174496E-4</v>
      </c>
      <c r="BA144" s="148">
        <f t="shared" si="145"/>
        <v>17935.050754026845</v>
      </c>
      <c r="BB144" s="150">
        <f t="shared" si="146"/>
        <v>206263.66779077172</v>
      </c>
      <c r="BC144" s="45">
        <f t="shared" si="147"/>
        <v>25.948379392473484</v>
      </c>
      <c r="BD144" s="155">
        <f t="shared" si="148"/>
        <v>2293554.4144054162</v>
      </c>
      <c r="BE144" s="146">
        <v>1051995</v>
      </c>
      <c r="BF144" s="146">
        <f t="shared" si="149"/>
        <v>0</v>
      </c>
      <c r="BG144" s="146">
        <f t="shared" si="150"/>
        <v>1241559.4144054162</v>
      </c>
      <c r="BH144" s="56">
        <f t="shared" si="151"/>
        <v>7.3420763810308975E-4</v>
      </c>
      <c r="BI144" s="1">
        <f t="shared" si="152"/>
        <v>-640.23314501129278</v>
      </c>
      <c r="BJ144" s="155">
        <f t="shared" si="153"/>
        <v>2292914.1812604051</v>
      </c>
      <c r="BK144" s="63">
        <v>7.8</v>
      </c>
      <c r="BL144" s="1">
        <f t="shared" si="154"/>
        <v>0</v>
      </c>
      <c r="BM144" s="106">
        <v>929</v>
      </c>
      <c r="BN144" s="21">
        <f t="shared" si="155"/>
        <v>0</v>
      </c>
      <c r="BO144" s="150">
        <f t="shared" si="156"/>
        <v>2292914.1812604051</v>
      </c>
      <c r="BP144" s="146">
        <f t="shared" si="157"/>
        <v>2292914.1812604051</v>
      </c>
      <c r="BQ144" s="56">
        <f t="shared" si="158"/>
        <v>7.3404884155653339E-4</v>
      </c>
      <c r="BR144" s="158">
        <f t="shared" si="159"/>
        <v>4777.7451306654757</v>
      </c>
      <c r="BS144" s="159">
        <f t="shared" si="162"/>
        <v>2297692</v>
      </c>
      <c r="BT144" s="66">
        <f t="shared" si="160"/>
        <v>289.05422065668637</v>
      </c>
      <c r="BU144" s="160"/>
    </row>
    <row r="145" spans="1:73" ht="15.6" x14ac:dyDescent="0.3">
      <c r="A145" s="2" t="s">
        <v>420</v>
      </c>
      <c r="B145" s="8" t="s">
        <v>121</v>
      </c>
      <c r="C145" s="138">
        <v>21165</v>
      </c>
      <c r="D145" s="142">
        <v>0</v>
      </c>
      <c r="E145" s="143">
        <v>0</v>
      </c>
      <c r="F145" s="144">
        <v>0</v>
      </c>
      <c r="G145" s="143">
        <v>0</v>
      </c>
      <c r="H145" s="143">
        <v>0</v>
      </c>
      <c r="I145" s="144">
        <v>0</v>
      </c>
      <c r="J145" s="143">
        <f t="shared" si="114"/>
        <v>0</v>
      </c>
      <c r="K145" s="33">
        <f t="shared" si="115"/>
        <v>0</v>
      </c>
      <c r="L145" s="25">
        <v>7132</v>
      </c>
      <c r="M145" s="28">
        <f t="shared" si="116"/>
        <v>2.1946398107415494E-3</v>
      </c>
      <c r="N145" s="146">
        <f t="shared" si="117"/>
        <v>278031.95134448831</v>
      </c>
      <c r="O145" s="30">
        <v>0</v>
      </c>
      <c r="P145" s="30">
        <v>496.5</v>
      </c>
      <c r="Q145" s="30">
        <f t="shared" si="161"/>
        <v>248.25</v>
      </c>
      <c r="R145" s="28">
        <f t="shared" si="118"/>
        <v>2.4952958772585818E-4</v>
      </c>
      <c r="S145" s="148">
        <f t="shared" si="119"/>
        <v>31612.111406182907</v>
      </c>
      <c r="T145" s="150">
        <f t="shared" si="120"/>
        <v>309644.06275067123</v>
      </c>
      <c r="U145" s="1">
        <f t="shared" si="121"/>
        <v>14.630005327222833</v>
      </c>
      <c r="V145" s="151">
        <v>147462475.17000002</v>
      </c>
      <c r="W145" s="40">
        <f t="shared" si="122"/>
        <v>3.0377709616197537</v>
      </c>
      <c r="X145" s="28">
        <f t="shared" si="123"/>
        <v>2.1725959960015237E-3</v>
      </c>
      <c r="Y145" s="67">
        <f t="shared" si="124"/>
        <v>6967.2797150956776</v>
      </c>
      <c r="Z145" s="148">
        <f t="shared" si="125"/>
        <v>1307395.2546912832</v>
      </c>
      <c r="AA145" s="152">
        <v>36673516.8345</v>
      </c>
      <c r="AB145" s="40">
        <f t="shared" si="126"/>
        <v>12.214733237107811</v>
      </c>
      <c r="AC145" s="40">
        <f t="shared" si="127"/>
        <v>2.4156420928711803E-3</v>
      </c>
      <c r="AD145" s="72">
        <f t="shared" si="128"/>
        <v>1732.7435310418143</v>
      </c>
      <c r="AE145" s="146">
        <f t="shared" si="129"/>
        <v>856882.54667075374</v>
      </c>
      <c r="AF145" s="150">
        <f t="shared" si="130"/>
        <v>2164277.8013620367</v>
      </c>
      <c r="AG145" s="45">
        <f t="shared" si="131"/>
        <v>102.25739670975841</v>
      </c>
      <c r="AH145" s="25">
        <v>2385.6113</v>
      </c>
      <c r="AI145" s="28">
        <f t="shared" si="132"/>
        <v>2.557132464685525E-3</v>
      </c>
      <c r="AJ145" s="146">
        <f t="shared" si="133"/>
        <v>485936.55326554971</v>
      </c>
      <c r="AK145" s="150">
        <f t="shared" si="134"/>
        <v>485936.55326554971</v>
      </c>
      <c r="AL145" s="1">
        <f t="shared" si="135"/>
        <v>22.959440267684844</v>
      </c>
      <c r="AM145" s="50">
        <v>1619.5</v>
      </c>
      <c r="AN145" s="28">
        <f t="shared" si="136"/>
        <v>1.6288696200254134E-3</v>
      </c>
      <c r="AO145" s="146">
        <f t="shared" si="137"/>
        <v>51587.787125031893</v>
      </c>
      <c r="AP145" s="75">
        <v>10</v>
      </c>
      <c r="AQ145" s="28">
        <f t="shared" si="138"/>
        <v>1.2590758383346616E-3</v>
      </c>
      <c r="AR145" s="148">
        <f t="shared" si="139"/>
        <v>119632.24072858514</v>
      </c>
      <c r="AS145" s="25">
        <v>72.666666666666671</v>
      </c>
      <c r="AT145" s="56">
        <f t="shared" si="140"/>
        <v>1.6738200720203325E-3</v>
      </c>
      <c r="AU145" s="146">
        <f t="shared" si="141"/>
        <v>212050.95184441164</v>
      </c>
      <c r="AV145" s="77">
        <v>78.5</v>
      </c>
      <c r="AW145" s="28">
        <f t="shared" si="142"/>
        <v>2.0325612573398053E-3</v>
      </c>
      <c r="AX145" s="148">
        <f t="shared" si="143"/>
        <v>257498.73388765543</v>
      </c>
      <c r="AY145" s="59">
        <v>189</v>
      </c>
      <c r="AZ145" s="28">
        <f t="shared" si="144"/>
        <v>1.9819630872483221E-3</v>
      </c>
      <c r="BA145" s="148">
        <f t="shared" si="145"/>
        <v>188318.03291728185</v>
      </c>
      <c r="BB145" s="150">
        <f t="shared" si="146"/>
        <v>829087.74650296604</v>
      </c>
      <c r="BC145" s="45">
        <f t="shared" si="147"/>
        <v>39.172584290241723</v>
      </c>
      <c r="BD145" s="155">
        <f t="shared" si="148"/>
        <v>3788946.1638812236</v>
      </c>
      <c r="BE145" s="146">
        <v>1997572</v>
      </c>
      <c r="BF145" s="146">
        <f t="shared" si="149"/>
        <v>0</v>
      </c>
      <c r="BG145" s="146">
        <f t="shared" si="150"/>
        <v>1791374.1638812236</v>
      </c>
      <c r="BH145" s="56">
        <f t="shared" si="151"/>
        <v>1.059345673321643E-3</v>
      </c>
      <c r="BI145" s="1">
        <f t="shared" si="152"/>
        <v>-923.75532054815164</v>
      </c>
      <c r="BJ145" s="155">
        <f t="shared" si="153"/>
        <v>3788022.4085606756</v>
      </c>
      <c r="BK145" s="63">
        <v>7.9</v>
      </c>
      <c r="BL145" s="1">
        <f t="shared" si="154"/>
        <v>0</v>
      </c>
      <c r="BM145" s="106">
        <v>598</v>
      </c>
      <c r="BN145" s="21">
        <f t="shared" si="155"/>
        <v>0</v>
      </c>
      <c r="BO145" s="150">
        <f t="shared" si="156"/>
        <v>3788022.4085606756</v>
      </c>
      <c r="BP145" s="146">
        <f t="shared" si="157"/>
        <v>3788022.4085606756</v>
      </c>
      <c r="BQ145" s="56">
        <f t="shared" si="158"/>
        <v>1.2126897218916728E-3</v>
      </c>
      <c r="BR145" s="158">
        <f t="shared" si="159"/>
        <v>7893.1020468476354</v>
      </c>
      <c r="BS145" s="159">
        <f t="shared" si="162"/>
        <v>3795916</v>
      </c>
      <c r="BT145" s="66">
        <f t="shared" si="160"/>
        <v>179.34873612095441</v>
      </c>
      <c r="BU145" s="160"/>
    </row>
    <row r="146" spans="1:73" ht="15.6" x14ac:dyDescent="0.3">
      <c r="A146" s="2" t="s">
        <v>587</v>
      </c>
      <c r="B146" s="8" t="s">
        <v>290</v>
      </c>
      <c r="C146" s="138">
        <v>8757</v>
      </c>
      <c r="D146" s="142">
        <v>0</v>
      </c>
      <c r="E146" s="143">
        <v>0</v>
      </c>
      <c r="F146" s="144">
        <v>0</v>
      </c>
      <c r="G146" s="143">
        <v>0</v>
      </c>
      <c r="H146" s="143">
        <v>0</v>
      </c>
      <c r="I146" s="144">
        <v>0</v>
      </c>
      <c r="J146" s="143">
        <f t="shared" si="114"/>
        <v>0</v>
      </c>
      <c r="K146" s="33">
        <f t="shared" si="115"/>
        <v>0</v>
      </c>
      <c r="L146" s="25">
        <v>2396</v>
      </c>
      <c r="M146" s="28">
        <f t="shared" si="116"/>
        <v>7.3729065991822102E-4</v>
      </c>
      <c r="N146" s="146">
        <f t="shared" si="117"/>
        <v>93405.013379331736</v>
      </c>
      <c r="O146" s="30">
        <v>312</v>
      </c>
      <c r="P146" s="30">
        <v>131</v>
      </c>
      <c r="Q146" s="30">
        <f t="shared" si="161"/>
        <v>377.5</v>
      </c>
      <c r="R146" s="28">
        <f t="shared" si="118"/>
        <v>3.7944579805241279E-4</v>
      </c>
      <c r="S146" s="148">
        <f t="shared" si="119"/>
        <v>48070.7837093013</v>
      </c>
      <c r="T146" s="150">
        <f t="shared" si="120"/>
        <v>141475.79708863303</v>
      </c>
      <c r="U146" s="1">
        <f t="shared" si="121"/>
        <v>16.15573793406795</v>
      </c>
      <c r="V146" s="151">
        <v>44186568.689999878</v>
      </c>
      <c r="W146" s="40">
        <f t="shared" si="122"/>
        <v>1.7354832310696042</v>
      </c>
      <c r="X146" s="28">
        <f t="shared" si="123"/>
        <v>1.2412074401222004E-3</v>
      </c>
      <c r="Y146" s="67">
        <f t="shared" si="124"/>
        <v>5045.8568790681602</v>
      </c>
      <c r="Z146" s="148">
        <f t="shared" si="125"/>
        <v>746916.92348223494</v>
      </c>
      <c r="AA146" s="152">
        <v>8308693.3740999997</v>
      </c>
      <c r="AB146" s="40">
        <f t="shared" si="126"/>
        <v>9.22949560746145</v>
      </c>
      <c r="AC146" s="40">
        <f t="shared" si="127"/>
        <v>1.8252677035648925E-3</v>
      </c>
      <c r="AD146" s="72">
        <f t="shared" si="128"/>
        <v>948.80591231015183</v>
      </c>
      <c r="AE146" s="146">
        <f t="shared" si="129"/>
        <v>647463.48095283401</v>
      </c>
      <c r="AF146" s="150">
        <f t="shared" si="130"/>
        <v>1394380.4044350688</v>
      </c>
      <c r="AG146" s="45">
        <f t="shared" si="131"/>
        <v>159.23037620590028</v>
      </c>
      <c r="AH146" s="25">
        <v>2779.0210999999999</v>
      </c>
      <c r="AI146" s="28">
        <f t="shared" si="132"/>
        <v>2.9788277222094306E-3</v>
      </c>
      <c r="AJ146" s="146">
        <f t="shared" si="133"/>
        <v>566072.0733449898</v>
      </c>
      <c r="AK146" s="150">
        <f t="shared" si="134"/>
        <v>566072.0733449898</v>
      </c>
      <c r="AL146" s="1">
        <f t="shared" si="135"/>
        <v>64.642237449467828</v>
      </c>
      <c r="AM146" s="50">
        <v>1218.4166666666667</v>
      </c>
      <c r="AN146" s="28">
        <f t="shared" si="136"/>
        <v>1.2254658183797249E-3</v>
      </c>
      <c r="AO146" s="146">
        <f t="shared" si="137"/>
        <v>38811.620641920934</v>
      </c>
      <c r="AP146" s="75">
        <v>5</v>
      </c>
      <c r="AQ146" s="28">
        <f t="shared" si="138"/>
        <v>6.2953791916733079E-4</v>
      </c>
      <c r="AR146" s="148">
        <f t="shared" si="139"/>
        <v>59816.120364292568</v>
      </c>
      <c r="AS146" s="25">
        <v>42.75</v>
      </c>
      <c r="AT146" s="56">
        <f t="shared" si="140"/>
        <v>9.8471295521379652E-4</v>
      </c>
      <c r="AU146" s="146">
        <f t="shared" si="141"/>
        <v>124750.15859654034</v>
      </c>
      <c r="AV146" s="77">
        <v>20.583333333333332</v>
      </c>
      <c r="AW146" s="28">
        <f t="shared" si="142"/>
        <v>5.3295396025788944E-4</v>
      </c>
      <c r="AX146" s="148">
        <f t="shared" si="143"/>
        <v>67518.245509820466</v>
      </c>
      <c r="AY146" s="59">
        <v>62</v>
      </c>
      <c r="AZ146" s="28">
        <f t="shared" si="144"/>
        <v>6.5016778523489934E-4</v>
      </c>
      <c r="BA146" s="148">
        <f t="shared" si="145"/>
        <v>61776.285930536913</v>
      </c>
      <c r="BB146" s="150">
        <f t="shared" si="146"/>
        <v>352672.43104311125</v>
      </c>
      <c r="BC146" s="45">
        <f t="shared" si="147"/>
        <v>40.273202128938138</v>
      </c>
      <c r="BD146" s="155">
        <f t="shared" si="148"/>
        <v>2454600.7059118031</v>
      </c>
      <c r="BE146" s="146">
        <v>1116909</v>
      </c>
      <c r="BF146" s="146">
        <f t="shared" si="149"/>
        <v>0</v>
      </c>
      <c r="BG146" s="146">
        <f t="shared" si="150"/>
        <v>1337691.7059118031</v>
      </c>
      <c r="BH146" s="56">
        <f t="shared" si="151"/>
        <v>7.9105635744218257E-4</v>
      </c>
      <c r="BI146" s="1">
        <f t="shared" si="152"/>
        <v>-689.80554453898776</v>
      </c>
      <c r="BJ146" s="155">
        <f t="shared" si="153"/>
        <v>2453910.9003672642</v>
      </c>
      <c r="BK146" s="63">
        <v>8.5</v>
      </c>
      <c r="BL146" s="1">
        <f t="shared" si="154"/>
        <v>0</v>
      </c>
      <c r="BM146" s="106">
        <v>1008</v>
      </c>
      <c r="BN146" s="21">
        <f t="shared" si="155"/>
        <v>0</v>
      </c>
      <c r="BO146" s="150">
        <f t="shared" si="156"/>
        <v>2453910.9003672642</v>
      </c>
      <c r="BP146" s="146">
        <f t="shared" si="157"/>
        <v>2453910.9003672642</v>
      </c>
      <c r="BQ146" s="56">
        <f t="shared" si="158"/>
        <v>7.8559000089021137E-4</v>
      </c>
      <c r="BR146" s="158">
        <f t="shared" si="159"/>
        <v>5113.2139838185776</v>
      </c>
      <c r="BS146" s="159">
        <f t="shared" si="162"/>
        <v>2459024</v>
      </c>
      <c r="BT146" s="66">
        <f t="shared" si="160"/>
        <v>280.80666895055384</v>
      </c>
      <c r="BU146" s="160"/>
    </row>
    <row r="147" spans="1:73" ht="15.6" x14ac:dyDescent="0.3">
      <c r="A147" s="2" t="s">
        <v>461</v>
      </c>
      <c r="B147" s="8" t="s">
        <v>162</v>
      </c>
      <c r="C147" s="138">
        <v>80032</v>
      </c>
      <c r="D147" s="142">
        <v>0</v>
      </c>
      <c r="E147" s="143">
        <f>C147/($C$7+$C$147+$C$98+$C$81+$C$186+$C$208+$C$231+$C$247+$C$265)*$E$6</f>
        <v>20059667.771527681</v>
      </c>
      <c r="F147" s="144">
        <v>0</v>
      </c>
      <c r="G147" s="143">
        <v>0</v>
      </c>
      <c r="H147" s="143">
        <v>0</v>
      </c>
      <c r="I147" s="144">
        <v>0</v>
      </c>
      <c r="J147" s="143">
        <f t="shared" si="114"/>
        <v>20059667.771527681</v>
      </c>
      <c r="K147" s="33">
        <f t="shared" si="115"/>
        <v>250.6455889085326</v>
      </c>
      <c r="L147" s="25">
        <v>56997</v>
      </c>
      <c r="M147" s="28">
        <f t="shared" si="116"/>
        <v>1.7538963165007866E-2</v>
      </c>
      <c r="N147" s="146">
        <f t="shared" si="117"/>
        <v>2221955.570777033</v>
      </c>
      <c r="O147" s="30">
        <v>27621</v>
      </c>
      <c r="P147" s="30">
        <v>11629.5</v>
      </c>
      <c r="Q147" s="30">
        <f t="shared" si="161"/>
        <v>33435.75</v>
      </c>
      <c r="R147" s="28">
        <f t="shared" si="118"/>
        <v>3.3608092297300558E-2</v>
      </c>
      <c r="S147" s="148">
        <f t="shared" si="119"/>
        <v>4257702.5335318437</v>
      </c>
      <c r="T147" s="150">
        <f t="shared" si="120"/>
        <v>6479658.1043088771</v>
      </c>
      <c r="U147" s="1">
        <f t="shared" si="121"/>
        <v>80.963340967473968</v>
      </c>
      <c r="V147" s="151">
        <v>374557472.44999802</v>
      </c>
      <c r="W147" s="40">
        <f t="shared" si="122"/>
        <v>17.100502580028113</v>
      </c>
      <c r="X147" s="28">
        <f t="shared" si="123"/>
        <v>1.2230179267752606E-2</v>
      </c>
      <c r="Y147" s="67">
        <f t="shared" si="124"/>
        <v>4680.0963670781439</v>
      </c>
      <c r="Z147" s="148">
        <f t="shared" si="125"/>
        <v>7359710.8565564416</v>
      </c>
      <c r="AA147" s="152">
        <v>120030788.38519999</v>
      </c>
      <c r="AB147" s="40">
        <f t="shared" si="126"/>
        <v>53.362317370147032</v>
      </c>
      <c r="AC147" s="40">
        <f t="shared" si="127"/>
        <v>1.0553178486196715E-2</v>
      </c>
      <c r="AD147" s="72">
        <f t="shared" si="128"/>
        <v>1499.7849408386644</v>
      </c>
      <c r="AE147" s="146">
        <f t="shared" si="129"/>
        <v>3743449.612593533</v>
      </c>
      <c r="AF147" s="150">
        <f t="shared" si="130"/>
        <v>11103160.469149975</v>
      </c>
      <c r="AG147" s="45">
        <f t="shared" si="131"/>
        <v>138.73401225947089</v>
      </c>
      <c r="AH147" s="25">
        <v>4217.5616</v>
      </c>
      <c r="AI147" s="28">
        <f t="shared" si="132"/>
        <v>4.5207966985950417E-3</v>
      </c>
      <c r="AJ147" s="146">
        <f t="shared" si="133"/>
        <v>859095.25457442994</v>
      </c>
      <c r="AK147" s="150">
        <f t="shared" si="134"/>
        <v>859095.25457442994</v>
      </c>
      <c r="AL147" s="1">
        <f t="shared" si="135"/>
        <v>10.73439692341101</v>
      </c>
      <c r="AM147" s="50">
        <v>15297.055555555555</v>
      </c>
      <c r="AN147" s="28">
        <f t="shared" si="136"/>
        <v>1.5385556696687506E-2</v>
      </c>
      <c r="AO147" s="146">
        <f t="shared" si="137"/>
        <v>487274.61910453008</v>
      </c>
      <c r="AP147" s="75">
        <v>105.33333333333333</v>
      </c>
      <c r="AQ147" s="28">
        <f t="shared" si="138"/>
        <v>1.32622654971251E-2</v>
      </c>
      <c r="AR147" s="148">
        <f t="shared" si="139"/>
        <v>1260126.2690077634</v>
      </c>
      <c r="AS147" s="25">
        <v>559.5</v>
      </c>
      <c r="AT147" s="56">
        <f t="shared" si="140"/>
        <v>1.2887646747184074E-2</v>
      </c>
      <c r="AU147" s="146">
        <f t="shared" si="141"/>
        <v>1632695.058123142</v>
      </c>
      <c r="AV147" s="77">
        <v>860.94444444444446</v>
      </c>
      <c r="AW147" s="28">
        <f t="shared" si="142"/>
        <v>2.2292004108276687E-2</v>
      </c>
      <c r="AX147" s="148">
        <f t="shared" si="143"/>
        <v>2824103.2406631252</v>
      </c>
      <c r="AY147" s="59">
        <v>1276</v>
      </c>
      <c r="AZ147" s="28">
        <f t="shared" si="144"/>
        <v>1.3380872483221477E-2</v>
      </c>
      <c r="BA147" s="148">
        <f t="shared" si="145"/>
        <v>1271395.8201187919</v>
      </c>
      <c r="BB147" s="150">
        <f t="shared" si="146"/>
        <v>7475595.0070173526</v>
      </c>
      <c r="BC147" s="45">
        <f t="shared" si="147"/>
        <v>93.407574557893753</v>
      </c>
      <c r="BD147" s="155">
        <f t="shared" si="148"/>
        <v>45977176.60657832</v>
      </c>
      <c r="BE147" s="146">
        <v>20664890</v>
      </c>
      <c r="BF147" s="146">
        <f t="shared" si="149"/>
        <v>0</v>
      </c>
      <c r="BG147" s="146">
        <f t="shared" si="150"/>
        <v>25312286.60657832</v>
      </c>
      <c r="BH147" s="56">
        <f t="shared" si="151"/>
        <v>1.4968654700511824E-2</v>
      </c>
      <c r="BI147" s="1">
        <f t="shared" si="152"/>
        <v>-13052.750173311531</v>
      </c>
      <c r="BJ147" s="155">
        <f t="shared" si="153"/>
        <v>45964123.856405012</v>
      </c>
      <c r="BK147" s="63">
        <v>7.9</v>
      </c>
      <c r="BL147" s="1">
        <f t="shared" si="154"/>
        <v>0</v>
      </c>
      <c r="BM147" s="106">
        <v>1102</v>
      </c>
      <c r="BN147" s="21">
        <f t="shared" si="155"/>
        <v>0</v>
      </c>
      <c r="BO147" s="150">
        <f t="shared" si="156"/>
        <v>45964123.856405012</v>
      </c>
      <c r="BP147" s="146">
        <f t="shared" si="157"/>
        <v>45964123.856405012</v>
      </c>
      <c r="BQ147" s="56">
        <f t="shared" si="158"/>
        <v>1.4714860305590867E-2</v>
      </c>
      <c r="BR147" s="158">
        <f t="shared" si="159"/>
        <v>95775.441896184697</v>
      </c>
      <c r="BS147" s="159">
        <f t="shared" si="162"/>
        <v>46059899</v>
      </c>
      <c r="BT147" s="66">
        <f t="shared" si="160"/>
        <v>575.51853008796479</v>
      </c>
      <c r="BU147" s="160"/>
    </row>
    <row r="148" spans="1:73" ht="15.6" x14ac:dyDescent="0.3">
      <c r="A148" s="2" t="s">
        <v>397</v>
      </c>
      <c r="B148" s="8" t="s">
        <v>98</v>
      </c>
      <c r="C148" s="138">
        <v>13962</v>
      </c>
      <c r="D148" s="142">
        <v>0</v>
      </c>
      <c r="E148" s="143">
        <v>0</v>
      </c>
      <c r="F148" s="144">
        <v>0</v>
      </c>
      <c r="G148" s="143">
        <v>0</v>
      </c>
      <c r="H148" s="143">
        <v>0</v>
      </c>
      <c r="I148" s="144">
        <v>0</v>
      </c>
      <c r="J148" s="143">
        <f t="shared" si="114"/>
        <v>0</v>
      </c>
      <c r="K148" s="33">
        <f t="shared" si="115"/>
        <v>0</v>
      </c>
      <c r="L148" s="25">
        <v>3575</v>
      </c>
      <c r="M148" s="28">
        <f t="shared" si="116"/>
        <v>1.1000893611050251E-3</v>
      </c>
      <c r="N148" s="146">
        <f t="shared" si="117"/>
        <v>139366.82922834347</v>
      </c>
      <c r="O148" s="30">
        <v>0</v>
      </c>
      <c r="P148" s="30">
        <v>85</v>
      </c>
      <c r="Q148" s="30">
        <f t="shared" si="161"/>
        <v>42.5</v>
      </c>
      <c r="R148" s="28">
        <f t="shared" si="118"/>
        <v>4.2719063356894155E-5</v>
      </c>
      <c r="S148" s="148">
        <f t="shared" si="119"/>
        <v>5411.9425368087559</v>
      </c>
      <c r="T148" s="150">
        <f t="shared" si="120"/>
        <v>144778.77176515223</v>
      </c>
      <c r="U148" s="1">
        <f t="shared" si="121"/>
        <v>10.36948658968287</v>
      </c>
      <c r="V148" s="151">
        <v>101855411.81999999</v>
      </c>
      <c r="W148" s="40">
        <f t="shared" si="122"/>
        <v>1.9138643741826462</v>
      </c>
      <c r="X148" s="28">
        <f t="shared" si="123"/>
        <v>1.3687845886913362E-3</v>
      </c>
      <c r="Y148" s="67">
        <f t="shared" si="124"/>
        <v>7295.1877825526426</v>
      </c>
      <c r="Z148" s="148">
        <f t="shared" si="125"/>
        <v>823688.5639314038</v>
      </c>
      <c r="AA148" s="152">
        <v>33499428.9868</v>
      </c>
      <c r="AB148" s="40">
        <f t="shared" si="126"/>
        <v>5.8191273671205703</v>
      </c>
      <c r="AC148" s="40">
        <f t="shared" si="127"/>
        <v>1.1508175200331658E-3</v>
      </c>
      <c r="AD148" s="72">
        <f t="shared" si="128"/>
        <v>2399.3288201403811</v>
      </c>
      <c r="AE148" s="146">
        <f t="shared" si="129"/>
        <v>408220.84125354205</v>
      </c>
      <c r="AF148" s="150">
        <f t="shared" si="130"/>
        <v>1231909.4051849458</v>
      </c>
      <c r="AG148" s="45">
        <f t="shared" si="131"/>
        <v>88.233018563597327</v>
      </c>
      <c r="AH148" s="25">
        <v>177.73419999999999</v>
      </c>
      <c r="AI148" s="28">
        <f t="shared" si="132"/>
        <v>1.9051296952898823E-4</v>
      </c>
      <c r="AJ148" s="146">
        <f t="shared" si="133"/>
        <v>36203.527601252499</v>
      </c>
      <c r="AK148" s="150">
        <f t="shared" si="134"/>
        <v>36203.527601252499</v>
      </c>
      <c r="AL148" s="1">
        <f t="shared" si="135"/>
        <v>2.5930044120650693</v>
      </c>
      <c r="AM148" s="50">
        <v>899.61111111111109</v>
      </c>
      <c r="AN148" s="28">
        <f t="shared" si="136"/>
        <v>9.0481581273615041E-4</v>
      </c>
      <c r="AO148" s="146">
        <f t="shared" si="137"/>
        <v>28656.342386732584</v>
      </c>
      <c r="AP148" s="75">
        <v>5.333333333333333</v>
      </c>
      <c r="AQ148" s="28">
        <f t="shared" si="138"/>
        <v>6.715071137784861E-4</v>
      </c>
      <c r="AR148" s="148">
        <f t="shared" si="139"/>
        <v>63803.861721912064</v>
      </c>
      <c r="AS148" s="25">
        <v>37.083333333333336</v>
      </c>
      <c r="AT148" s="56">
        <f t="shared" si="140"/>
        <v>8.5418570189111005E-4</v>
      </c>
      <c r="AU148" s="146">
        <f t="shared" si="141"/>
        <v>108214.07519582934</v>
      </c>
      <c r="AV148" s="77">
        <v>85.388888888888886</v>
      </c>
      <c r="AW148" s="28">
        <f t="shared" si="142"/>
        <v>2.2109318135394764E-3</v>
      </c>
      <c r="AX148" s="148">
        <f t="shared" si="143"/>
        <v>280095.93346449139</v>
      </c>
      <c r="AY148" s="59">
        <v>116</v>
      </c>
      <c r="AZ148" s="28">
        <f t="shared" si="144"/>
        <v>1.2164429530201343E-3</v>
      </c>
      <c r="BA148" s="148">
        <f t="shared" si="145"/>
        <v>115581.43819261744</v>
      </c>
      <c r="BB148" s="150">
        <f t="shared" si="146"/>
        <v>596351.65096158278</v>
      </c>
      <c r="BC148" s="45">
        <f t="shared" si="147"/>
        <v>42.712480372552839</v>
      </c>
      <c r="BD148" s="155">
        <f t="shared" si="148"/>
        <v>2009243.3555129333</v>
      </c>
      <c r="BE148" s="146">
        <v>1419503</v>
      </c>
      <c r="BF148" s="146">
        <f t="shared" si="149"/>
        <v>0</v>
      </c>
      <c r="BG148" s="146">
        <f t="shared" si="150"/>
        <v>589740.35551293334</v>
      </c>
      <c r="BH148" s="56">
        <f t="shared" si="151"/>
        <v>3.4874841146654862E-4</v>
      </c>
      <c r="BI148" s="1">
        <f t="shared" si="152"/>
        <v>-304.11055497568952</v>
      </c>
      <c r="BJ148" s="155">
        <f t="shared" si="153"/>
        <v>2008939.2449579576</v>
      </c>
      <c r="BK148" s="63">
        <v>7.5</v>
      </c>
      <c r="BL148" s="1">
        <f t="shared" si="154"/>
        <v>0</v>
      </c>
      <c r="BM148" s="106">
        <v>598</v>
      </c>
      <c r="BN148" s="21">
        <f t="shared" si="155"/>
        <v>0</v>
      </c>
      <c r="BO148" s="150">
        <f t="shared" si="156"/>
        <v>2008939.2449579576</v>
      </c>
      <c r="BP148" s="146">
        <f t="shared" si="157"/>
        <v>2008939.2449579576</v>
      </c>
      <c r="BQ148" s="56">
        <f t="shared" si="158"/>
        <v>6.4313768808749378E-4</v>
      </c>
      <c r="BR148" s="158">
        <f t="shared" si="159"/>
        <v>4186.0265743241071</v>
      </c>
      <c r="BS148" s="159">
        <f t="shared" si="162"/>
        <v>2013125</v>
      </c>
      <c r="BT148" s="66">
        <f t="shared" si="160"/>
        <v>144.18600487036241</v>
      </c>
      <c r="BU148" s="160"/>
    </row>
    <row r="149" spans="1:73" ht="15.6" x14ac:dyDescent="0.3">
      <c r="A149" s="2" t="s">
        <v>548</v>
      </c>
      <c r="B149" s="8" t="s">
        <v>251</v>
      </c>
      <c r="C149" s="138">
        <v>17072</v>
      </c>
      <c r="D149" s="142">
        <v>0</v>
      </c>
      <c r="E149" s="143">
        <v>0</v>
      </c>
      <c r="F149" s="144">
        <v>0</v>
      </c>
      <c r="G149" s="143">
        <v>0</v>
      </c>
      <c r="H149" s="143">
        <v>0</v>
      </c>
      <c r="I149" s="144">
        <v>0</v>
      </c>
      <c r="J149" s="143">
        <f t="shared" si="114"/>
        <v>0</v>
      </c>
      <c r="K149" s="33">
        <f t="shared" si="115"/>
        <v>0</v>
      </c>
      <c r="L149" s="25">
        <v>5348</v>
      </c>
      <c r="M149" s="28">
        <f t="shared" si="116"/>
        <v>1.6456721407523565E-3</v>
      </c>
      <c r="N149" s="146">
        <f t="shared" si="117"/>
        <v>208484.97977991076</v>
      </c>
      <c r="O149" s="30">
        <v>895</v>
      </c>
      <c r="P149" s="30">
        <v>327</v>
      </c>
      <c r="Q149" s="30">
        <f t="shared" si="161"/>
        <v>1058.5</v>
      </c>
      <c r="R149" s="28">
        <f t="shared" si="118"/>
        <v>1.0639559661946461E-3</v>
      </c>
      <c r="S149" s="148">
        <f t="shared" si="119"/>
        <v>134789.20412263687</v>
      </c>
      <c r="T149" s="150">
        <f t="shared" si="120"/>
        <v>343274.18390254764</v>
      </c>
      <c r="U149" s="1">
        <f t="shared" si="121"/>
        <v>20.107438138621582</v>
      </c>
      <c r="V149" s="151">
        <v>94538813.140000001</v>
      </c>
      <c r="W149" s="40">
        <f t="shared" si="122"/>
        <v>3.0828944675706342</v>
      </c>
      <c r="X149" s="28">
        <f t="shared" si="123"/>
        <v>2.2048680631168672E-3</v>
      </c>
      <c r="Y149" s="67">
        <f t="shared" si="124"/>
        <v>5537.6530658388001</v>
      </c>
      <c r="Z149" s="148">
        <f t="shared" si="125"/>
        <v>1326815.5000950906</v>
      </c>
      <c r="AA149" s="152">
        <v>17437392.648899999</v>
      </c>
      <c r="AB149" s="40">
        <f t="shared" si="126"/>
        <v>16.714263988222214</v>
      </c>
      <c r="AC149" s="40">
        <f t="shared" si="127"/>
        <v>3.3054900878760909E-3</v>
      </c>
      <c r="AD149" s="72">
        <f t="shared" si="128"/>
        <v>1021.4030370723991</v>
      </c>
      <c r="AE149" s="146">
        <f t="shared" si="129"/>
        <v>1172531.6315910229</v>
      </c>
      <c r="AF149" s="150">
        <f t="shared" si="130"/>
        <v>2499347.1316861138</v>
      </c>
      <c r="AG149" s="45">
        <f t="shared" si="131"/>
        <v>146.4003708813328</v>
      </c>
      <c r="AH149" s="25">
        <v>2249.7424000000001</v>
      </c>
      <c r="AI149" s="28">
        <f t="shared" si="132"/>
        <v>2.4114948349798345E-3</v>
      </c>
      <c r="AJ149" s="146">
        <f t="shared" si="133"/>
        <v>458260.7684627272</v>
      </c>
      <c r="AK149" s="150">
        <f t="shared" si="134"/>
        <v>458260.7684627272</v>
      </c>
      <c r="AL149" s="1">
        <f t="shared" si="135"/>
        <v>26.842828518200985</v>
      </c>
      <c r="AM149" s="50">
        <v>2128.25</v>
      </c>
      <c r="AN149" s="28">
        <f t="shared" si="136"/>
        <v>2.1405629940222824E-3</v>
      </c>
      <c r="AO149" s="146">
        <f t="shared" si="137"/>
        <v>67793.583173108447</v>
      </c>
      <c r="AP149" s="75">
        <v>23.333333333333332</v>
      </c>
      <c r="AQ149" s="28">
        <f t="shared" si="138"/>
        <v>2.9378436227808767E-3</v>
      </c>
      <c r="AR149" s="148">
        <f t="shared" si="139"/>
        <v>279141.89503336529</v>
      </c>
      <c r="AS149" s="25">
        <v>103.5</v>
      </c>
      <c r="AT149" s="56">
        <f t="shared" si="140"/>
        <v>2.3840418915702442E-3</v>
      </c>
      <c r="AU149" s="146">
        <f t="shared" si="141"/>
        <v>302026.69976004504</v>
      </c>
      <c r="AV149" s="77">
        <v>95.75</v>
      </c>
      <c r="AW149" s="28">
        <f t="shared" si="142"/>
        <v>2.4792068839526922E-3</v>
      </c>
      <c r="AX149" s="148">
        <f t="shared" si="143"/>
        <v>314082.85056997457</v>
      </c>
      <c r="AY149" s="59">
        <v>173</v>
      </c>
      <c r="AZ149" s="28">
        <f t="shared" si="144"/>
        <v>1.8141778523489932E-3</v>
      </c>
      <c r="BA149" s="148">
        <f t="shared" si="145"/>
        <v>172375.7655803691</v>
      </c>
      <c r="BB149" s="150">
        <f t="shared" si="146"/>
        <v>1135420.7941168626</v>
      </c>
      <c r="BC149" s="45">
        <f t="shared" si="147"/>
        <v>66.507778474511639</v>
      </c>
      <c r="BD149" s="155">
        <f t="shared" si="148"/>
        <v>4436302.8781682514</v>
      </c>
      <c r="BE149" s="146">
        <v>1924991</v>
      </c>
      <c r="BF149" s="146">
        <f t="shared" si="149"/>
        <v>0</v>
      </c>
      <c r="BG149" s="146">
        <f t="shared" si="150"/>
        <v>2511311.8781682514</v>
      </c>
      <c r="BH149" s="56">
        <f t="shared" si="151"/>
        <v>1.4850874965924648E-3</v>
      </c>
      <c r="BI149" s="1">
        <f t="shared" si="152"/>
        <v>-1295.0045589512642</v>
      </c>
      <c r="BJ149" s="155">
        <f t="shared" si="153"/>
        <v>4435007.8736092998</v>
      </c>
      <c r="BK149" s="63">
        <v>8</v>
      </c>
      <c r="BL149" s="1">
        <f t="shared" si="154"/>
        <v>0</v>
      </c>
      <c r="BM149" s="106">
        <v>1228</v>
      </c>
      <c r="BN149" s="21">
        <f t="shared" si="155"/>
        <v>0</v>
      </c>
      <c r="BO149" s="150">
        <f t="shared" si="156"/>
        <v>4435007.8736092998</v>
      </c>
      <c r="BP149" s="146">
        <f t="shared" si="157"/>
        <v>4435007.8736092998</v>
      </c>
      <c r="BQ149" s="56">
        <f t="shared" si="158"/>
        <v>1.4198143212352892E-3</v>
      </c>
      <c r="BR149" s="158">
        <f t="shared" si="159"/>
        <v>9241.2256183753852</v>
      </c>
      <c r="BS149" s="159">
        <f t="shared" si="162"/>
        <v>4444249</v>
      </c>
      <c r="BT149" s="66">
        <f t="shared" si="160"/>
        <v>260.32386363636363</v>
      </c>
      <c r="BU149" s="160"/>
    </row>
    <row r="150" spans="1:73" ht="15.6" x14ac:dyDescent="0.3">
      <c r="A150" s="2">
        <v>45068</v>
      </c>
      <c r="B150" s="136" t="s">
        <v>659</v>
      </c>
      <c r="C150" s="138">
        <v>15961</v>
      </c>
      <c r="D150" s="142">
        <v>0</v>
      </c>
      <c r="E150" s="143">
        <v>0</v>
      </c>
      <c r="F150" s="144">
        <v>0</v>
      </c>
      <c r="G150" s="143">
        <v>0</v>
      </c>
      <c r="H150" s="143">
        <v>0</v>
      </c>
      <c r="I150" s="144">
        <v>0</v>
      </c>
      <c r="J150" s="143">
        <f t="shared" si="114"/>
        <v>0</v>
      </c>
      <c r="K150" s="33">
        <f t="shared" si="115"/>
        <v>0</v>
      </c>
      <c r="L150" s="25">
        <v>6593</v>
      </c>
      <c r="M150" s="28">
        <f t="shared" si="116"/>
        <v>2.0287801839903303E-3</v>
      </c>
      <c r="N150" s="146">
        <f t="shared" si="117"/>
        <v>257019.72170698422</v>
      </c>
      <c r="O150" s="30">
        <v>0</v>
      </c>
      <c r="P150" s="30">
        <v>365.5</v>
      </c>
      <c r="Q150" s="30">
        <f t="shared" si="161"/>
        <v>182.75</v>
      </c>
      <c r="R150" s="28">
        <f t="shared" si="118"/>
        <v>1.8369197243464487E-4</v>
      </c>
      <c r="S150" s="148">
        <f t="shared" si="119"/>
        <v>23271.352908277651</v>
      </c>
      <c r="T150" s="150">
        <f t="shared" si="120"/>
        <v>280291.07461526187</v>
      </c>
      <c r="U150" s="1">
        <f t="shared" si="121"/>
        <v>17.560997093870174</v>
      </c>
      <c r="V150" s="151">
        <v>95466828.9799999</v>
      </c>
      <c r="W150" s="40">
        <f t="shared" si="122"/>
        <v>2.6685030153601343</v>
      </c>
      <c r="X150" s="28">
        <f t="shared" si="123"/>
        <v>1.9084977240674274E-3</v>
      </c>
      <c r="Y150" s="67">
        <f t="shared" si="124"/>
        <v>5981.2561230499277</v>
      </c>
      <c r="Z150" s="148">
        <f t="shared" si="125"/>
        <v>1148469.7903462024</v>
      </c>
      <c r="AA150" s="152">
        <v>20874207.7852</v>
      </c>
      <c r="AB150" s="40">
        <f t="shared" si="126"/>
        <v>12.204224640353658</v>
      </c>
      <c r="AC150" s="40">
        <f t="shared" si="127"/>
        <v>2.4135638642137401E-3</v>
      </c>
      <c r="AD150" s="72">
        <f t="shared" si="128"/>
        <v>1307.8258119917298</v>
      </c>
      <c r="AE150" s="146">
        <f t="shared" si="129"/>
        <v>856145.35225366405</v>
      </c>
      <c r="AF150" s="150">
        <f t="shared" si="130"/>
        <v>2004615.1425998665</v>
      </c>
      <c r="AG150" s="45">
        <f t="shared" si="131"/>
        <v>125.59458320906374</v>
      </c>
      <c r="AH150" s="25">
        <v>5349.6292000000003</v>
      </c>
      <c r="AI150" s="28">
        <f t="shared" si="132"/>
        <v>5.7342579243104923E-3</v>
      </c>
      <c r="AJ150" s="146">
        <f t="shared" si="133"/>
        <v>1089691.5078733657</v>
      </c>
      <c r="AK150" s="150">
        <f t="shared" si="134"/>
        <v>1089691.5078733657</v>
      </c>
      <c r="AL150" s="1">
        <f t="shared" si="135"/>
        <v>68.272132565213056</v>
      </c>
      <c r="AM150" s="50">
        <v>1543.2777777777778</v>
      </c>
      <c r="AN150" s="28">
        <f t="shared" si="136"/>
        <v>1.552206414005899E-3</v>
      </c>
      <c r="AO150" s="146">
        <f t="shared" si="137"/>
        <v>49159.793439204863</v>
      </c>
      <c r="AP150" s="75">
        <v>7.666666666666667</v>
      </c>
      <c r="AQ150" s="28">
        <f t="shared" si="138"/>
        <v>9.6529147605657389E-4</v>
      </c>
      <c r="AR150" s="148">
        <f t="shared" si="139"/>
        <v>91718.051225248608</v>
      </c>
      <c r="AS150" s="25">
        <v>41</v>
      </c>
      <c r="AT150" s="56">
        <f t="shared" si="140"/>
        <v>9.4440306815826095E-4</v>
      </c>
      <c r="AU150" s="146">
        <f t="shared" si="141"/>
        <v>119643.42695808546</v>
      </c>
      <c r="AV150" s="77">
        <v>25.722222222222221</v>
      </c>
      <c r="AW150" s="28">
        <f t="shared" si="142"/>
        <v>6.6601264129393474E-4</v>
      </c>
      <c r="AX150" s="148">
        <f t="shared" si="143"/>
        <v>84375.027452218303</v>
      </c>
      <c r="AY150" s="59">
        <v>91</v>
      </c>
      <c r="AZ150" s="28">
        <f t="shared" si="144"/>
        <v>9.5427852348993285E-4</v>
      </c>
      <c r="BA150" s="148">
        <f t="shared" si="145"/>
        <v>90671.645478691265</v>
      </c>
      <c r="BB150" s="150">
        <f t="shared" si="146"/>
        <v>435567.94455344847</v>
      </c>
      <c r="BC150" s="45">
        <f t="shared" si="147"/>
        <v>27.28951472673695</v>
      </c>
      <c r="BD150" s="155">
        <f t="shared" si="148"/>
        <v>3810165.6696419423</v>
      </c>
      <c r="BE150" s="146">
        <v>3996278</v>
      </c>
      <c r="BF150" s="146">
        <f t="shared" si="149"/>
        <v>186112.33035805775</v>
      </c>
      <c r="BG150" s="146">
        <f t="shared" si="150"/>
        <v>0</v>
      </c>
      <c r="BH150" s="56">
        <f t="shared" si="151"/>
        <v>0</v>
      </c>
      <c r="BI150" s="1">
        <f t="shared" si="152"/>
        <v>0</v>
      </c>
      <c r="BJ150" s="155">
        <f t="shared" si="153"/>
        <v>3996278</v>
      </c>
      <c r="BK150" s="63">
        <v>7.5</v>
      </c>
      <c r="BL150" s="1">
        <f t="shared" si="154"/>
        <v>0</v>
      </c>
      <c r="BM150" s="106">
        <v>693</v>
      </c>
      <c r="BN150" s="21">
        <f t="shared" si="155"/>
        <v>0</v>
      </c>
      <c r="BO150" s="150">
        <f t="shared" si="156"/>
        <v>3996278</v>
      </c>
      <c r="BP150" s="146">
        <f t="shared" si="157"/>
        <v>0</v>
      </c>
      <c r="BQ150" s="56">
        <f t="shared" si="158"/>
        <v>0</v>
      </c>
      <c r="BR150" s="158">
        <f t="shared" si="159"/>
        <v>0</v>
      </c>
      <c r="BS150" s="159">
        <f t="shared" si="162"/>
        <v>3996278</v>
      </c>
      <c r="BT150" s="66">
        <f t="shared" si="160"/>
        <v>250.3776705720193</v>
      </c>
      <c r="BU150" s="160"/>
    </row>
    <row r="151" spans="1:73" ht="15.6" x14ac:dyDescent="0.3">
      <c r="A151" s="2" t="s">
        <v>462</v>
      </c>
      <c r="B151" s="8" t="s">
        <v>163</v>
      </c>
      <c r="C151" s="138">
        <v>14145</v>
      </c>
      <c r="D151" s="142">
        <v>0</v>
      </c>
      <c r="E151" s="143">
        <v>0</v>
      </c>
      <c r="F151" s="144">
        <v>0</v>
      </c>
      <c r="G151" s="143">
        <v>0</v>
      </c>
      <c r="H151" s="143">
        <v>0</v>
      </c>
      <c r="I151" s="144">
        <v>0</v>
      </c>
      <c r="J151" s="143">
        <f t="shared" si="114"/>
        <v>0</v>
      </c>
      <c r="K151" s="33">
        <f t="shared" si="115"/>
        <v>0</v>
      </c>
      <c r="L151" s="25">
        <v>7479</v>
      </c>
      <c r="M151" s="28">
        <f t="shared" si="116"/>
        <v>2.3014177151620932E-3</v>
      </c>
      <c r="N151" s="146">
        <f t="shared" si="117"/>
        <v>291559.30511854013</v>
      </c>
      <c r="O151" s="30">
        <v>648</v>
      </c>
      <c r="P151" s="30">
        <v>266</v>
      </c>
      <c r="Q151" s="30">
        <f t="shared" si="161"/>
        <v>781</v>
      </c>
      <c r="R151" s="28">
        <f t="shared" si="118"/>
        <v>7.8502561133492546E-4</v>
      </c>
      <c r="S151" s="148">
        <f t="shared" si="119"/>
        <v>99452.4028528856</v>
      </c>
      <c r="T151" s="150">
        <f t="shared" si="120"/>
        <v>391011.70797142573</v>
      </c>
      <c r="U151" s="1">
        <f t="shared" si="121"/>
        <v>27.643104133716914</v>
      </c>
      <c r="V151" s="151">
        <v>60388435.819999814</v>
      </c>
      <c r="W151" s="40">
        <f t="shared" si="122"/>
        <v>3.3132341032376256</v>
      </c>
      <c r="X151" s="28">
        <f t="shared" si="123"/>
        <v>2.3696056211794147E-3</v>
      </c>
      <c r="Y151" s="67">
        <f t="shared" si="124"/>
        <v>4269.242546482843</v>
      </c>
      <c r="Z151" s="148">
        <f t="shared" si="125"/>
        <v>1425949.0261058111</v>
      </c>
      <c r="AA151" s="152">
        <v>19521491.5231</v>
      </c>
      <c r="AB151" s="40">
        <f t="shared" si="126"/>
        <v>10.249269363626334</v>
      </c>
      <c r="AC151" s="40">
        <f t="shared" si="127"/>
        <v>2.0269428742606815E-3</v>
      </c>
      <c r="AD151" s="72">
        <f t="shared" si="128"/>
        <v>1380.0983756168257</v>
      </c>
      <c r="AE151" s="146">
        <f t="shared" si="129"/>
        <v>719002.19704660191</v>
      </c>
      <c r="AF151" s="150">
        <f t="shared" si="130"/>
        <v>2144951.223152413</v>
      </c>
      <c r="AG151" s="45">
        <f t="shared" si="131"/>
        <v>151.64024200441239</v>
      </c>
      <c r="AH151" s="25">
        <v>353.31990000000002</v>
      </c>
      <c r="AI151" s="28">
        <f t="shared" si="132"/>
        <v>3.7872296576958839E-4</v>
      </c>
      <c r="AJ151" s="146">
        <f t="shared" si="133"/>
        <v>71969.416981772636</v>
      </c>
      <c r="AK151" s="150">
        <f t="shared" si="134"/>
        <v>71969.416981772636</v>
      </c>
      <c r="AL151" s="1">
        <f t="shared" si="135"/>
        <v>5.0879757498602078</v>
      </c>
      <c r="AM151" s="50">
        <v>2458.8888888888887</v>
      </c>
      <c r="AN151" s="28">
        <f t="shared" si="136"/>
        <v>2.4731147947694692E-3</v>
      </c>
      <c r="AO151" s="146">
        <f t="shared" si="137"/>
        <v>78325.802138997344</v>
      </c>
      <c r="AP151" s="75">
        <v>11.333333333333334</v>
      </c>
      <c r="AQ151" s="28">
        <f t="shared" si="138"/>
        <v>1.4269526167792832E-3</v>
      </c>
      <c r="AR151" s="148">
        <f t="shared" si="139"/>
        <v>135583.20615906318</v>
      </c>
      <c r="AS151" s="25">
        <v>71.916666666666671</v>
      </c>
      <c r="AT151" s="56">
        <f t="shared" si="140"/>
        <v>1.6565444061393889E-3</v>
      </c>
      <c r="AU151" s="146">
        <f t="shared" si="141"/>
        <v>209862.35257078815</v>
      </c>
      <c r="AV151" s="77">
        <v>61.111111111111114</v>
      </c>
      <c r="AW151" s="28">
        <f t="shared" si="142"/>
        <v>1.5823194501583763E-3</v>
      </c>
      <c r="AX151" s="148">
        <f t="shared" si="143"/>
        <v>200459.02850419036</v>
      </c>
      <c r="AY151" s="59">
        <v>351</v>
      </c>
      <c r="AZ151" s="28">
        <f t="shared" si="144"/>
        <v>3.680788590604027E-3</v>
      </c>
      <c r="BA151" s="148">
        <f t="shared" si="145"/>
        <v>349733.48970352346</v>
      </c>
      <c r="BB151" s="150">
        <f t="shared" si="146"/>
        <v>973963.87907656247</v>
      </c>
      <c r="BC151" s="45">
        <f t="shared" si="147"/>
        <v>68.855700182153583</v>
      </c>
      <c r="BD151" s="155">
        <f t="shared" si="148"/>
        <v>3581896.2271821736</v>
      </c>
      <c r="BE151" s="146">
        <v>1681957</v>
      </c>
      <c r="BF151" s="146">
        <f t="shared" si="149"/>
        <v>0</v>
      </c>
      <c r="BG151" s="146">
        <f t="shared" si="150"/>
        <v>1899939.2271821736</v>
      </c>
      <c r="BH151" s="56">
        <f t="shared" si="151"/>
        <v>1.123546627204205E-3</v>
      </c>
      <c r="BI151" s="1">
        <f t="shared" si="152"/>
        <v>-979.73890950011833</v>
      </c>
      <c r="BJ151" s="155">
        <f t="shared" si="153"/>
        <v>3580916.4882726735</v>
      </c>
      <c r="BK151" s="63">
        <v>7.9</v>
      </c>
      <c r="BL151" s="1">
        <f t="shared" si="154"/>
        <v>0</v>
      </c>
      <c r="BM151" s="106">
        <v>1209</v>
      </c>
      <c r="BN151" s="21">
        <f t="shared" si="155"/>
        <v>0</v>
      </c>
      <c r="BO151" s="150">
        <f t="shared" si="156"/>
        <v>3580916.4882726735</v>
      </c>
      <c r="BP151" s="146">
        <f t="shared" si="157"/>
        <v>3580916.4882726735</v>
      </c>
      <c r="BQ151" s="56">
        <f t="shared" si="158"/>
        <v>1.1463872574953211E-3</v>
      </c>
      <c r="BR151" s="158">
        <f t="shared" si="159"/>
        <v>7461.5554541862075</v>
      </c>
      <c r="BS151" s="159">
        <f t="shared" si="162"/>
        <v>3588378</v>
      </c>
      <c r="BT151" s="66">
        <f t="shared" si="160"/>
        <v>253.68525980911983</v>
      </c>
      <c r="BU151" s="160"/>
    </row>
    <row r="152" spans="1:73" ht="15.6" x14ac:dyDescent="0.3">
      <c r="A152" s="2" t="s">
        <v>368</v>
      </c>
      <c r="B152" s="8" t="s">
        <v>69</v>
      </c>
      <c r="C152" s="138">
        <v>16753</v>
      </c>
      <c r="D152" s="142">
        <v>0</v>
      </c>
      <c r="E152" s="143">
        <v>0</v>
      </c>
      <c r="F152" s="144">
        <v>0</v>
      </c>
      <c r="G152" s="143">
        <v>0</v>
      </c>
      <c r="H152" s="143">
        <v>0</v>
      </c>
      <c r="I152" s="144">
        <v>0</v>
      </c>
      <c r="J152" s="143">
        <f t="shared" si="114"/>
        <v>0</v>
      </c>
      <c r="K152" s="33">
        <f t="shared" si="115"/>
        <v>0</v>
      </c>
      <c r="L152" s="25">
        <v>9301</v>
      </c>
      <c r="M152" s="28">
        <f t="shared" si="116"/>
        <v>2.8620786426958988E-3</v>
      </c>
      <c r="N152" s="146">
        <f t="shared" si="117"/>
        <v>362587.65836442588</v>
      </c>
      <c r="O152" s="30">
        <v>21</v>
      </c>
      <c r="P152" s="30">
        <v>409</v>
      </c>
      <c r="Q152" s="30">
        <f t="shared" si="161"/>
        <v>225.5</v>
      </c>
      <c r="R152" s="28">
        <f t="shared" si="118"/>
        <v>2.2666232439952073E-4</v>
      </c>
      <c r="S152" s="148">
        <f t="shared" si="119"/>
        <v>28715.130401185277</v>
      </c>
      <c r="T152" s="150">
        <f t="shared" si="120"/>
        <v>391302.78876561113</v>
      </c>
      <c r="U152" s="1">
        <f t="shared" si="121"/>
        <v>23.357177148308431</v>
      </c>
      <c r="V152" s="151">
        <v>81549262.970000297</v>
      </c>
      <c r="W152" s="40">
        <f t="shared" si="122"/>
        <v>3.4416375915408102</v>
      </c>
      <c r="X152" s="28">
        <f t="shared" si="123"/>
        <v>2.4614390438056485E-3</v>
      </c>
      <c r="Y152" s="67">
        <f t="shared" si="124"/>
        <v>4867.7408804393417</v>
      </c>
      <c r="Z152" s="148">
        <f t="shared" si="125"/>
        <v>1481211.2935428137</v>
      </c>
      <c r="AA152" s="152">
        <v>18582359.313000001</v>
      </c>
      <c r="AB152" s="40">
        <f t="shared" si="126"/>
        <v>15.103733830162859</v>
      </c>
      <c r="AC152" s="40">
        <f t="shared" si="127"/>
        <v>2.9869842010813146E-3</v>
      </c>
      <c r="AD152" s="72">
        <f t="shared" si="128"/>
        <v>1109.1959238942279</v>
      </c>
      <c r="AE152" s="146">
        <f t="shared" si="129"/>
        <v>1059550.4344957424</v>
      </c>
      <c r="AF152" s="150">
        <f t="shared" si="130"/>
        <v>2540761.7280385559</v>
      </c>
      <c r="AG152" s="45">
        <f t="shared" si="131"/>
        <v>151.66010434182272</v>
      </c>
      <c r="AH152" s="25">
        <v>3030.8975999999998</v>
      </c>
      <c r="AI152" s="28">
        <f t="shared" si="132"/>
        <v>3.248813689848569E-3</v>
      </c>
      <c r="AJ152" s="146">
        <f t="shared" si="133"/>
        <v>617377.99994694302</v>
      </c>
      <c r="AK152" s="150">
        <f t="shared" si="134"/>
        <v>617377.99994694302</v>
      </c>
      <c r="AL152" s="1">
        <f t="shared" si="135"/>
        <v>36.851787736342331</v>
      </c>
      <c r="AM152" s="50">
        <v>2032.5555555555557</v>
      </c>
      <c r="AN152" s="28">
        <f t="shared" si="136"/>
        <v>2.0443149092055084E-3</v>
      </c>
      <c r="AO152" s="146">
        <f t="shared" si="137"/>
        <v>64745.318505588722</v>
      </c>
      <c r="AP152" s="75">
        <v>12.333333333333334</v>
      </c>
      <c r="AQ152" s="28">
        <f t="shared" si="138"/>
        <v>1.5528602006127494E-3</v>
      </c>
      <c r="AR152" s="148">
        <f t="shared" si="139"/>
        <v>147546.43023192167</v>
      </c>
      <c r="AS152" s="25">
        <v>81.666666666666671</v>
      </c>
      <c r="AT152" s="56">
        <f t="shared" si="140"/>
        <v>1.8811280625916581E-3</v>
      </c>
      <c r="AU152" s="146">
        <f t="shared" si="141"/>
        <v>238314.14312789383</v>
      </c>
      <c r="AV152" s="77">
        <v>20.444444444444443</v>
      </c>
      <c r="AW152" s="28">
        <f t="shared" si="142"/>
        <v>5.2935777968934764E-4</v>
      </c>
      <c r="AX152" s="148">
        <f t="shared" si="143"/>
        <v>67062.656808674583</v>
      </c>
      <c r="AY152" s="59">
        <v>208</v>
      </c>
      <c r="AZ152" s="28">
        <f t="shared" si="144"/>
        <v>2.181208053691275E-3</v>
      </c>
      <c r="BA152" s="148">
        <f t="shared" si="145"/>
        <v>207249.47537986573</v>
      </c>
      <c r="BB152" s="150">
        <f t="shared" si="146"/>
        <v>724918.02405394451</v>
      </c>
      <c r="BC152" s="45">
        <f t="shared" si="147"/>
        <v>43.270937984477079</v>
      </c>
      <c r="BD152" s="155">
        <f t="shared" si="148"/>
        <v>4274360.5408050548</v>
      </c>
      <c r="BE152" s="146">
        <v>2052669</v>
      </c>
      <c r="BF152" s="146">
        <f t="shared" si="149"/>
        <v>0</v>
      </c>
      <c r="BG152" s="146">
        <f t="shared" si="150"/>
        <v>2221691.5408050548</v>
      </c>
      <c r="BH152" s="56">
        <f t="shared" si="151"/>
        <v>1.3138178325112764E-3</v>
      </c>
      <c r="BI152" s="1">
        <f t="shared" si="152"/>
        <v>-1145.6564590553999</v>
      </c>
      <c r="BJ152" s="155">
        <f t="shared" si="153"/>
        <v>4273214.884345999</v>
      </c>
      <c r="BK152" s="63">
        <v>7.5</v>
      </c>
      <c r="BL152" s="1">
        <f t="shared" si="154"/>
        <v>0</v>
      </c>
      <c r="BM152" s="106">
        <v>877</v>
      </c>
      <c r="BN152" s="21">
        <f t="shared" si="155"/>
        <v>0</v>
      </c>
      <c r="BO152" s="150">
        <f t="shared" si="156"/>
        <v>4273214.884345999</v>
      </c>
      <c r="BP152" s="146">
        <f t="shared" si="157"/>
        <v>4273214.884345999</v>
      </c>
      <c r="BQ152" s="56">
        <f t="shared" si="158"/>
        <v>1.3680182456074562E-3</v>
      </c>
      <c r="BR152" s="158">
        <f t="shared" si="159"/>
        <v>8904.0975771489884</v>
      </c>
      <c r="BS152" s="159">
        <f t="shared" si="162"/>
        <v>4282119</v>
      </c>
      <c r="BT152" s="66">
        <f t="shared" si="160"/>
        <v>255.60311585984599</v>
      </c>
      <c r="BU152" s="160"/>
    </row>
    <row r="153" spans="1:73" ht="15.6" x14ac:dyDescent="0.3">
      <c r="A153" s="2" t="s">
        <v>512</v>
      </c>
      <c r="B153" s="8" t="s">
        <v>213</v>
      </c>
      <c r="C153" s="138">
        <v>12532</v>
      </c>
      <c r="D153" s="142">
        <v>0</v>
      </c>
      <c r="E153" s="143">
        <v>0</v>
      </c>
      <c r="F153" s="144">
        <v>0</v>
      </c>
      <c r="G153" s="143">
        <v>0</v>
      </c>
      <c r="H153" s="143">
        <v>0</v>
      </c>
      <c r="I153" s="144">
        <v>0</v>
      </c>
      <c r="J153" s="143">
        <f t="shared" si="114"/>
        <v>0</v>
      </c>
      <c r="K153" s="33">
        <f t="shared" si="115"/>
        <v>0</v>
      </c>
      <c r="L153" s="25">
        <v>3278</v>
      </c>
      <c r="M153" s="28">
        <f t="shared" si="116"/>
        <v>1.0086973218747615E-3</v>
      </c>
      <c r="N153" s="146">
        <f t="shared" si="117"/>
        <v>127788.66187706571</v>
      </c>
      <c r="O153" s="30">
        <v>0</v>
      </c>
      <c r="P153" s="30">
        <v>137</v>
      </c>
      <c r="Q153" s="30">
        <f t="shared" si="161"/>
        <v>68.5</v>
      </c>
      <c r="R153" s="28">
        <f t="shared" si="118"/>
        <v>6.8853078586994103E-5</v>
      </c>
      <c r="S153" s="148">
        <f t="shared" si="119"/>
        <v>8722.7779710917584</v>
      </c>
      <c r="T153" s="150">
        <f t="shared" si="120"/>
        <v>136511.43984815746</v>
      </c>
      <c r="U153" s="1">
        <f t="shared" si="121"/>
        <v>10.893029033526769</v>
      </c>
      <c r="V153" s="151">
        <v>77936561.180000275</v>
      </c>
      <c r="W153" s="40">
        <f t="shared" si="122"/>
        <v>2.0151135952390686</v>
      </c>
      <c r="X153" s="28">
        <f t="shared" si="123"/>
        <v>1.4411974384567331E-3</v>
      </c>
      <c r="Y153" s="67">
        <f t="shared" si="124"/>
        <v>6219.0042435365685</v>
      </c>
      <c r="Z153" s="148">
        <f t="shared" si="125"/>
        <v>867264.1832992885</v>
      </c>
      <c r="AA153" s="152">
        <v>14680932.418599999</v>
      </c>
      <c r="AB153" s="40">
        <f t="shared" si="126"/>
        <v>10.697619164912462</v>
      </c>
      <c r="AC153" s="40">
        <f t="shared" si="127"/>
        <v>2.1156106029202753E-3</v>
      </c>
      <c r="AD153" s="72">
        <f t="shared" si="128"/>
        <v>1171.4756159112671</v>
      </c>
      <c r="AE153" s="146">
        <f t="shared" si="129"/>
        <v>750454.63338456885</v>
      </c>
      <c r="AF153" s="150">
        <f t="shared" si="130"/>
        <v>1617718.8166838572</v>
      </c>
      <c r="AG153" s="45">
        <f t="shared" si="131"/>
        <v>129.08704250589349</v>
      </c>
      <c r="AH153" s="25">
        <v>2299.6761999999999</v>
      </c>
      <c r="AI153" s="28">
        <f t="shared" si="132"/>
        <v>2.465018785451193E-3</v>
      </c>
      <c r="AJ153" s="146">
        <f t="shared" si="133"/>
        <v>468432.02254064474</v>
      </c>
      <c r="AK153" s="150">
        <f t="shared" si="134"/>
        <v>468432.02254064474</v>
      </c>
      <c r="AL153" s="1">
        <f t="shared" si="135"/>
        <v>37.378871891210082</v>
      </c>
      <c r="AM153" s="50">
        <v>1351.2222222222222</v>
      </c>
      <c r="AN153" s="28">
        <f t="shared" si="136"/>
        <v>1.3590397207045421E-3</v>
      </c>
      <c r="AO153" s="146">
        <f t="shared" si="137"/>
        <v>43042.028007787922</v>
      </c>
      <c r="AP153" s="75">
        <v>3.3333333333333335</v>
      </c>
      <c r="AQ153" s="28">
        <f t="shared" si="138"/>
        <v>4.1969194611155388E-4</v>
      </c>
      <c r="AR153" s="148">
        <f t="shared" si="139"/>
        <v>39877.413576195046</v>
      </c>
      <c r="AS153" s="25">
        <v>43.916666666666664</v>
      </c>
      <c r="AT153" s="56">
        <f t="shared" si="140"/>
        <v>1.0115862132508201E-3</v>
      </c>
      <c r="AU153" s="146">
        <f t="shared" si="141"/>
        <v>128154.64635551024</v>
      </c>
      <c r="AV153" s="77">
        <v>21.777777777777779</v>
      </c>
      <c r="AW153" s="28">
        <f t="shared" si="142"/>
        <v>5.638811131473486E-4</v>
      </c>
      <c r="AX153" s="148">
        <f t="shared" si="143"/>
        <v>71436.308339675103</v>
      </c>
      <c r="AY153" s="59">
        <v>56</v>
      </c>
      <c r="AZ153" s="28">
        <f t="shared" si="144"/>
        <v>5.8724832214765096E-4</v>
      </c>
      <c r="BA153" s="148">
        <f t="shared" si="145"/>
        <v>55797.935679194627</v>
      </c>
      <c r="BB153" s="150">
        <f t="shared" si="146"/>
        <v>338308.33195836301</v>
      </c>
      <c r="BC153" s="45">
        <f t="shared" si="147"/>
        <v>26.995557928372406</v>
      </c>
      <c r="BD153" s="155">
        <f t="shared" si="148"/>
        <v>2560970.6110310224</v>
      </c>
      <c r="BE153" s="146">
        <v>1415231</v>
      </c>
      <c r="BF153" s="146">
        <f t="shared" si="149"/>
        <v>0</v>
      </c>
      <c r="BG153" s="146">
        <f t="shared" si="150"/>
        <v>1145739.6110310224</v>
      </c>
      <c r="BH153" s="56">
        <f t="shared" si="151"/>
        <v>6.775437115098484E-4</v>
      </c>
      <c r="BI153" s="1">
        <f t="shared" si="152"/>
        <v>-590.82188578602961</v>
      </c>
      <c r="BJ153" s="155">
        <f t="shared" si="153"/>
        <v>2560379.7891452364</v>
      </c>
      <c r="BK153" s="63">
        <v>7.8</v>
      </c>
      <c r="BL153" s="1">
        <f t="shared" si="154"/>
        <v>0</v>
      </c>
      <c r="BM153" s="106">
        <v>787</v>
      </c>
      <c r="BN153" s="21">
        <f t="shared" si="155"/>
        <v>0</v>
      </c>
      <c r="BO153" s="150">
        <f t="shared" si="156"/>
        <v>2560379.7891452364</v>
      </c>
      <c r="BP153" s="146">
        <f t="shared" si="157"/>
        <v>2560379.7891452364</v>
      </c>
      <c r="BQ153" s="56">
        <f t="shared" si="158"/>
        <v>8.1967473249857942E-4</v>
      </c>
      <c r="BR153" s="158">
        <f t="shared" si="159"/>
        <v>5335.0632004546314</v>
      </c>
      <c r="BS153" s="159">
        <f t="shared" si="162"/>
        <v>2565715</v>
      </c>
      <c r="BT153" s="66">
        <f t="shared" si="160"/>
        <v>204.73308330673476</v>
      </c>
      <c r="BU153" s="160"/>
    </row>
    <row r="154" spans="1:73" ht="15.6" x14ac:dyDescent="0.3">
      <c r="A154" s="2" t="s">
        <v>588</v>
      </c>
      <c r="B154" s="8" t="s">
        <v>291</v>
      </c>
      <c r="C154" s="138">
        <v>26366</v>
      </c>
      <c r="D154" s="142">
        <v>0</v>
      </c>
      <c r="E154" s="143">
        <v>0</v>
      </c>
      <c r="F154" s="144">
        <v>0</v>
      </c>
      <c r="G154" s="143">
        <v>0</v>
      </c>
      <c r="H154" s="143">
        <v>0</v>
      </c>
      <c r="I154" s="144">
        <v>0</v>
      </c>
      <c r="J154" s="143">
        <f t="shared" si="114"/>
        <v>0</v>
      </c>
      <c r="K154" s="33">
        <f t="shared" si="115"/>
        <v>0</v>
      </c>
      <c r="L154" s="25">
        <v>8497</v>
      </c>
      <c r="M154" s="28">
        <f t="shared" si="116"/>
        <v>2.6146739304361956E-3</v>
      </c>
      <c r="N154" s="146">
        <f t="shared" si="117"/>
        <v>331244.74068621948</v>
      </c>
      <c r="O154" s="30">
        <v>1524</v>
      </c>
      <c r="P154" s="30">
        <v>1270</v>
      </c>
      <c r="Q154" s="30">
        <f t="shared" si="161"/>
        <v>2159</v>
      </c>
      <c r="R154" s="28">
        <f t="shared" si="118"/>
        <v>2.170128418530223E-3</v>
      </c>
      <c r="S154" s="148">
        <f t="shared" si="119"/>
        <v>274926.68086988479</v>
      </c>
      <c r="T154" s="150">
        <f t="shared" si="120"/>
        <v>606171.42155610421</v>
      </c>
      <c r="U154" s="1">
        <f t="shared" si="121"/>
        <v>22.99064786300934</v>
      </c>
      <c r="V154" s="151">
        <v>90130938.890000701</v>
      </c>
      <c r="W154" s="40">
        <f t="shared" si="122"/>
        <v>7.7128449404971535</v>
      </c>
      <c r="X154" s="28">
        <f t="shared" si="123"/>
        <v>5.5161815183623559E-3</v>
      </c>
      <c r="Y154" s="67">
        <f t="shared" si="124"/>
        <v>3418.4532689828075</v>
      </c>
      <c r="Z154" s="148">
        <f t="shared" si="125"/>
        <v>3319452.6522167283</v>
      </c>
      <c r="AA154" s="152">
        <v>37189165.003899999</v>
      </c>
      <c r="AB154" s="40">
        <f t="shared" si="126"/>
        <v>18.692701380283705</v>
      </c>
      <c r="AC154" s="40">
        <f t="shared" si="127"/>
        <v>3.6967550094754455E-3</v>
      </c>
      <c r="AD154" s="72">
        <f t="shared" si="128"/>
        <v>1410.4970417924599</v>
      </c>
      <c r="AE154" s="146">
        <f t="shared" si="129"/>
        <v>1311322.0937345664</v>
      </c>
      <c r="AF154" s="150">
        <f t="shared" si="130"/>
        <v>4630774.7459512949</v>
      </c>
      <c r="AG154" s="45">
        <f t="shared" si="131"/>
        <v>175.63433004442444</v>
      </c>
      <c r="AH154" s="25">
        <v>3898.1421</v>
      </c>
      <c r="AI154" s="28">
        <f t="shared" si="132"/>
        <v>4.1784115106544848E-3</v>
      </c>
      <c r="AJ154" s="146">
        <f t="shared" si="133"/>
        <v>794031.17189012805</v>
      </c>
      <c r="AK154" s="150">
        <f t="shared" si="134"/>
        <v>794031.17189012805</v>
      </c>
      <c r="AL154" s="1">
        <f t="shared" si="135"/>
        <v>30.115723730946222</v>
      </c>
      <c r="AM154" s="50">
        <v>3645.3333333333335</v>
      </c>
      <c r="AN154" s="28">
        <f t="shared" si="136"/>
        <v>3.666423415580513E-3</v>
      </c>
      <c r="AO154" s="146">
        <f t="shared" si="137"/>
        <v>116118.97499214754</v>
      </c>
      <c r="AP154" s="75">
        <v>26</v>
      </c>
      <c r="AQ154" s="28">
        <f t="shared" si="138"/>
        <v>3.27359717967012E-3</v>
      </c>
      <c r="AR154" s="148">
        <f t="shared" si="139"/>
        <v>311043.82589432137</v>
      </c>
      <c r="AS154" s="25">
        <v>161.41666666666666</v>
      </c>
      <c r="AT154" s="56">
        <f t="shared" si="140"/>
        <v>3.7181072012653486E-3</v>
      </c>
      <c r="AU154" s="146">
        <f t="shared" si="141"/>
        <v>471035.19922319421</v>
      </c>
      <c r="AV154" s="77">
        <v>66.666666666666671</v>
      </c>
      <c r="AW154" s="28">
        <f t="shared" si="142"/>
        <v>1.726166672900047E-3</v>
      </c>
      <c r="AX154" s="148">
        <f t="shared" si="143"/>
        <v>218682.57655002584</v>
      </c>
      <c r="AY154" s="59">
        <v>208</v>
      </c>
      <c r="AZ154" s="28">
        <f t="shared" si="144"/>
        <v>2.181208053691275E-3</v>
      </c>
      <c r="BA154" s="148">
        <f t="shared" si="145"/>
        <v>207249.47537986573</v>
      </c>
      <c r="BB154" s="150">
        <f t="shared" si="146"/>
        <v>1324130.0520395548</v>
      </c>
      <c r="BC154" s="45">
        <f t="shared" si="147"/>
        <v>50.221120080389696</v>
      </c>
      <c r="BD154" s="155">
        <f t="shared" si="148"/>
        <v>7355107.3914370816</v>
      </c>
      <c r="BE154" s="146">
        <v>3355540</v>
      </c>
      <c r="BF154" s="146">
        <f t="shared" si="149"/>
        <v>0</v>
      </c>
      <c r="BG154" s="146">
        <f t="shared" si="150"/>
        <v>3999567.3914370816</v>
      </c>
      <c r="BH154" s="56">
        <f t="shared" si="151"/>
        <v>2.3651811534991692E-3</v>
      </c>
      <c r="BI154" s="1">
        <f t="shared" si="152"/>
        <v>-2062.4511239606481</v>
      </c>
      <c r="BJ154" s="155">
        <f t="shared" si="153"/>
        <v>7353044.9403131213</v>
      </c>
      <c r="BK154" s="63">
        <v>6.9</v>
      </c>
      <c r="BL154" s="1">
        <f t="shared" si="154"/>
        <v>0</v>
      </c>
      <c r="BM154" s="106">
        <v>756</v>
      </c>
      <c r="BN154" s="21">
        <f t="shared" si="155"/>
        <v>0</v>
      </c>
      <c r="BO154" s="150">
        <f t="shared" si="156"/>
        <v>7353044.9403131213</v>
      </c>
      <c r="BP154" s="146">
        <f t="shared" si="157"/>
        <v>7353044.9403131213</v>
      </c>
      <c r="BQ154" s="56">
        <f t="shared" si="158"/>
        <v>2.3539887207566557E-3</v>
      </c>
      <c r="BR154" s="158">
        <f t="shared" si="159"/>
        <v>15321.539264864277</v>
      </c>
      <c r="BS154" s="159">
        <f t="shared" si="162"/>
        <v>7368366</v>
      </c>
      <c r="BT154" s="66">
        <f t="shared" si="160"/>
        <v>279.46468937267696</v>
      </c>
      <c r="BU154" s="160"/>
    </row>
    <row r="155" spans="1:73" ht="15.6" x14ac:dyDescent="0.3">
      <c r="A155" s="2" t="s">
        <v>421</v>
      </c>
      <c r="B155" s="8" t="s">
        <v>122</v>
      </c>
      <c r="C155" s="138">
        <v>16390</v>
      </c>
      <c r="D155" s="142">
        <v>0</v>
      </c>
      <c r="E155" s="143">
        <v>0</v>
      </c>
      <c r="F155" s="144">
        <v>0</v>
      </c>
      <c r="G155" s="143">
        <v>0</v>
      </c>
      <c r="H155" s="143">
        <v>0</v>
      </c>
      <c r="I155" s="144">
        <v>0</v>
      </c>
      <c r="J155" s="143">
        <f t="shared" si="114"/>
        <v>0</v>
      </c>
      <c r="K155" s="33">
        <f t="shared" si="115"/>
        <v>0</v>
      </c>
      <c r="L155" s="25">
        <v>3493</v>
      </c>
      <c r="M155" s="28">
        <f t="shared" si="116"/>
        <v>1.0748565421929658E-3</v>
      </c>
      <c r="N155" s="146">
        <f t="shared" si="117"/>
        <v>136170.16349499405</v>
      </c>
      <c r="O155" s="30">
        <v>1230</v>
      </c>
      <c r="P155" s="30">
        <v>542</v>
      </c>
      <c r="Q155" s="30">
        <f t="shared" si="161"/>
        <v>1501</v>
      </c>
      <c r="R155" s="28">
        <f t="shared" si="118"/>
        <v>1.5087368023223087E-3</v>
      </c>
      <c r="S155" s="148">
        <f t="shared" si="119"/>
        <v>191137.0764176457</v>
      </c>
      <c r="T155" s="150">
        <f t="shared" si="120"/>
        <v>327307.23991263972</v>
      </c>
      <c r="U155" s="1">
        <f t="shared" si="121"/>
        <v>19.969935321088453</v>
      </c>
      <c r="V155" s="151">
        <v>87172422.8100003</v>
      </c>
      <c r="W155" s="40">
        <f t="shared" si="122"/>
        <v>3.0816179170046296</v>
      </c>
      <c r="X155" s="28">
        <f t="shared" si="123"/>
        <v>2.2039550816302985E-3</v>
      </c>
      <c r="Y155" s="67">
        <f t="shared" si="124"/>
        <v>5318.6347046980045</v>
      </c>
      <c r="Z155" s="148">
        <f t="shared" si="125"/>
        <v>1326266.0985195755</v>
      </c>
      <c r="AA155" s="152">
        <v>16908930.425099999</v>
      </c>
      <c r="AB155" s="40">
        <f t="shared" si="126"/>
        <v>15.886995406949953</v>
      </c>
      <c r="AC155" s="40">
        <f t="shared" si="127"/>
        <v>3.1418856301905075E-3</v>
      </c>
      <c r="AD155" s="72">
        <f t="shared" si="128"/>
        <v>1031.6614048261133</v>
      </c>
      <c r="AE155" s="146">
        <f t="shared" si="129"/>
        <v>1114497.4531164775</v>
      </c>
      <c r="AF155" s="150">
        <f t="shared" si="130"/>
        <v>2440763.5516360532</v>
      </c>
      <c r="AG155" s="45">
        <f t="shared" si="131"/>
        <v>148.91784939817288</v>
      </c>
      <c r="AH155" s="25">
        <v>4357.2114000000001</v>
      </c>
      <c r="AI155" s="28">
        <f t="shared" si="132"/>
        <v>4.6704870682151229E-3</v>
      </c>
      <c r="AJ155" s="146">
        <f t="shared" si="133"/>
        <v>887541.18894614582</v>
      </c>
      <c r="AK155" s="150">
        <f t="shared" si="134"/>
        <v>887541.18894614582</v>
      </c>
      <c r="AL155" s="1">
        <f t="shared" si="135"/>
        <v>54.151384316421343</v>
      </c>
      <c r="AM155" s="50">
        <v>2056.8055555555557</v>
      </c>
      <c r="AN155" s="28">
        <f t="shared" si="136"/>
        <v>2.0687052076220668E-3</v>
      </c>
      <c r="AO155" s="146">
        <f t="shared" si="137"/>
        <v>65517.781511320136</v>
      </c>
      <c r="AP155" s="75">
        <v>16</v>
      </c>
      <c r="AQ155" s="28">
        <f t="shared" si="138"/>
        <v>2.0145213413354586E-3</v>
      </c>
      <c r="AR155" s="148">
        <f t="shared" si="139"/>
        <v>191411.58516573624</v>
      </c>
      <c r="AS155" s="25">
        <v>73.666666666666657</v>
      </c>
      <c r="AT155" s="56">
        <f t="shared" si="140"/>
        <v>1.6968542931949241E-3</v>
      </c>
      <c r="AU155" s="146">
        <f t="shared" si="141"/>
        <v>214969.08420924298</v>
      </c>
      <c r="AV155" s="77">
        <v>73.194444444444443</v>
      </c>
      <c r="AW155" s="28">
        <f t="shared" si="142"/>
        <v>1.8951871596215096E-3</v>
      </c>
      <c r="AX155" s="148">
        <f t="shared" si="143"/>
        <v>240095.2455038825</v>
      </c>
      <c r="AY155" s="59">
        <v>208</v>
      </c>
      <c r="AZ155" s="28">
        <f t="shared" si="144"/>
        <v>2.181208053691275E-3</v>
      </c>
      <c r="BA155" s="148">
        <f t="shared" si="145"/>
        <v>207249.47537986573</v>
      </c>
      <c r="BB155" s="150">
        <f t="shared" si="146"/>
        <v>919243.17177004763</v>
      </c>
      <c r="BC155" s="45">
        <f t="shared" si="147"/>
        <v>56.085611456378743</v>
      </c>
      <c r="BD155" s="155">
        <f t="shared" si="148"/>
        <v>4574855.1522648865</v>
      </c>
      <c r="BE155" s="146">
        <v>1900367</v>
      </c>
      <c r="BF155" s="146">
        <f t="shared" si="149"/>
        <v>0</v>
      </c>
      <c r="BG155" s="146">
        <f t="shared" si="150"/>
        <v>2674488.1522648865</v>
      </c>
      <c r="BH155" s="56">
        <f t="shared" si="151"/>
        <v>1.5815832948675136E-3</v>
      </c>
      <c r="BI155" s="1">
        <f t="shared" si="152"/>
        <v>-1379.1494318779817</v>
      </c>
      <c r="BJ155" s="155">
        <f t="shared" si="153"/>
        <v>4573476.0028330088</v>
      </c>
      <c r="BK155" s="63">
        <v>7.9</v>
      </c>
      <c r="BL155" s="1">
        <f t="shared" si="154"/>
        <v>0</v>
      </c>
      <c r="BM155" s="106">
        <v>945</v>
      </c>
      <c r="BN155" s="21">
        <f t="shared" si="155"/>
        <v>0</v>
      </c>
      <c r="BO155" s="150">
        <f t="shared" si="156"/>
        <v>4573476.0028330088</v>
      </c>
      <c r="BP155" s="146">
        <f t="shared" si="157"/>
        <v>4573476.0028330088</v>
      </c>
      <c r="BQ155" s="56">
        <f t="shared" si="158"/>
        <v>1.4641432240262743E-3</v>
      </c>
      <c r="BR155" s="158">
        <f t="shared" si="159"/>
        <v>9529.7516502512372</v>
      </c>
      <c r="BS155" s="159">
        <f t="shared" si="162"/>
        <v>4583006</v>
      </c>
      <c r="BT155" s="66">
        <f t="shared" si="160"/>
        <v>279.62208663819405</v>
      </c>
      <c r="BU155" s="160"/>
    </row>
    <row r="156" spans="1:73" ht="15.6" x14ac:dyDescent="0.3">
      <c r="A156" s="2" t="s">
        <v>455</v>
      </c>
      <c r="B156" s="8" t="s">
        <v>156</v>
      </c>
      <c r="C156" s="138">
        <v>8100</v>
      </c>
      <c r="D156" s="142">
        <v>0</v>
      </c>
      <c r="E156" s="143">
        <v>0</v>
      </c>
      <c r="F156" s="144">
        <v>0</v>
      </c>
      <c r="G156" s="143">
        <v>0</v>
      </c>
      <c r="H156" s="143">
        <v>0</v>
      </c>
      <c r="I156" s="144">
        <v>0</v>
      </c>
      <c r="J156" s="143">
        <f t="shared" si="114"/>
        <v>0</v>
      </c>
      <c r="K156" s="33">
        <f t="shared" si="115"/>
        <v>0</v>
      </c>
      <c r="L156" s="25">
        <v>3232</v>
      </c>
      <c r="M156" s="28">
        <f t="shared" si="116"/>
        <v>9.9454232589970388E-4</v>
      </c>
      <c r="N156" s="146">
        <f t="shared" si="117"/>
        <v>125995.4103681136</v>
      </c>
      <c r="O156" s="30">
        <v>0</v>
      </c>
      <c r="P156" s="30">
        <v>202</v>
      </c>
      <c r="Q156" s="30">
        <f t="shared" si="161"/>
        <v>101</v>
      </c>
      <c r="R156" s="28">
        <f t="shared" si="118"/>
        <v>1.0152059762461905E-4</v>
      </c>
      <c r="S156" s="148">
        <f t="shared" si="119"/>
        <v>12861.322263945514</v>
      </c>
      <c r="T156" s="150">
        <f t="shared" si="120"/>
        <v>138856.73263205911</v>
      </c>
      <c r="U156" s="1">
        <f t="shared" si="121"/>
        <v>17.142806497785074</v>
      </c>
      <c r="V156" s="151">
        <v>34071128.900000103</v>
      </c>
      <c r="W156" s="40">
        <f t="shared" si="122"/>
        <v>1.9256773144373212</v>
      </c>
      <c r="X156" s="28">
        <f t="shared" si="123"/>
        <v>1.3772331343593833E-3</v>
      </c>
      <c r="Y156" s="67">
        <f t="shared" si="124"/>
        <v>4206.3122098765562</v>
      </c>
      <c r="Z156" s="148">
        <f t="shared" si="125"/>
        <v>828772.61477922625</v>
      </c>
      <c r="AA156" s="152">
        <v>8603799.654099999</v>
      </c>
      <c r="AB156" s="40">
        <f t="shared" si="126"/>
        <v>7.6257005785501564</v>
      </c>
      <c r="AC156" s="40">
        <f t="shared" si="127"/>
        <v>1.5080937870354638E-3</v>
      </c>
      <c r="AD156" s="72">
        <f t="shared" si="128"/>
        <v>1062.1974881604938</v>
      </c>
      <c r="AE156" s="146">
        <f t="shared" si="129"/>
        <v>534954.76364933595</v>
      </c>
      <c r="AF156" s="150">
        <f t="shared" si="130"/>
        <v>1363727.3784285621</v>
      </c>
      <c r="AG156" s="45">
        <f t="shared" si="131"/>
        <v>168.36140474426693</v>
      </c>
      <c r="AH156" s="25">
        <v>4369.0222999999996</v>
      </c>
      <c r="AI156" s="28">
        <f t="shared" si="132"/>
        <v>4.6831471506967714E-3</v>
      </c>
      <c r="AJ156" s="146">
        <f t="shared" si="133"/>
        <v>889947.00754574907</v>
      </c>
      <c r="AK156" s="150">
        <f t="shared" si="134"/>
        <v>889947.00754574907</v>
      </c>
      <c r="AL156" s="1">
        <f t="shared" si="135"/>
        <v>109.87000093157395</v>
      </c>
      <c r="AM156" s="50">
        <v>1479.7777777777778</v>
      </c>
      <c r="AN156" s="28">
        <f t="shared" si="136"/>
        <v>1.488339034647076E-3</v>
      </c>
      <c r="AO156" s="146">
        <f t="shared" si="137"/>
        <v>47137.05525924838</v>
      </c>
      <c r="AP156" s="75">
        <v>10.666666666666666</v>
      </c>
      <c r="AQ156" s="28">
        <f t="shared" si="138"/>
        <v>1.3430142275569722E-3</v>
      </c>
      <c r="AR156" s="148">
        <f t="shared" si="139"/>
        <v>127607.72344382413</v>
      </c>
      <c r="AS156" s="25">
        <v>30.5</v>
      </c>
      <c r="AT156" s="56">
        <f t="shared" si="140"/>
        <v>7.025437458250478E-4</v>
      </c>
      <c r="AU156" s="146">
        <f t="shared" si="141"/>
        <v>89003.037127356263</v>
      </c>
      <c r="AV156" s="77">
        <v>20.222222222222221</v>
      </c>
      <c r="AW156" s="28">
        <f t="shared" si="142"/>
        <v>5.2360389077968079E-4</v>
      </c>
      <c r="AX156" s="148">
        <f t="shared" si="143"/>
        <v>66333.71488684116</v>
      </c>
      <c r="AY156" s="59">
        <v>58</v>
      </c>
      <c r="AZ156" s="28">
        <f t="shared" si="144"/>
        <v>6.0822147651006713E-4</v>
      </c>
      <c r="BA156" s="148">
        <f t="shared" si="145"/>
        <v>57790.71909630872</v>
      </c>
      <c r="BB156" s="150">
        <f t="shared" si="146"/>
        <v>387872.24981357867</v>
      </c>
      <c r="BC156" s="45">
        <f t="shared" si="147"/>
        <v>47.885462939947985</v>
      </c>
      <c r="BD156" s="155">
        <f t="shared" si="148"/>
        <v>2780403.368419949</v>
      </c>
      <c r="BE156" s="146">
        <v>1113826</v>
      </c>
      <c r="BF156" s="146">
        <f t="shared" si="149"/>
        <v>0</v>
      </c>
      <c r="BG156" s="146">
        <f t="shared" si="150"/>
        <v>1666577.368419949</v>
      </c>
      <c r="BH156" s="56">
        <f t="shared" si="151"/>
        <v>9.8554593456138639E-4</v>
      </c>
      <c r="BI156" s="1">
        <f t="shared" si="152"/>
        <v>-859.40153778233321</v>
      </c>
      <c r="BJ156" s="155">
        <f t="shared" si="153"/>
        <v>2779543.9668821665</v>
      </c>
      <c r="BK156" s="63">
        <v>8</v>
      </c>
      <c r="BL156" s="1">
        <f t="shared" si="154"/>
        <v>0</v>
      </c>
      <c r="BM156" s="106">
        <v>1196</v>
      </c>
      <c r="BN156" s="21">
        <f t="shared" si="155"/>
        <v>0</v>
      </c>
      <c r="BO156" s="150">
        <f t="shared" si="156"/>
        <v>2779543.9668821665</v>
      </c>
      <c r="BP156" s="146">
        <f t="shared" si="157"/>
        <v>2779543.9668821665</v>
      </c>
      <c r="BQ156" s="56">
        <f t="shared" si="158"/>
        <v>8.8983750269438773E-4</v>
      </c>
      <c r="BR156" s="158">
        <f t="shared" si="159"/>
        <v>5791.7355833797219</v>
      </c>
      <c r="BS156" s="159">
        <f t="shared" si="162"/>
        <v>2785336</v>
      </c>
      <c r="BT156" s="66">
        <f t="shared" si="160"/>
        <v>343.86864197530866</v>
      </c>
      <c r="BU156" s="160"/>
    </row>
    <row r="157" spans="1:73" ht="15.6" x14ac:dyDescent="0.3">
      <c r="A157" s="2" t="s">
        <v>513</v>
      </c>
      <c r="B157" s="8" t="s">
        <v>214</v>
      </c>
      <c r="C157" s="138">
        <v>20059</v>
      </c>
      <c r="D157" s="142">
        <v>0</v>
      </c>
      <c r="E157" s="143">
        <v>0</v>
      </c>
      <c r="F157" s="144">
        <v>0</v>
      </c>
      <c r="G157" s="143">
        <v>0</v>
      </c>
      <c r="H157" s="143">
        <v>0</v>
      </c>
      <c r="I157" s="144">
        <v>0</v>
      </c>
      <c r="J157" s="143">
        <f t="shared" si="114"/>
        <v>0</v>
      </c>
      <c r="K157" s="33">
        <f t="shared" si="115"/>
        <v>0</v>
      </c>
      <c r="L157" s="25">
        <v>5827</v>
      </c>
      <c r="M157" s="28">
        <f t="shared" si="116"/>
        <v>1.7930687292752397E-3</v>
      </c>
      <c r="N157" s="146">
        <f t="shared" si="117"/>
        <v>227158.18571008602</v>
      </c>
      <c r="O157" s="30">
        <v>0</v>
      </c>
      <c r="P157" s="30">
        <v>985</v>
      </c>
      <c r="Q157" s="30">
        <f t="shared" si="161"/>
        <v>492.5</v>
      </c>
      <c r="R157" s="28">
        <f t="shared" si="118"/>
        <v>4.9503855772400874E-4</v>
      </c>
      <c r="S157" s="148">
        <f t="shared" si="119"/>
        <v>62714.863514783821</v>
      </c>
      <c r="T157" s="150">
        <f t="shared" si="120"/>
        <v>289873.04922486981</v>
      </c>
      <c r="U157" s="1">
        <f t="shared" si="121"/>
        <v>14.451021946501312</v>
      </c>
      <c r="V157" s="151">
        <v>104506415.02000101</v>
      </c>
      <c r="W157" s="40">
        <f t="shared" si="122"/>
        <v>3.8501318882959814</v>
      </c>
      <c r="X157" s="28">
        <f t="shared" si="123"/>
        <v>2.7535917718199184E-3</v>
      </c>
      <c r="Y157" s="67">
        <f t="shared" si="124"/>
        <v>5209.9513943866095</v>
      </c>
      <c r="Z157" s="148">
        <f t="shared" si="125"/>
        <v>1657018.9867144537</v>
      </c>
      <c r="AA157" s="152">
        <v>20283642.6646</v>
      </c>
      <c r="AB157" s="40">
        <f t="shared" si="126"/>
        <v>19.836845267552672</v>
      </c>
      <c r="AC157" s="40">
        <f t="shared" si="127"/>
        <v>3.9230261920495963E-3</v>
      </c>
      <c r="AD157" s="72">
        <f t="shared" si="128"/>
        <v>1011.1990958971036</v>
      </c>
      <c r="AE157" s="146">
        <f t="shared" si="129"/>
        <v>1391585.568085558</v>
      </c>
      <c r="AF157" s="150">
        <f t="shared" si="130"/>
        <v>3048604.5548000117</v>
      </c>
      <c r="AG157" s="45">
        <f t="shared" si="131"/>
        <v>151.98188119048865</v>
      </c>
      <c r="AH157" s="25">
        <v>1843.3811000000001</v>
      </c>
      <c r="AI157" s="28">
        <f t="shared" si="132"/>
        <v>1.9759168878843401E-3</v>
      </c>
      <c r="AJ157" s="146">
        <f t="shared" si="133"/>
        <v>375487.0955250999</v>
      </c>
      <c r="AK157" s="150">
        <f t="shared" si="134"/>
        <v>375487.0955250999</v>
      </c>
      <c r="AL157" s="1">
        <f t="shared" si="135"/>
        <v>18.719133332922873</v>
      </c>
      <c r="AM157" s="50">
        <v>2407.1388888888887</v>
      </c>
      <c r="AN157" s="28">
        <f t="shared" si="136"/>
        <v>2.4210653950557828E-3</v>
      </c>
      <c r="AO157" s="146">
        <f t="shared" si="137"/>
        <v>76677.350157694222</v>
      </c>
      <c r="AP157" s="75">
        <v>16</v>
      </c>
      <c r="AQ157" s="28">
        <f t="shared" si="138"/>
        <v>2.0145213413354586E-3</v>
      </c>
      <c r="AR157" s="148">
        <f t="shared" si="139"/>
        <v>191411.58516573624</v>
      </c>
      <c r="AS157" s="25">
        <v>98.083333333333329</v>
      </c>
      <c r="AT157" s="56">
        <f t="shared" si="140"/>
        <v>2.2592731935412056E-3</v>
      </c>
      <c r="AU157" s="146">
        <f t="shared" si="141"/>
        <v>286220.14945054188</v>
      </c>
      <c r="AV157" s="77">
        <v>23.861111111111111</v>
      </c>
      <c r="AW157" s="28">
        <f t="shared" si="142"/>
        <v>6.1782382167547504E-4</v>
      </c>
      <c r="AX157" s="148">
        <f t="shared" si="143"/>
        <v>78270.138856863399</v>
      </c>
      <c r="AY157" s="59">
        <v>217</v>
      </c>
      <c r="AZ157" s="28">
        <f t="shared" si="144"/>
        <v>2.2755872483221475E-3</v>
      </c>
      <c r="BA157" s="148">
        <f t="shared" si="145"/>
        <v>216217.00075687916</v>
      </c>
      <c r="BB157" s="150">
        <f t="shared" si="146"/>
        <v>848796.22438771487</v>
      </c>
      <c r="BC157" s="45">
        <f t="shared" si="147"/>
        <v>42.314982022419606</v>
      </c>
      <c r="BD157" s="155">
        <f t="shared" si="148"/>
        <v>4562760.923937696</v>
      </c>
      <c r="BE157" s="146">
        <v>2223299</v>
      </c>
      <c r="BF157" s="146">
        <f t="shared" si="149"/>
        <v>0</v>
      </c>
      <c r="BG157" s="146">
        <f t="shared" si="150"/>
        <v>2339461.923937696</v>
      </c>
      <c r="BH157" s="56">
        <f t="shared" si="151"/>
        <v>1.3834624373808082E-3</v>
      </c>
      <c r="BI157" s="1">
        <f t="shared" si="152"/>
        <v>-1206.3869419524308</v>
      </c>
      <c r="BJ157" s="155">
        <f t="shared" si="153"/>
        <v>4561554.5369957434</v>
      </c>
      <c r="BK157" s="63">
        <v>7.5</v>
      </c>
      <c r="BL157" s="1">
        <f t="shared" si="154"/>
        <v>0</v>
      </c>
      <c r="BM157" s="106">
        <v>1040</v>
      </c>
      <c r="BN157" s="21">
        <f t="shared" si="155"/>
        <v>0</v>
      </c>
      <c r="BO157" s="150">
        <f t="shared" si="156"/>
        <v>4561554.5369957434</v>
      </c>
      <c r="BP157" s="146">
        <f t="shared" si="157"/>
        <v>4561554.5369957434</v>
      </c>
      <c r="BQ157" s="56">
        <f t="shared" si="158"/>
        <v>1.4603267104127164E-3</v>
      </c>
      <c r="BR157" s="158">
        <f t="shared" si="159"/>
        <v>9504.9108926599165</v>
      </c>
      <c r="BS157" s="159">
        <f t="shared" si="162"/>
        <v>4571059</v>
      </c>
      <c r="BT157" s="66">
        <f t="shared" si="160"/>
        <v>227.88070192930854</v>
      </c>
      <c r="BU157" s="160"/>
    </row>
    <row r="158" spans="1:73" ht="15.6" x14ac:dyDescent="0.3">
      <c r="A158" s="2" t="s">
        <v>503</v>
      </c>
      <c r="B158" s="8" t="s">
        <v>204</v>
      </c>
      <c r="C158" s="138">
        <v>19310</v>
      </c>
      <c r="D158" s="142">
        <v>0</v>
      </c>
      <c r="E158" s="143">
        <v>0</v>
      </c>
      <c r="F158" s="144">
        <v>0</v>
      </c>
      <c r="G158" s="143">
        <v>0</v>
      </c>
      <c r="H158" s="143">
        <v>0</v>
      </c>
      <c r="I158" s="144">
        <v>0</v>
      </c>
      <c r="J158" s="143">
        <f t="shared" si="114"/>
        <v>0</v>
      </c>
      <c r="K158" s="33">
        <f t="shared" si="115"/>
        <v>0</v>
      </c>
      <c r="L158" s="25">
        <v>4592</v>
      </c>
      <c r="M158" s="28">
        <f t="shared" si="116"/>
        <v>1.4130378590753217E-3</v>
      </c>
      <c r="N158" s="146">
        <f t="shared" si="117"/>
        <v>179013.28106756732</v>
      </c>
      <c r="O158" s="30">
        <v>999</v>
      </c>
      <c r="P158" s="30">
        <v>809</v>
      </c>
      <c r="Q158" s="30">
        <f t="shared" si="161"/>
        <v>1403.5</v>
      </c>
      <c r="R158" s="28">
        <f t="shared" si="118"/>
        <v>1.410734245209434E-3</v>
      </c>
      <c r="S158" s="148">
        <f t="shared" si="119"/>
        <v>178721.44353908443</v>
      </c>
      <c r="T158" s="150">
        <f t="shared" si="120"/>
        <v>357734.72460665175</v>
      </c>
      <c r="U158" s="1">
        <f t="shared" si="121"/>
        <v>18.525879057827641</v>
      </c>
      <c r="V158" s="151">
        <v>110152617.77000101</v>
      </c>
      <c r="W158" s="40">
        <f t="shared" si="122"/>
        <v>3.3850861427421215</v>
      </c>
      <c r="X158" s="28">
        <f t="shared" si="123"/>
        <v>2.4209937789122725E-3</v>
      </c>
      <c r="Y158" s="67">
        <f t="shared" si="124"/>
        <v>5704.4338565510625</v>
      </c>
      <c r="Z158" s="148">
        <f t="shared" si="125"/>
        <v>1456872.6923976173</v>
      </c>
      <c r="AA158" s="152">
        <v>19244629.165999997</v>
      </c>
      <c r="AB158" s="40">
        <f t="shared" si="126"/>
        <v>19.375592887950795</v>
      </c>
      <c r="AC158" s="40">
        <f t="shared" si="127"/>
        <v>3.8318067898756437E-3</v>
      </c>
      <c r="AD158" s="72">
        <f t="shared" si="128"/>
        <v>996.6146642154323</v>
      </c>
      <c r="AE158" s="146">
        <f t="shared" si="129"/>
        <v>1359227.9957981436</v>
      </c>
      <c r="AF158" s="150">
        <f t="shared" si="130"/>
        <v>2816100.6881957608</v>
      </c>
      <c r="AG158" s="45">
        <f t="shared" si="131"/>
        <v>145.83638985995654</v>
      </c>
      <c r="AH158" s="25">
        <v>2027.1627000000001</v>
      </c>
      <c r="AI158" s="28">
        <f t="shared" si="132"/>
        <v>2.1729120546040187E-3</v>
      </c>
      <c r="AJ158" s="146">
        <f t="shared" si="133"/>
        <v>412922.44689924369</v>
      </c>
      <c r="AK158" s="150">
        <f t="shared" si="134"/>
        <v>412922.44689924369</v>
      </c>
      <c r="AL158" s="1">
        <f t="shared" si="135"/>
        <v>21.38386571202712</v>
      </c>
      <c r="AM158" s="50">
        <v>2275.4166666666665</v>
      </c>
      <c r="AN158" s="28">
        <f t="shared" si="136"/>
        <v>2.2885810936911551E-3</v>
      </c>
      <c r="AO158" s="146">
        <f t="shared" si="137"/>
        <v>72481.451448440654</v>
      </c>
      <c r="AP158" s="75">
        <v>15</v>
      </c>
      <c r="AQ158" s="28">
        <f t="shared" si="138"/>
        <v>1.8886137575019923E-3</v>
      </c>
      <c r="AR158" s="148">
        <f t="shared" si="139"/>
        <v>179448.36109287769</v>
      </c>
      <c r="AS158" s="25">
        <v>94.416666666666671</v>
      </c>
      <c r="AT158" s="56">
        <f t="shared" si="140"/>
        <v>2.174814382567703E-3</v>
      </c>
      <c r="AU158" s="146">
        <f t="shared" si="141"/>
        <v>275520.33077949361</v>
      </c>
      <c r="AV158" s="77">
        <v>85.583333333333329</v>
      </c>
      <c r="AW158" s="28">
        <f t="shared" si="142"/>
        <v>2.2159664663354349E-3</v>
      </c>
      <c r="AX158" s="148">
        <f t="shared" si="143"/>
        <v>280733.75764609565</v>
      </c>
      <c r="AY158" s="59">
        <v>109</v>
      </c>
      <c r="AZ158" s="28">
        <f t="shared" si="144"/>
        <v>1.1430369127516779E-3</v>
      </c>
      <c r="BA158" s="148">
        <f t="shared" si="145"/>
        <v>108606.69623271812</v>
      </c>
      <c r="BB158" s="150">
        <f t="shared" si="146"/>
        <v>916790.5971996258</v>
      </c>
      <c r="BC158" s="45">
        <f t="shared" si="147"/>
        <v>47.477503738975962</v>
      </c>
      <c r="BD158" s="155">
        <f t="shared" si="148"/>
        <v>4503548.4569012821</v>
      </c>
      <c r="BE158" s="146">
        <v>2181572</v>
      </c>
      <c r="BF158" s="146">
        <f t="shared" si="149"/>
        <v>0</v>
      </c>
      <c r="BG158" s="146">
        <f t="shared" si="150"/>
        <v>2321976.4569012821</v>
      </c>
      <c r="BH158" s="56">
        <f t="shared" si="151"/>
        <v>1.3731222447931799E-3</v>
      </c>
      <c r="BI158" s="1">
        <f t="shared" si="152"/>
        <v>-1197.3702364908756</v>
      </c>
      <c r="BJ158" s="155">
        <f t="shared" si="153"/>
        <v>4502351.0866647912</v>
      </c>
      <c r="BK158" s="63">
        <v>7.9</v>
      </c>
      <c r="BL158" s="1">
        <f t="shared" si="154"/>
        <v>0</v>
      </c>
      <c r="BM158" s="106">
        <v>945</v>
      </c>
      <c r="BN158" s="21">
        <f t="shared" si="155"/>
        <v>0</v>
      </c>
      <c r="BO158" s="150">
        <f t="shared" si="156"/>
        <v>4502351.0866647912</v>
      </c>
      <c r="BP158" s="146">
        <f t="shared" si="157"/>
        <v>4502351.0866647912</v>
      </c>
      <c r="BQ158" s="56">
        <f t="shared" si="158"/>
        <v>1.4413734392930374E-3</v>
      </c>
      <c r="BR158" s="158">
        <f t="shared" si="159"/>
        <v>9381.5486670480477</v>
      </c>
      <c r="BS158" s="159">
        <f t="shared" si="162"/>
        <v>4511733</v>
      </c>
      <c r="BT158" s="66">
        <f t="shared" si="160"/>
        <v>233.64748834800622</v>
      </c>
      <c r="BU158" s="160"/>
    </row>
    <row r="159" spans="1:73" ht="15.6" x14ac:dyDescent="0.3">
      <c r="A159" s="2" t="s">
        <v>479</v>
      </c>
      <c r="B159" s="8" t="s">
        <v>180</v>
      </c>
      <c r="C159" s="138">
        <v>9779</v>
      </c>
      <c r="D159" s="142">
        <v>0</v>
      </c>
      <c r="E159" s="143">
        <v>0</v>
      </c>
      <c r="F159" s="144">
        <v>0</v>
      </c>
      <c r="G159" s="143">
        <v>0</v>
      </c>
      <c r="H159" s="143">
        <v>0</v>
      </c>
      <c r="I159" s="144">
        <v>0</v>
      </c>
      <c r="J159" s="143">
        <f t="shared" si="114"/>
        <v>0</v>
      </c>
      <c r="K159" s="33">
        <f t="shared" si="115"/>
        <v>0</v>
      </c>
      <c r="L159" s="25">
        <v>3172</v>
      </c>
      <c r="M159" s="28">
        <f t="shared" si="116"/>
        <v>9.7607928767136777E-4</v>
      </c>
      <c r="N159" s="146">
        <f t="shared" si="117"/>
        <v>123656.38666078476</v>
      </c>
      <c r="O159" s="30">
        <v>0</v>
      </c>
      <c r="P159" s="30">
        <v>410</v>
      </c>
      <c r="Q159" s="30">
        <f t="shared" si="161"/>
        <v>205</v>
      </c>
      <c r="R159" s="28">
        <f t="shared" si="118"/>
        <v>2.0605665854501884E-4</v>
      </c>
      <c r="S159" s="148">
        <f t="shared" si="119"/>
        <v>26104.664001077526</v>
      </c>
      <c r="T159" s="150">
        <f t="shared" si="120"/>
        <v>149761.05066186227</v>
      </c>
      <c r="U159" s="1">
        <f t="shared" si="121"/>
        <v>15.31455677082138</v>
      </c>
      <c r="V159" s="151">
        <v>40351817.929999918</v>
      </c>
      <c r="W159" s="40">
        <f t="shared" si="122"/>
        <v>2.3698768954075771</v>
      </c>
      <c r="X159" s="28">
        <f t="shared" si="123"/>
        <v>1.6949220724770072E-3</v>
      </c>
      <c r="Y159" s="67">
        <f t="shared" si="124"/>
        <v>4126.374673279468</v>
      </c>
      <c r="Z159" s="148">
        <f t="shared" si="125"/>
        <v>1019947.1409807387</v>
      </c>
      <c r="AA159" s="152">
        <v>9507862.966</v>
      </c>
      <c r="AB159" s="40">
        <f t="shared" si="126"/>
        <v>10.057869086036215</v>
      </c>
      <c r="AC159" s="40">
        <f t="shared" si="127"/>
        <v>1.9890906708470769E-3</v>
      </c>
      <c r="AD159" s="72">
        <f t="shared" si="128"/>
        <v>972.27354187544734</v>
      </c>
      <c r="AE159" s="146">
        <f t="shared" si="129"/>
        <v>705575.16969272867</v>
      </c>
      <c r="AF159" s="150">
        <f t="shared" si="130"/>
        <v>1725522.3106734673</v>
      </c>
      <c r="AG159" s="45">
        <f t="shared" si="131"/>
        <v>176.45181620548803</v>
      </c>
      <c r="AH159" s="25">
        <v>1779.8542</v>
      </c>
      <c r="AI159" s="28">
        <f t="shared" si="132"/>
        <v>1.9078225179545735E-3</v>
      </c>
      <c r="AJ159" s="146">
        <f t="shared" si="133"/>
        <v>362546.99802235694</v>
      </c>
      <c r="AK159" s="150">
        <f t="shared" si="134"/>
        <v>362546.99802235694</v>
      </c>
      <c r="AL159" s="1">
        <f t="shared" si="135"/>
        <v>37.07403599778678</v>
      </c>
      <c r="AM159" s="50">
        <v>1396.6666666666667</v>
      </c>
      <c r="AN159" s="28">
        <f t="shared" si="136"/>
        <v>1.4047470840602002E-3</v>
      </c>
      <c r="AO159" s="146">
        <f t="shared" si="137"/>
        <v>44489.621910853893</v>
      </c>
      <c r="AP159" s="75">
        <v>2</v>
      </c>
      <c r="AQ159" s="28">
        <f t="shared" si="138"/>
        <v>2.5181516766693233E-4</v>
      </c>
      <c r="AR159" s="148">
        <f t="shared" si="139"/>
        <v>23926.44814571703</v>
      </c>
      <c r="AS159" s="25">
        <v>25.5</v>
      </c>
      <c r="AT159" s="56">
        <f t="shared" si="140"/>
        <v>5.8737263995208911E-4</v>
      </c>
      <c r="AU159" s="146">
        <f t="shared" si="141"/>
        <v>74412.3753031995</v>
      </c>
      <c r="AV159" s="77">
        <v>9.3333333333333339</v>
      </c>
      <c r="AW159" s="28">
        <f t="shared" si="142"/>
        <v>2.4166333420600657E-4</v>
      </c>
      <c r="AX159" s="148">
        <f t="shared" si="143"/>
        <v>30615.560717003616</v>
      </c>
      <c r="AY159" s="59">
        <v>44</v>
      </c>
      <c r="AZ159" s="28">
        <f t="shared" si="144"/>
        <v>4.6140939597315436E-4</v>
      </c>
      <c r="BA159" s="148">
        <f t="shared" si="145"/>
        <v>43841.235176510061</v>
      </c>
      <c r="BB159" s="150">
        <f t="shared" si="146"/>
        <v>217285.2412532841</v>
      </c>
      <c r="BC159" s="45">
        <f t="shared" si="147"/>
        <v>22.219576771989374</v>
      </c>
      <c r="BD159" s="155">
        <f t="shared" si="148"/>
        <v>2455115.600610971</v>
      </c>
      <c r="BE159" s="146">
        <v>1297520</v>
      </c>
      <c r="BF159" s="146">
        <f t="shared" si="149"/>
        <v>0</v>
      </c>
      <c r="BG159" s="146">
        <f t="shared" si="150"/>
        <v>1157595.600610971</v>
      </c>
      <c r="BH159" s="56">
        <f t="shared" si="151"/>
        <v>6.8455486055827121E-4</v>
      </c>
      <c r="BI159" s="1">
        <f t="shared" si="152"/>
        <v>-596.93564676107474</v>
      </c>
      <c r="BJ159" s="155">
        <f t="shared" si="153"/>
        <v>2454518.6649642098</v>
      </c>
      <c r="BK159" s="63">
        <v>7.5</v>
      </c>
      <c r="BL159" s="1">
        <f t="shared" si="154"/>
        <v>0</v>
      </c>
      <c r="BM159" s="106">
        <v>1000</v>
      </c>
      <c r="BN159" s="21">
        <f t="shared" si="155"/>
        <v>0</v>
      </c>
      <c r="BO159" s="150">
        <f t="shared" si="156"/>
        <v>2454518.6649642098</v>
      </c>
      <c r="BP159" s="146">
        <f t="shared" si="157"/>
        <v>2454518.6649642098</v>
      </c>
      <c r="BQ159" s="56">
        <f t="shared" si="158"/>
        <v>7.8578456940131102E-4</v>
      </c>
      <c r="BR159" s="158">
        <f t="shared" si="159"/>
        <v>5114.480382869785</v>
      </c>
      <c r="BS159" s="159">
        <f t="shared" si="162"/>
        <v>2459633</v>
      </c>
      <c r="BT159" s="66">
        <f t="shared" si="160"/>
        <v>251.52193475815523</v>
      </c>
      <c r="BU159" s="160"/>
    </row>
    <row r="160" spans="1:73" ht="15.6" x14ac:dyDescent="0.3">
      <c r="A160" s="2" t="s">
        <v>463</v>
      </c>
      <c r="B160" s="8" t="s">
        <v>164</v>
      </c>
      <c r="C160" s="138">
        <v>5881</v>
      </c>
      <c r="D160" s="142">
        <v>0</v>
      </c>
      <c r="E160" s="143">
        <v>0</v>
      </c>
      <c r="F160" s="144">
        <v>0</v>
      </c>
      <c r="G160" s="143">
        <v>0</v>
      </c>
      <c r="H160" s="143">
        <v>0</v>
      </c>
      <c r="I160" s="144">
        <v>0</v>
      </c>
      <c r="J160" s="143">
        <f t="shared" si="114"/>
        <v>0</v>
      </c>
      <c r="K160" s="33">
        <f t="shared" si="115"/>
        <v>0</v>
      </c>
      <c r="L160" s="25">
        <v>2386</v>
      </c>
      <c r="M160" s="28">
        <f t="shared" si="116"/>
        <v>7.3421348688016504E-4</v>
      </c>
      <c r="N160" s="146">
        <f t="shared" si="117"/>
        <v>93015.176094776936</v>
      </c>
      <c r="O160" s="30">
        <v>170</v>
      </c>
      <c r="P160" s="30">
        <v>210.5</v>
      </c>
      <c r="Q160" s="30">
        <f t="shared" si="161"/>
        <v>275.25</v>
      </c>
      <c r="R160" s="28">
        <f t="shared" si="118"/>
        <v>2.7666875738788509E-4</v>
      </c>
      <c r="S160" s="148">
        <f t="shared" si="119"/>
        <v>35050.286664861414</v>
      </c>
      <c r="T160" s="150">
        <f t="shared" si="120"/>
        <v>128065.46275963835</v>
      </c>
      <c r="U160" s="1">
        <f t="shared" si="121"/>
        <v>21.776137180690078</v>
      </c>
      <c r="V160" s="151">
        <v>26640334.75999989</v>
      </c>
      <c r="W160" s="40">
        <f t="shared" si="122"/>
        <v>1.2982630027581583</v>
      </c>
      <c r="X160" s="28">
        <f t="shared" si="123"/>
        <v>9.285100941399915E-4</v>
      </c>
      <c r="Y160" s="67">
        <f t="shared" si="124"/>
        <v>4529.8987859207427</v>
      </c>
      <c r="Z160" s="148">
        <f t="shared" si="125"/>
        <v>558746.16967246321</v>
      </c>
      <c r="AA160" s="152">
        <v>6549533.5002999995</v>
      </c>
      <c r="AB160" s="40">
        <f t="shared" si="126"/>
        <v>5.2807060225611169</v>
      </c>
      <c r="AC160" s="40">
        <f t="shared" si="127"/>
        <v>1.0443368267285551E-3</v>
      </c>
      <c r="AD160" s="72">
        <f t="shared" si="128"/>
        <v>1113.6768407243665</v>
      </c>
      <c r="AE160" s="146">
        <f t="shared" si="129"/>
        <v>370449.74597440881</v>
      </c>
      <c r="AF160" s="150">
        <f t="shared" si="130"/>
        <v>929195.91564687202</v>
      </c>
      <c r="AG160" s="45">
        <f t="shared" si="131"/>
        <v>157.99964557845129</v>
      </c>
      <c r="AH160" s="25">
        <v>922.26819999999998</v>
      </c>
      <c r="AI160" s="28">
        <f t="shared" si="132"/>
        <v>9.8857762593892919E-4</v>
      </c>
      <c r="AJ160" s="146">
        <f t="shared" si="133"/>
        <v>187861.21204842659</v>
      </c>
      <c r="AK160" s="150">
        <f t="shared" si="134"/>
        <v>187861.21204842659</v>
      </c>
      <c r="AL160" s="1">
        <f t="shared" si="135"/>
        <v>31.943753111448153</v>
      </c>
      <c r="AM160" s="50">
        <v>777.69444444444446</v>
      </c>
      <c r="AN160" s="28">
        <f t="shared" si="136"/>
        <v>7.8219379698554943E-4</v>
      </c>
      <c r="AO160" s="146">
        <f t="shared" si="137"/>
        <v>24772.791261698021</v>
      </c>
      <c r="AP160" s="75">
        <v>2</v>
      </c>
      <c r="AQ160" s="28">
        <f t="shared" si="138"/>
        <v>2.5181516766693233E-4</v>
      </c>
      <c r="AR160" s="148">
        <f t="shared" si="139"/>
        <v>23926.44814571703</v>
      </c>
      <c r="AS160" s="25">
        <v>25</v>
      </c>
      <c r="AT160" s="56">
        <f t="shared" si="140"/>
        <v>5.7585552936479333E-4</v>
      </c>
      <c r="AU160" s="146">
        <f t="shared" si="141"/>
        <v>72953.30912078383</v>
      </c>
      <c r="AV160" s="77">
        <v>11.305555555555555</v>
      </c>
      <c r="AW160" s="28">
        <f t="shared" si="142"/>
        <v>2.9272909827929961E-4</v>
      </c>
      <c r="AX160" s="148">
        <f t="shared" si="143"/>
        <v>37084.920273275216</v>
      </c>
      <c r="AY160" s="59">
        <v>27</v>
      </c>
      <c r="AZ160" s="28">
        <f t="shared" si="144"/>
        <v>2.8313758389261745E-4</v>
      </c>
      <c r="BA160" s="148">
        <f t="shared" si="145"/>
        <v>26902.576131040267</v>
      </c>
      <c r="BB160" s="150">
        <f t="shared" si="146"/>
        <v>185640.04493251437</v>
      </c>
      <c r="BC160" s="45">
        <f t="shared" si="147"/>
        <v>31.566067834129292</v>
      </c>
      <c r="BD160" s="155">
        <f t="shared" si="148"/>
        <v>1430762.6353874514</v>
      </c>
      <c r="BE160" s="146">
        <v>635626</v>
      </c>
      <c r="BF160" s="146">
        <f t="shared" si="149"/>
        <v>0</v>
      </c>
      <c r="BG160" s="146">
        <f t="shared" si="150"/>
        <v>795136.63538745139</v>
      </c>
      <c r="BH160" s="56">
        <f t="shared" si="151"/>
        <v>4.7021140048834344E-4</v>
      </c>
      <c r="BI160" s="1">
        <f t="shared" si="152"/>
        <v>-410.02695713245504</v>
      </c>
      <c r="BJ160" s="155">
        <f t="shared" si="153"/>
        <v>1430352.608430319</v>
      </c>
      <c r="BK160" s="63">
        <v>8</v>
      </c>
      <c r="BL160" s="1">
        <f t="shared" si="154"/>
        <v>0</v>
      </c>
      <c r="BM160" s="106">
        <v>1180</v>
      </c>
      <c r="BN160" s="21">
        <f t="shared" si="155"/>
        <v>0</v>
      </c>
      <c r="BO160" s="150">
        <f t="shared" si="156"/>
        <v>1430352.608430319</v>
      </c>
      <c r="BP160" s="146">
        <f t="shared" si="157"/>
        <v>1430352.608430319</v>
      </c>
      <c r="BQ160" s="56">
        <f t="shared" si="158"/>
        <v>4.5791014937091501E-4</v>
      </c>
      <c r="BR160" s="158">
        <f t="shared" si="159"/>
        <v>2980.4256373459534</v>
      </c>
      <c r="BS160" s="159">
        <f t="shared" si="162"/>
        <v>1433333</v>
      </c>
      <c r="BT160" s="66">
        <f t="shared" si="160"/>
        <v>243.72266621322905</v>
      </c>
      <c r="BU160" s="160"/>
    </row>
    <row r="161" spans="1:73" ht="15.6" x14ac:dyDescent="0.3">
      <c r="A161" s="2" t="s">
        <v>402</v>
      </c>
      <c r="B161" s="8" t="s">
        <v>103</v>
      </c>
      <c r="C161" s="138">
        <v>9471</v>
      </c>
      <c r="D161" s="142">
        <v>0</v>
      </c>
      <c r="E161" s="143">
        <v>0</v>
      </c>
      <c r="F161" s="144">
        <v>0</v>
      </c>
      <c r="G161" s="143">
        <v>0</v>
      </c>
      <c r="H161" s="143">
        <v>0</v>
      </c>
      <c r="I161" s="144">
        <v>0</v>
      </c>
      <c r="J161" s="143">
        <f t="shared" si="114"/>
        <v>0</v>
      </c>
      <c r="K161" s="33">
        <f t="shared" si="115"/>
        <v>0</v>
      </c>
      <c r="L161" s="25">
        <v>3835</v>
      </c>
      <c r="M161" s="28">
        <f t="shared" si="116"/>
        <v>1.1800958600944815E-3</v>
      </c>
      <c r="N161" s="146">
        <f t="shared" si="117"/>
        <v>149502.59862676845</v>
      </c>
      <c r="O161" s="30">
        <v>1491</v>
      </c>
      <c r="P161" s="30">
        <v>430</v>
      </c>
      <c r="Q161" s="30">
        <f t="shared" si="161"/>
        <v>1706</v>
      </c>
      <c r="R161" s="28">
        <f t="shared" si="118"/>
        <v>1.7147934608673276E-3</v>
      </c>
      <c r="S161" s="148">
        <f t="shared" si="119"/>
        <v>217241.74041872323</v>
      </c>
      <c r="T161" s="150">
        <f t="shared" si="120"/>
        <v>366744.33904549165</v>
      </c>
      <c r="U161" s="1">
        <f t="shared" si="121"/>
        <v>38.722873935750357</v>
      </c>
      <c r="V161" s="151">
        <v>62256205.79999999</v>
      </c>
      <c r="W161" s="40">
        <f t="shared" si="122"/>
        <v>1.4408176638352095</v>
      </c>
      <c r="X161" s="28">
        <f t="shared" si="123"/>
        <v>1.0304643526342575E-3</v>
      </c>
      <c r="Y161" s="67">
        <f t="shared" si="124"/>
        <v>6573.3508394044966</v>
      </c>
      <c r="Z161" s="148">
        <f t="shared" si="125"/>
        <v>620098.81599800603</v>
      </c>
      <c r="AA161" s="152">
        <v>12555736.2952</v>
      </c>
      <c r="AB161" s="40">
        <f t="shared" si="126"/>
        <v>7.1441322827313467</v>
      </c>
      <c r="AC161" s="40">
        <f t="shared" si="127"/>
        <v>1.4128566153845828E-3</v>
      </c>
      <c r="AD161" s="72">
        <f t="shared" si="128"/>
        <v>1325.7033359940872</v>
      </c>
      <c r="AE161" s="146">
        <f t="shared" si="129"/>
        <v>501171.99822114699</v>
      </c>
      <c r="AF161" s="150">
        <f t="shared" si="130"/>
        <v>1121270.814219153</v>
      </c>
      <c r="AG161" s="45">
        <f t="shared" si="131"/>
        <v>118.3899075302664</v>
      </c>
      <c r="AH161" s="25">
        <v>2379.4506000000001</v>
      </c>
      <c r="AI161" s="28">
        <f t="shared" si="132"/>
        <v>2.550528821428475E-3</v>
      </c>
      <c r="AJ161" s="146">
        <f t="shared" si="133"/>
        <v>484681.65087482793</v>
      </c>
      <c r="AK161" s="150">
        <f t="shared" si="134"/>
        <v>484681.65087482793</v>
      </c>
      <c r="AL161" s="1">
        <f t="shared" si="135"/>
        <v>51.175340605514513</v>
      </c>
      <c r="AM161" s="50">
        <v>902.41666666666663</v>
      </c>
      <c r="AN161" s="28">
        <f t="shared" si="136"/>
        <v>9.0763759983818063E-4</v>
      </c>
      <c r="AO161" s="146">
        <f t="shared" si="137"/>
        <v>28745.710958987878</v>
      </c>
      <c r="AP161" s="75">
        <v>2.6666666666666665</v>
      </c>
      <c r="AQ161" s="28">
        <f t="shared" si="138"/>
        <v>3.3575355688924305E-4</v>
      </c>
      <c r="AR161" s="148">
        <f t="shared" si="139"/>
        <v>31901.930860956032</v>
      </c>
      <c r="AS161" s="25">
        <v>30.333333333333332</v>
      </c>
      <c r="AT161" s="56">
        <f t="shared" si="140"/>
        <v>6.987047089626158E-4</v>
      </c>
      <c r="AU161" s="146">
        <f t="shared" si="141"/>
        <v>88516.681733217702</v>
      </c>
      <c r="AV161" s="77">
        <v>41.583333333333336</v>
      </c>
      <c r="AW161" s="28">
        <f t="shared" si="142"/>
        <v>1.0766964622214042E-3</v>
      </c>
      <c r="AX161" s="148">
        <f t="shared" si="143"/>
        <v>136403.2571230786</v>
      </c>
      <c r="AY161" s="59">
        <v>19</v>
      </c>
      <c r="AZ161" s="28">
        <f t="shared" si="144"/>
        <v>1.9924496644295301E-4</v>
      </c>
      <c r="BA161" s="148">
        <f t="shared" si="145"/>
        <v>18931.442462583891</v>
      </c>
      <c r="BB161" s="150">
        <f t="shared" si="146"/>
        <v>304499.02313882409</v>
      </c>
      <c r="BC161" s="45">
        <f t="shared" si="147"/>
        <v>32.150672910867286</v>
      </c>
      <c r="BD161" s="155">
        <f t="shared" si="148"/>
        <v>2277195.8272782965</v>
      </c>
      <c r="BE161" s="146">
        <v>1020944</v>
      </c>
      <c r="BF161" s="146">
        <f t="shared" si="149"/>
        <v>0</v>
      </c>
      <c r="BG161" s="146">
        <f t="shared" si="150"/>
        <v>1256251.8272782965</v>
      </c>
      <c r="BH161" s="56">
        <f t="shared" si="151"/>
        <v>7.4289613228892693E-4</v>
      </c>
      <c r="BI161" s="1">
        <f t="shared" si="152"/>
        <v>-647.80956027766433</v>
      </c>
      <c r="BJ161" s="155">
        <f t="shared" si="153"/>
        <v>2276548.017718019</v>
      </c>
      <c r="BK161" s="63">
        <v>8.5</v>
      </c>
      <c r="BL161" s="1">
        <f t="shared" si="154"/>
        <v>0</v>
      </c>
      <c r="BM161" s="106">
        <v>708</v>
      </c>
      <c r="BN161" s="21">
        <f t="shared" si="155"/>
        <v>0</v>
      </c>
      <c r="BO161" s="150">
        <f t="shared" si="156"/>
        <v>2276548.017718019</v>
      </c>
      <c r="BP161" s="146">
        <f t="shared" si="157"/>
        <v>2276548.017718019</v>
      </c>
      <c r="BQ161" s="56">
        <f t="shared" si="158"/>
        <v>7.2880941153896086E-4</v>
      </c>
      <c r="BR161" s="158">
        <f t="shared" si="159"/>
        <v>4743.6429567544883</v>
      </c>
      <c r="BS161" s="159">
        <f t="shared" si="162"/>
        <v>2281292</v>
      </c>
      <c r="BT161" s="66">
        <f t="shared" si="160"/>
        <v>240.87129131031571</v>
      </c>
      <c r="BU161" s="160"/>
    </row>
    <row r="162" spans="1:73" ht="15.6" x14ac:dyDescent="0.3">
      <c r="A162" s="2" t="s">
        <v>562</v>
      </c>
      <c r="B162" s="8" t="s">
        <v>265</v>
      </c>
      <c r="C162" s="138">
        <v>16607</v>
      </c>
      <c r="D162" s="142">
        <v>0</v>
      </c>
      <c r="E162" s="143">
        <v>0</v>
      </c>
      <c r="F162" s="144">
        <v>0</v>
      </c>
      <c r="G162" s="143">
        <v>0</v>
      </c>
      <c r="H162" s="143">
        <v>0</v>
      </c>
      <c r="I162" s="144">
        <v>0</v>
      </c>
      <c r="J162" s="143">
        <f t="shared" si="114"/>
        <v>0</v>
      </c>
      <c r="K162" s="33">
        <f t="shared" si="115"/>
        <v>0</v>
      </c>
      <c r="L162" s="25">
        <v>5947</v>
      </c>
      <c r="M162" s="28">
        <f t="shared" si="116"/>
        <v>1.8299948057319117E-3</v>
      </c>
      <c r="N162" s="146">
        <f t="shared" si="117"/>
        <v>231836.23312474368</v>
      </c>
      <c r="O162" s="30">
        <v>974</v>
      </c>
      <c r="P162" s="30">
        <v>809</v>
      </c>
      <c r="Q162" s="30">
        <f t="shared" si="161"/>
        <v>1378.5</v>
      </c>
      <c r="R162" s="28">
        <f t="shared" si="118"/>
        <v>1.3856053844112609E-3</v>
      </c>
      <c r="S162" s="148">
        <f t="shared" si="119"/>
        <v>175537.94792919693</v>
      </c>
      <c r="T162" s="150">
        <f t="shared" si="120"/>
        <v>407374.18105394061</v>
      </c>
      <c r="U162" s="1">
        <f t="shared" si="121"/>
        <v>24.530269227069343</v>
      </c>
      <c r="V162" s="151">
        <v>66429853.049999975</v>
      </c>
      <c r="W162" s="40">
        <f t="shared" si="122"/>
        <v>4.1516341876056595</v>
      </c>
      <c r="X162" s="28">
        <f t="shared" si="123"/>
        <v>2.9692244500374321E-3</v>
      </c>
      <c r="Y162" s="67">
        <f t="shared" si="124"/>
        <v>4000.1115824652238</v>
      </c>
      <c r="Z162" s="148">
        <f t="shared" si="125"/>
        <v>1786779.4855724073</v>
      </c>
      <c r="AA162" s="152">
        <v>15438900.7115</v>
      </c>
      <c r="AB162" s="40">
        <f t="shared" si="126"/>
        <v>17.863477079982125</v>
      </c>
      <c r="AC162" s="40">
        <f t="shared" si="127"/>
        <v>3.5327637797566667E-3</v>
      </c>
      <c r="AD162" s="72">
        <f t="shared" si="128"/>
        <v>929.66223348587948</v>
      </c>
      <c r="AE162" s="146">
        <f t="shared" si="129"/>
        <v>1253150.7185263811</v>
      </c>
      <c r="AF162" s="150">
        <f t="shared" si="130"/>
        <v>3039930.2040987881</v>
      </c>
      <c r="AG162" s="45">
        <f t="shared" si="131"/>
        <v>183.05113531033831</v>
      </c>
      <c r="AH162" s="25">
        <v>861.57629999999995</v>
      </c>
      <c r="AI162" s="28">
        <f t="shared" si="132"/>
        <v>9.235220874136684E-4</v>
      </c>
      <c r="AJ162" s="146">
        <f t="shared" si="133"/>
        <v>175498.58922838149</v>
      </c>
      <c r="AK162" s="150">
        <f t="shared" si="134"/>
        <v>175498.58922838149</v>
      </c>
      <c r="AL162" s="1">
        <f t="shared" si="135"/>
        <v>10.567747891153218</v>
      </c>
      <c r="AM162" s="50">
        <v>2603.6111111111113</v>
      </c>
      <c r="AN162" s="28">
        <f t="shared" si="136"/>
        <v>2.6186743076563757E-3</v>
      </c>
      <c r="AO162" s="146">
        <f t="shared" si="137"/>
        <v>82935.804727612092</v>
      </c>
      <c r="AP162" s="75">
        <v>29</v>
      </c>
      <c r="AQ162" s="28">
        <f t="shared" si="138"/>
        <v>3.6513199311705184E-3</v>
      </c>
      <c r="AR162" s="148">
        <f t="shared" si="139"/>
        <v>346933.49811289686</v>
      </c>
      <c r="AS162" s="25">
        <v>123.58333333333333</v>
      </c>
      <c r="AT162" s="56">
        <f t="shared" si="140"/>
        <v>2.8466458334932949E-3</v>
      </c>
      <c r="AU162" s="146">
        <f t="shared" si="141"/>
        <v>360632.5247537414</v>
      </c>
      <c r="AV162" s="77">
        <v>60.388888888888886</v>
      </c>
      <c r="AW162" s="28">
        <f t="shared" si="142"/>
        <v>1.563619311201959E-3</v>
      </c>
      <c r="AX162" s="148">
        <f t="shared" si="143"/>
        <v>198089.96725823171</v>
      </c>
      <c r="AY162" s="59">
        <v>193</v>
      </c>
      <c r="AZ162" s="28">
        <f t="shared" si="144"/>
        <v>2.0239093959731544E-3</v>
      </c>
      <c r="BA162" s="148">
        <f t="shared" si="145"/>
        <v>192303.59975151005</v>
      </c>
      <c r="BB162" s="150">
        <f t="shared" si="146"/>
        <v>1180895.3946039921</v>
      </c>
      <c r="BC162" s="45">
        <f t="shared" si="147"/>
        <v>71.108291359305838</v>
      </c>
      <c r="BD162" s="155">
        <f t="shared" si="148"/>
        <v>4803698.3689851025</v>
      </c>
      <c r="BE162" s="146">
        <v>1986828</v>
      </c>
      <c r="BF162" s="146">
        <f t="shared" si="149"/>
        <v>0</v>
      </c>
      <c r="BG162" s="146">
        <f t="shared" si="150"/>
        <v>2816870.3689851025</v>
      </c>
      <c r="BH162" s="56">
        <f t="shared" si="151"/>
        <v>1.665782335068981E-3</v>
      </c>
      <c r="BI162" s="1">
        <f t="shared" si="152"/>
        <v>-1452.5714633545172</v>
      </c>
      <c r="BJ162" s="155">
        <f t="shared" si="153"/>
        <v>4802245.7975217476</v>
      </c>
      <c r="BK162" s="63">
        <v>8</v>
      </c>
      <c r="BL162" s="1">
        <f t="shared" si="154"/>
        <v>0</v>
      </c>
      <c r="BM162" s="106">
        <v>850</v>
      </c>
      <c r="BN162" s="21">
        <f t="shared" si="155"/>
        <v>0</v>
      </c>
      <c r="BO162" s="150">
        <f t="shared" si="156"/>
        <v>4802245.7975217476</v>
      </c>
      <c r="BP162" s="146">
        <f t="shared" si="157"/>
        <v>4802245.7975217476</v>
      </c>
      <c r="BQ162" s="56">
        <f t="shared" si="158"/>
        <v>1.5373811167249385E-3</v>
      </c>
      <c r="BR162" s="158">
        <f t="shared" si="159"/>
        <v>10006.439256595337</v>
      </c>
      <c r="BS162" s="159">
        <f t="shared" si="162"/>
        <v>4812252</v>
      </c>
      <c r="BT162" s="66">
        <f t="shared" si="160"/>
        <v>289.77250556994039</v>
      </c>
      <c r="BU162" s="160"/>
    </row>
    <row r="163" spans="1:73" ht="15.6" x14ac:dyDescent="0.3">
      <c r="A163" s="2" t="s">
        <v>422</v>
      </c>
      <c r="B163" s="8" t="s">
        <v>123</v>
      </c>
      <c r="C163" s="138">
        <v>104009</v>
      </c>
      <c r="D163" s="142">
        <v>0</v>
      </c>
      <c r="E163" s="143">
        <v>0</v>
      </c>
      <c r="F163" s="144">
        <v>0</v>
      </c>
      <c r="G163" s="143">
        <f>G$6</f>
        <v>35466213.328000002</v>
      </c>
      <c r="H163" s="143">
        <v>0</v>
      </c>
      <c r="I163" s="144">
        <v>0</v>
      </c>
      <c r="J163" s="143">
        <f t="shared" si="114"/>
        <v>35466213.328000002</v>
      </c>
      <c r="K163" s="33">
        <f t="shared" si="115"/>
        <v>340.99177309655897</v>
      </c>
      <c r="L163" s="25">
        <v>94522</v>
      </c>
      <c r="M163" s="28">
        <f t="shared" si="116"/>
        <v>2.9086054990313061E-2</v>
      </c>
      <c r="N163" s="146">
        <f t="shared" si="117"/>
        <v>3684819.9810689464</v>
      </c>
      <c r="O163" s="30">
        <v>73811</v>
      </c>
      <c r="P163" s="30">
        <v>20507</v>
      </c>
      <c r="Q163" s="30">
        <f t="shared" si="161"/>
        <v>84064.5</v>
      </c>
      <c r="R163" s="28">
        <f t="shared" si="118"/>
        <v>8.4497804742720672E-2</v>
      </c>
      <c r="S163" s="148">
        <f t="shared" si="119"/>
        <v>10704758.66789552</v>
      </c>
      <c r="T163" s="150">
        <f t="shared" si="120"/>
        <v>14389578.648964467</v>
      </c>
      <c r="U163" s="1">
        <f t="shared" si="121"/>
        <v>138.34936062229679</v>
      </c>
      <c r="V163" s="151">
        <v>657501684.96001756</v>
      </c>
      <c r="W163" s="40">
        <f t="shared" si="122"/>
        <v>16.452995221841647</v>
      </c>
      <c r="X163" s="28">
        <f t="shared" si="123"/>
        <v>1.1767085798379475E-2</v>
      </c>
      <c r="Y163" s="67">
        <f t="shared" si="124"/>
        <v>6321.5845259546531</v>
      </c>
      <c r="Z163" s="148">
        <f t="shared" si="125"/>
        <v>7081036.7701403638</v>
      </c>
      <c r="AA163" s="152">
        <v>194033769.75569999</v>
      </c>
      <c r="AB163" s="40">
        <f t="shared" si="126"/>
        <v>55.752522329594179</v>
      </c>
      <c r="AC163" s="40">
        <f t="shared" si="127"/>
        <v>1.1025876464822166E-2</v>
      </c>
      <c r="AD163" s="72">
        <f t="shared" si="128"/>
        <v>1865.5478829303233</v>
      </c>
      <c r="AE163" s="146">
        <f t="shared" si="129"/>
        <v>3911126.2104331008</v>
      </c>
      <c r="AF163" s="150">
        <f t="shared" si="130"/>
        <v>10992162.980573464</v>
      </c>
      <c r="AG163" s="45">
        <f t="shared" si="131"/>
        <v>105.68472901934894</v>
      </c>
      <c r="AH163" s="25">
        <v>2499.1763999999998</v>
      </c>
      <c r="AI163" s="28">
        <f t="shared" si="132"/>
        <v>2.6788626912590064E-3</v>
      </c>
      <c r="AJ163" s="146">
        <f t="shared" si="133"/>
        <v>509069.17058055714</v>
      </c>
      <c r="AK163" s="150">
        <f t="shared" si="134"/>
        <v>509069.17058055714</v>
      </c>
      <c r="AL163" s="1">
        <f t="shared" si="135"/>
        <v>4.8944723108630708</v>
      </c>
      <c r="AM163" s="50">
        <v>14551.138888888889</v>
      </c>
      <c r="AN163" s="28">
        <f t="shared" si="136"/>
        <v>1.4635324527867527E-2</v>
      </c>
      <c r="AO163" s="146">
        <f t="shared" si="137"/>
        <v>463514.08177015936</v>
      </c>
      <c r="AP163" s="75">
        <v>101.33333333333333</v>
      </c>
      <c r="AQ163" s="28">
        <f t="shared" si="138"/>
        <v>1.2758635161791236E-2</v>
      </c>
      <c r="AR163" s="148">
        <f t="shared" si="139"/>
        <v>1212273.3727163293</v>
      </c>
      <c r="AS163" s="25">
        <v>498.16666666666669</v>
      </c>
      <c r="AT163" s="56">
        <f t="shared" si="140"/>
        <v>1.1474881181809114E-2</v>
      </c>
      <c r="AU163" s="146">
        <f t="shared" si="141"/>
        <v>1453716.2730801522</v>
      </c>
      <c r="AV163" s="77">
        <v>1195.8611111111111</v>
      </c>
      <c r="AW163" s="28">
        <f t="shared" si="142"/>
        <v>3.0963833931258296E-2</v>
      </c>
      <c r="AX163" s="148">
        <f t="shared" si="143"/>
        <v>3922709.8346063173</v>
      </c>
      <c r="AY163" s="59">
        <v>2267</v>
      </c>
      <c r="AZ163" s="28">
        <f t="shared" si="144"/>
        <v>2.3773070469798659E-2</v>
      </c>
      <c r="BA163" s="148">
        <f t="shared" si="145"/>
        <v>2258820.0032988256</v>
      </c>
      <c r="BB163" s="150">
        <f t="shared" si="146"/>
        <v>9311033.5654717833</v>
      </c>
      <c r="BC163" s="45">
        <f t="shared" si="147"/>
        <v>89.52142185264529</v>
      </c>
      <c r="BD163" s="155">
        <f t="shared" si="148"/>
        <v>70668057.693590283</v>
      </c>
      <c r="BE163" s="146">
        <v>25095951</v>
      </c>
      <c r="BF163" s="146">
        <f t="shared" si="149"/>
        <v>0</v>
      </c>
      <c r="BG163" s="146">
        <f t="shared" si="150"/>
        <v>45572106.693590283</v>
      </c>
      <c r="BH163" s="56">
        <f t="shared" si="151"/>
        <v>2.6949486613902129E-2</v>
      </c>
      <c r="BI163" s="1">
        <f t="shared" si="152"/>
        <v>-23500.102254228626</v>
      </c>
      <c r="BJ163" s="155">
        <f t="shared" si="153"/>
        <v>70644557.591336057</v>
      </c>
      <c r="BK163" s="63">
        <v>6.7</v>
      </c>
      <c r="BL163" s="1">
        <f t="shared" si="154"/>
        <v>0</v>
      </c>
      <c r="BM163" s="106">
        <v>975</v>
      </c>
      <c r="BN163" s="21">
        <f t="shared" si="155"/>
        <v>0</v>
      </c>
      <c r="BO163" s="150">
        <f t="shared" si="156"/>
        <v>70644557.591336057</v>
      </c>
      <c r="BP163" s="146">
        <f t="shared" si="157"/>
        <v>70644557.591336057</v>
      </c>
      <c r="BQ163" s="56">
        <f t="shared" si="158"/>
        <v>2.2616003723998388E-2</v>
      </c>
      <c r="BR163" s="158">
        <f t="shared" si="159"/>
        <v>147202.06006772062</v>
      </c>
      <c r="BS163" s="159">
        <f t="shared" si="162"/>
        <v>70791760</v>
      </c>
      <c r="BT163" s="66">
        <f t="shared" si="160"/>
        <v>680.63109923179729</v>
      </c>
      <c r="BU163" s="160"/>
    </row>
    <row r="164" spans="1:73" ht="15.6" x14ac:dyDescent="0.3">
      <c r="A164" s="2" t="s">
        <v>480</v>
      </c>
      <c r="B164" s="8" t="s">
        <v>181</v>
      </c>
      <c r="C164" s="138">
        <v>9319</v>
      </c>
      <c r="D164" s="142">
        <v>0</v>
      </c>
      <c r="E164" s="143">
        <v>0</v>
      </c>
      <c r="F164" s="144">
        <v>0</v>
      </c>
      <c r="G164" s="143">
        <v>0</v>
      </c>
      <c r="H164" s="143">
        <v>0</v>
      </c>
      <c r="I164" s="144">
        <v>0</v>
      </c>
      <c r="J164" s="143">
        <f t="shared" si="114"/>
        <v>0</v>
      </c>
      <c r="K164" s="33">
        <f t="shared" si="115"/>
        <v>0</v>
      </c>
      <c r="L164" s="25">
        <v>3670</v>
      </c>
      <c r="M164" s="28">
        <f t="shared" si="116"/>
        <v>1.1293225049665574E-3</v>
      </c>
      <c r="N164" s="146">
        <f t="shared" si="117"/>
        <v>143070.28343161417</v>
      </c>
      <c r="O164" s="30">
        <v>108</v>
      </c>
      <c r="P164" s="30">
        <v>391.5</v>
      </c>
      <c r="Q164" s="30">
        <f t="shared" si="161"/>
        <v>303.75</v>
      </c>
      <c r="R164" s="28">
        <f t="shared" si="118"/>
        <v>3.0531565869780232E-4</v>
      </c>
      <c r="S164" s="148">
        <f t="shared" si="119"/>
        <v>38679.47166013316</v>
      </c>
      <c r="T164" s="150">
        <f t="shared" si="120"/>
        <v>181749.75509174733</v>
      </c>
      <c r="U164" s="1">
        <f t="shared" si="121"/>
        <v>19.503139295176233</v>
      </c>
      <c r="V164" s="151">
        <v>42450099.489999965</v>
      </c>
      <c r="W164" s="40">
        <f t="shared" si="122"/>
        <v>2.0457846281481133</v>
      </c>
      <c r="X164" s="28">
        <f t="shared" si="123"/>
        <v>1.4631331815174577E-3</v>
      </c>
      <c r="Y164" s="67">
        <f t="shared" si="124"/>
        <v>4555.2204624959722</v>
      </c>
      <c r="Z164" s="148">
        <f t="shared" si="125"/>
        <v>880464.37626590498</v>
      </c>
      <c r="AA164" s="152">
        <v>8892751.3576999996</v>
      </c>
      <c r="AB164" s="40">
        <f t="shared" si="126"/>
        <v>9.7656796537782729</v>
      </c>
      <c r="AC164" s="40">
        <f t="shared" si="127"/>
        <v>1.9313059384298227E-3</v>
      </c>
      <c r="AD164" s="72">
        <f t="shared" si="128"/>
        <v>954.26025943770787</v>
      </c>
      <c r="AE164" s="146">
        <f t="shared" si="129"/>
        <v>685077.62627828482</v>
      </c>
      <c r="AF164" s="150">
        <f t="shared" si="130"/>
        <v>1565542.0025441898</v>
      </c>
      <c r="AG164" s="45">
        <f t="shared" si="131"/>
        <v>167.99463489045925</v>
      </c>
      <c r="AH164" s="25">
        <v>1830.0613000000001</v>
      </c>
      <c r="AI164" s="28">
        <f t="shared" si="132"/>
        <v>1.9616394182047159E-3</v>
      </c>
      <c r="AJ164" s="146">
        <f t="shared" si="133"/>
        <v>372773.92188185523</v>
      </c>
      <c r="AK164" s="150">
        <f t="shared" si="134"/>
        <v>372773.92188185523</v>
      </c>
      <c r="AL164" s="1">
        <f t="shared" si="135"/>
        <v>40.001493924439878</v>
      </c>
      <c r="AM164" s="50">
        <v>1273.1944444444443</v>
      </c>
      <c r="AN164" s="28">
        <f t="shared" si="136"/>
        <v>1.280560513084711E-3</v>
      </c>
      <c r="AO164" s="146">
        <f t="shared" si="137"/>
        <v>40556.519894271842</v>
      </c>
      <c r="AP164" s="75">
        <v>4</v>
      </c>
      <c r="AQ164" s="28">
        <f t="shared" si="138"/>
        <v>5.0363033533386465E-4</v>
      </c>
      <c r="AR164" s="148">
        <f t="shared" si="139"/>
        <v>47852.896291434059</v>
      </c>
      <c r="AS164" s="25">
        <v>25.333333333333332</v>
      </c>
      <c r="AT164" s="56">
        <f t="shared" si="140"/>
        <v>5.8353360308965722E-4</v>
      </c>
      <c r="AU164" s="146">
        <f t="shared" si="141"/>
        <v>73926.019909060939</v>
      </c>
      <c r="AV164" s="77">
        <v>14.805555555555555</v>
      </c>
      <c r="AW164" s="28">
        <f t="shared" si="142"/>
        <v>3.8335284860655205E-4</v>
      </c>
      <c r="AX164" s="148">
        <f t="shared" si="143"/>
        <v>48565.755542151564</v>
      </c>
      <c r="AY164" s="59">
        <v>42</v>
      </c>
      <c r="AZ164" s="28">
        <f t="shared" si="144"/>
        <v>4.4043624161073825E-4</v>
      </c>
      <c r="BA164" s="148">
        <f t="shared" si="145"/>
        <v>41848.451759395968</v>
      </c>
      <c r="BB164" s="150">
        <f t="shared" si="146"/>
        <v>252749.64339631441</v>
      </c>
      <c r="BC164" s="45">
        <f t="shared" si="147"/>
        <v>27.121970532923534</v>
      </c>
      <c r="BD164" s="155">
        <f t="shared" si="148"/>
        <v>2372815.3229141068</v>
      </c>
      <c r="BE164" s="146">
        <v>1107826</v>
      </c>
      <c r="BF164" s="146">
        <f t="shared" si="149"/>
        <v>0</v>
      </c>
      <c r="BG164" s="146">
        <f t="shared" si="150"/>
        <v>1264989.3229141068</v>
      </c>
      <c r="BH164" s="56">
        <f t="shared" si="151"/>
        <v>7.4806313111256079E-4</v>
      </c>
      <c r="BI164" s="1">
        <f t="shared" si="152"/>
        <v>-652.31521199721271</v>
      </c>
      <c r="BJ164" s="155">
        <f t="shared" si="153"/>
        <v>2372163.0077021094</v>
      </c>
      <c r="BK164" s="63">
        <v>7.5</v>
      </c>
      <c r="BL164" s="1">
        <f t="shared" si="154"/>
        <v>0</v>
      </c>
      <c r="BM164" s="106">
        <v>1008</v>
      </c>
      <c r="BN164" s="21">
        <f t="shared" si="155"/>
        <v>0</v>
      </c>
      <c r="BO164" s="150">
        <f t="shared" si="156"/>
        <v>2372163.0077021094</v>
      </c>
      <c r="BP164" s="146">
        <f t="shared" si="157"/>
        <v>2372163.0077021094</v>
      </c>
      <c r="BQ164" s="56">
        <f t="shared" si="158"/>
        <v>7.5941939825668458E-4</v>
      </c>
      <c r="BR164" s="158">
        <f t="shared" si="159"/>
        <v>4942.875905178229</v>
      </c>
      <c r="BS164" s="159">
        <f t="shared" si="162"/>
        <v>2377106</v>
      </c>
      <c r="BT164" s="66">
        <f t="shared" si="160"/>
        <v>255.08166112243802</v>
      </c>
      <c r="BU164" s="160"/>
    </row>
    <row r="165" spans="1:73" ht="15.6" x14ac:dyDescent="0.3">
      <c r="A165" s="2" t="s">
        <v>381</v>
      </c>
      <c r="B165" s="8" t="s">
        <v>82</v>
      </c>
      <c r="C165" s="138">
        <v>14013</v>
      </c>
      <c r="D165" s="142">
        <v>0</v>
      </c>
      <c r="E165" s="143">
        <v>0</v>
      </c>
      <c r="F165" s="144">
        <v>0</v>
      </c>
      <c r="G165" s="143">
        <v>0</v>
      </c>
      <c r="H165" s="143">
        <v>0</v>
      </c>
      <c r="I165" s="144">
        <v>0</v>
      </c>
      <c r="J165" s="143">
        <f t="shared" si="114"/>
        <v>0</v>
      </c>
      <c r="K165" s="33">
        <f t="shared" si="115"/>
        <v>0</v>
      </c>
      <c r="L165" s="25">
        <v>3460</v>
      </c>
      <c r="M165" s="28">
        <f t="shared" si="116"/>
        <v>1.064701871167381E-3</v>
      </c>
      <c r="N165" s="146">
        <f t="shared" si="117"/>
        <v>134883.7004559632</v>
      </c>
      <c r="O165" s="30">
        <v>262</v>
      </c>
      <c r="P165" s="30">
        <v>1086.5</v>
      </c>
      <c r="Q165" s="30">
        <f t="shared" si="161"/>
        <v>805.25</v>
      </c>
      <c r="R165" s="28">
        <f t="shared" si="118"/>
        <v>8.0940060630915332E-4</v>
      </c>
      <c r="S165" s="148">
        <f t="shared" si="119"/>
        <v>102540.39359447648</v>
      </c>
      <c r="T165" s="150">
        <f t="shared" si="120"/>
        <v>237424.09405043969</v>
      </c>
      <c r="U165" s="1">
        <f t="shared" si="121"/>
        <v>16.94313095343179</v>
      </c>
      <c r="V165" s="151">
        <v>67231110.210000396</v>
      </c>
      <c r="W165" s="40">
        <f t="shared" si="122"/>
        <v>2.9207336958536718</v>
      </c>
      <c r="X165" s="28">
        <f t="shared" si="123"/>
        <v>2.0888916291486735E-3</v>
      </c>
      <c r="Y165" s="67">
        <f t="shared" si="124"/>
        <v>4797.7670884179261</v>
      </c>
      <c r="Z165" s="148">
        <f t="shared" si="125"/>
        <v>1257024.7798207782</v>
      </c>
      <c r="AA165" s="152">
        <v>13697828.067</v>
      </c>
      <c r="AB165" s="40">
        <f t="shared" si="126"/>
        <v>14.33542369195515</v>
      </c>
      <c r="AC165" s="40">
        <f t="shared" si="127"/>
        <v>2.8350396375606077E-3</v>
      </c>
      <c r="AD165" s="72">
        <f t="shared" si="128"/>
        <v>977.50860393919925</v>
      </c>
      <c r="AE165" s="146">
        <f t="shared" si="129"/>
        <v>1005652.2825606401</v>
      </c>
      <c r="AF165" s="150">
        <f t="shared" si="130"/>
        <v>2262677.0623814184</v>
      </c>
      <c r="AG165" s="45">
        <f t="shared" si="131"/>
        <v>161.46985387721534</v>
      </c>
      <c r="AH165" s="25">
        <v>565.83330000000001</v>
      </c>
      <c r="AI165" s="28">
        <f t="shared" si="132"/>
        <v>6.0651569726809392E-4</v>
      </c>
      <c r="AJ165" s="146">
        <f t="shared" si="133"/>
        <v>115257.28584739339</v>
      </c>
      <c r="AK165" s="150">
        <f t="shared" si="134"/>
        <v>115257.28584739339</v>
      </c>
      <c r="AL165" s="1">
        <f t="shared" si="135"/>
        <v>8.2250257509022617</v>
      </c>
      <c r="AM165" s="50">
        <v>1821.5555555555557</v>
      </c>
      <c r="AN165" s="28">
        <f t="shared" si="136"/>
        <v>1.8320941683439079E-3</v>
      </c>
      <c r="AO165" s="146">
        <f t="shared" si="137"/>
        <v>58024.094002111276</v>
      </c>
      <c r="AP165" s="75">
        <v>12.666666666666666</v>
      </c>
      <c r="AQ165" s="28">
        <f t="shared" si="138"/>
        <v>1.5948293952239045E-3</v>
      </c>
      <c r="AR165" s="148">
        <f t="shared" si="139"/>
        <v>151534.17158954116</v>
      </c>
      <c r="AS165" s="25">
        <v>82.666666666666671</v>
      </c>
      <c r="AT165" s="56">
        <f t="shared" si="140"/>
        <v>1.9041622837662499E-3</v>
      </c>
      <c r="AU165" s="146">
        <f t="shared" si="141"/>
        <v>241232.2754927252</v>
      </c>
      <c r="AV165" s="77">
        <v>82.444444444444443</v>
      </c>
      <c r="AW165" s="28">
        <f t="shared" si="142"/>
        <v>2.1346927854863913E-3</v>
      </c>
      <c r="AX165" s="148">
        <f t="shared" si="143"/>
        <v>270437.45300019864</v>
      </c>
      <c r="AY165" s="59">
        <v>98</v>
      </c>
      <c r="AZ165" s="28">
        <f t="shared" si="144"/>
        <v>1.0276845637583892E-3</v>
      </c>
      <c r="BA165" s="148">
        <f t="shared" si="145"/>
        <v>97646.387438590595</v>
      </c>
      <c r="BB165" s="150">
        <f t="shared" si="146"/>
        <v>818874.38152316678</v>
      </c>
      <c r="BC165" s="45">
        <f t="shared" si="147"/>
        <v>58.436764541723171</v>
      </c>
      <c r="BD165" s="155">
        <f t="shared" si="148"/>
        <v>3434232.8238024181</v>
      </c>
      <c r="BE165" s="146">
        <v>1451164</v>
      </c>
      <c r="BF165" s="146">
        <f t="shared" si="149"/>
        <v>0</v>
      </c>
      <c r="BG165" s="146">
        <f t="shared" si="150"/>
        <v>1983068.8238024181</v>
      </c>
      <c r="BH165" s="56">
        <f t="shared" si="151"/>
        <v>1.1727060827106028E-3</v>
      </c>
      <c r="BI165" s="1">
        <f t="shared" si="152"/>
        <v>-1022.6062281883565</v>
      </c>
      <c r="BJ165" s="155">
        <f t="shared" si="153"/>
        <v>3433210.2175742299</v>
      </c>
      <c r="BK165" s="63">
        <v>7.8</v>
      </c>
      <c r="BL165" s="1">
        <f t="shared" si="154"/>
        <v>0</v>
      </c>
      <c r="BM165" s="106">
        <v>1038</v>
      </c>
      <c r="BN165" s="21">
        <f t="shared" si="155"/>
        <v>0</v>
      </c>
      <c r="BO165" s="150">
        <f t="shared" si="156"/>
        <v>3433210.2175742299</v>
      </c>
      <c r="BP165" s="146">
        <f t="shared" si="157"/>
        <v>3433210.2175742299</v>
      </c>
      <c r="BQ165" s="56">
        <f t="shared" si="158"/>
        <v>1.0991008750467516E-3</v>
      </c>
      <c r="BR165" s="158">
        <f t="shared" si="159"/>
        <v>7153.7799075190742</v>
      </c>
      <c r="BS165" s="159">
        <f t="shared" si="162"/>
        <v>3440364</v>
      </c>
      <c r="BT165" s="66">
        <f t="shared" si="160"/>
        <v>245.51230999785912</v>
      </c>
      <c r="BU165" s="160"/>
    </row>
    <row r="166" spans="1:73" ht="15.6" x14ac:dyDescent="0.3">
      <c r="A166" s="2" t="s">
        <v>336</v>
      </c>
      <c r="B166" s="8" t="s">
        <v>37</v>
      </c>
      <c r="C166" s="138">
        <v>38210</v>
      </c>
      <c r="D166" s="142">
        <v>0</v>
      </c>
      <c r="E166" s="143">
        <v>0</v>
      </c>
      <c r="F166" s="144">
        <v>0</v>
      </c>
      <c r="G166" s="143">
        <v>0</v>
      </c>
      <c r="H166" s="143">
        <f>C166/($C$9+$C$59+$C$61+$C$66+$C$73+$C$79+$C$93+$C$104+$C$126+$C$139+$C$166+$C$174+$C$198+$C$213+$C$232+$C$249+$C$259+$C$261+$C$262+$C$267+$C$274)*$H$6</f>
        <v>3220200.9004712403</v>
      </c>
      <c r="I166" s="144">
        <v>0</v>
      </c>
      <c r="J166" s="143">
        <f t="shared" si="114"/>
        <v>3220200.9004712403</v>
      </c>
      <c r="K166" s="33">
        <f t="shared" si="115"/>
        <v>84.276391009454073</v>
      </c>
      <c r="L166" s="25">
        <v>20368</v>
      </c>
      <c r="M166" s="28">
        <f t="shared" si="116"/>
        <v>6.2675860439124903E-3</v>
      </c>
      <c r="N166" s="146">
        <f t="shared" si="117"/>
        <v>794020.58118123084</v>
      </c>
      <c r="O166" s="30">
        <v>6304</v>
      </c>
      <c r="P166" s="30">
        <v>5133</v>
      </c>
      <c r="Q166" s="30">
        <f t="shared" si="161"/>
        <v>8870.5</v>
      </c>
      <c r="R166" s="28">
        <f t="shared" si="118"/>
        <v>8.9162223884077553E-3</v>
      </c>
      <c r="S166" s="148">
        <f t="shared" si="119"/>
        <v>1129567.912300284</v>
      </c>
      <c r="T166" s="150">
        <f t="shared" si="120"/>
        <v>1923588.493481515</v>
      </c>
      <c r="U166" s="1">
        <f t="shared" si="121"/>
        <v>50.342541048979719</v>
      </c>
      <c r="V166" s="151">
        <v>200915098.86999798</v>
      </c>
      <c r="W166" s="40">
        <f t="shared" si="122"/>
        <v>7.2667714283867486</v>
      </c>
      <c r="X166" s="28">
        <f t="shared" si="123"/>
        <v>5.1971523556710864E-3</v>
      </c>
      <c r="Y166" s="67">
        <f t="shared" si="124"/>
        <v>5258.1810748494627</v>
      </c>
      <c r="Z166" s="148">
        <f t="shared" si="125"/>
        <v>3127471.6239085058</v>
      </c>
      <c r="AA166" s="152">
        <v>59048414.047699995</v>
      </c>
      <c r="AB166" s="40">
        <f t="shared" si="126"/>
        <v>24.725542989530449</v>
      </c>
      <c r="AC166" s="40">
        <f t="shared" si="127"/>
        <v>4.8898376456683063E-3</v>
      </c>
      <c r="AD166" s="72">
        <f t="shared" si="128"/>
        <v>1545.3654553179795</v>
      </c>
      <c r="AE166" s="146">
        <f t="shared" si="129"/>
        <v>1734535.321681954</v>
      </c>
      <c r="AF166" s="150">
        <f t="shared" si="130"/>
        <v>4862006.9455904597</v>
      </c>
      <c r="AG166" s="45">
        <f t="shared" si="131"/>
        <v>127.24435869119235</v>
      </c>
      <c r="AH166" s="25">
        <v>3091.0787999999998</v>
      </c>
      <c r="AI166" s="28">
        <f t="shared" si="132"/>
        <v>3.313321809961738E-3</v>
      </c>
      <c r="AJ166" s="146">
        <f t="shared" si="133"/>
        <v>629636.59584619314</v>
      </c>
      <c r="AK166" s="150">
        <f t="shared" si="134"/>
        <v>629636.59584619314</v>
      </c>
      <c r="AL166" s="1">
        <f t="shared" si="135"/>
        <v>16.478319702857711</v>
      </c>
      <c r="AM166" s="50">
        <v>5256.6388888888887</v>
      </c>
      <c r="AN166" s="28">
        <f t="shared" si="136"/>
        <v>5.287051182189105E-3</v>
      </c>
      <c r="AO166" s="146">
        <f t="shared" si="137"/>
        <v>167445.73509920604</v>
      </c>
      <c r="AP166" s="75">
        <v>55</v>
      </c>
      <c r="AQ166" s="28">
        <f t="shared" si="138"/>
        <v>6.9249171108406388E-3</v>
      </c>
      <c r="AR166" s="148">
        <f t="shared" si="139"/>
        <v>657977.32400721824</v>
      </c>
      <c r="AS166" s="25">
        <v>252.33333333333334</v>
      </c>
      <c r="AT166" s="56">
        <f t="shared" si="140"/>
        <v>5.8123018097219802E-3</v>
      </c>
      <c r="AU166" s="146">
        <f t="shared" si="141"/>
        <v>736342.06672577804</v>
      </c>
      <c r="AV166" s="77">
        <v>408.36111111111109</v>
      </c>
      <c r="AW166" s="28">
        <f t="shared" si="142"/>
        <v>1.0573490107626494E-2</v>
      </c>
      <c r="AX166" s="148">
        <f t="shared" si="143"/>
        <v>1339521.8991091372</v>
      </c>
      <c r="AY166" s="59">
        <v>744</v>
      </c>
      <c r="AZ166" s="28">
        <f t="shared" si="144"/>
        <v>7.8020134228187921E-3</v>
      </c>
      <c r="BA166" s="148">
        <f t="shared" si="145"/>
        <v>741315.43116644293</v>
      </c>
      <c r="BB166" s="150">
        <f t="shared" si="146"/>
        <v>3642602.4561077827</v>
      </c>
      <c r="BC166" s="45">
        <f t="shared" si="147"/>
        <v>95.331129445375097</v>
      </c>
      <c r="BD166" s="155">
        <f t="shared" si="148"/>
        <v>14278035.391497191</v>
      </c>
      <c r="BE166" s="146">
        <v>5219532</v>
      </c>
      <c r="BF166" s="146">
        <f t="shared" si="149"/>
        <v>0</v>
      </c>
      <c r="BG166" s="146">
        <f t="shared" si="150"/>
        <v>9058503.391497191</v>
      </c>
      <c r="BH166" s="56">
        <f t="shared" si="151"/>
        <v>5.3568297277219431E-3</v>
      </c>
      <c r="BI166" s="1">
        <f t="shared" si="152"/>
        <v>-4671.1853239912161</v>
      </c>
      <c r="BJ166" s="155">
        <f t="shared" si="153"/>
        <v>14273364.2061732</v>
      </c>
      <c r="BK166" s="63">
        <v>7.9</v>
      </c>
      <c r="BL166" s="1">
        <f t="shared" si="154"/>
        <v>0</v>
      </c>
      <c r="BM166" s="106">
        <v>787</v>
      </c>
      <c r="BN166" s="21">
        <f t="shared" si="155"/>
        <v>0</v>
      </c>
      <c r="BO166" s="150">
        <f t="shared" si="156"/>
        <v>14273364.2061732</v>
      </c>
      <c r="BP166" s="146">
        <f t="shared" si="157"/>
        <v>14273364.2061732</v>
      </c>
      <c r="BQ166" s="56">
        <f t="shared" si="158"/>
        <v>4.5694455319285317E-3</v>
      </c>
      <c r="BR166" s="158">
        <f t="shared" si="159"/>
        <v>29741.408069957797</v>
      </c>
      <c r="BS166" s="159">
        <f t="shared" si="162"/>
        <v>14303106</v>
      </c>
      <c r="BT166" s="66">
        <f t="shared" si="160"/>
        <v>374.32886678879873</v>
      </c>
      <c r="BU166" s="160"/>
    </row>
    <row r="167" spans="1:73" ht="15.6" x14ac:dyDescent="0.3">
      <c r="A167" s="2" t="s">
        <v>544</v>
      </c>
      <c r="B167" s="8" t="s">
        <v>247</v>
      </c>
      <c r="C167" s="138">
        <v>6874</v>
      </c>
      <c r="D167" s="142">
        <v>0</v>
      </c>
      <c r="E167" s="143">
        <v>0</v>
      </c>
      <c r="F167" s="144">
        <v>0</v>
      </c>
      <c r="G167" s="143">
        <v>0</v>
      </c>
      <c r="H167" s="143">
        <v>0</v>
      </c>
      <c r="I167" s="144">
        <v>0</v>
      </c>
      <c r="J167" s="143">
        <f t="shared" si="114"/>
        <v>0</v>
      </c>
      <c r="K167" s="33">
        <f t="shared" si="115"/>
        <v>0</v>
      </c>
      <c r="L167" s="25">
        <v>1466</v>
      </c>
      <c r="M167" s="28">
        <f t="shared" si="116"/>
        <v>4.5111356737901172E-4</v>
      </c>
      <c r="N167" s="146">
        <f t="shared" si="117"/>
        <v>57150.145915734698</v>
      </c>
      <c r="O167" s="30">
        <v>0</v>
      </c>
      <c r="P167" s="30">
        <v>0</v>
      </c>
      <c r="Q167" s="30">
        <f t="shared" si="161"/>
        <v>0</v>
      </c>
      <c r="R167" s="28">
        <f t="shared" si="118"/>
        <v>0</v>
      </c>
      <c r="S167" s="148">
        <f t="shared" si="119"/>
        <v>0</v>
      </c>
      <c r="T167" s="150">
        <f t="shared" si="120"/>
        <v>57150.145915734698</v>
      </c>
      <c r="U167" s="1">
        <f t="shared" si="121"/>
        <v>8.3139577997868344</v>
      </c>
      <c r="V167" s="151">
        <v>36261513.599999987</v>
      </c>
      <c r="W167" s="40">
        <f t="shared" si="122"/>
        <v>1.3030861458579606</v>
      </c>
      <c r="X167" s="28">
        <f t="shared" si="123"/>
        <v>9.3195957783022518E-4</v>
      </c>
      <c r="Y167" s="67">
        <f t="shared" si="124"/>
        <v>5275.1692755309841</v>
      </c>
      <c r="Z167" s="148">
        <f t="shared" si="125"/>
        <v>560821.95302843302</v>
      </c>
      <c r="AA167" s="152">
        <v>5628018.4386999998</v>
      </c>
      <c r="AB167" s="40">
        <f t="shared" si="126"/>
        <v>8.3958282146130596</v>
      </c>
      <c r="AC167" s="40">
        <f t="shared" si="127"/>
        <v>1.6603977873312096E-3</v>
      </c>
      <c r="AD167" s="72">
        <f t="shared" si="128"/>
        <v>818.73995325865576</v>
      </c>
      <c r="AE167" s="146">
        <f t="shared" si="129"/>
        <v>588980.41588759643</v>
      </c>
      <c r="AF167" s="150">
        <f t="shared" si="130"/>
        <v>1149802.3689160296</v>
      </c>
      <c r="AG167" s="45">
        <f t="shared" si="131"/>
        <v>167.26831086936713</v>
      </c>
      <c r="AH167" s="25">
        <v>2136.2327</v>
      </c>
      <c r="AI167" s="28">
        <f t="shared" si="132"/>
        <v>2.2898239915667795E-3</v>
      </c>
      <c r="AJ167" s="146">
        <f t="shared" si="133"/>
        <v>435139.4358381682</v>
      </c>
      <c r="AK167" s="150">
        <f t="shared" si="134"/>
        <v>435139.4358381682</v>
      </c>
      <c r="AL167" s="1">
        <f t="shared" si="135"/>
        <v>63.30221644430727</v>
      </c>
      <c r="AM167" s="50">
        <v>761.16666666666663</v>
      </c>
      <c r="AN167" s="28">
        <f t="shared" si="136"/>
        <v>7.6557039772111378E-4</v>
      </c>
      <c r="AO167" s="146">
        <f t="shared" si="137"/>
        <v>24246.313039005934</v>
      </c>
      <c r="AP167" s="75">
        <v>4.666666666666667</v>
      </c>
      <c r="AQ167" s="28">
        <f t="shared" si="138"/>
        <v>5.8756872455617538E-4</v>
      </c>
      <c r="AR167" s="148">
        <f t="shared" si="139"/>
        <v>55828.379006673058</v>
      </c>
      <c r="AS167" s="25">
        <v>22.083333333333332</v>
      </c>
      <c r="AT167" s="56">
        <f t="shared" si="140"/>
        <v>5.0867238427223399E-4</v>
      </c>
      <c r="AU167" s="146">
        <f t="shared" si="141"/>
        <v>64442.089723359037</v>
      </c>
      <c r="AV167" s="77">
        <v>6.833333333333333</v>
      </c>
      <c r="AW167" s="28">
        <f t="shared" si="142"/>
        <v>1.769320839722548E-4</v>
      </c>
      <c r="AX167" s="148">
        <f t="shared" si="143"/>
        <v>22414.964096377647</v>
      </c>
      <c r="AY167" s="59">
        <v>23</v>
      </c>
      <c r="AZ167" s="28">
        <f t="shared" si="144"/>
        <v>2.4119127516778523E-4</v>
      </c>
      <c r="BA167" s="148">
        <f t="shared" si="145"/>
        <v>22917.009296812081</v>
      </c>
      <c r="BB167" s="150">
        <f t="shared" si="146"/>
        <v>189848.75516222775</v>
      </c>
      <c r="BC167" s="45">
        <f t="shared" si="147"/>
        <v>27.618381606375873</v>
      </c>
      <c r="BD167" s="155">
        <f t="shared" si="148"/>
        <v>1831940.7058321601</v>
      </c>
      <c r="BE167" s="146">
        <v>841278</v>
      </c>
      <c r="BF167" s="146">
        <f t="shared" si="149"/>
        <v>0</v>
      </c>
      <c r="BG167" s="146">
        <f t="shared" si="150"/>
        <v>990662.70583216008</v>
      </c>
      <c r="BH167" s="56">
        <f t="shared" si="151"/>
        <v>5.8583754991232192E-4</v>
      </c>
      <c r="BI167" s="1">
        <f t="shared" si="152"/>
        <v>-510.85360268808898</v>
      </c>
      <c r="BJ167" s="155">
        <f t="shared" si="153"/>
        <v>1831429.852229472</v>
      </c>
      <c r="BK167" s="63">
        <v>7.3</v>
      </c>
      <c r="BL167" s="1">
        <f t="shared" si="154"/>
        <v>0</v>
      </c>
      <c r="BM167" s="106">
        <v>850</v>
      </c>
      <c r="BN167" s="21">
        <f t="shared" si="155"/>
        <v>0</v>
      </c>
      <c r="BO167" s="150">
        <f t="shared" si="156"/>
        <v>1831429.852229472</v>
      </c>
      <c r="BP167" s="146">
        <f t="shared" si="157"/>
        <v>1831429.852229472</v>
      </c>
      <c r="BQ167" s="56">
        <f t="shared" si="158"/>
        <v>5.8631019530007379E-4</v>
      </c>
      <c r="BR167" s="158">
        <f t="shared" si="159"/>
        <v>3816.1502642174137</v>
      </c>
      <c r="BS167" s="159">
        <f t="shared" si="162"/>
        <v>1835246</v>
      </c>
      <c r="BT167" s="66">
        <f t="shared" si="160"/>
        <v>266.98370672097758</v>
      </c>
      <c r="BU167" s="160"/>
    </row>
    <row r="168" spans="1:73" ht="15.6" x14ac:dyDescent="0.3">
      <c r="A168" s="2">
        <v>44085</v>
      </c>
      <c r="B168" s="136" t="s">
        <v>660</v>
      </c>
      <c r="C168" s="138">
        <v>27225</v>
      </c>
      <c r="D168" s="142">
        <v>0</v>
      </c>
      <c r="E168" s="143">
        <v>0</v>
      </c>
      <c r="F168" s="144">
        <v>0</v>
      </c>
      <c r="G168" s="143">
        <v>0</v>
      </c>
      <c r="H168" s="143">
        <v>0</v>
      </c>
      <c r="I168" s="144">
        <v>0</v>
      </c>
      <c r="J168" s="143">
        <f t="shared" si="114"/>
        <v>0</v>
      </c>
      <c r="K168" s="33">
        <f t="shared" si="115"/>
        <v>0</v>
      </c>
      <c r="L168" s="25">
        <v>8044</v>
      </c>
      <c r="M168" s="28">
        <f t="shared" si="116"/>
        <v>2.4752779918122579E-3</v>
      </c>
      <c r="N168" s="146">
        <f t="shared" si="117"/>
        <v>313585.11169588671</v>
      </c>
      <c r="O168" s="30">
        <v>860</v>
      </c>
      <c r="P168" s="30">
        <v>627.5</v>
      </c>
      <c r="Q168" s="30">
        <f t="shared" si="161"/>
        <v>1173.75</v>
      </c>
      <c r="R168" s="28">
        <f t="shared" si="118"/>
        <v>1.1798000144742238E-3</v>
      </c>
      <c r="S168" s="148">
        <f t="shared" si="119"/>
        <v>149465.11888421827</v>
      </c>
      <c r="T168" s="150">
        <f t="shared" si="120"/>
        <v>463050.23058010498</v>
      </c>
      <c r="U168" s="1">
        <f t="shared" si="121"/>
        <v>17.008272932235261</v>
      </c>
      <c r="V168" s="151">
        <v>148863444.26999998</v>
      </c>
      <c r="W168" s="40">
        <f t="shared" si="122"/>
        <v>4.9790640585720478</v>
      </c>
      <c r="X168" s="28">
        <f t="shared" si="123"/>
        <v>3.5609974465358601E-3</v>
      </c>
      <c r="Y168" s="67">
        <f t="shared" si="124"/>
        <v>5467.8951063360873</v>
      </c>
      <c r="Z168" s="148">
        <f t="shared" si="125"/>
        <v>2142888.5868044724</v>
      </c>
      <c r="AA168" s="152">
        <v>27747912.051999997</v>
      </c>
      <c r="AB168" s="40">
        <f t="shared" si="126"/>
        <v>26.711942275547763</v>
      </c>
      <c r="AC168" s="40">
        <f t="shared" si="127"/>
        <v>5.2826771482106351E-3</v>
      </c>
      <c r="AD168" s="72">
        <f t="shared" si="128"/>
        <v>1019.2070542516069</v>
      </c>
      <c r="AE168" s="146">
        <f t="shared" si="129"/>
        <v>1873884.3230777883</v>
      </c>
      <c r="AF168" s="150">
        <f t="shared" si="130"/>
        <v>4016772.9098822605</v>
      </c>
      <c r="AG168" s="45">
        <f t="shared" si="131"/>
        <v>147.53986813157982</v>
      </c>
      <c r="AH168" s="25">
        <v>6110.9220999999998</v>
      </c>
      <c r="AI168" s="28">
        <f t="shared" si="132"/>
        <v>6.5502864155087817E-3</v>
      </c>
      <c r="AJ168" s="146">
        <f t="shared" si="133"/>
        <v>1244762.8926591163</v>
      </c>
      <c r="AK168" s="150">
        <f t="shared" si="134"/>
        <v>1244762.8926591163</v>
      </c>
      <c r="AL168" s="1">
        <f t="shared" si="135"/>
        <v>45.721318371317402</v>
      </c>
      <c r="AM168" s="50">
        <v>3091.1388888888887</v>
      </c>
      <c r="AN168" s="28">
        <f t="shared" si="136"/>
        <v>3.1090226782279858E-3</v>
      </c>
      <c r="AO168" s="146">
        <f t="shared" si="137"/>
        <v>98465.585041005019</v>
      </c>
      <c r="AP168" s="75">
        <v>17</v>
      </c>
      <c r="AQ168" s="28">
        <f t="shared" si="138"/>
        <v>2.1404289251689248E-3</v>
      </c>
      <c r="AR168" s="148">
        <f t="shared" si="139"/>
        <v>203374.80923859475</v>
      </c>
      <c r="AS168" s="25">
        <v>106.33333333333333</v>
      </c>
      <c r="AT168" s="56">
        <f t="shared" si="140"/>
        <v>2.4493055182315871E-3</v>
      </c>
      <c r="AU168" s="146">
        <f t="shared" si="141"/>
        <v>310294.74146040052</v>
      </c>
      <c r="AV168" s="77">
        <v>63.861111111111114</v>
      </c>
      <c r="AW168" s="28">
        <f t="shared" si="142"/>
        <v>1.6535238254155032E-3</v>
      </c>
      <c r="AX168" s="148">
        <f t="shared" si="143"/>
        <v>209479.6847868789</v>
      </c>
      <c r="AY168" s="59">
        <v>109</v>
      </c>
      <c r="AZ168" s="28">
        <f t="shared" si="144"/>
        <v>1.1430369127516779E-3</v>
      </c>
      <c r="BA168" s="148">
        <f t="shared" si="145"/>
        <v>108606.69623271812</v>
      </c>
      <c r="BB168" s="150">
        <f t="shared" si="146"/>
        <v>930221.51675959735</v>
      </c>
      <c r="BC168" s="45">
        <f t="shared" si="147"/>
        <v>34.167916134420473</v>
      </c>
      <c r="BD168" s="155">
        <f t="shared" si="148"/>
        <v>6654807.5498810792</v>
      </c>
      <c r="BE168" s="146">
        <v>7084616</v>
      </c>
      <c r="BF168" s="146">
        <f t="shared" si="149"/>
        <v>429808.45011892077</v>
      </c>
      <c r="BG168" s="146">
        <f t="shared" si="150"/>
        <v>0</v>
      </c>
      <c r="BH168" s="56">
        <f t="shared" si="151"/>
        <v>0</v>
      </c>
      <c r="BI168" s="1">
        <f t="shared" si="152"/>
        <v>0</v>
      </c>
      <c r="BJ168" s="155">
        <f t="shared" si="153"/>
        <v>7084616</v>
      </c>
      <c r="BK168" s="63">
        <v>7</v>
      </c>
      <c r="BL168" s="1">
        <f t="shared" si="154"/>
        <v>0</v>
      </c>
      <c r="BM168" s="106">
        <v>834</v>
      </c>
      <c r="BN168" s="21">
        <f t="shared" si="155"/>
        <v>0</v>
      </c>
      <c r="BO168" s="150">
        <f t="shared" si="156"/>
        <v>7084616</v>
      </c>
      <c r="BP168" s="146">
        <f t="shared" si="157"/>
        <v>0</v>
      </c>
      <c r="BQ168" s="56">
        <f t="shared" si="158"/>
        <v>0</v>
      </c>
      <c r="BR168" s="158">
        <f t="shared" si="159"/>
        <v>0</v>
      </c>
      <c r="BS168" s="159">
        <f t="shared" si="162"/>
        <v>7084616</v>
      </c>
      <c r="BT168" s="66">
        <f t="shared" si="160"/>
        <v>260.22464646464647</v>
      </c>
      <c r="BU168" s="160"/>
    </row>
    <row r="169" spans="1:73" ht="15.6" x14ac:dyDescent="0.3">
      <c r="A169" s="2" t="s">
        <v>355</v>
      </c>
      <c r="B169" s="8" t="s">
        <v>56</v>
      </c>
      <c r="C169" s="138">
        <v>17026</v>
      </c>
      <c r="D169" s="142">
        <v>0</v>
      </c>
      <c r="E169" s="143">
        <v>0</v>
      </c>
      <c r="F169" s="144">
        <v>0</v>
      </c>
      <c r="G169" s="143">
        <v>0</v>
      </c>
      <c r="H169" s="143">
        <v>0</v>
      </c>
      <c r="I169" s="144">
        <v>0</v>
      </c>
      <c r="J169" s="143">
        <f t="shared" si="114"/>
        <v>0</v>
      </c>
      <c r="K169" s="33">
        <f t="shared" si="115"/>
        <v>0</v>
      </c>
      <c r="L169" s="25">
        <v>5383</v>
      </c>
      <c r="M169" s="28">
        <f t="shared" si="116"/>
        <v>1.6564422463855525E-3</v>
      </c>
      <c r="N169" s="146">
        <f t="shared" si="117"/>
        <v>209849.41027585257</v>
      </c>
      <c r="O169" s="30">
        <v>0</v>
      </c>
      <c r="P169" s="30">
        <v>381</v>
      </c>
      <c r="Q169" s="30">
        <f t="shared" si="161"/>
        <v>190.5</v>
      </c>
      <c r="R169" s="28">
        <f t="shared" si="118"/>
        <v>1.9148191928207851E-4</v>
      </c>
      <c r="S169" s="148">
        <f t="shared" si="119"/>
        <v>24258.236547342778</v>
      </c>
      <c r="T169" s="150">
        <f t="shared" si="120"/>
        <v>234107.64682319533</v>
      </c>
      <c r="U169" s="1">
        <f t="shared" si="121"/>
        <v>13.750008623469713</v>
      </c>
      <c r="V169" s="151">
        <v>86462152.5900006</v>
      </c>
      <c r="W169" s="40">
        <f t="shared" si="122"/>
        <v>3.3527348940133299</v>
      </c>
      <c r="X169" s="28">
        <f t="shared" si="123"/>
        <v>2.3978563553402384E-3</v>
      </c>
      <c r="Y169" s="67">
        <f t="shared" si="124"/>
        <v>5078.2422524374842</v>
      </c>
      <c r="Z169" s="148">
        <f t="shared" si="125"/>
        <v>1442949.3684848736</v>
      </c>
      <c r="AA169" s="152">
        <v>18179556.6512</v>
      </c>
      <c r="AB169" s="40">
        <f t="shared" si="126"/>
        <v>15.945640565490095</v>
      </c>
      <c r="AC169" s="40">
        <f t="shared" si="127"/>
        <v>3.1534835677600563E-3</v>
      </c>
      <c r="AD169" s="72">
        <f t="shared" si="128"/>
        <v>1067.7526518970985</v>
      </c>
      <c r="AE169" s="146">
        <f t="shared" si="129"/>
        <v>1118611.5022589609</v>
      </c>
      <c r="AF169" s="150">
        <f t="shared" si="130"/>
        <v>2561560.8707438344</v>
      </c>
      <c r="AG169" s="45">
        <f t="shared" si="131"/>
        <v>150.44995129471599</v>
      </c>
      <c r="AH169" s="25">
        <v>4416.3296</v>
      </c>
      <c r="AI169" s="28">
        <f t="shared" si="132"/>
        <v>4.733855760538877E-3</v>
      </c>
      <c r="AJ169" s="146">
        <f t="shared" si="133"/>
        <v>899583.25730123091</v>
      </c>
      <c r="AK169" s="150">
        <f t="shared" si="134"/>
        <v>899583.25730123091</v>
      </c>
      <c r="AL169" s="1">
        <f t="shared" si="135"/>
        <v>52.835854416846644</v>
      </c>
      <c r="AM169" s="50">
        <v>2056.5</v>
      </c>
      <c r="AN169" s="28">
        <f t="shared" si="136"/>
        <v>2.0683978842743209E-3</v>
      </c>
      <c r="AO169" s="146">
        <f t="shared" si="137"/>
        <v>65508.048300480448</v>
      </c>
      <c r="AP169" s="75">
        <v>9</v>
      </c>
      <c r="AQ169" s="28">
        <f t="shared" si="138"/>
        <v>1.1331682545011954E-3</v>
      </c>
      <c r="AR169" s="148">
        <f t="shared" si="139"/>
        <v>107669.01665572662</v>
      </c>
      <c r="AS169" s="25">
        <v>100.66666666666667</v>
      </c>
      <c r="AT169" s="56">
        <f t="shared" si="140"/>
        <v>2.3187782649089009E-3</v>
      </c>
      <c r="AU169" s="146">
        <f t="shared" si="141"/>
        <v>293758.65805968951</v>
      </c>
      <c r="AV169" s="77">
        <v>54.5</v>
      </c>
      <c r="AW169" s="28">
        <f t="shared" si="142"/>
        <v>1.4111412550957883E-3</v>
      </c>
      <c r="AX169" s="148">
        <f t="shared" si="143"/>
        <v>178773.00632964613</v>
      </c>
      <c r="AY169" s="59">
        <v>37</v>
      </c>
      <c r="AZ169" s="28">
        <f t="shared" si="144"/>
        <v>3.88003355704698E-4</v>
      </c>
      <c r="BA169" s="148">
        <f t="shared" si="145"/>
        <v>36866.493216610739</v>
      </c>
      <c r="BB169" s="150">
        <f t="shared" si="146"/>
        <v>682575.22256215347</v>
      </c>
      <c r="BC169" s="45">
        <f t="shared" si="147"/>
        <v>40.090169303544783</v>
      </c>
      <c r="BD169" s="155">
        <f t="shared" si="148"/>
        <v>4377826.997430414</v>
      </c>
      <c r="BE169" s="146">
        <v>2099830</v>
      </c>
      <c r="BF169" s="146">
        <f t="shared" si="149"/>
        <v>0</v>
      </c>
      <c r="BG169" s="146">
        <f t="shared" si="150"/>
        <v>2277996.997430414</v>
      </c>
      <c r="BH169" s="56">
        <f t="shared" si="151"/>
        <v>1.3471145848386861E-3</v>
      </c>
      <c r="BI169" s="1">
        <f t="shared" si="152"/>
        <v>-1174.6914123232743</v>
      </c>
      <c r="BJ169" s="155">
        <f t="shared" si="153"/>
        <v>4376652.3060180908</v>
      </c>
      <c r="BK169" s="63">
        <v>6.5</v>
      </c>
      <c r="BL169" s="1">
        <f t="shared" si="154"/>
        <v>0</v>
      </c>
      <c r="BM169" s="106">
        <v>756</v>
      </c>
      <c r="BN169" s="21">
        <f t="shared" si="155"/>
        <v>0</v>
      </c>
      <c r="BO169" s="150">
        <f t="shared" si="156"/>
        <v>4376652.3060180908</v>
      </c>
      <c r="BP169" s="146">
        <f t="shared" si="157"/>
        <v>4376652.3060180908</v>
      </c>
      <c r="BQ169" s="56">
        <f t="shared" si="158"/>
        <v>1.4011324895562883E-3</v>
      </c>
      <c r="BR169" s="158">
        <f t="shared" si="159"/>
        <v>9119.6301259732845</v>
      </c>
      <c r="BS169" s="159">
        <f t="shared" si="162"/>
        <v>4385772</v>
      </c>
      <c r="BT169" s="66">
        <f t="shared" si="160"/>
        <v>257.59262304710444</v>
      </c>
      <c r="BU169" s="160"/>
    </row>
    <row r="170" spans="1:73" ht="15.6" x14ac:dyDescent="0.3">
      <c r="A170" s="2" t="s">
        <v>398</v>
      </c>
      <c r="B170" s="8" t="s">
        <v>99</v>
      </c>
      <c r="C170" s="138">
        <v>4674</v>
      </c>
      <c r="D170" s="142">
        <v>0</v>
      </c>
      <c r="E170" s="143">
        <v>0</v>
      </c>
      <c r="F170" s="144">
        <v>0</v>
      </c>
      <c r="G170" s="143">
        <v>0</v>
      </c>
      <c r="H170" s="143">
        <v>0</v>
      </c>
      <c r="I170" s="144">
        <v>0</v>
      </c>
      <c r="J170" s="143">
        <f t="shared" si="114"/>
        <v>0</v>
      </c>
      <c r="K170" s="33">
        <f t="shared" si="115"/>
        <v>0</v>
      </c>
      <c r="L170" s="25">
        <v>1668</v>
      </c>
      <c r="M170" s="28">
        <f t="shared" si="116"/>
        <v>5.1327246274774317E-4</v>
      </c>
      <c r="N170" s="146">
        <f t="shared" si="117"/>
        <v>65024.859063741795</v>
      </c>
      <c r="O170" s="30">
        <v>0</v>
      </c>
      <c r="P170" s="30">
        <v>18</v>
      </c>
      <c r="Q170" s="30">
        <f t="shared" si="161"/>
        <v>9</v>
      </c>
      <c r="R170" s="28">
        <f t="shared" si="118"/>
        <v>9.0463898873422917E-6</v>
      </c>
      <c r="S170" s="148">
        <f t="shared" si="119"/>
        <v>1146.0584195595013</v>
      </c>
      <c r="T170" s="150">
        <f t="shared" si="120"/>
        <v>66170.917483301295</v>
      </c>
      <c r="U170" s="1">
        <f t="shared" si="121"/>
        <v>14.157235233911274</v>
      </c>
      <c r="V170" s="151">
        <v>31741996.18</v>
      </c>
      <c r="W170" s="40">
        <f t="shared" si="122"/>
        <v>0.6882451839549053</v>
      </c>
      <c r="X170" s="28">
        <f t="shared" si="123"/>
        <v>4.9222892371400832E-4</v>
      </c>
      <c r="Y170" s="67">
        <f t="shared" si="124"/>
        <v>6791.1844629867346</v>
      </c>
      <c r="Z170" s="148">
        <f t="shared" si="125"/>
        <v>296206.82366618927</v>
      </c>
      <c r="AA170" s="152">
        <v>8594123.8243000004</v>
      </c>
      <c r="AB170" s="40">
        <f t="shared" si="126"/>
        <v>2.5420015404280494</v>
      </c>
      <c r="AC170" s="40">
        <f t="shared" si="127"/>
        <v>5.0271797197720322E-4</v>
      </c>
      <c r="AD170" s="72">
        <f t="shared" si="128"/>
        <v>1838.7085631792897</v>
      </c>
      <c r="AE170" s="146">
        <f t="shared" si="129"/>
        <v>178325.36424010489</v>
      </c>
      <c r="AF170" s="150">
        <f t="shared" si="130"/>
        <v>474532.18790629413</v>
      </c>
      <c r="AG170" s="45">
        <f t="shared" si="131"/>
        <v>101.52592809291701</v>
      </c>
      <c r="AH170" s="25">
        <v>208.34280000000001</v>
      </c>
      <c r="AI170" s="28">
        <f t="shared" si="132"/>
        <v>2.23322272854544E-4</v>
      </c>
      <c r="AJ170" s="146">
        <f t="shared" si="133"/>
        <v>42438.339443518635</v>
      </c>
      <c r="AK170" s="150">
        <f t="shared" si="134"/>
        <v>42438.339443518635</v>
      </c>
      <c r="AL170" s="1">
        <f t="shared" si="135"/>
        <v>9.079661840718579</v>
      </c>
      <c r="AM170" s="50">
        <v>388.97222222222223</v>
      </c>
      <c r="AN170" s="28">
        <f t="shared" si="136"/>
        <v>3.9122262168048892E-4</v>
      </c>
      <c r="AO170" s="146">
        <f t="shared" si="137"/>
        <v>12390.377398919791</v>
      </c>
      <c r="AP170" s="75">
        <v>1.3333333333333333</v>
      </c>
      <c r="AQ170" s="28">
        <f t="shared" si="138"/>
        <v>1.6787677844462152E-4</v>
      </c>
      <c r="AR170" s="148">
        <f t="shared" si="139"/>
        <v>15950.965430478016</v>
      </c>
      <c r="AS170" s="25">
        <v>15.5</v>
      </c>
      <c r="AT170" s="56">
        <f t="shared" si="140"/>
        <v>3.5703042820617184E-4</v>
      </c>
      <c r="AU170" s="146">
        <f t="shared" si="141"/>
        <v>45231.051654885974</v>
      </c>
      <c r="AV170" s="77">
        <v>32.027777777777779</v>
      </c>
      <c r="AW170" s="28">
        <f t="shared" si="142"/>
        <v>8.2927923910573081E-4</v>
      </c>
      <c r="AX170" s="148">
        <f t="shared" si="143"/>
        <v>105058.75448424157</v>
      </c>
      <c r="AY170" s="59">
        <v>13</v>
      </c>
      <c r="AZ170" s="28">
        <f t="shared" si="144"/>
        <v>1.3632550335570469E-4</v>
      </c>
      <c r="BA170" s="148">
        <f t="shared" si="145"/>
        <v>12953.092211241608</v>
      </c>
      <c r="BB170" s="150">
        <f t="shared" si="146"/>
        <v>191584.24117976692</v>
      </c>
      <c r="BC170" s="45">
        <f t="shared" si="147"/>
        <v>40.989354124896643</v>
      </c>
      <c r="BD170" s="155">
        <f t="shared" si="148"/>
        <v>774725.68601288099</v>
      </c>
      <c r="BE170" s="146">
        <v>524545</v>
      </c>
      <c r="BF170" s="146">
        <f t="shared" si="149"/>
        <v>0</v>
      </c>
      <c r="BG170" s="146">
        <f t="shared" si="150"/>
        <v>250180.68601288099</v>
      </c>
      <c r="BH170" s="56">
        <f t="shared" si="151"/>
        <v>1.4794666162995892E-4</v>
      </c>
      <c r="BI170" s="1">
        <f t="shared" si="152"/>
        <v>-129.01031200654782</v>
      </c>
      <c r="BJ170" s="155">
        <f t="shared" si="153"/>
        <v>774596.67570087442</v>
      </c>
      <c r="BK170" s="63">
        <v>7.8</v>
      </c>
      <c r="BL170" s="1">
        <f t="shared" si="154"/>
        <v>0</v>
      </c>
      <c r="BM170" s="106">
        <v>882</v>
      </c>
      <c r="BN170" s="21">
        <f t="shared" si="155"/>
        <v>0</v>
      </c>
      <c r="BO170" s="150">
        <f t="shared" si="156"/>
        <v>774596.67570087442</v>
      </c>
      <c r="BP170" s="146">
        <f t="shared" si="157"/>
        <v>774596.67570087442</v>
      </c>
      <c r="BQ170" s="56">
        <f t="shared" si="158"/>
        <v>2.4797779049855943E-4</v>
      </c>
      <c r="BR170" s="158">
        <f t="shared" si="159"/>
        <v>1614.0270428809461</v>
      </c>
      <c r="BS170" s="159">
        <f t="shared" si="162"/>
        <v>776211</v>
      </c>
      <c r="BT170" s="66">
        <f t="shared" si="160"/>
        <v>166.06996148908857</v>
      </c>
      <c r="BU170" s="160"/>
    </row>
    <row r="171" spans="1:73" ht="15.6" x14ac:dyDescent="0.3">
      <c r="A171" s="2" t="s">
        <v>315</v>
      </c>
      <c r="B171" s="8" t="s">
        <v>16</v>
      </c>
      <c r="C171" s="138">
        <v>8505</v>
      </c>
      <c r="D171" s="142">
        <v>0</v>
      </c>
      <c r="E171" s="143">
        <v>0</v>
      </c>
      <c r="F171" s="144">
        <v>0</v>
      </c>
      <c r="G171" s="143">
        <v>0</v>
      </c>
      <c r="H171" s="143">
        <v>0</v>
      </c>
      <c r="I171" s="144">
        <v>0</v>
      </c>
      <c r="J171" s="143">
        <f t="shared" si="114"/>
        <v>0</v>
      </c>
      <c r="K171" s="33">
        <f t="shared" si="115"/>
        <v>0</v>
      </c>
      <c r="L171" s="25">
        <v>1807</v>
      </c>
      <c r="M171" s="28">
        <f t="shared" si="116"/>
        <v>5.5604516797672185E-4</v>
      </c>
      <c r="N171" s="146">
        <f t="shared" si="117"/>
        <v>70443.597319053617</v>
      </c>
      <c r="O171" s="30">
        <v>0</v>
      </c>
      <c r="P171" s="30">
        <v>150</v>
      </c>
      <c r="Q171" s="30">
        <f t="shared" si="161"/>
        <v>75</v>
      </c>
      <c r="R171" s="28">
        <f t="shared" si="118"/>
        <v>7.5386582394519099E-5</v>
      </c>
      <c r="S171" s="148">
        <f t="shared" si="119"/>
        <v>9550.48682966251</v>
      </c>
      <c r="T171" s="150">
        <f t="shared" si="120"/>
        <v>79994.084148716123</v>
      </c>
      <c r="U171" s="1">
        <f t="shared" si="121"/>
        <v>9.4055360551106553</v>
      </c>
      <c r="V171" s="151">
        <v>59006842.179999799</v>
      </c>
      <c r="W171" s="40">
        <f t="shared" si="122"/>
        <v>1.2258752091722298</v>
      </c>
      <c r="X171" s="28">
        <f t="shared" si="123"/>
        <v>8.7673876822662625E-4</v>
      </c>
      <c r="Y171" s="67">
        <f t="shared" si="124"/>
        <v>6937.9003151087354</v>
      </c>
      <c r="Z171" s="148">
        <f t="shared" si="125"/>
        <v>527591.92564698448</v>
      </c>
      <c r="AA171" s="152">
        <v>9788919.053199999</v>
      </c>
      <c r="AB171" s="40">
        <f t="shared" si="126"/>
        <v>7.3894803508824269</v>
      </c>
      <c r="AC171" s="40">
        <f t="shared" si="127"/>
        <v>1.4613777831682445E-3</v>
      </c>
      <c r="AD171" s="72">
        <f t="shared" si="128"/>
        <v>1150.9605000823044</v>
      </c>
      <c r="AE171" s="146">
        <f t="shared" si="129"/>
        <v>518383.54704313556</v>
      </c>
      <c r="AF171" s="150">
        <f t="shared" si="130"/>
        <v>1045975.4726901201</v>
      </c>
      <c r="AG171" s="45">
        <f t="shared" si="131"/>
        <v>122.98359467255969</v>
      </c>
      <c r="AH171" s="25">
        <v>256.30309999999997</v>
      </c>
      <c r="AI171" s="28">
        <f t="shared" si="132"/>
        <v>2.7473083222297802E-4</v>
      </c>
      <c r="AJ171" s="146">
        <f t="shared" si="133"/>
        <v>52207.601886055578</v>
      </c>
      <c r="AK171" s="150">
        <f t="shared" si="134"/>
        <v>52207.601886055578</v>
      </c>
      <c r="AL171" s="1">
        <f t="shared" si="135"/>
        <v>6.1384599513292857</v>
      </c>
      <c r="AM171" s="50">
        <v>795.27777777777783</v>
      </c>
      <c r="AN171" s="28">
        <f t="shared" si="136"/>
        <v>7.9987885872401612E-4</v>
      </c>
      <c r="AO171" s="146">
        <f t="shared" si="137"/>
        <v>25332.893303654473</v>
      </c>
      <c r="AP171" s="75">
        <v>9.3333333333333339</v>
      </c>
      <c r="AQ171" s="28">
        <f t="shared" si="138"/>
        <v>1.1751374491123508E-3</v>
      </c>
      <c r="AR171" s="148">
        <f t="shared" si="139"/>
        <v>111656.75801334612</v>
      </c>
      <c r="AS171" s="25">
        <v>32.583333333333336</v>
      </c>
      <c r="AT171" s="56">
        <f t="shared" si="140"/>
        <v>7.5053170660544725E-4</v>
      </c>
      <c r="AU171" s="146">
        <f t="shared" si="141"/>
        <v>95082.479554088248</v>
      </c>
      <c r="AV171" s="77">
        <v>16.722222222222221</v>
      </c>
      <c r="AW171" s="28">
        <f t="shared" si="142"/>
        <v>4.3298014045242841E-4</v>
      </c>
      <c r="AX171" s="148">
        <f t="shared" si="143"/>
        <v>54852.879617964812</v>
      </c>
      <c r="AY171" s="59">
        <v>133</v>
      </c>
      <c r="AZ171" s="28">
        <f t="shared" si="144"/>
        <v>1.3947147651006712E-3</v>
      </c>
      <c r="BA171" s="148">
        <f t="shared" si="145"/>
        <v>132520.09723808724</v>
      </c>
      <c r="BB171" s="150">
        <f t="shared" si="146"/>
        <v>419445.10772714089</v>
      </c>
      <c r="BC171" s="45">
        <f t="shared" si="147"/>
        <v>49.317472983790815</v>
      </c>
      <c r="BD171" s="155">
        <f t="shared" si="148"/>
        <v>1597622.2664520328</v>
      </c>
      <c r="BE171" s="146">
        <v>937842</v>
      </c>
      <c r="BF171" s="146">
        <f t="shared" si="149"/>
        <v>0</v>
      </c>
      <c r="BG171" s="146">
        <f t="shared" si="150"/>
        <v>659780.26645203284</v>
      </c>
      <c r="BH171" s="56">
        <f t="shared" si="151"/>
        <v>3.9016716032938407E-4</v>
      </c>
      <c r="BI171" s="1">
        <f t="shared" si="152"/>
        <v>-340.22793440720488</v>
      </c>
      <c r="BJ171" s="155">
        <f t="shared" si="153"/>
        <v>1597282.0385176255</v>
      </c>
      <c r="BK171" s="63">
        <v>8</v>
      </c>
      <c r="BL171" s="1">
        <f t="shared" si="154"/>
        <v>0</v>
      </c>
      <c r="BM171" s="106">
        <v>882</v>
      </c>
      <c r="BN171" s="21">
        <f t="shared" si="155"/>
        <v>0</v>
      </c>
      <c r="BO171" s="150">
        <f t="shared" si="156"/>
        <v>1597282.0385176255</v>
      </c>
      <c r="BP171" s="146">
        <f t="shared" si="157"/>
        <v>1597282.0385176255</v>
      </c>
      <c r="BQ171" s="56">
        <f t="shared" si="158"/>
        <v>5.1135059462557473E-4</v>
      </c>
      <c r="BR171" s="158">
        <f t="shared" si="159"/>
        <v>3328.2564799839379</v>
      </c>
      <c r="BS171" s="159">
        <f t="shared" si="162"/>
        <v>1600610</v>
      </c>
      <c r="BT171" s="66">
        <f t="shared" si="160"/>
        <v>188.19635508524397</v>
      </c>
      <c r="BU171" s="160"/>
    </row>
    <row r="172" spans="1:73" ht="15.6" x14ac:dyDescent="0.3">
      <c r="A172" s="2" t="s">
        <v>430</v>
      </c>
      <c r="B172" s="8" t="s">
        <v>131</v>
      </c>
      <c r="C172" s="138">
        <v>7323</v>
      </c>
      <c r="D172" s="142">
        <v>0</v>
      </c>
      <c r="E172" s="143">
        <v>0</v>
      </c>
      <c r="F172" s="144">
        <v>0</v>
      </c>
      <c r="G172" s="143">
        <v>0</v>
      </c>
      <c r="H172" s="143">
        <v>0</v>
      </c>
      <c r="I172" s="144">
        <v>0</v>
      </c>
      <c r="J172" s="143">
        <f t="shared" si="114"/>
        <v>0</v>
      </c>
      <c r="K172" s="33">
        <f t="shared" si="115"/>
        <v>0</v>
      </c>
      <c r="L172" s="25">
        <v>1591</v>
      </c>
      <c r="M172" s="28">
        <f t="shared" si="116"/>
        <v>4.8957823035471193E-4</v>
      </c>
      <c r="N172" s="146">
        <f t="shared" si="117"/>
        <v>62023.111972669787</v>
      </c>
      <c r="O172" s="30">
        <v>0</v>
      </c>
      <c r="P172" s="30">
        <v>0</v>
      </c>
      <c r="Q172" s="30">
        <f t="shared" si="161"/>
        <v>0</v>
      </c>
      <c r="R172" s="28">
        <f t="shared" si="118"/>
        <v>0</v>
      </c>
      <c r="S172" s="148">
        <f t="shared" si="119"/>
        <v>0</v>
      </c>
      <c r="T172" s="150">
        <f t="shared" si="120"/>
        <v>62023.111972669787</v>
      </c>
      <c r="U172" s="1">
        <f t="shared" si="121"/>
        <v>8.4696315680281007</v>
      </c>
      <c r="V172" s="151">
        <v>40019202.509999909</v>
      </c>
      <c r="W172" s="40">
        <f t="shared" si="122"/>
        <v>1.340014933745868</v>
      </c>
      <c r="X172" s="28">
        <f t="shared" si="123"/>
        <v>9.5837083059290137E-4</v>
      </c>
      <c r="Y172" s="67">
        <f t="shared" si="124"/>
        <v>5464.8644694797085</v>
      </c>
      <c r="Z172" s="148">
        <f t="shared" si="125"/>
        <v>576715.3573226158</v>
      </c>
      <c r="AA172" s="152">
        <v>7930415.4369999999</v>
      </c>
      <c r="AB172" s="40">
        <f t="shared" si="126"/>
        <v>6.7621084199198433</v>
      </c>
      <c r="AC172" s="40">
        <f t="shared" si="127"/>
        <v>1.3373058108295404E-3</v>
      </c>
      <c r="AD172" s="72">
        <f t="shared" si="128"/>
        <v>1082.9462565888298</v>
      </c>
      <c r="AE172" s="146">
        <f t="shared" si="129"/>
        <v>474372.42969185271</v>
      </c>
      <c r="AF172" s="150">
        <f t="shared" si="130"/>
        <v>1051087.7870144686</v>
      </c>
      <c r="AG172" s="45">
        <f t="shared" si="131"/>
        <v>143.53240297889781</v>
      </c>
      <c r="AH172" s="25">
        <v>3093.5403000000001</v>
      </c>
      <c r="AI172" s="28">
        <f t="shared" si="132"/>
        <v>3.3159602873875549E-3</v>
      </c>
      <c r="AJ172" s="146">
        <f t="shared" si="133"/>
        <v>630137.99053101172</v>
      </c>
      <c r="AK172" s="150">
        <f t="shared" si="134"/>
        <v>630137.99053101172</v>
      </c>
      <c r="AL172" s="1">
        <f t="shared" si="135"/>
        <v>86.049158887206303</v>
      </c>
      <c r="AM172" s="50">
        <v>741.88888888888891</v>
      </c>
      <c r="AN172" s="28">
        <f t="shared" si="136"/>
        <v>7.4618108832696548E-4</v>
      </c>
      <c r="AO172" s="146">
        <f t="shared" si="137"/>
        <v>23632.235918756676</v>
      </c>
      <c r="AP172" s="75">
        <v>1.6666666666666667</v>
      </c>
      <c r="AQ172" s="28">
        <f t="shared" si="138"/>
        <v>2.0984597305577694E-4</v>
      </c>
      <c r="AR172" s="148">
        <f t="shared" si="139"/>
        <v>19938.706788097523</v>
      </c>
      <c r="AS172" s="25">
        <v>33.75</v>
      </c>
      <c r="AT172" s="56">
        <f t="shared" si="140"/>
        <v>7.7740496464247092E-4</v>
      </c>
      <c r="AU172" s="146">
        <f t="shared" si="141"/>
        <v>98486.967313058165</v>
      </c>
      <c r="AV172" s="77">
        <v>20.111111111111111</v>
      </c>
      <c r="AW172" s="28">
        <f t="shared" si="142"/>
        <v>5.2072694632484748E-4</v>
      </c>
      <c r="AX172" s="148">
        <f t="shared" si="143"/>
        <v>65969.243925924457</v>
      </c>
      <c r="AY172" s="59">
        <v>0</v>
      </c>
      <c r="AZ172" s="28">
        <f t="shared" si="144"/>
        <v>0</v>
      </c>
      <c r="BA172" s="148">
        <f t="shared" si="145"/>
        <v>0</v>
      </c>
      <c r="BB172" s="150">
        <f t="shared" si="146"/>
        <v>208027.15394583682</v>
      </c>
      <c r="BC172" s="45">
        <f t="shared" si="147"/>
        <v>28.407367738063201</v>
      </c>
      <c r="BD172" s="155">
        <f t="shared" si="148"/>
        <v>1951276.0434639868</v>
      </c>
      <c r="BE172" s="146">
        <v>898364</v>
      </c>
      <c r="BF172" s="146">
        <f t="shared" si="149"/>
        <v>0</v>
      </c>
      <c r="BG172" s="146">
        <f t="shared" si="150"/>
        <v>1052912.0434639868</v>
      </c>
      <c r="BH172" s="56">
        <f t="shared" si="151"/>
        <v>6.2264927122493668E-4</v>
      </c>
      <c r="BI172" s="1">
        <f t="shared" si="152"/>
        <v>-542.95362846573607</v>
      </c>
      <c r="BJ172" s="155">
        <f t="shared" si="153"/>
        <v>1950733.0898355211</v>
      </c>
      <c r="BK172" s="63">
        <v>8</v>
      </c>
      <c r="BL172" s="1">
        <f t="shared" si="154"/>
        <v>0</v>
      </c>
      <c r="BM172" s="106">
        <v>920</v>
      </c>
      <c r="BN172" s="21">
        <f t="shared" si="155"/>
        <v>0</v>
      </c>
      <c r="BO172" s="150">
        <f t="shared" si="156"/>
        <v>1950733.0898355211</v>
      </c>
      <c r="BP172" s="146">
        <f t="shared" si="157"/>
        <v>1950733.0898355211</v>
      </c>
      <c r="BQ172" s="56">
        <f t="shared" si="158"/>
        <v>6.2450368900969229E-4</v>
      </c>
      <c r="BR172" s="158">
        <f t="shared" si="159"/>
        <v>4064.7424126734895</v>
      </c>
      <c r="BS172" s="159">
        <f t="shared" si="162"/>
        <v>1954798</v>
      </c>
      <c r="BT172" s="66">
        <f t="shared" si="160"/>
        <v>266.93950566707633</v>
      </c>
      <c r="BU172" s="160"/>
    </row>
    <row r="173" spans="1:73" ht="15.6" x14ac:dyDescent="0.3">
      <c r="A173" s="2" t="s">
        <v>529</v>
      </c>
      <c r="B173" s="8" t="s">
        <v>232</v>
      </c>
      <c r="C173" s="138">
        <v>23028</v>
      </c>
      <c r="D173" s="142">
        <v>0</v>
      </c>
      <c r="E173" s="143">
        <v>0</v>
      </c>
      <c r="F173" s="144">
        <v>0</v>
      </c>
      <c r="G173" s="143">
        <v>0</v>
      </c>
      <c r="H173" s="143">
        <v>0</v>
      </c>
      <c r="I173" s="144">
        <v>0</v>
      </c>
      <c r="J173" s="143">
        <f t="shared" si="114"/>
        <v>0</v>
      </c>
      <c r="K173" s="33">
        <f t="shared" si="115"/>
        <v>0</v>
      </c>
      <c r="L173" s="25">
        <v>8452</v>
      </c>
      <c r="M173" s="28">
        <f t="shared" si="116"/>
        <v>2.6008266517649433E-3</v>
      </c>
      <c r="N173" s="146">
        <f t="shared" si="117"/>
        <v>329490.4729057228</v>
      </c>
      <c r="O173" s="30">
        <v>812</v>
      </c>
      <c r="P173" s="30">
        <v>479</v>
      </c>
      <c r="Q173" s="30">
        <f t="shared" si="161"/>
        <v>1051.5</v>
      </c>
      <c r="R173" s="28">
        <f t="shared" si="118"/>
        <v>1.0569198851711576E-3</v>
      </c>
      <c r="S173" s="148">
        <f t="shared" si="119"/>
        <v>133897.82535186838</v>
      </c>
      <c r="T173" s="150">
        <f t="shared" si="120"/>
        <v>463388.2982575912</v>
      </c>
      <c r="U173" s="1">
        <f t="shared" si="121"/>
        <v>20.12281996949762</v>
      </c>
      <c r="V173" s="151">
        <v>146121285.62999904</v>
      </c>
      <c r="W173" s="40">
        <f t="shared" si="122"/>
        <v>3.6291001801255058</v>
      </c>
      <c r="X173" s="28">
        <f t="shared" si="123"/>
        <v>2.5955111889755487E-3</v>
      </c>
      <c r="Y173" s="67">
        <f t="shared" si="124"/>
        <v>6345.3745713913077</v>
      </c>
      <c r="Z173" s="148">
        <f t="shared" si="125"/>
        <v>1561891.4046651789</v>
      </c>
      <c r="AA173" s="152">
        <v>31812073.955199998</v>
      </c>
      <c r="AB173" s="40">
        <f t="shared" si="126"/>
        <v>16.669418810819753</v>
      </c>
      <c r="AC173" s="40">
        <f t="shared" si="127"/>
        <v>3.2966212983501306E-3</v>
      </c>
      <c r="AD173" s="72">
        <f t="shared" si="128"/>
        <v>1381.4518827166926</v>
      </c>
      <c r="AE173" s="146">
        <f t="shared" si="129"/>
        <v>1169385.6726025955</v>
      </c>
      <c r="AF173" s="150">
        <f t="shared" si="130"/>
        <v>2731277.0772677744</v>
      </c>
      <c r="AG173" s="45">
        <f t="shared" si="131"/>
        <v>118.60678640210936</v>
      </c>
      <c r="AH173" s="25">
        <v>4166.0452999999998</v>
      </c>
      <c r="AI173" s="28">
        <f t="shared" si="132"/>
        <v>4.4655764692179932E-3</v>
      </c>
      <c r="AJ173" s="146">
        <f t="shared" si="133"/>
        <v>848601.65351754613</v>
      </c>
      <c r="AK173" s="150">
        <f t="shared" si="134"/>
        <v>848601.65351754613</v>
      </c>
      <c r="AL173" s="1">
        <f t="shared" si="135"/>
        <v>36.850862146844975</v>
      </c>
      <c r="AM173" s="50">
        <v>2117.0277777777778</v>
      </c>
      <c r="AN173" s="28">
        <f t="shared" si="136"/>
        <v>2.1292758456141615E-3</v>
      </c>
      <c r="AO173" s="146">
        <f t="shared" si="137"/>
        <v>67436.108884087269</v>
      </c>
      <c r="AP173" s="75">
        <v>12.333333333333334</v>
      </c>
      <c r="AQ173" s="28">
        <f t="shared" si="138"/>
        <v>1.5528602006127494E-3</v>
      </c>
      <c r="AR173" s="148">
        <f t="shared" si="139"/>
        <v>147546.43023192167</v>
      </c>
      <c r="AS173" s="25">
        <v>89.916666666666671</v>
      </c>
      <c r="AT173" s="56">
        <f t="shared" si="140"/>
        <v>2.07116038728204E-3</v>
      </c>
      <c r="AU173" s="146">
        <f t="shared" si="141"/>
        <v>262388.73513775249</v>
      </c>
      <c r="AV173" s="77">
        <v>63.972222222222221</v>
      </c>
      <c r="AW173" s="28">
        <f t="shared" si="142"/>
        <v>1.6564007698703365E-3</v>
      </c>
      <c r="AX173" s="148">
        <f t="shared" si="143"/>
        <v>209844.15574779559</v>
      </c>
      <c r="AY173" s="59">
        <v>20</v>
      </c>
      <c r="AZ173" s="28">
        <f t="shared" si="144"/>
        <v>2.0973154362416107E-4</v>
      </c>
      <c r="BA173" s="148">
        <f t="shared" si="145"/>
        <v>19927.834171140938</v>
      </c>
      <c r="BB173" s="150">
        <f t="shared" si="146"/>
        <v>707143.26417269791</v>
      </c>
      <c r="BC173" s="45">
        <f t="shared" si="147"/>
        <v>30.707975689278179</v>
      </c>
      <c r="BD173" s="155">
        <f t="shared" si="148"/>
        <v>4750410.2932156101</v>
      </c>
      <c r="BE173" s="146">
        <v>2446872</v>
      </c>
      <c r="BF173" s="146">
        <f t="shared" si="149"/>
        <v>0</v>
      </c>
      <c r="BG173" s="146">
        <f t="shared" si="150"/>
        <v>2303538.2932156101</v>
      </c>
      <c r="BH173" s="56">
        <f t="shared" si="151"/>
        <v>1.3622186662341962E-3</v>
      </c>
      <c r="BI173" s="1">
        <f t="shared" si="152"/>
        <v>-1187.8622553280377</v>
      </c>
      <c r="BJ173" s="155">
        <f t="shared" si="153"/>
        <v>4749222.4309602818</v>
      </c>
      <c r="BK173" s="63">
        <v>6.9</v>
      </c>
      <c r="BL173" s="1">
        <f t="shared" si="154"/>
        <v>0</v>
      </c>
      <c r="BM173" s="106">
        <v>850</v>
      </c>
      <c r="BN173" s="21">
        <f t="shared" si="155"/>
        <v>0</v>
      </c>
      <c r="BO173" s="150">
        <f t="shared" si="156"/>
        <v>4749222.4309602818</v>
      </c>
      <c r="BP173" s="146">
        <f t="shared" si="157"/>
        <v>4749222.4309602818</v>
      </c>
      <c r="BQ173" s="56">
        <f t="shared" si="158"/>
        <v>1.5204063249433827E-3</v>
      </c>
      <c r="BR173" s="158">
        <f t="shared" si="159"/>
        <v>9895.9544711328108</v>
      </c>
      <c r="BS173" s="159">
        <f t="shared" si="162"/>
        <v>4759118</v>
      </c>
      <c r="BT173" s="66">
        <f t="shared" si="160"/>
        <v>206.66657981587633</v>
      </c>
      <c r="BU173" s="160"/>
    </row>
    <row r="174" spans="1:73" ht="15.6" x14ac:dyDescent="0.3">
      <c r="A174" s="2" t="s">
        <v>549</v>
      </c>
      <c r="B174" s="8" t="s">
        <v>252</v>
      </c>
      <c r="C174" s="138">
        <v>43554</v>
      </c>
      <c r="D174" s="142">
        <v>0</v>
      </c>
      <c r="E174" s="143">
        <v>0</v>
      </c>
      <c r="F174" s="144">
        <v>0</v>
      </c>
      <c r="G174" s="143">
        <v>0</v>
      </c>
      <c r="H174" s="143">
        <f>C174/($C$9+$C$59+$C$61+$C$66+$C$73+$C$79+$C$93+$C$104+$C$126+$C$139+$C$166+$C$174+$C$198+$C$213+$C$232+$C$249+$C$259+$C$261+$C$262+$C$267+$C$274)*$H$6</f>
        <v>3670573.9340257626</v>
      </c>
      <c r="I174" s="144">
        <v>0</v>
      </c>
      <c r="J174" s="143">
        <f t="shared" si="114"/>
        <v>3670573.9340257626</v>
      </c>
      <c r="K174" s="33">
        <f t="shared" si="115"/>
        <v>84.276391009454073</v>
      </c>
      <c r="L174" s="25">
        <v>21233</v>
      </c>
      <c r="M174" s="28">
        <f t="shared" si="116"/>
        <v>6.5337615117043351E-3</v>
      </c>
      <c r="N174" s="146">
        <f t="shared" si="117"/>
        <v>827741.50629522151</v>
      </c>
      <c r="O174" s="30">
        <v>4189</v>
      </c>
      <c r="P174" s="30">
        <v>6684</v>
      </c>
      <c r="Q174" s="30">
        <f t="shared" si="161"/>
        <v>7531</v>
      </c>
      <c r="R174" s="28">
        <f t="shared" si="118"/>
        <v>7.5698180268416442E-3</v>
      </c>
      <c r="S174" s="148">
        <f t="shared" si="119"/>
        <v>958996.21752251149</v>
      </c>
      <c r="T174" s="150">
        <f t="shared" si="120"/>
        <v>1786737.7238177331</v>
      </c>
      <c r="U174" s="1">
        <f t="shared" si="121"/>
        <v>41.023504702615902</v>
      </c>
      <c r="V174" s="151">
        <v>210756323.32999712</v>
      </c>
      <c r="W174" s="40">
        <f t="shared" si="122"/>
        <v>9.0006832821324192</v>
      </c>
      <c r="X174" s="28">
        <f t="shared" si="123"/>
        <v>6.4372359559365889E-3</v>
      </c>
      <c r="Y174" s="67">
        <f t="shared" si="124"/>
        <v>4838.965957891287</v>
      </c>
      <c r="Z174" s="148">
        <f t="shared" si="125"/>
        <v>3873712.2583345221</v>
      </c>
      <c r="AA174" s="152">
        <v>53766409.898599997</v>
      </c>
      <c r="AB174" s="40">
        <f t="shared" si="126"/>
        <v>35.28133865693335</v>
      </c>
      <c r="AC174" s="40">
        <f t="shared" si="127"/>
        <v>6.9774005783126954E-3</v>
      </c>
      <c r="AD174" s="72">
        <f t="shared" si="128"/>
        <v>1234.476968788171</v>
      </c>
      <c r="AE174" s="146">
        <f t="shared" si="129"/>
        <v>2475040.8159928541</v>
      </c>
      <c r="AF174" s="150">
        <f t="shared" si="130"/>
        <v>6348753.0743273757</v>
      </c>
      <c r="AG174" s="45">
        <f t="shared" si="131"/>
        <v>145.76739390933957</v>
      </c>
      <c r="AH174" s="25">
        <v>4279.3622999999998</v>
      </c>
      <c r="AI174" s="28">
        <f t="shared" si="132"/>
        <v>4.5870407578473982E-3</v>
      </c>
      <c r="AJ174" s="146">
        <f t="shared" si="133"/>
        <v>871683.73415926355</v>
      </c>
      <c r="AK174" s="150">
        <f t="shared" si="134"/>
        <v>871683.73415926355</v>
      </c>
      <c r="AL174" s="1">
        <f t="shared" si="135"/>
        <v>20.013861738514571</v>
      </c>
      <c r="AM174" s="50">
        <v>6694.666666666667</v>
      </c>
      <c r="AN174" s="28">
        <f t="shared" si="136"/>
        <v>6.7333986721396328E-3</v>
      </c>
      <c r="AO174" s="146">
        <f t="shared" si="137"/>
        <v>213252.87982281376</v>
      </c>
      <c r="AP174" s="75">
        <v>53</v>
      </c>
      <c r="AQ174" s="28">
        <f t="shared" si="138"/>
        <v>6.6731019431737065E-3</v>
      </c>
      <c r="AR174" s="148">
        <f t="shared" si="139"/>
        <v>634050.8758615012</v>
      </c>
      <c r="AS174" s="25">
        <v>321.91666666666669</v>
      </c>
      <c r="AT174" s="56">
        <f t="shared" si="140"/>
        <v>7.4150996997873224E-3</v>
      </c>
      <c r="AU174" s="146">
        <f t="shared" si="141"/>
        <v>939395.4437786265</v>
      </c>
      <c r="AV174" s="77">
        <v>221.33333333333334</v>
      </c>
      <c r="AW174" s="28">
        <f t="shared" si="142"/>
        <v>5.7308733540281558E-3</v>
      </c>
      <c r="AX174" s="148">
        <f t="shared" si="143"/>
        <v>726026.15414608584</v>
      </c>
      <c r="AY174" s="59">
        <v>710</v>
      </c>
      <c r="AZ174" s="28">
        <f t="shared" si="144"/>
        <v>7.4454697986577178E-3</v>
      </c>
      <c r="BA174" s="148">
        <f t="shared" si="145"/>
        <v>707438.11307550326</v>
      </c>
      <c r="BB174" s="150">
        <f t="shared" si="146"/>
        <v>3220163.466684531</v>
      </c>
      <c r="BC174" s="45">
        <f t="shared" si="147"/>
        <v>73.934965024671229</v>
      </c>
      <c r="BD174" s="155">
        <f t="shared" si="148"/>
        <v>15897911.933014667</v>
      </c>
      <c r="BE174" s="146">
        <v>7125704</v>
      </c>
      <c r="BF174" s="146">
        <f t="shared" si="149"/>
        <v>0</v>
      </c>
      <c r="BG174" s="146">
        <f t="shared" si="150"/>
        <v>8772207.9330146667</v>
      </c>
      <c r="BH174" s="56">
        <f t="shared" si="151"/>
        <v>5.1875262615058209E-3</v>
      </c>
      <c r="BI174" s="1">
        <f t="shared" si="152"/>
        <v>-4523.5517595721522</v>
      </c>
      <c r="BJ174" s="155">
        <f t="shared" si="153"/>
        <v>15893388.381255094</v>
      </c>
      <c r="BK174" s="63">
        <v>7</v>
      </c>
      <c r="BL174" s="1">
        <f t="shared" si="154"/>
        <v>0</v>
      </c>
      <c r="BM174" s="106">
        <v>787</v>
      </c>
      <c r="BN174" s="21">
        <f t="shared" si="155"/>
        <v>0</v>
      </c>
      <c r="BO174" s="150">
        <f t="shared" si="156"/>
        <v>15893388.381255094</v>
      </c>
      <c r="BP174" s="146">
        <f t="shared" si="157"/>
        <v>15893388.381255094</v>
      </c>
      <c r="BQ174" s="56">
        <f t="shared" si="158"/>
        <v>5.0880767474931537E-3</v>
      </c>
      <c r="BR174" s="158">
        <f t="shared" si="159"/>
        <v>33117.052338424575</v>
      </c>
      <c r="BS174" s="159">
        <f t="shared" si="162"/>
        <v>15926505</v>
      </c>
      <c r="BT174" s="66">
        <f t="shared" si="160"/>
        <v>365.67261330761812</v>
      </c>
      <c r="BU174" s="160"/>
    </row>
    <row r="175" spans="1:73" ht="15.6" x14ac:dyDescent="0.3">
      <c r="A175" s="2" t="s">
        <v>574</v>
      </c>
      <c r="B175" s="8" t="s">
        <v>277</v>
      </c>
      <c r="C175" s="138">
        <v>34913</v>
      </c>
      <c r="D175" s="142">
        <v>0</v>
      </c>
      <c r="E175" s="143">
        <v>0</v>
      </c>
      <c r="F175" s="144">
        <v>0</v>
      </c>
      <c r="G175" s="143">
        <v>0</v>
      </c>
      <c r="H175" s="143">
        <v>0</v>
      </c>
      <c r="I175" s="144">
        <v>0</v>
      </c>
      <c r="J175" s="143">
        <f t="shared" si="114"/>
        <v>0</v>
      </c>
      <c r="K175" s="33">
        <f t="shared" si="115"/>
        <v>0</v>
      </c>
      <c r="L175" s="25">
        <v>15682</v>
      </c>
      <c r="M175" s="28">
        <f t="shared" si="116"/>
        <v>4.8256227582794417E-3</v>
      </c>
      <c r="N175" s="146">
        <f t="shared" si="117"/>
        <v>611342.8296388482</v>
      </c>
      <c r="O175" s="30">
        <v>2386</v>
      </c>
      <c r="P175" s="30">
        <v>2333.5</v>
      </c>
      <c r="Q175" s="30">
        <f t="shared" si="161"/>
        <v>3552.75</v>
      </c>
      <c r="R175" s="28">
        <f t="shared" si="118"/>
        <v>3.5710624080283696E-3</v>
      </c>
      <c r="S175" s="148">
        <f t="shared" si="119"/>
        <v>452406.56112111313</v>
      </c>
      <c r="T175" s="150">
        <f t="shared" si="120"/>
        <v>1063749.3907599612</v>
      </c>
      <c r="U175" s="1">
        <f t="shared" si="121"/>
        <v>30.468575910404756</v>
      </c>
      <c r="V175" s="151">
        <v>139593803.27000099</v>
      </c>
      <c r="W175" s="40">
        <f t="shared" si="122"/>
        <v>8.7318888120153968</v>
      </c>
      <c r="X175" s="28">
        <f t="shared" si="123"/>
        <v>6.2449957255499601E-3</v>
      </c>
      <c r="Y175" s="67">
        <f t="shared" si="124"/>
        <v>3998.3330928307792</v>
      </c>
      <c r="Z175" s="148">
        <f t="shared" si="125"/>
        <v>3758028.5484175398</v>
      </c>
      <c r="AA175" s="152">
        <v>52514597.785999998</v>
      </c>
      <c r="AB175" s="40">
        <f t="shared" si="126"/>
        <v>23.211023608467098</v>
      </c>
      <c r="AC175" s="40">
        <f t="shared" si="127"/>
        <v>4.590319293826502E-3</v>
      </c>
      <c r="AD175" s="72">
        <f t="shared" si="128"/>
        <v>1504.1559816114341</v>
      </c>
      <c r="AE175" s="146">
        <f t="shared" si="129"/>
        <v>1628289.4300168599</v>
      </c>
      <c r="AF175" s="150">
        <f t="shared" si="130"/>
        <v>5386317.9784343997</v>
      </c>
      <c r="AG175" s="45">
        <f t="shared" si="131"/>
        <v>154.27829113609258</v>
      </c>
      <c r="AH175" s="25">
        <v>6545.7488999999996</v>
      </c>
      <c r="AI175" s="28">
        <f t="shared" si="132"/>
        <v>7.0163764808917374E-3</v>
      </c>
      <c r="AJ175" s="146">
        <f t="shared" si="133"/>
        <v>1333334.8391700538</v>
      </c>
      <c r="AK175" s="150">
        <f t="shared" si="134"/>
        <v>1333334.8391700538</v>
      </c>
      <c r="AL175" s="1">
        <f t="shared" si="135"/>
        <v>38.190211072381459</v>
      </c>
      <c r="AM175" s="50">
        <v>4369.5277777777774</v>
      </c>
      <c r="AN175" s="28">
        <f t="shared" si="136"/>
        <v>4.3948076882243765E-3</v>
      </c>
      <c r="AO175" s="146">
        <f t="shared" si="137"/>
        <v>139187.5695195515</v>
      </c>
      <c r="AP175" s="75">
        <v>42.333333333333336</v>
      </c>
      <c r="AQ175" s="28">
        <f t="shared" si="138"/>
        <v>5.3300877156167341E-3</v>
      </c>
      <c r="AR175" s="148">
        <f t="shared" si="139"/>
        <v>506443.15241767711</v>
      </c>
      <c r="AS175" s="25">
        <v>206.91666666666666</v>
      </c>
      <c r="AT175" s="56">
        <f t="shared" si="140"/>
        <v>4.7661642647092725E-3</v>
      </c>
      <c r="AU175" s="146">
        <f t="shared" si="141"/>
        <v>603810.22182302084</v>
      </c>
      <c r="AV175" s="77">
        <v>113.47222222222223</v>
      </c>
      <c r="AW175" s="28">
        <f t="shared" si="142"/>
        <v>2.9380795244986213E-3</v>
      </c>
      <c r="AX175" s="148">
        <f t="shared" si="143"/>
        <v>372215.96883618977</v>
      </c>
      <c r="AY175" s="59">
        <v>363</v>
      </c>
      <c r="AZ175" s="28">
        <f t="shared" si="144"/>
        <v>3.8066275167785235E-3</v>
      </c>
      <c r="BA175" s="148">
        <f t="shared" si="145"/>
        <v>361690.19020620803</v>
      </c>
      <c r="BB175" s="150">
        <f t="shared" si="146"/>
        <v>1983347.1028026473</v>
      </c>
      <c r="BC175" s="45">
        <f t="shared" si="147"/>
        <v>56.808269206388658</v>
      </c>
      <c r="BD175" s="155">
        <f t="shared" si="148"/>
        <v>9766749.3111670613</v>
      </c>
      <c r="BE175" s="146">
        <v>5056171</v>
      </c>
      <c r="BF175" s="146">
        <f t="shared" si="149"/>
        <v>0</v>
      </c>
      <c r="BG175" s="146">
        <f t="shared" si="150"/>
        <v>4710578.3111670613</v>
      </c>
      <c r="BH175" s="56">
        <f t="shared" si="151"/>
        <v>2.7856440342791874E-3</v>
      </c>
      <c r="BI175" s="1">
        <f t="shared" si="152"/>
        <v>-2429.0970951436689</v>
      </c>
      <c r="BJ175" s="155">
        <f t="shared" si="153"/>
        <v>9764320.2140719183</v>
      </c>
      <c r="BK175" s="63">
        <v>6</v>
      </c>
      <c r="BL175" s="1">
        <f t="shared" si="154"/>
        <v>0</v>
      </c>
      <c r="BM175" s="106">
        <v>819</v>
      </c>
      <c r="BN175" s="21">
        <f t="shared" si="155"/>
        <v>0</v>
      </c>
      <c r="BO175" s="150">
        <f t="shared" si="156"/>
        <v>9764320.2140719183</v>
      </c>
      <c r="BP175" s="146">
        <f t="shared" si="157"/>
        <v>9764320.2140719183</v>
      </c>
      <c r="BQ175" s="56">
        <f t="shared" si="158"/>
        <v>3.1259294396210661E-3</v>
      </c>
      <c r="BR175" s="158">
        <f t="shared" si="159"/>
        <v>20345.913396286156</v>
      </c>
      <c r="BS175" s="159">
        <f t="shared" si="162"/>
        <v>9784666</v>
      </c>
      <c r="BT175" s="66">
        <f t="shared" si="160"/>
        <v>280.25852834187839</v>
      </c>
      <c r="BU175" s="160"/>
    </row>
    <row r="176" spans="1:73" ht="15.6" x14ac:dyDescent="0.3">
      <c r="A176" s="2" t="s">
        <v>382</v>
      </c>
      <c r="B176" s="8" t="s">
        <v>83</v>
      </c>
      <c r="C176" s="138">
        <v>19404</v>
      </c>
      <c r="D176" s="142">
        <v>0</v>
      </c>
      <c r="E176" s="143">
        <v>0</v>
      </c>
      <c r="F176" s="144">
        <v>0</v>
      </c>
      <c r="G176" s="143">
        <v>0</v>
      </c>
      <c r="H176" s="143">
        <v>0</v>
      </c>
      <c r="I176" s="144">
        <v>0</v>
      </c>
      <c r="J176" s="143">
        <f t="shared" si="114"/>
        <v>0</v>
      </c>
      <c r="K176" s="33">
        <f t="shared" si="115"/>
        <v>0</v>
      </c>
      <c r="L176" s="25">
        <v>8623</v>
      </c>
      <c r="M176" s="28">
        <f t="shared" si="116"/>
        <v>2.6534463107157013E-3</v>
      </c>
      <c r="N176" s="146">
        <f t="shared" si="117"/>
        <v>336156.69047161005</v>
      </c>
      <c r="O176" s="30">
        <v>1624</v>
      </c>
      <c r="P176" s="30">
        <v>992</v>
      </c>
      <c r="Q176" s="30">
        <f t="shared" si="161"/>
        <v>2120</v>
      </c>
      <c r="R176" s="28">
        <f t="shared" si="118"/>
        <v>2.1309273956850732E-3</v>
      </c>
      <c r="S176" s="148">
        <f t="shared" si="119"/>
        <v>269960.42771846027</v>
      </c>
      <c r="T176" s="150">
        <f t="shared" si="120"/>
        <v>606117.11819007038</v>
      </c>
      <c r="U176" s="1">
        <f t="shared" si="121"/>
        <v>31.236709863433848</v>
      </c>
      <c r="V176" s="151">
        <v>118510264.950001</v>
      </c>
      <c r="W176" s="40">
        <f t="shared" si="122"/>
        <v>3.177068384404087</v>
      </c>
      <c r="X176" s="28">
        <f t="shared" si="123"/>
        <v>2.2722206967502618E-3</v>
      </c>
      <c r="Y176" s="67">
        <f t="shared" si="124"/>
        <v>6107.5172619048135</v>
      </c>
      <c r="Z176" s="148">
        <f t="shared" si="125"/>
        <v>1367346.051456375</v>
      </c>
      <c r="AA176" s="152">
        <v>26836577.721799999</v>
      </c>
      <c r="AB176" s="40">
        <f t="shared" si="126"/>
        <v>14.029926613710794</v>
      </c>
      <c r="AC176" s="40">
        <f t="shared" si="127"/>
        <v>2.774623123574506E-3</v>
      </c>
      <c r="AD176" s="72">
        <f t="shared" si="128"/>
        <v>1383.0435849206349</v>
      </c>
      <c r="AE176" s="146">
        <f t="shared" si="129"/>
        <v>984221.1870692349</v>
      </c>
      <c r="AF176" s="150">
        <f t="shared" si="130"/>
        <v>2351567.23852561</v>
      </c>
      <c r="AG176" s="45">
        <f t="shared" si="131"/>
        <v>121.18981851812049</v>
      </c>
      <c r="AH176" s="25">
        <v>2525.4739</v>
      </c>
      <c r="AI176" s="28">
        <f t="shared" si="132"/>
        <v>2.7070509342431289E-3</v>
      </c>
      <c r="AJ176" s="146">
        <f t="shared" si="133"/>
        <v>514425.83388505311</v>
      </c>
      <c r="AK176" s="150">
        <f t="shared" si="134"/>
        <v>514425.83388505311</v>
      </c>
      <c r="AL176" s="1">
        <f t="shared" si="135"/>
        <v>26.511329307619725</v>
      </c>
      <c r="AM176" s="50">
        <v>1827.1666666666667</v>
      </c>
      <c r="AN176" s="28">
        <f t="shared" si="136"/>
        <v>1.8377377425479683E-3</v>
      </c>
      <c r="AO176" s="146">
        <f t="shared" si="137"/>
        <v>58202.831146621866</v>
      </c>
      <c r="AP176" s="75">
        <v>3.3333333333333335</v>
      </c>
      <c r="AQ176" s="28">
        <f t="shared" si="138"/>
        <v>4.1969194611155388E-4</v>
      </c>
      <c r="AR176" s="148">
        <f t="shared" si="139"/>
        <v>39877.413576195046</v>
      </c>
      <c r="AS176" s="25">
        <v>64.25</v>
      </c>
      <c r="AT176" s="56">
        <f t="shared" si="140"/>
        <v>1.4799487104675188E-3</v>
      </c>
      <c r="AU176" s="146">
        <f t="shared" si="141"/>
        <v>187490.00444041443</v>
      </c>
      <c r="AV176" s="77">
        <v>75.833333333333329</v>
      </c>
      <c r="AW176" s="28">
        <f t="shared" si="142"/>
        <v>1.9635145904238031E-3</v>
      </c>
      <c r="AX176" s="148">
        <f t="shared" si="143"/>
        <v>248751.43082565436</v>
      </c>
      <c r="AY176" s="59">
        <v>89</v>
      </c>
      <c r="AZ176" s="28">
        <f t="shared" si="144"/>
        <v>9.333053691275168E-4</v>
      </c>
      <c r="BA176" s="148">
        <f t="shared" si="145"/>
        <v>88678.86206157718</v>
      </c>
      <c r="BB176" s="150">
        <f t="shared" si="146"/>
        <v>623000.54205046291</v>
      </c>
      <c r="BC176" s="45">
        <f t="shared" si="147"/>
        <v>32.106810041767829</v>
      </c>
      <c r="BD176" s="155">
        <f t="shared" si="148"/>
        <v>4095110.7326511964</v>
      </c>
      <c r="BE176" s="146">
        <v>2141097</v>
      </c>
      <c r="BF176" s="146">
        <f t="shared" si="149"/>
        <v>0</v>
      </c>
      <c r="BG176" s="146">
        <f t="shared" si="150"/>
        <v>1954013.7326511964</v>
      </c>
      <c r="BH176" s="56">
        <f t="shared" si="151"/>
        <v>1.1555240859398525E-3</v>
      </c>
      <c r="BI176" s="1">
        <f t="shared" si="152"/>
        <v>-1007.6234314164074</v>
      </c>
      <c r="BJ176" s="155">
        <f t="shared" si="153"/>
        <v>4094103.1092197802</v>
      </c>
      <c r="BK176" s="63">
        <v>7.9</v>
      </c>
      <c r="BL176" s="1">
        <f t="shared" si="154"/>
        <v>0</v>
      </c>
      <c r="BM176" s="106">
        <v>976.07</v>
      </c>
      <c r="BN176" s="21">
        <f t="shared" si="155"/>
        <v>0</v>
      </c>
      <c r="BO176" s="150">
        <f t="shared" si="156"/>
        <v>4094103.1092197802</v>
      </c>
      <c r="BP176" s="146">
        <f t="shared" si="157"/>
        <v>4094103.1092197802</v>
      </c>
      <c r="BQ176" s="56">
        <f t="shared" si="158"/>
        <v>1.310677769406876E-3</v>
      </c>
      <c r="BR176" s="158">
        <f t="shared" si="159"/>
        <v>8530.8823829441444</v>
      </c>
      <c r="BS176" s="159">
        <f t="shared" si="162"/>
        <v>4102634</v>
      </c>
      <c r="BT176" s="66">
        <f t="shared" si="160"/>
        <v>211.43238507524222</v>
      </c>
      <c r="BU176" s="160"/>
    </row>
    <row r="177" spans="1:73" ht="15.6" x14ac:dyDescent="0.3">
      <c r="A177" s="2" t="s">
        <v>448</v>
      </c>
      <c r="B177" s="8" t="s">
        <v>149</v>
      </c>
      <c r="C177" s="138">
        <v>3216</v>
      </c>
      <c r="D177" s="142">
        <v>0</v>
      </c>
      <c r="E177" s="143">
        <v>0</v>
      </c>
      <c r="F177" s="144">
        <v>0</v>
      </c>
      <c r="G177" s="143">
        <v>0</v>
      </c>
      <c r="H177" s="143">
        <v>0</v>
      </c>
      <c r="I177" s="144">
        <v>0</v>
      </c>
      <c r="J177" s="143">
        <f t="shared" si="114"/>
        <v>0</v>
      </c>
      <c r="K177" s="33">
        <f t="shared" si="115"/>
        <v>0</v>
      </c>
      <c r="L177" s="25">
        <v>1351</v>
      </c>
      <c r="M177" s="28">
        <f t="shared" si="116"/>
        <v>4.1572607744136755E-4</v>
      </c>
      <c r="N177" s="146">
        <f t="shared" si="117"/>
        <v>52667.017143354416</v>
      </c>
      <c r="O177" s="30">
        <v>0</v>
      </c>
      <c r="P177" s="30">
        <v>80</v>
      </c>
      <c r="Q177" s="30">
        <f t="shared" si="161"/>
        <v>40</v>
      </c>
      <c r="R177" s="28">
        <f t="shared" si="118"/>
        <v>4.0206177277076849E-5</v>
      </c>
      <c r="S177" s="148">
        <f t="shared" si="119"/>
        <v>5093.5929758200054</v>
      </c>
      <c r="T177" s="150">
        <f t="shared" si="120"/>
        <v>57760.610119174424</v>
      </c>
      <c r="U177" s="1">
        <f t="shared" si="121"/>
        <v>17.960388718648762</v>
      </c>
      <c r="V177" s="151">
        <v>12248807.919999998</v>
      </c>
      <c r="W177" s="40">
        <f t="shared" si="122"/>
        <v>0.84438061789771313</v>
      </c>
      <c r="X177" s="28">
        <f t="shared" si="123"/>
        <v>6.0389607140352061E-4</v>
      </c>
      <c r="Y177" s="67">
        <f t="shared" si="124"/>
        <v>3808.708930348258</v>
      </c>
      <c r="Z177" s="148">
        <f t="shared" si="125"/>
        <v>363404.36028269172</v>
      </c>
      <c r="AA177" s="152">
        <v>4173864.8336</v>
      </c>
      <c r="AB177" s="40">
        <f t="shared" si="126"/>
        <v>2.4779566211010615</v>
      </c>
      <c r="AC177" s="40">
        <f t="shared" si="127"/>
        <v>4.9005215276055338E-4</v>
      </c>
      <c r="AD177" s="72">
        <f t="shared" si="128"/>
        <v>1297.8435427860697</v>
      </c>
      <c r="AE177" s="146">
        <f t="shared" si="129"/>
        <v>173832.51347464463</v>
      </c>
      <c r="AF177" s="150">
        <f t="shared" si="130"/>
        <v>537236.87375733629</v>
      </c>
      <c r="AG177" s="45">
        <f t="shared" si="131"/>
        <v>167.05126671558963</v>
      </c>
      <c r="AH177" s="25">
        <v>5536.2363999999998</v>
      </c>
      <c r="AI177" s="28">
        <f t="shared" si="132"/>
        <v>5.9342818465915707E-3</v>
      </c>
      <c r="AJ177" s="146">
        <f t="shared" si="133"/>
        <v>1127702.4191993368</v>
      </c>
      <c r="AK177" s="150">
        <f t="shared" si="134"/>
        <v>1127702.4191993368</v>
      </c>
      <c r="AL177" s="1">
        <f t="shared" si="135"/>
        <v>350.6537373132266</v>
      </c>
      <c r="AM177" s="50">
        <v>536.16666666666663</v>
      </c>
      <c r="AN177" s="28">
        <f t="shared" si="136"/>
        <v>5.3926865983552072E-4</v>
      </c>
      <c r="AO177" s="146">
        <f t="shared" si="137"/>
        <v>17079.13051160107</v>
      </c>
      <c r="AP177" s="75">
        <v>0.66666666666666663</v>
      </c>
      <c r="AQ177" s="28">
        <f t="shared" si="138"/>
        <v>8.3938389222310762E-5</v>
      </c>
      <c r="AR177" s="148">
        <f t="shared" si="139"/>
        <v>7975.482715239008</v>
      </c>
      <c r="AS177" s="25">
        <v>7.416666666666667</v>
      </c>
      <c r="AT177" s="56">
        <f t="shared" si="140"/>
        <v>1.70837140378222E-4</v>
      </c>
      <c r="AU177" s="146">
        <f t="shared" si="141"/>
        <v>21642.815039165867</v>
      </c>
      <c r="AV177" s="77">
        <v>5.833333333333333</v>
      </c>
      <c r="AW177" s="28">
        <f t="shared" si="142"/>
        <v>1.5103958387875408E-4</v>
      </c>
      <c r="AX177" s="148">
        <f t="shared" si="143"/>
        <v>19134.725448127258</v>
      </c>
      <c r="AY177" s="59">
        <v>5</v>
      </c>
      <c r="AZ177" s="28">
        <f t="shared" si="144"/>
        <v>5.2432885906040267E-5</v>
      </c>
      <c r="BA177" s="148">
        <f t="shared" si="145"/>
        <v>4981.9585427852344</v>
      </c>
      <c r="BB177" s="150">
        <f t="shared" si="146"/>
        <v>70814.112256918423</v>
      </c>
      <c r="BC177" s="45">
        <f t="shared" si="147"/>
        <v>22.019313512723389</v>
      </c>
      <c r="BD177" s="155">
        <f t="shared" si="148"/>
        <v>1793514.0153327659</v>
      </c>
      <c r="BE177" s="146">
        <v>575011</v>
      </c>
      <c r="BF177" s="146">
        <f t="shared" si="149"/>
        <v>0</v>
      </c>
      <c r="BG177" s="146">
        <f t="shared" si="150"/>
        <v>1218503.0153327659</v>
      </c>
      <c r="BH177" s="56">
        <f t="shared" si="151"/>
        <v>7.2057302335176926E-4</v>
      </c>
      <c r="BI177" s="1">
        <f t="shared" si="152"/>
        <v>-628.34368509528247</v>
      </c>
      <c r="BJ177" s="155">
        <f t="shared" si="153"/>
        <v>1792885.6716476707</v>
      </c>
      <c r="BK177" s="63">
        <v>7.7</v>
      </c>
      <c r="BL177" s="1">
        <f t="shared" si="154"/>
        <v>0</v>
      </c>
      <c r="BM177" s="106">
        <v>1070</v>
      </c>
      <c r="BN177" s="21">
        <f t="shared" si="155"/>
        <v>0</v>
      </c>
      <c r="BO177" s="150">
        <f t="shared" si="156"/>
        <v>1792885.6716476707</v>
      </c>
      <c r="BP177" s="146">
        <f t="shared" si="157"/>
        <v>1792885.6716476707</v>
      </c>
      <c r="BQ177" s="56">
        <f t="shared" si="158"/>
        <v>5.7397074041072235E-4</v>
      </c>
      <c r="BR177" s="158">
        <f t="shared" si="159"/>
        <v>3735.835757640913</v>
      </c>
      <c r="BS177" s="159">
        <f t="shared" si="162"/>
        <v>1796622</v>
      </c>
      <c r="BT177" s="66">
        <f t="shared" si="160"/>
        <v>558.65111940298505</v>
      </c>
      <c r="BU177" s="160"/>
    </row>
    <row r="178" spans="1:73" ht="15.6" x14ac:dyDescent="0.3">
      <c r="A178" s="2" t="s">
        <v>423</v>
      </c>
      <c r="B178" s="8" t="s">
        <v>124</v>
      </c>
      <c r="C178" s="138">
        <v>15124</v>
      </c>
      <c r="D178" s="142">
        <v>0</v>
      </c>
      <c r="E178" s="143">
        <v>0</v>
      </c>
      <c r="F178" s="144">
        <v>0</v>
      </c>
      <c r="G178" s="143">
        <v>0</v>
      </c>
      <c r="H178" s="143">
        <v>0</v>
      </c>
      <c r="I178" s="144">
        <v>0</v>
      </c>
      <c r="J178" s="143">
        <f t="shared" si="114"/>
        <v>0</v>
      </c>
      <c r="K178" s="33">
        <f t="shared" si="115"/>
        <v>0</v>
      </c>
      <c r="L178" s="25">
        <v>4232</v>
      </c>
      <c r="M178" s="28">
        <f t="shared" si="116"/>
        <v>1.3022596297053053E-3</v>
      </c>
      <c r="N178" s="146">
        <f t="shared" si="117"/>
        <v>164979.13882359429</v>
      </c>
      <c r="O178" s="30">
        <v>0</v>
      </c>
      <c r="P178" s="30">
        <v>277.5</v>
      </c>
      <c r="Q178" s="30">
        <f t="shared" si="161"/>
        <v>138.75</v>
      </c>
      <c r="R178" s="28">
        <f t="shared" si="118"/>
        <v>1.3946517742986032E-4</v>
      </c>
      <c r="S178" s="148">
        <f t="shared" si="119"/>
        <v>17668.400634875645</v>
      </c>
      <c r="T178" s="150">
        <f t="shared" si="120"/>
        <v>182647.53945846992</v>
      </c>
      <c r="U178" s="1">
        <f t="shared" si="121"/>
        <v>12.076668834863126</v>
      </c>
      <c r="V178" s="151">
        <v>110165392.82999998</v>
      </c>
      <c r="W178" s="40">
        <f t="shared" si="122"/>
        <v>2.0762906582920233</v>
      </c>
      <c r="X178" s="28">
        <f t="shared" si="123"/>
        <v>1.4849509155671708E-3</v>
      </c>
      <c r="Y178" s="67">
        <f t="shared" si="124"/>
        <v>7284.1439321608032</v>
      </c>
      <c r="Z178" s="148">
        <f t="shared" si="125"/>
        <v>893593.55537569255</v>
      </c>
      <c r="AA178" s="152">
        <v>21959748.401499998</v>
      </c>
      <c r="AB178" s="40">
        <f t="shared" si="126"/>
        <v>10.41612006740368</v>
      </c>
      <c r="AC178" s="40">
        <f t="shared" si="127"/>
        <v>2.0599400405062187E-3</v>
      </c>
      <c r="AD178" s="72">
        <f t="shared" si="128"/>
        <v>1451.9801905249933</v>
      </c>
      <c r="AE178" s="146">
        <f t="shared" si="129"/>
        <v>730707.03359040769</v>
      </c>
      <c r="AF178" s="150">
        <f t="shared" si="130"/>
        <v>1624300.5889661002</v>
      </c>
      <c r="AG178" s="45">
        <f t="shared" si="131"/>
        <v>107.3988752291788</v>
      </c>
      <c r="AH178" s="25">
        <v>3376.5517</v>
      </c>
      <c r="AI178" s="28">
        <f t="shared" si="132"/>
        <v>3.6193196983763027E-3</v>
      </c>
      <c r="AJ178" s="146">
        <f t="shared" si="133"/>
        <v>687785.93353449169</v>
      </c>
      <c r="AK178" s="150">
        <f t="shared" si="134"/>
        <v>687785.93353449169</v>
      </c>
      <c r="AL178" s="1">
        <f t="shared" si="135"/>
        <v>45.476456858932274</v>
      </c>
      <c r="AM178" s="50">
        <v>1129.2777777777778</v>
      </c>
      <c r="AN178" s="28">
        <f t="shared" si="136"/>
        <v>1.1358112162964077E-3</v>
      </c>
      <c r="AO178" s="146">
        <f t="shared" si="137"/>
        <v>35972.177588779916</v>
      </c>
      <c r="AP178" s="75">
        <v>7</v>
      </c>
      <c r="AQ178" s="28">
        <f t="shared" si="138"/>
        <v>8.8135308683426306E-4</v>
      </c>
      <c r="AR178" s="148">
        <f t="shared" si="139"/>
        <v>83742.568510009587</v>
      </c>
      <c r="AS178" s="25">
        <v>30.083333333333332</v>
      </c>
      <c r="AT178" s="56">
        <f t="shared" si="140"/>
        <v>6.9294615366896791E-4</v>
      </c>
      <c r="AU178" s="146">
        <f t="shared" si="141"/>
        <v>87787.148642009866</v>
      </c>
      <c r="AV178" s="77">
        <v>38.722222222222221</v>
      </c>
      <c r="AW178" s="28">
        <f t="shared" si="142"/>
        <v>1.0026151425094438E-3</v>
      </c>
      <c r="AX178" s="148">
        <f t="shared" si="143"/>
        <v>127018.12987947333</v>
      </c>
      <c r="AY178" s="59">
        <v>9</v>
      </c>
      <c r="AZ178" s="28">
        <f t="shared" si="144"/>
        <v>9.437919463087248E-5</v>
      </c>
      <c r="BA178" s="148">
        <f t="shared" si="145"/>
        <v>8967.5253770134223</v>
      </c>
      <c r="BB178" s="150">
        <f t="shared" si="146"/>
        <v>343487.54999728617</v>
      </c>
      <c r="BC178" s="45">
        <f t="shared" si="147"/>
        <v>22.711422242613473</v>
      </c>
      <c r="BD178" s="155">
        <f t="shared" si="148"/>
        <v>2838221.6119563477</v>
      </c>
      <c r="BE178" s="146">
        <v>1622648</v>
      </c>
      <c r="BF178" s="146">
        <f t="shared" si="149"/>
        <v>0</v>
      </c>
      <c r="BG178" s="146">
        <f t="shared" si="150"/>
        <v>1215573.6119563477</v>
      </c>
      <c r="BH178" s="56">
        <f t="shared" si="151"/>
        <v>7.18840693582371E-4</v>
      </c>
      <c r="BI178" s="1">
        <f t="shared" si="152"/>
        <v>-626.8330838989724</v>
      </c>
      <c r="BJ178" s="155">
        <f t="shared" si="153"/>
        <v>2837594.778872449</v>
      </c>
      <c r="BK178" s="63">
        <v>7.5</v>
      </c>
      <c r="BL178" s="1">
        <f t="shared" si="154"/>
        <v>0</v>
      </c>
      <c r="BM178" s="106">
        <v>614</v>
      </c>
      <c r="BN178" s="21">
        <f t="shared" si="155"/>
        <v>0</v>
      </c>
      <c r="BO178" s="150">
        <f t="shared" si="156"/>
        <v>2837594.778872449</v>
      </c>
      <c r="BP178" s="146">
        <f t="shared" si="157"/>
        <v>2837594.778872449</v>
      </c>
      <c r="BQ178" s="56">
        <f t="shared" si="158"/>
        <v>9.0842177054058302E-4</v>
      </c>
      <c r="BR178" s="158">
        <f t="shared" si="159"/>
        <v>5912.696056555953</v>
      </c>
      <c r="BS178" s="159">
        <f t="shared" si="162"/>
        <v>2843507</v>
      </c>
      <c r="BT178" s="66">
        <f t="shared" si="160"/>
        <v>188.01289341444061</v>
      </c>
      <c r="BU178" s="160"/>
    </row>
    <row r="179" spans="1:73" ht="15.6" x14ac:dyDescent="0.3">
      <c r="A179" s="2" t="s">
        <v>563</v>
      </c>
      <c r="B179" s="8" t="s">
        <v>266</v>
      </c>
      <c r="C179" s="138">
        <v>15320</v>
      </c>
      <c r="D179" s="142">
        <v>0</v>
      </c>
      <c r="E179" s="143">
        <v>0</v>
      </c>
      <c r="F179" s="144">
        <v>0</v>
      </c>
      <c r="G179" s="143">
        <v>0</v>
      </c>
      <c r="H179" s="143">
        <v>0</v>
      </c>
      <c r="I179" s="144">
        <v>0</v>
      </c>
      <c r="J179" s="143">
        <f t="shared" si="114"/>
        <v>0</v>
      </c>
      <c r="K179" s="33">
        <f t="shared" si="115"/>
        <v>0</v>
      </c>
      <c r="L179" s="25">
        <v>9772</v>
      </c>
      <c r="M179" s="28">
        <f t="shared" si="116"/>
        <v>3.0070134927883373E-3</v>
      </c>
      <c r="N179" s="146">
        <f t="shared" si="117"/>
        <v>380948.99446695735</v>
      </c>
      <c r="O179" s="30">
        <v>840</v>
      </c>
      <c r="P179" s="30">
        <v>363.5</v>
      </c>
      <c r="Q179" s="30">
        <f t="shared" si="161"/>
        <v>1021.75</v>
      </c>
      <c r="R179" s="28">
        <f t="shared" si="118"/>
        <v>1.0270165408213317E-3</v>
      </c>
      <c r="S179" s="148">
        <f t="shared" si="119"/>
        <v>130109.46557610224</v>
      </c>
      <c r="T179" s="150">
        <f t="shared" si="120"/>
        <v>511058.4600430596</v>
      </c>
      <c r="U179" s="1">
        <f t="shared" si="121"/>
        <v>33.358907313515637</v>
      </c>
      <c r="V179" s="151">
        <v>81054785.110000297</v>
      </c>
      <c r="W179" s="40">
        <f t="shared" si="122"/>
        <v>2.895602026228099</v>
      </c>
      <c r="X179" s="28">
        <f t="shared" si="123"/>
        <v>2.0709176062578103E-3</v>
      </c>
      <c r="Y179" s="67">
        <f t="shared" si="124"/>
        <v>5290.7823178851368</v>
      </c>
      <c r="Z179" s="148">
        <f t="shared" si="125"/>
        <v>1246208.6169085409</v>
      </c>
      <c r="AA179" s="152">
        <v>20972937.811000001</v>
      </c>
      <c r="AB179" s="40">
        <f t="shared" si="126"/>
        <v>11.190725978165158</v>
      </c>
      <c r="AC179" s="40">
        <f t="shared" si="127"/>
        <v>2.213129685101789E-3</v>
      </c>
      <c r="AD179" s="72">
        <f t="shared" si="128"/>
        <v>1368.9907187336814</v>
      </c>
      <c r="AE179" s="146">
        <f t="shared" si="129"/>
        <v>785046.84376842144</v>
      </c>
      <c r="AF179" s="150">
        <f t="shared" si="130"/>
        <v>2031255.4606769625</v>
      </c>
      <c r="AG179" s="45">
        <f t="shared" si="131"/>
        <v>132.58847654549365</v>
      </c>
      <c r="AH179" s="25">
        <v>3849.4828000000002</v>
      </c>
      <c r="AI179" s="28">
        <f t="shared" si="132"/>
        <v>4.1262536944424002E-3</v>
      </c>
      <c r="AJ179" s="146">
        <f t="shared" si="133"/>
        <v>784119.52680095774</v>
      </c>
      <c r="AK179" s="150">
        <f t="shared" si="134"/>
        <v>784119.52680095774</v>
      </c>
      <c r="AL179" s="1">
        <f t="shared" si="135"/>
        <v>51.182736736354947</v>
      </c>
      <c r="AM179" s="50">
        <v>1911.7777777777778</v>
      </c>
      <c r="AN179" s="28">
        <f t="shared" si="136"/>
        <v>1.9228383713874148E-3</v>
      </c>
      <c r="AO179" s="146">
        <f t="shared" si="137"/>
        <v>60898.045711865721</v>
      </c>
      <c r="AP179" s="75">
        <v>13.333333333333334</v>
      </c>
      <c r="AQ179" s="28">
        <f t="shared" si="138"/>
        <v>1.6787677844462155E-3</v>
      </c>
      <c r="AR179" s="148">
        <f t="shared" si="139"/>
        <v>159509.65430478018</v>
      </c>
      <c r="AS179" s="25">
        <v>62.416666666666664</v>
      </c>
      <c r="AT179" s="56">
        <f t="shared" si="140"/>
        <v>1.4377193049807673E-3</v>
      </c>
      <c r="AU179" s="146">
        <f t="shared" si="141"/>
        <v>182140.09510489029</v>
      </c>
      <c r="AV179" s="77">
        <v>29.222222222222221</v>
      </c>
      <c r="AW179" s="28">
        <f t="shared" si="142"/>
        <v>7.5663639162118718E-4</v>
      </c>
      <c r="AX179" s="148">
        <f t="shared" si="143"/>
        <v>95855.862721094658</v>
      </c>
      <c r="AY179" s="59">
        <v>30</v>
      </c>
      <c r="AZ179" s="28">
        <f t="shared" si="144"/>
        <v>3.1459731543624159E-4</v>
      </c>
      <c r="BA179" s="148">
        <f t="shared" si="145"/>
        <v>29891.751256711406</v>
      </c>
      <c r="BB179" s="150">
        <f t="shared" si="146"/>
        <v>528295.4090993423</v>
      </c>
      <c r="BC179" s="45">
        <f t="shared" si="147"/>
        <v>34.484034536510592</v>
      </c>
      <c r="BD179" s="155">
        <f t="shared" si="148"/>
        <v>3854728.856620322</v>
      </c>
      <c r="BE179" s="146">
        <v>1856373</v>
      </c>
      <c r="BF179" s="146">
        <f t="shared" si="149"/>
        <v>0</v>
      </c>
      <c r="BG179" s="146">
        <f t="shared" si="150"/>
        <v>1998355.856620322</v>
      </c>
      <c r="BH179" s="56">
        <f t="shared" si="151"/>
        <v>1.1817462108982761E-3</v>
      </c>
      <c r="BI179" s="1">
        <f t="shared" si="152"/>
        <v>-1030.4892702605594</v>
      </c>
      <c r="BJ179" s="155">
        <f t="shared" si="153"/>
        <v>3853698.3673500614</v>
      </c>
      <c r="BK179" s="63">
        <v>6.7</v>
      </c>
      <c r="BL179" s="1">
        <f t="shared" si="154"/>
        <v>0</v>
      </c>
      <c r="BM179" s="106">
        <v>835</v>
      </c>
      <c r="BN179" s="21">
        <f t="shared" si="155"/>
        <v>0</v>
      </c>
      <c r="BO179" s="150">
        <f t="shared" si="156"/>
        <v>3853698.3673500614</v>
      </c>
      <c r="BP179" s="146">
        <f t="shared" si="157"/>
        <v>3853698.3673500614</v>
      </c>
      <c r="BQ179" s="56">
        <f t="shared" si="158"/>
        <v>1.2337150885894192E-3</v>
      </c>
      <c r="BR179" s="158">
        <f t="shared" si="159"/>
        <v>8029.9510379142303</v>
      </c>
      <c r="BS179" s="159">
        <f t="shared" si="162"/>
        <v>3861728</v>
      </c>
      <c r="BT179" s="66">
        <f t="shared" si="160"/>
        <v>252.0710182767624</v>
      </c>
      <c r="BU179" s="160"/>
    </row>
    <row r="180" spans="1:73" ht="15.6" x14ac:dyDescent="0.3">
      <c r="A180" s="2" t="s">
        <v>545</v>
      </c>
      <c r="B180" s="8" t="s">
        <v>248</v>
      </c>
      <c r="C180" s="138">
        <v>6323</v>
      </c>
      <c r="D180" s="142">
        <v>0</v>
      </c>
      <c r="E180" s="143">
        <v>0</v>
      </c>
      <c r="F180" s="144">
        <v>0</v>
      </c>
      <c r="G180" s="143">
        <v>0</v>
      </c>
      <c r="H180" s="143">
        <v>0</v>
      </c>
      <c r="I180" s="144">
        <v>0</v>
      </c>
      <c r="J180" s="143">
        <f t="shared" si="114"/>
        <v>0</v>
      </c>
      <c r="K180" s="33">
        <f t="shared" si="115"/>
        <v>0</v>
      </c>
      <c r="L180" s="25">
        <v>1905</v>
      </c>
      <c r="M180" s="28">
        <f t="shared" si="116"/>
        <v>5.8620146374967078E-4</v>
      </c>
      <c r="N180" s="146">
        <f t="shared" si="117"/>
        <v>74264.002707690728</v>
      </c>
      <c r="O180" s="30">
        <v>0</v>
      </c>
      <c r="P180" s="30">
        <v>192.5</v>
      </c>
      <c r="Q180" s="30">
        <f t="shared" si="161"/>
        <v>96.25</v>
      </c>
      <c r="R180" s="28">
        <f t="shared" si="118"/>
        <v>9.6746114072966173E-5</v>
      </c>
      <c r="S180" s="148">
        <f t="shared" si="119"/>
        <v>12256.458098066889</v>
      </c>
      <c r="T180" s="150">
        <f t="shared" si="120"/>
        <v>86520.460805757612</v>
      </c>
      <c r="U180" s="1">
        <f t="shared" si="121"/>
        <v>13.683451020995985</v>
      </c>
      <c r="V180" s="151">
        <v>38392646.049999796</v>
      </c>
      <c r="W180" s="40">
        <f t="shared" si="122"/>
        <v>1.0413538297915836</v>
      </c>
      <c r="X180" s="28">
        <f t="shared" si="123"/>
        <v>7.4477015864938764E-4</v>
      </c>
      <c r="Y180" s="67">
        <f t="shared" si="124"/>
        <v>6071.9035347145018</v>
      </c>
      <c r="Z180" s="148">
        <f t="shared" si="125"/>
        <v>448177.651549534</v>
      </c>
      <c r="AA180" s="152">
        <v>6474283.5751999998</v>
      </c>
      <c r="AB180" s="40">
        <f t="shared" si="126"/>
        <v>6.1752514445221767</v>
      </c>
      <c r="AC180" s="40">
        <f t="shared" si="127"/>
        <v>1.2212462633349661E-3</v>
      </c>
      <c r="AD180" s="72">
        <f t="shared" si="128"/>
        <v>1023.9259173177289</v>
      </c>
      <c r="AE180" s="146">
        <f t="shared" si="129"/>
        <v>433203.49952786358</v>
      </c>
      <c r="AF180" s="150">
        <f t="shared" si="130"/>
        <v>881381.15107739763</v>
      </c>
      <c r="AG180" s="45">
        <f t="shared" si="131"/>
        <v>139.39287538785348</v>
      </c>
      <c r="AH180" s="25">
        <v>3843.4675999999999</v>
      </c>
      <c r="AI180" s="28">
        <f t="shared" si="132"/>
        <v>4.1198060123738348E-3</v>
      </c>
      <c r="AJ180" s="146">
        <f t="shared" si="133"/>
        <v>782894.26199977112</v>
      </c>
      <c r="AK180" s="150">
        <f t="shared" si="134"/>
        <v>782894.26199977112</v>
      </c>
      <c r="AL180" s="1">
        <f t="shared" si="135"/>
        <v>123.81690052186796</v>
      </c>
      <c r="AM180" s="50">
        <v>621.13888888888891</v>
      </c>
      <c r="AN180" s="28">
        <f t="shared" si="136"/>
        <v>6.2473248899503058E-4</v>
      </c>
      <c r="AO180" s="146">
        <f t="shared" si="137"/>
        <v>19785.847962382737</v>
      </c>
      <c r="AP180" s="75">
        <v>0.66666666666666663</v>
      </c>
      <c r="AQ180" s="28">
        <f t="shared" si="138"/>
        <v>8.3938389222310762E-5</v>
      </c>
      <c r="AR180" s="148">
        <f t="shared" si="139"/>
        <v>7975.482715239008</v>
      </c>
      <c r="AS180" s="25">
        <v>12.666666666666666</v>
      </c>
      <c r="AT180" s="56">
        <f t="shared" si="140"/>
        <v>2.9176680154482861E-4</v>
      </c>
      <c r="AU180" s="146">
        <f t="shared" si="141"/>
        <v>36963.009954530469</v>
      </c>
      <c r="AV180" s="77">
        <v>6.8611111111111107</v>
      </c>
      <c r="AW180" s="28">
        <f t="shared" si="142"/>
        <v>1.7765132008596313E-4</v>
      </c>
      <c r="AX180" s="148">
        <f t="shared" si="143"/>
        <v>22506.081836606823</v>
      </c>
      <c r="AY180" s="59">
        <v>0</v>
      </c>
      <c r="AZ180" s="28">
        <f t="shared" si="144"/>
        <v>0</v>
      </c>
      <c r="BA180" s="148">
        <f t="shared" si="145"/>
        <v>0</v>
      </c>
      <c r="BB180" s="150">
        <f t="shared" si="146"/>
        <v>87230.422468759032</v>
      </c>
      <c r="BC180" s="45">
        <f t="shared" si="147"/>
        <v>13.795733428555913</v>
      </c>
      <c r="BD180" s="155">
        <f t="shared" si="148"/>
        <v>1838026.2963516857</v>
      </c>
      <c r="BE180" s="146">
        <v>897180</v>
      </c>
      <c r="BF180" s="146">
        <f t="shared" si="149"/>
        <v>0</v>
      </c>
      <c r="BG180" s="146">
        <f t="shared" si="150"/>
        <v>940846.29635168565</v>
      </c>
      <c r="BH180" s="56">
        <f t="shared" si="151"/>
        <v>5.5637815560620929E-4</v>
      </c>
      <c r="BI180" s="1">
        <f t="shared" si="152"/>
        <v>-485.16484696299261</v>
      </c>
      <c r="BJ180" s="155">
        <f t="shared" si="153"/>
        <v>1837541.1315047226</v>
      </c>
      <c r="BK180" s="63">
        <v>7</v>
      </c>
      <c r="BL180" s="1">
        <f t="shared" si="154"/>
        <v>0</v>
      </c>
      <c r="BM180" s="106">
        <v>819</v>
      </c>
      <c r="BN180" s="21">
        <f t="shared" si="155"/>
        <v>0</v>
      </c>
      <c r="BO180" s="150">
        <f t="shared" si="156"/>
        <v>1837541.1315047226</v>
      </c>
      <c r="BP180" s="146">
        <f t="shared" si="157"/>
        <v>1837541.1315047226</v>
      </c>
      <c r="BQ180" s="56">
        <f t="shared" si="158"/>
        <v>5.8826664770858061E-4</v>
      </c>
      <c r="BR180" s="158">
        <f t="shared" si="159"/>
        <v>3828.8843364465874</v>
      </c>
      <c r="BS180" s="159">
        <f t="shared" si="162"/>
        <v>1841370</v>
      </c>
      <c r="BT180" s="66">
        <f t="shared" si="160"/>
        <v>291.21777637197533</v>
      </c>
      <c r="BU180" s="160"/>
    </row>
    <row r="181" spans="1:73" ht="15.6" x14ac:dyDescent="0.3">
      <c r="A181" s="2" t="s">
        <v>575</v>
      </c>
      <c r="B181" s="8" t="s">
        <v>278</v>
      </c>
      <c r="C181" s="138">
        <v>25823</v>
      </c>
      <c r="D181" s="142">
        <v>0</v>
      </c>
      <c r="E181" s="143">
        <v>0</v>
      </c>
      <c r="F181" s="144">
        <v>0</v>
      </c>
      <c r="G181" s="143">
        <v>0</v>
      </c>
      <c r="H181" s="143">
        <v>0</v>
      </c>
      <c r="I181" s="144">
        <v>0</v>
      </c>
      <c r="J181" s="143">
        <f t="shared" si="114"/>
        <v>0</v>
      </c>
      <c r="K181" s="33">
        <f t="shared" si="115"/>
        <v>0</v>
      </c>
      <c r="L181" s="25">
        <v>8124</v>
      </c>
      <c r="M181" s="28">
        <f t="shared" si="116"/>
        <v>2.4998953761167062E-3</v>
      </c>
      <c r="N181" s="146">
        <f t="shared" si="117"/>
        <v>316703.80997232517</v>
      </c>
      <c r="O181" s="30">
        <v>3385</v>
      </c>
      <c r="P181" s="30">
        <v>1669</v>
      </c>
      <c r="Q181" s="30">
        <f t="shared" si="161"/>
        <v>4219.5</v>
      </c>
      <c r="R181" s="28">
        <f t="shared" si="118"/>
        <v>4.2412491255156446E-3</v>
      </c>
      <c r="S181" s="148">
        <f t="shared" si="119"/>
        <v>537310.38903681282</v>
      </c>
      <c r="T181" s="150">
        <f t="shared" si="120"/>
        <v>854014.19900913793</v>
      </c>
      <c r="U181" s="1">
        <f t="shared" si="121"/>
        <v>33.071842892349373</v>
      </c>
      <c r="V181" s="151">
        <v>97938171.54000029</v>
      </c>
      <c r="W181" s="40">
        <f t="shared" si="122"/>
        <v>6.8086560991967442</v>
      </c>
      <c r="X181" s="28">
        <f t="shared" si="123"/>
        <v>4.8695109559473808E-3</v>
      </c>
      <c r="Y181" s="67">
        <f t="shared" si="124"/>
        <v>3792.6720961933274</v>
      </c>
      <c r="Z181" s="148">
        <f t="shared" si="125"/>
        <v>2930308.0407906431</v>
      </c>
      <c r="AA181" s="152">
        <v>27810284.809999999</v>
      </c>
      <c r="AB181" s="40">
        <f t="shared" si="126"/>
        <v>23.977723836910251</v>
      </c>
      <c r="AC181" s="40">
        <f t="shared" si="127"/>
        <v>4.7419454741522999E-3</v>
      </c>
      <c r="AD181" s="72">
        <f t="shared" si="128"/>
        <v>1076.957937110328</v>
      </c>
      <c r="AE181" s="146">
        <f t="shared" si="129"/>
        <v>1682074.6442764367</v>
      </c>
      <c r="AF181" s="150">
        <f t="shared" si="130"/>
        <v>4612382.68506708</v>
      </c>
      <c r="AG181" s="45">
        <f t="shared" si="131"/>
        <v>178.61529199036053</v>
      </c>
      <c r="AH181" s="25">
        <v>5742.2691000000004</v>
      </c>
      <c r="AI181" s="28">
        <f t="shared" si="132"/>
        <v>6.1551279274081796E-3</v>
      </c>
      <c r="AJ181" s="146">
        <f t="shared" si="133"/>
        <v>1169670.2033467356</v>
      </c>
      <c r="AK181" s="150">
        <f t="shared" si="134"/>
        <v>1169670.2033467356</v>
      </c>
      <c r="AL181" s="1">
        <f t="shared" si="135"/>
        <v>45.29567452839467</v>
      </c>
      <c r="AM181" s="50">
        <v>3931.75</v>
      </c>
      <c r="AN181" s="28">
        <f t="shared" si="136"/>
        <v>3.9544971463630254E-3</v>
      </c>
      <c r="AO181" s="146">
        <f t="shared" si="137"/>
        <v>125242.53289832921</v>
      </c>
      <c r="AP181" s="75">
        <v>30.666666666666668</v>
      </c>
      <c r="AQ181" s="28">
        <f t="shared" si="138"/>
        <v>3.8611659042262956E-3</v>
      </c>
      <c r="AR181" s="148">
        <f t="shared" si="139"/>
        <v>366872.20490099443</v>
      </c>
      <c r="AS181" s="25">
        <v>155.66666666666666</v>
      </c>
      <c r="AT181" s="56">
        <f t="shared" si="140"/>
        <v>3.585660429511446E-3</v>
      </c>
      <c r="AU181" s="146">
        <f t="shared" si="141"/>
        <v>454255.9381254139</v>
      </c>
      <c r="AV181" s="77">
        <v>61.25</v>
      </c>
      <c r="AW181" s="28">
        <f t="shared" si="142"/>
        <v>1.585915630726918E-3</v>
      </c>
      <c r="AX181" s="148">
        <f t="shared" si="143"/>
        <v>200914.61720533622</v>
      </c>
      <c r="AY181" s="59">
        <v>486</v>
      </c>
      <c r="AZ181" s="28">
        <f t="shared" si="144"/>
        <v>5.0964765100671144E-3</v>
      </c>
      <c r="BA181" s="148">
        <f t="shared" si="145"/>
        <v>484246.37035872485</v>
      </c>
      <c r="BB181" s="150">
        <f t="shared" si="146"/>
        <v>1631531.6634887985</v>
      </c>
      <c r="BC181" s="45">
        <f t="shared" si="147"/>
        <v>63.181336927885937</v>
      </c>
      <c r="BD181" s="155">
        <f t="shared" si="148"/>
        <v>8267598.7509117527</v>
      </c>
      <c r="BE181" s="146">
        <v>3821914</v>
      </c>
      <c r="BF181" s="146">
        <f t="shared" si="149"/>
        <v>0</v>
      </c>
      <c r="BG181" s="146">
        <f t="shared" si="150"/>
        <v>4445684.7509117527</v>
      </c>
      <c r="BH181" s="56">
        <f t="shared" si="151"/>
        <v>2.6289967784433412E-3</v>
      </c>
      <c r="BI181" s="1">
        <f t="shared" si="152"/>
        <v>-2292.4998165859506</v>
      </c>
      <c r="BJ181" s="155">
        <f t="shared" si="153"/>
        <v>8265306.2510951664</v>
      </c>
      <c r="BK181" s="63">
        <v>8.5</v>
      </c>
      <c r="BL181" s="1">
        <f t="shared" si="154"/>
        <v>0</v>
      </c>
      <c r="BM181" s="106">
        <v>1122</v>
      </c>
      <c r="BN181" s="21">
        <f t="shared" si="155"/>
        <v>0</v>
      </c>
      <c r="BO181" s="150">
        <f t="shared" si="156"/>
        <v>8265306.2510951664</v>
      </c>
      <c r="BP181" s="146">
        <f t="shared" si="157"/>
        <v>8265306.2510951664</v>
      </c>
      <c r="BQ181" s="56">
        <f t="shared" si="158"/>
        <v>2.6460381850799582E-3</v>
      </c>
      <c r="BR181" s="158">
        <f t="shared" si="159"/>
        <v>17222.418098928421</v>
      </c>
      <c r="BS181" s="159">
        <f t="shared" si="162"/>
        <v>8282529</v>
      </c>
      <c r="BT181" s="66">
        <f t="shared" si="160"/>
        <v>320.74232273554583</v>
      </c>
      <c r="BU181" s="160"/>
    </row>
    <row r="182" spans="1:73" ht="15.6" x14ac:dyDescent="0.3">
      <c r="A182" s="2" t="s">
        <v>592</v>
      </c>
      <c r="B182" s="8" t="s">
        <v>295</v>
      </c>
      <c r="C182" s="138">
        <v>40219</v>
      </c>
      <c r="D182" s="142">
        <v>0</v>
      </c>
      <c r="E182" s="143">
        <v>0</v>
      </c>
      <c r="F182" s="144">
        <v>0</v>
      </c>
      <c r="G182" s="143">
        <v>0</v>
      </c>
      <c r="H182" s="143">
        <v>0</v>
      </c>
      <c r="I182" s="144">
        <v>0</v>
      </c>
      <c r="J182" s="143">
        <f t="shared" si="114"/>
        <v>0</v>
      </c>
      <c r="K182" s="33">
        <f t="shared" si="115"/>
        <v>0</v>
      </c>
      <c r="L182" s="25">
        <v>13372</v>
      </c>
      <c r="M182" s="28">
        <f t="shared" si="116"/>
        <v>4.1147957864885029E-3</v>
      </c>
      <c r="N182" s="146">
        <f t="shared" si="117"/>
        <v>521290.4169066879</v>
      </c>
      <c r="O182" s="30">
        <v>2525</v>
      </c>
      <c r="P182" s="30">
        <v>5947.5</v>
      </c>
      <c r="Q182" s="30">
        <f t="shared" si="161"/>
        <v>5498.75</v>
      </c>
      <c r="R182" s="28">
        <f t="shared" si="118"/>
        <v>5.5270929325581582E-3</v>
      </c>
      <c r="S182" s="148">
        <f t="shared" si="119"/>
        <v>700209.85939475638</v>
      </c>
      <c r="T182" s="150">
        <f t="shared" si="120"/>
        <v>1221500.2763014443</v>
      </c>
      <c r="U182" s="1">
        <f t="shared" si="121"/>
        <v>30.37122445365236</v>
      </c>
      <c r="V182" s="151">
        <v>118767430.870001</v>
      </c>
      <c r="W182" s="40">
        <f t="shared" si="122"/>
        <v>13.619625760622352</v>
      </c>
      <c r="X182" s="28">
        <f t="shared" si="123"/>
        <v>9.7406765580476257E-3</v>
      </c>
      <c r="Y182" s="67">
        <f t="shared" si="124"/>
        <v>2953.0179982098261</v>
      </c>
      <c r="Z182" s="148">
        <f t="shared" si="125"/>
        <v>5861611.7920274194</v>
      </c>
      <c r="AA182" s="152">
        <v>43274110.685400002</v>
      </c>
      <c r="AB182" s="40">
        <f t="shared" si="126"/>
        <v>37.379577197082455</v>
      </c>
      <c r="AC182" s="40">
        <f t="shared" si="127"/>
        <v>7.3923579285944518E-3</v>
      </c>
      <c r="AD182" s="72">
        <f t="shared" si="128"/>
        <v>1075.9618758646411</v>
      </c>
      <c r="AE182" s="146">
        <f t="shared" si="129"/>
        <v>2622235.5151241967</v>
      </c>
      <c r="AF182" s="150">
        <f t="shared" si="130"/>
        <v>8483847.3071516156</v>
      </c>
      <c r="AG182" s="45">
        <f t="shared" si="131"/>
        <v>210.9412791753056</v>
      </c>
      <c r="AH182" s="25">
        <v>4894.9387999999999</v>
      </c>
      <c r="AI182" s="28">
        <f t="shared" si="132"/>
        <v>5.2468761017894269E-3</v>
      </c>
      <c r="AJ182" s="146">
        <f t="shared" si="133"/>
        <v>997073.44986075733</v>
      </c>
      <c r="AK182" s="150">
        <f t="shared" si="134"/>
        <v>997073.44986075733</v>
      </c>
      <c r="AL182" s="1">
        <f t="shared" si="135"/>
        <v>24.791104946934468</v>
      </c>
      <c r="AM182" s="50">
        <v>7894.416666666667</v>
      </c>
      <c r="AN182" s="28">
        <f t="shared" si="136"/>
        <v>7.9400898278207E-3</v>
      </c>
      <c r="AO182" s="146">
        <f t="shared" si="137"/>
        <v>251469.88976616476</v>
      </c>
      <c r="AP182" s="75">
        <v>81</v>
      </c>
      <c r="AQ182" s="28">
        <f t="shared" si="138"/>
        <v>1.0198514290510758E-2</v>
      </c>
      <c r="AR182" s="148">
        <f t="shared" si="139"/>
        <v>969021.14990153955</v>
      </c>
      <c r="AS182" s="25">
        <v>358.5</v>
      </c>
      <c r="AT182" s="56">
        <f t="shared" si="140"/>
        <v>8.257768291091136E-3</v>
      </c>
      <c r="AU182" s="146">
        <f t="shared" si="141"/>
        <v>1046150.4527920401</v>
      </c>
      <c r="AV182" s="77">
        <v>174.58333333333334</v>
      </c>
      <c r="AW182" s="28">
        <f t="shared" si="142"/>
        <v>4.5203989746569976E-3</v>
      </c>
      <c r="AX182" s="148">
        <f t="shared" si="143"/>
        <v>572674.9973403801</v>
      </c>
      <c r="AY182" s="59">
        <v>736</v>
      </c>
      <c r="AZ182" s="28">
        <f t="shared" si="144"/>
        <v>7.7181208053691275E-3</v>
      </c>
      <c r="BA182" s="148">
        <f t="shared" si="145"/>
        <v>733344.29749798658</v>
      </c>
      <c r="BB182" s="150">
        <f t="shared" si="146"/>
        <v>3572660.7872981108</v>
      </c>
      <c r="BC182" s="45">
        <f t="shared" si="147"/>
        <v>88.830174477190155</v>
      </c>
      <c r="BD182" s="155">
        <f t="shared" si="148"/>
        <v>14275081.820611928</v>
      </c>
      <c r="BE182" s="146">
        <v>9102177</v>
      </c>
      <c r="BF182" s="146">
        <f t="shared" si="149"/>
        <v>0</v>
      </c>
      <c r="BG182" s="146">
        <f t="shared" si="150"/>
        <v>5172904.8206119277</v>
      </c>
      <c r="BH182" s="56">
        <f t="shared" si="151"/>
        <v>3.0590450899141458E-3</v>
      </c>
      <c r="BI182" s="1">
        <f t="shared" si="152"/>
        <v>-2667.5043366575464</v>
      </c>
      <c r="BJ182" s="155">
        <f t="shared" si="153"/>
        <v>14272414.316275271</v>
      </c>
      <c r="BK182" s="63">
        <v>8</v>
      </c>
      <c r="BL182" s="1">
        <f t="shared" si="154"/>
        <v>0</v>
      </c>
      <c r="BM182" s="106">
        <v>1039</v>
      </c>
      <c r="BN182" s="21">
        <f t="shared" si="155"/>
        <v>0</v>
      </c>
      <c r="BO182" s="150">
        <f t="shared" si="156"/>
        <v>14272414.316275271</v>
      </c>
      <c r="BP182" s="146">
        <f t="shared" si="157"/>
        <v>14272414.316275271</v>
      </c>
      <c r="BQ182" s="56">
        <f t="shared" si="158"/>
        <v>4.5691414361255225E-3</v>
      </c>
      <c r="BR182" s="158">
        <f t="shared" si="159"/>
        <v>29739.428784439137</v>
      </c>
      <c r="BS182" s="159">
        <f t="shared" si="162"/>
        <v>14302154</v>
      </c>
      <c r="BT182" s="66">
        <f t="shared" si="160"/>
        <v>355.60690221039806</v>
      </c>
      <c r="BU182" s="160"/>
    </row>
    <row r="183" spans="1:73" ht="15.6" x14ac:dyDescent="0.3">
      <c r="A183" s="2" t="s">
        <v>383</v>
      </c>
      <c r="B183" s="8" t="s">
        <v>84</v>
      </c>
      <c r="C183" s="138">
        <v>16576</v>
      </c>
      <c r="D183" s="142">
        <v>0</v>
      </c>
      <c r="E183" s="143">
        <v>0</v>
      </c>
      <c r="F183" s="144">
        <v>0</v>
      </c>
      <c r="G183" s="143">
        <v>0</v>
      </c>
      <c r="H183" s="143">
        <v>0</v>
      </c>
      <c r="I183" s="144">
        <v>0</v>
      </c>
      <c r="J183" s="143">
        <f t="shared" si="114"/>
        <v>0</v>
      </c>
      <c r="K183" s="33">
        <f t="shared" si="115"/>
        <v>0</v>
      </c>
      <c r="L183" s="25">
        <v>34069</v>
      </c>
      <c r="M183" s="28">
        <f t="shared" si="116"/>
        <v>1.0483620823353036E-2</v>
      </c>
      <c r="N183" s="146">
        <f t="shared" si="117"/>
        <v>1328136.6447497718</v>
      </c>
      <c r="O183" s="30">
        <v>183</v>
      </c>
      <c r="P183" s="30">
        <v>228</v>
      </c>
      <c r="Q183" s="30">
        <f t="shared" si="161"/>
        <v>297</v>
      </c>
      <c r="R183" s="28">
        <f t="shared" si="118"/>
        <v>2.985308662822956E-4</v>
      </c>
      <c r="S183" s="148">
        <f t="shared" si="119"/>
        <v>37819.927845463535</v>
      </c>
      <c r="T183" s="150">
        <f t="shared" si="120"/>
        <v>1365956.5725952354</v>
      </c>
      <c r="U183" s="1">
        <f t="shared" si="121"/>
        <v>82.405681261778199</v>
      </c>
      <c r="V183" s="151">
        <v>61347573.710000105</v>
      </c>
      <c r="W183" s="40">
        <f t="shared" si="122"/>
        <v>4.4788042848907565</v>
      </c>
      <c r="X183" s="28">
        <f t="shared" si="123"/>
        <v>3.203214587000893E-3</v>
      </c>
      <c r="Y183" s="67">
        <f t="shared" si="124"/>
        <v>3700.9877962113965</v>
      </c>
      <c r="Z183" s="148">
        <f t="shared" si="125"/>
        <v>1927586.8861538349</v>
      </c>
      <c r="AA183" s="152">
        <v>48810156.509799995</v>
      </c>
      <c r="AB183" s="40">
        <f t="shared" si="126"/>
        <v>5.6292336605155846</v>
      </c>
      <c r="AC183" s="40">
        <f t="shared" si="127"/>
        <v>1.1132632630598922E-3</v>
      </c>
      <c r="AD183" s="72">
        <f t="shared" si="128"/>
        <v>2944.6281678209457</v>
      </c>
      <c r="AE183" s="146">
        <f t="shared" si="129"/>
        <v>394899.50219898927</v>
      </c>
      <c r="AF183" s="150">
        <f t="shared" si="130"/>
        <v>2322486.3883528244</v>
      </c>
      <c r="AG183" s="45">
        <f t="shared" si="131"/>
        <v>140.11138925873698</v>
      </c>
      <c r="AH183" s="25">
        <v>226.68719999999999</v>
      </c>
      <c r="AI183" s="28">
        <f t="shared" si="132"/>
        <v>2.4298560224319046E-4</v>
      </c>
      <c r="AJ183" s="146">
        <f t="shared" si="133"/>
        <v>46174.997845381731</v>
      </c>
      <c r="AK183" s="150">
        <f t="shared" si="134"/>
        <v>46174.997845381731</v>
      </c>
      <c r="AL183" s="1">
        <f t="shared" si="135"/>
        <v>2.7856538275447473</v>
      </c>
      <c r="AM183" s="50">
        <v>2361.9444444444443</v>
      </c>
      <c r="AN183" s="28">
        <f t="shared" si="136"/>
        <v>2.375609478075553E-3</v>
      </c>
      <c r="AO183" s="146">
        <f t="shared" si="137"/>
        <v>75237.719790769814</v>
      </c>
      <c r="AP183" s="75">
        <v>27.666666666666668</v>
      </c>
      <c r="AQ183" s="28">
        <f t="shared" si="138"/>
        <v>3.4834431527258972E-3</v>
      </c>
      <c r="AR183" s="148">
        <f t="shared" si="139"/>
        <v>330982.53268241888</v>
      </c>
      <c r="AS183" s="25">
        <v>142.33333333333334</v>
      </c>
      <c r="AT183" s="56">
        <f t="shared" si="140"/>
        <v>3.2785374805168899E-3</v>
      </c>
      <c r="AU183" s="146">
        <f t="shared" si="141"/>
        <v>415347.50659432926</v>
      </c>
      <c r="AV183" s="77">
        <v>152.05555555555554</v>
      </c>
      <c r="AW183" s="28">
        <f t="shared" si="142"/>
        <v>3.9370984864395232E-3</v>
      </c>
      <c r="AX183" s="148">
        <f t="shared" si="143"/>
        <v>498778.51001451723</v>
      </c>
      <c r="AY183" s="59">
        <v>97</v>
      </c>
      <c r="AZ183" s="28">
        <f t="shared" si="144"/>
        <v>1.0171979865771811E-3</v>
      </c>
      <c r="BA183" s="148">
        <f t="shared" si="145"/>
        <v>96649.995730033537</v>
      </c>
      <c r="BB183" s="150">
        <f t="shared" si="146"/>
        <v>1416996.2648120685</v>
      </c>
      <c r="BC183" s="45">
        <f t="shared" si="147"/>
        <v>85.484813272928847</v>
      </c>
      <c r="BD183" s="155">
        <f t="shared" si="148"/>
        <v>5151614.2236055098</v>
      </c>
      <c r="BE183" s="146">
        <v>1499004</v>
      </c>
      <c r="BF183" s="146">
        <f t="shared" si="149"/>
        <v>0</v>
      </c>
      <c r="BG183" s="146">
        <f t="shared" si="150"/>
        <v>3652610.2236055098</v>
      </c>
      <c r="BH183" s="56">
        <f t="shared" si="151"/>
        <v>2.1600048246333049E-3</v>
      </c>
      <c r="BI183" s="1">
        <f t="shared" si="152"/>
        <v>-1883.5362237410739</v>
      </c>
      <c r="BJ183" s="155">
        <f t="shared" si="153"/>
        <v>5149730.6873817686</v>
      </c>
      <c r="BK183" s="63">
        <v>5</v>
      </c>
      <c r="BL183" s="1">
        <f t="shared" si="154"/>
        <v>0</v>
      </c>
      <c r="BM183" s="106">
        <v>692</v>
      </c>
      <c r="BN183" s="21">
        <f t="shared" si="155"/>
        <v>0</v>
      </c>
      <c r="BO183" s="150">
        <f t="shared" si="156"/>
        <v>5149730.6873817686</v>
      </c>
      <c r="BP183" s="146">
        <f t="shared" si="157"/>
        <v>5149730.6873817686</v>
      </c>
      <c r="BQ183" s="56">
        <f t="shared" si="158"/>
        <v>1.6486242164208619E-3</v>
      </c>
      <c r="BR183" s="158">
        <f t="shared" si="159"/>
        <v>10730.493499042361</v>
      </c>
      <c r="BS183" s="159">
        <f t="shared" si="162"/>
        <v>5160461</v>
      </c>
      <c r="BT183" s="66">
        <f t="shared" si="160"/>
        <v>311.32124758687257</v>
      </c>
      <c r="BU183" s="160"/>
    </row>
    <row r="184" spans="1:73" ht="15.6" x14ac:dyDescent="0.3">
      <c r="A184" s="2" t="s">
        <v>521</v>
      </c>
      <c r="B184" s="8" t="s">
        <v>222</v>
      </c>
      <c r="C184" s="138">
        <v>24744</v>
      </c>
      <c r="D184" s="142">
        <v>0</v>
      </c>
      <c r="E184" s="143">
        <v>0</v>
      </c>
      <c r="F184" s="144">
        <v>0</v>
      </c>
      <c r="G184" s="143">
        <v>0</v>
      </c>
      <c r="H184" s="143">
        <v>0</v>
      </c>
      <c r="I184" s="144">
        <v>0</v>
      </c>
      <c r="J184" s="143">
        <f t="shared" si="114"/>
        <v>0</v>
      </c>
      <c r="K184" s="33">
        <f t="shared" si="115"/>
        <v>0</v>
      </c>
      <c r="L184" s="25">
        <v>9549</v>
      </c>
      <c r="M184" s="28">
        <f t="shared" si="116"/>
        <v>2.9383925340396881E-3</v>
      </c>
      <c r="N184" s="146">
        <f t="shared" si="117"/>
        <v>372255.62302138511</v>
      </c>
      <c r="O184" s="30">
        <v>1053</v>
      </c>
      <c r="P184" s="30">
        <v>674</v>
      </c>
      <c r="Q184" s="30">
        <f t="shared" si="161"/>
        <v>1390</v>
      </c>
      <c r="R184" s="28">
        <f t="shared" si="118"/>
        <v>1.3971646603784206E-3</v>
      </c>
      <c r="S184" s="148">
        <f t="shared" si="119"/>
        <v>177002.35590974518</v>
      </c>
      <c r="T184" s="150">
        <f t="shared" si="120"/>
        <v>549257.97893113026</v>
      </c>
      <c r="U184" s="1">
        <f t="shared" si="121"/>
        <v>22.197622814869472</v>
      </c>
      <c r="V184" s="151">
        <v>114724016.9200009</v>
      </c>
      <c r="W184" s="40">
        <f t="shared" si="122"/>
        <v>5.336855807855331</v>
      </c>
      <c r="X184" s="28">
        <f t="shared" si="123"/>
        <v>3.816888009621881E-3</v>
      </c>
      <c r="Y184" s="67">
        <f t="shared" si="124"/>
        <v>4636.4377998707123</v>
      </c>
      <c r="Z184" s="148">
        <f t="shared" si="125"/>
        <v>2296874.9278060459</v>
      </c>
      <c r="AA184" s="152">
        <v>27814160.800299998</v>
      </c>
      <c r="AB184" s="40">
        <f t="shared" si="126"/>
        <v>22.012727272123783</v>
      </c>
      <c r="AC184" s="40">
        <f t="shared" si="127"/>
        <v>4.3533386726688989E-3</v>
      </c>
      <c r="AD184" s="72">
        <f t="shared" si="128"/>
        <v>1124.0769802901714</v>
      </c>
      <c r="AE184" s="146">
        <f t="shared" si="129"/>
        <v>1544227.0770845239</v>
      </c>
      <c r="AF184" s="150">
        <f t="shared" si="130"/>
        <v>3841102.0048905695</v>
      </c>
      <c r="AG184" s="45">
        <f t="shared" si="131"/>
        <v>155.23367300721668</v>
      </c>
      <c r="AH184" s="25">
        <v>7274.1950999999999</v>
      </c>
      <c r="AI184" s="28">
        <f t="shared" si="132"/>
        <v>7.7971966533971265E-3</v>
      </c>
      <c r="AJ184" s="146">
        <f t="shared" si="133"/>
        <v>1481715.5228411059</v>
      </c>
      <c r="AK184" s="150">
        <f t="shared" si="134"/>
        <v>1481715.5228411059</v>
      </c>
      <c r="AL184" s="1">
        <f t="shared" si="135"/>
        <v>59.881810654748868</v>
      </c>
      <c r="AM184" s="50">
        <v>2944.8611111111113</v>
      </c>
      <c r="AN184" s="28">
        <f t="shared" si="136"/>
        <v>2.9618986101161921E-3</v>
      </c>
      <c r="AO184" s="146">
        <f t="shared" si="137"/>
        <v>93806.031560842806</v>
      </c>
      <c r="AP184" s="75">
        <v>19.333333333333332</v>
      </c>
      <c r="AQ184" s="28">
        <f t="shared" si="138"/>
        <v>2.4342132874470121E-3</v>
      </c>
      <c r="AR184" s="148">
        <f t="shared" si="139"/>
        <v>231288.99874193125</v>
      </c>
      <c r="AS184" s="25">
        <v>110.58333333333333</v>
      </c>
      <c r="AT184" s="56">
        <f t="shared" si="140"/>
        <v>2.5472009582236024E-3</v>
      </c>
      <c r="AU184" s="146">
        <f t="shared" si="141"/>
        <v>322696.80401093379</v>
      </c>
      <c r="AV184" s="77">
        <v>97.138888888888886</v>
      </c>
      <c r="AW184" s="28">
        <f t="shared" si="142"/>
        <v>2.5151686896381096E-3</v>
      </c>
      <c r="AX184" s="148">
        <f t="shared" si="143"/>
        <v>318638.73758143344</v>
      </c>
      <c r="AY184" s="59">
        <v>104</v>
      </c>
      <c r="AZ184" s="28">
        <f t="shared" si="144"/>
        <v>1.0906040268456375E-3</v>
      </c>
      <c r="BA184" s="148">
        <f t="shared" si="145"/>
        <v>103624.73768993287</v>
      </c>
      <c r="BB184" s="150">
        <f t="shared" si="146"/>
        <v>1070055.3095850742</v>
      </c>
      <c r="BC184" s="45">
        <f t="shared" si="147"/>
        <v>43.245041609484083</v>
      </c>
      <c r="BD184" s="155">
        <f t="shared" si="148"/>
        <v>6942130.8162478795</v>
      </c>
      <c r="BE184" s="146">
        <v>3467868</v>
      </c>
      <c r="BF184" s="146">
        <f t="shared" si="149"/>
        <v>0</v>
      </c>
      <c r="BG184" s="146">
        <f t="shared" si="150"/>
        <v>3474262.8162478795</v>
      </c>
      <c r="BH184" s="56">
        <f t="shared" si="151"/>
        <v>2.0545374364450688E-3</v>
      </c>
      <c r="BI184" s="1">
        <f t="shared" si="152"/>
        <v>-1791.5680744988015</v>
      </c>
      <c r="BJ184" s="155">
        <f t="shared" si="153"/>
        <v>6940339.2481733803</v>
      </c>
      <c r="BK184" s="63">
        <v>6.9</v>
      </c>
      <c r="BL184" s="1">
        <f t="shared" si="154"/>
        <v>0</v>
      </c>
      <c r="BM184" s="106">
        <v>1039</v>
      </c>
      <c r="BN184" s="21">
        <f t="shared" si="155"/>
        <v>0</v>
      </c>
      <c r="BO184" s="150">
        <f t="shared" si="156"/>
        <v>6940339.2481733803</v>
      </c>
      <c r="BP184" s="146">
        <f t="shared" si="157"/>
        <v>6940339.2481733803</v>
      </c>
      <c r="BQ184" s="56">
        <f t="shared" si="158"/>
        <v>2.2218659672341334E-3</v>
      </c>
      <c r="BR184" s="158">
        <f t="shared" si="159"/>
        <v>14461.584440940303</v>
      </c>
      <c r="BS184" s="159">
        <f t="shared" si="162"/>
        <v>6954801</v>
      </c>
      <c r="BT184" s="66">
        <f t="shared" si="160"/>
        <v>281.07019883608149</v>
      </c>
      <c r="BU184" s="160"/>
    </row>
    <row r="185" spans="1:73" ht="15.6" x14ac:dyDescent="0.3">
      <c r="A185" s="2" t="s">
        <v>330</v>
      </c>
      <c r="B185" s="8" t="s">
        <v>31</v>
      </c>
      <c r="C185" s="138">
        <v>16194</v>
      </c>
      <c r="D185" s="142">
        <v>0</v>
      </c>
      <c r="E185" s="143">
        <v>0</v>
      </c>
      <c r="F185" s="144">
        <v>0</v>
      </c>
      <c r="G185" s="143">
        <v>0</v>
      </c>
      <c r="H185" s="143">
        <v>0</v>
      </c>
      <c r="I185" s="144">
        <v>0</v>
      </c>
      <c r="J185" s="143">
        <f t="shared" si="114"/>
        <v>0</v>
      </c>
      <c r="K185" s="33">
        <f t="shared" si="115"/>
        <v>0</v>
      </c>
      <c r="L185" s="25">
        <v>9139</v>
      </c>
      <c r="M185" s="28">
        <f t="shared" si="116"/>
        <v>2.8122284394793916E-3</v>
      </c>
      <c r="N185" s="146">
        <f t="shared" si="117"/>
        <v>356272.29435463808</v>
      </c>
      <c r="O185" s="30">
        <v>4060</v>
      </c>
      <c r="P185" s="30">
        <v>516.5</v>
      </c>
      <c r="Q185" s="30">
        <f t="shared" si="161"/>
        <v>4318.25</v>
      </c>
      <c r="R185" s="28">
        <f t="shared" si="118"/>
        <v>4.3405081256684278E-3</v>
      </c>
      <c r="S185" s="148">
        <f t="shared" si="119"/>
        <v>549885.19669586851</v>
      </c>
      <c r="T185" s="150">
        <f t="shared" si="120"/>
        <v>906157.49105050659</v>
      </c>
      <c r="U185" s="1">
        <f t="shared" si="121"/>
        <v>55.956372177998432</v>
      </c>
      <c r="V185" s="151">
        <v>86000369.690000385</v>
      </c>
      <c r="W185" s="40">
        <f t="shared" si="122"/>
        <v>3.049354752140006</v>
      </c>
      <c r="X185" s="28">
        <f t="shared" si="123"/>
        <v>2.1808806551219077E-3</v>
      </c>
      <c r="Y185" s="67">
        <f t="shared" si="124"/>
        <v>5310.6316963072977</v>
      </c>
      <c r="Z185" s="148">
        <f t="shared" si="125"/>
        <v>1312380.6841225531</v>
      </c>
      <c r="AA185" s="152">
        <v>28565212.811799999</v>
      </c>
      <c r="AB185" s="40">
        <f t="shared" si="126"/>
        <v>9.1805945129058859</v>
      </c>
      <c r="AC185" s="40">
        <f t="shared" si="127"/>
        <v>1.8155967971191398E-3</v>
      </c>
      <c r="AD185" s="72">
        <f t="shared" si="128"/>
        <v>1763.9380518587132</v>
      </c>
      <c r="AE185" s="146">
        <f t="shared" si="129"/>
        <v>644032.9930637934</v>
      </c>
      <c r="AF185" s="150">
        <f t="shared" si="130"/>
        <v>1956413.6771863466</v>
      </c>
      <c r="AG185" s="45">
        <f t="shared" si="131"/>
        <v>120.81102119219135</v>
      </c>
      <c r="AH185" s="25">
        <v>3798.0183000000002</v>
      </c>
      <c r="AI185" s="28">
        <f t="shared" si="132"/>
        <v>4.0710889893922483E-3</v>
      </c>
      <c r="AJ185" s="146">
        <f t="shared" si="133"/>
        <v>773636.47713333787</v>
      </c>
      <c r="AK185" s="150">
        <f t="shared" si="134"/>
        <v>773636.47713333787</v>
      </c>
      <c r="AL185" s="1">
        <f t="shared" si="135"/>
        <v>47.77303181013572</v>
      </c>
      <c r="AM185" s="50">
        <v>2017.2222222222222</v>
      </c>
      <c r="AN185" s="28">
        <f t="shared" si="136"/>
        <v>2.0288928648458976E-3</v>
      </c>
      <c r="AO185" s="146">
        <f t="shared" si="137"/>
        <v>64256.888288906317</v>
      </c>
      <c r="AP185" s="75">
        <v>12.666666666666666</v>
      </c>
      <c r="AQ185" s="28">
        <f t="shared" si="138"/>
        <v>1.5948293952239045E-3</v>
      </c>
      <c r="AR185" s="148">
        <f t="shared" si="139"/>
        <v>151534.17158954116</v>
      </c>
      <c r="AS185" s="25">
        <v>82.666666666666671</v>
      </c>
      <c r="AT185" s="56">
        <f t="shared" si="140"/>
        <v>1.9041622837662499E-3</v>
      </c>
      <c r="AU185" s="146">
        <f t="shared" si="141"/>
        <v>241232.2754927252</v>
      </c>
      <c r="AV185" s="77">
        <v>63.777777777777779</v>
      </c>
      <c r="AW185" s="28">
        <f t="shared" si="142"/>
        <v>1.6513661170743782E-3</v>
      </c>
      <c r="AX185" s="148">
        <f t="shared" si="143"/>
        <v>209206.33156619139</v>
      </c>
      <c r="AY185" s="59">
        <v>191</v>
      </c>
      <c r="AZ185" s="28">
        <f t="shared" si="144"/>
        <v>2.0029362416107382E-3</v>
      </c>
      <c r="BA185" s="148">
        <f t="shared" si="145"/>
        <v>190310.81633439596</v>
      </c>
      <c r="BB185" s="150">
        <f t="shared" si="146"/>
        <v>856540.48327176005</v>
      </c>
      <c r="BC185" s="45">
        <f t="shared" si="147"/>
        <v>52.892459137443502</v>
      </c>
      <c r="BD185" s="155">
        <f t="shared" si="148"/>
        <v>4492748.1286419509</v>
      </c>
      <c r="BE185" s="146">
        <v>1875662</v>
      </c>
      <c r="BF185" s="146">
        <f t="shared" si="149"/>
        <v>0</v>
      </c>
      <c r="BG185" s="146">
        <f t="shared" si="150"/>
        <v>2617086.1286419509</v>
      </c>
      <c r="BH185" s="56">
        <f t="shared" si="151"/>
        <v>1.5476380775081683E-3</v>
      </c>
      <c r="BI185" s="1">
        <f t="shared" si="152"/>
        <v>-1349.5490134946822</v>
      </c>
      <c r="BJ185" s="155">
        <f t="shared" si="153"/>
        <v>4491398.5796284564</v>
      </c>
      <c r="BK185" s="63">
        <v>7</v>
      </c>
      <c r="BL185" s="1">
        <f t="shared" si="154"/>
        <v>0</v>
      </c>
      <c r="BM185" s="106">
        <v>614</v>
      </c>
      <c r="BN185" s="21">
        <f t="shared" si="155"/>
        <v>0</v>
      </c>
      <c r="BO185" s="150">
        <f t="shared" si="156"/>
        <v>4491398.5796284564</v>
      </c>
      <c r="BP185" s="146">
        <f t="shared" si="157"/>
        <v>4491398.5796284564</v>
      </c>
      <c r="BQ185" s="56">
        <f t="shared" si="158"/>
        <v>1.4378671261619711E-3</v>
      </c>
      <c r="BR185" s="158">
        <f t="shared" si="159"/>
        <v>9358.7269288473326</v>
      </c>
      <c r="BS185" s="159">
        <f t="shared" si="162"/>
        <v>4500757</v>
      </c>
      <c r="BT185" s="66">
        <f t="shared" si="160"/>
        <v>277.92744226256639</v>
      </c>
      <c r="BU185" s="160"/>
    </row>
    <row r="186" spans="1:73" ht="15.6" x14ac:dyDescent="0.3">
      <c r="A186" s="2" t="s">
        <v>337</v>
      </c>
      <c r="B186" s="8" t="s">
        <v>38</v>
      </c>
      <c r="C186" s="138">
        <v>89313</v>
      </c>
      <c r="D186" s="142">
        <v>0</v>
      </c>
      <c r="E186" s="143">
        <f>C186/($C$7+$C$147+$C$98+$C$81+$C$186+$C$208+$C$231+$C$247+$C$265)*$E$6</f>
        <v>22385909.482187774</v>
      </c>
      <c r="F186" s="144">
        <v>0</v>
      </c>
      <c r="G186" s="143">
        <v>0</v>
      </c>
      <c r="H186" s="143">
        <v>0</v>
      </c>
      <c r="I186" s="144">
        <v>0</v>
      </c>
      <c r="J186" s="143">
        <f t="shared" si="114"/>
        <v>22385909.482187774</v>
      </c>
      <c r="K186" s="33">
        <f t="shared" si="115"/>
        <v>250.64558890853263</v>
      </c>
      <c r="L186" s="25">
        <v>62315</v>
      </c>
      <c r="M186" s="28">
        <f t="shared" si="116"/>
        <v>1.9175403786646054E-2</v>
      </c>
      <c r="N186" s="146">
        <f t="shared" si="117"/>
        <v>2429271.0387032796</v>
      </c>
      <c r="O186" s="30">
        <v>18007</v>
      </c>
      <c r="P186" s="30">
        <v>11599</v>
      </c>
      <c r="Q186" s="30">
        <f t="shared" si="161"/>
        <v>23806.5</v>
      </c>
      <c r="R186" s="28">
        <f t="shared" si="118"/>
        <v>2.3929208983668251E-2</v>
      </c>
      <c r="S186" s="148">
        <f t="shared" si="119"/>
        <v>3031515.5294714738</v>
      </c>
      <c r="T186" s="150">
        <f t="shared" si="120"/>
        <v>5460786.5681747533</v>
      </c>
      <c r="U186" s="1">
        <f t="shared" si="121"/>
        <v>61.142124530300777</v>
      </c>
      <c r="V186" s="151">
        <v>466615321.22999686</v>
      </c>
      <c r="W186" s="40">
        <f t="shared" si="122"/>
        <v>17.095049403806851</v>
      </c>
      <c r="X186" s="28">
        <f t="shared" si="123"/>
        <v>1.2226279188064737E-2</v>
      </c>
      <c r="Y186" s="67">
        <f t="shared" si="124"/>
        <v>5224.4949921063771</v>
      </c>
      <c r="Z186" s="148">
        <f t="shared" si="125"/>
        <v>7357363.9196725385</v>
      </c>
      <c r="AA186" s="152">
        <v>126499058.84349999</v>
      </c>
      <c r="AB186" s="40">
        <f t="shared" si="126"/>
        <v>63.058271278275832</v>
      </c>
      <c r="AC186" s="40">
        <f t="shared" si="127"/>
        <v>1.2470695138943571E-2</v>
      </c>
      <c r="AD186" s="72">
        <f t="shared" si="128"/>
        <v>1416.356620463986</v>
      </c>
      <c r="AE186" s="146">
        <f t="shared" si="129"/>
        <v>4423635.8692986257</v>
      </c>
      <c r="AF186" s="150">
        <f t="shared" si="130"/>
        <v>11780999.788971163</v>
      </c>
      <c r="AG186" s="45">
        <f t="shared" si="131"/>
        <v>131.90688689184287</v>
      </c>
      <c r="AH186" s="25">
        <v>3545.3917000000001</v>
      </c>
      <c r="AI186" s="28">
        <f t="shared" si="132"/>
        <v>3.8002989909113041E-3</v>
      </c>
      <c r="AJ186" s="146">
        <f t="shared" si="133"/>
        <v>722177.75908182864</v>
      </c>
      <c r="AK186" s="150">
        <f t="shared" si="134"/>
        <v>722177.75908182864</v>
      </c>
      <c r="AL186" s="1">
        <f t="shared" si="135"/>
        <v>8.0859198446119667</v>
      </c>
      <c r="AM186" s="50">
        <v>15281.138888888889</v>
      </c>
      <c r="AN186" s="28">
        <f t="shared" si="136"/>
        <v>1.5369547944118564E-2</v>
      </c>
      <c r="AO186" s="146">
        <f t="shared" si="137"/>
        <v>486767.6073035174</v>
      </c>
      <c r="AP186" s="75">
        <v>140</v>
      </c>
      <c r="AQ186" s="28">
        <f t="shared" si="138"/>
        <v>1.7627061736685261E-2</v>
      </c>
      <c r="AR186" s="148">
        <f t="shared" si="139"/>
        <v>1674851.3702001919</v>
      </c>
      <c r="AS186" s="25">
        <v>780.75</v>
      </c>
      <c r="AT186" s="56">
        <f t="shared" si="140"/>
        <v>1.7983968182062493E-2</v>
      </c>
      <c r="AU186" s="146">
        <f t="shared" si="141"/>
        <v>2278331.8438420785</v>
      </c>
      <c r="AV186" s="77">
        <v>1308.8611111111111</v>
      </c>
      <c r="AW186" s="28">
        <f t="shared" si="142"/>
        <v>3.3889686441823878E-2</v>
      </c>
      <c r="AX186" s="148">
        <f t="shared" si="143"/>
        <v>4293376.8018586114</v>
      </c>
      <c r="AY186" s="59">
        <v>2272</v>
      </c>
      <c r="AZ186" s="28">
        <f t="shared" si="144"/>
        <v>2.38255033557047E-2</v>
      </c>
      <c r="BA186" s="148">
        <f t="shared" si="145"/>
        <v>2263801.9618416107</v>
      </c>
      <c r="BB186" s="150">
        <f t="shared" si="146"/>
        <v>10997129.58504601</v>
      </c>
      <c r="BC186" s="45">
        <f t="shared" si="147"/>
        <v>123.13022275644094</v>
      </c>
      <c r="BD186" s="155">
        <f t="shared" si="148"/>
        <v>51347003.183461525</v>
      </c>
      <c r="BE186" s="146">
        <v>21067661</v>
      </c>
      <c r="BF186" s="146">
        <f t="shared" si="149"/>
        <v>0</v>
      </c>
      <c r="BG186" s="146">
        <f t="shared" si="150"/>
        <v>30279342.183461525</v>
      </c>
      <c r="BH186" s="56">
        <f t="shared" si="151"/>
        <v>1.7905968937041276E-2</v>
      </c>
      <c r="BI186" s="1">
        <f t="shared" si="152"/>
        <v>-15614.104528597667</v>
      </c>
      <c r="BJ186" s="155">
        <f t="shared" si="153"/>
        <v>51331389.078932926</v>
      </c>
      <c r="BK186" s="63">
        <v>6.8</v>
      </c>
      <c r="BL186" s="1">
        <f t="shared" si="154"/>
        <v>0</v>
      </c>
      <c r="BM186" s="106">
        <v>1100</v>
      </c>
      <c r="BN186" s="21">
        <f t="shared" si="155"/>
        <v>0</v>
      </c>
      <c r="BO186" s="150">
        <f t="shared" si="156"/>
        <v>51331389.078932926</v>
      </c>
      <c r="BP186" s="146">
        <f t="shared" si="157"/>
        <v>51331389.078932926</v>
      </c>
      <c r="BQ186" s="56">
        <f t="shared" si="158"/>
        <v>1.6433125581772103E-2</v>
      </c>
      <c r="BR186" s="158">
        <f t="shared" si="159"/>
        <v>106959.2120919915</v>
      </c>
      <c r="BS186" s="159">
        <f t="shared" si="162"/>
        <v>51438348</v>
      </c>
      <c r="BT186" s="66">
        <f t="shared" si="160"/>
        <v>575.93349232474554</v>
      </c>
      <c r="BU186" s="160"/>
    </row>
    <row r="187" spans="1:73" ht="15.6" x14ac:dyDescent="0.3">
      <c r="A187" s="2" t="s">
        <v>356</v>
      </c>
      <c r="B187" s="8" t="s">
        <v>57</v>
      </c>
      <c r="C187" s="138">
        <v>10396</v>
      </c>
      <c r="D187" s="142">
        <v>0</v>
      </c>
      <c r="E187" s="143">
        <v>0</v>
      </c>
      <c r="F187" s="144">
        <v>0</v>
      </c>
      <c r="G187" s="143">
        <v>0</v>
      </c>
      <c r="H187" s="143">
        <v>0</v>
      </c>
      <c r="I187" s="144">
        <v>0</v>
      </c>
      <c r="J187" s="143">
        <f t="shared" si="114"/>
        <v>0</v>
      </c>
      <c r="K187" s="33">
        <f t="shared" si="115"/>
        <v>0</v>
      </c>
      <c r="L187" s="25">
        <v>3063</v>
      </c>
      <c r="M187" s="28">
        <f t="shared" si="116"/>
        <v>9.4253810155655725E-4</v>
      </c>
      <c r="N187" s="146">
        <f t="shared" si="117"/>
        <v>119407.16025913737</v>
      </c>
      <c r="O187" s="30">
        <v>0</v>
      </c>
      <c r="P187" s="30">
        <v>196.5</v>
      </c>
      <c r="Q187" s="30">
        <f t="shared" si="161"/>
        <v>98.25</v>
      </c>
      <c r="R187" s="28">
        <f t="shared" si="118"/>
        <v>9.8756422936820007E-5</v>
      </c>
      <c r="S187" s="148">
        <f t="shared" si="119"/>
        <v>12511.137746857887</v>
      </c>
      <c r="T187" s="150">
        <f t="shared" si="120"/>
        <v>131918.29800599525</v>
      </c>
      <c r="U187" s="1">
        <f t="shared" si="121"/>
        <v>12.689332243747138</v>
      </c>
      <c r="V187" s="151">
        <v>50679832.259999909</v>
      </c>
      <c r="W187" s="40">
        <f t="shared" si="122"/>
        <v>2.1325409177666486</v>
      </c>
      <c r="X187" s="28">
        <f t="shared" si="123"/>
        <v>1.5251807716203918E-3</v>
      </c>
      <c r="Y187" s="67">
        <f t="shared" si="124"/>
        <v>4874.9357695267327</v>
      </c>
      <c r="Z187" s="148">
        <f t="shared" si="125"/>
        <v>917802.53072025441</v>
      </c>
      <c r="AA187" s="152">
        <v>18436760.490399998</v>
      </c>
      <c r="AB187" s="40">
        <f t="shared" si="126"/>
        <v>5.8620285302439923</v>
      </c>
      <c r="AC187" s="40">
        <f t="shared" si="127"/>
        <v>1.1593018523114373E-3</v>
      </c>
      <c r="AD187" s="72">
        <f t="shared" si="128"/>
        <v>1773.4475269719121</v>
      </c>
      <c r="AE187" s="146">
        <f t="shared" si="129"/>
        <v>411230.42461477796</v>
      </c>
      <c r="AF187" s="150">
        <f t="shared" si="130"/>
        <v>1329032.9553350324</v>
      </c>
      <c r="AG187" s="45">
        <f t="shared" si="131"/>
        <v>127.84079985908353</v>
      </c>
      <c r="AH187" s="25">
        <v>2628.7721999999999</v>
      </c>
      <c r="AI187" s="28">
        <f t="shared" si="132"/>
        <v>2.8177761963496693E-3</v>
      </c>
      <c r="AJ187" s="146">
        <f t="shared" si="133"/>
        <v>535467.15770012338</v>
      </c>
      <c r="AK187" s="150">
        <f t="shared" si="134"/>
        <v>535467.15770012338</v>
      </c>
      <c r="AL187" s="1">
        <f t="shared" si="135"/>
        <v>51.507037100819872</v>
      </c>
      <c r="AM187" s="50">
        <v>1458.5277777777778</v>
      </c>
      <c r="AN187" s="28">
        <f t="shared" si="136"/>
        <v>1.4669660927356589E-3</v>
      </c>
      <c r="AO187" s="146">
        <f t="shared" si="137"/>
        <v>46460.154687215698</v>
      </c>
      <c r="AP187" s="75">
        <v>10</v>
      </c>
      <c r="AQ187" s="28">
        <f t="shared" si="138"/>
        <v>1.2590758383346616E-3</v>
      </c>
      <c r="AR187" s="148">
        <f t="shared" si="139"/>
        <v>119632.24072858514</v>
      </c>
      <c r="AS187" s="25">
        <v>49.083333333333336</v>
      </c>
      <c r="AT187" s="56">
        <f t="shared" si="140"/>
        <v>1.1305963559862108E-3</v>
      </c>
      <c r="AU187" s="146">
        <f t="shared" si="141"/>
        <v>143231.66357380556</v>
      </c>
      <c r="AV187" s="77">
        <v>40.472222222222221</v>
      </c>
      <c r="AW187" s="28">
        <f t="shared" si="142"/>
        <v>1.04792701767307E-3</v>
      </c>
      <c r="AX187" s="148">
        <f t="shared" si="143"/>
        <v>132758.5475139115</v>
      </c>
      <c r="AY187" s="59">
        <v>85</v>
      </c>
      <c r="AZ187" s="28">
        <f t="shared" si="144"/>
        <v>8.9135906040268458E-4</v>
      </c>
      <c r="BA187" s="148">
        <f t="shared" si="145"/>
        <v>84693.295227348994</v>
      </c>
      <c r="BB187" s="150">
        <f t="shared" si="146"/>
        <v>526775.90173086687</v>
      </c>
      <c r="BC187" s="45">
        <f t="shared" si="147"/>
        <v>50.67101786560859</v>
      </c>
      <c r="BD187" s="155">
        <f t="shared" si="148"/>
        <v>2523194.3127720179</v>
      </c>
      <c r="BE187" s="146">
        <v>1134339</v>
      </c>
      <c r="BF187" s="146">
        <f t="shared" si="149"/>
        <v>0</v>
      </c>
      <c r="BG187" s="146">
        <f t="shared" si="150"/>
        <v>1388855.3127720179</v>
      </c>
      <c r="BH187" s="56">
        <f t="shared" si="151"/>
        <v>8.2131242937383731E-4</v>
      </c>
      <c r="BI187" s="1">
        <f t="shared" si="152"/>
        <v>-716.18900758567884</v>
      </c>
      <c r="BJ187" s="155">
        <f t="shared" si="153"/>
        <v>2522478.123764432</v>
      </c>
      <c r="BK187" s="63">
        <v>8</v>
      </c>
      <c r="BL187" s="1">
        <f t="shared" si="154"/>
        <v>0</v>
      </c>
      <c r="BM187" s="106">
        <v>913</v>
      </c>
      <c r="BN187" s="21">
        <f t="shared" si="155"/>
        <v>0</v>
      </c>
      <c r="BO187" s="150">
        <f t="shared" si="156"/>
        <v>2522478.123764432</v>
      </c>
      <c r="BP187" s="146">
        <f t="shared" si="157"/>
        <v>2522478.123764432</v>
      </c>
      <c r="BQ187" s="56">
        <f t="shared" si="158"/>
        <v>8.075409711074098E-4</v>
      </c>
      <c r="BR187" s="158">
        <f t="shared" si="159"/>
        <v>5256.0875027607435</v>
      </c>
      <c r="BS187" s="159">
        <f t="shared" si="162"/>
        <v>2527734</v>
      </c>
      <c r="BT187" s="66">
        <f t="shared" si="160"/>
        <v>243.14486340900345</v>
      </c>
      <c r="BU187" s="160"/>
    </row>
    <row r="188" spans="1:73" ht="15.6" x14ac:dyDescent="0.3">
      <c r="A188" s="2" t="s">
        <v>384</v>
      </c>
      <c r="B188" s="8" t="s">
        <v>85</v>
      </c>
      <c r="C188" s="138">
        <v>20299</v>
      </c>
      <c r="D188" s="142">
        <v>0</v>
      </c>
      <c r="E188" s="143">
        <v>0</v>
      </c>
      <c r="F188" s="144">
        <v>0</v>
      </c>
      <c r="G188" s="143">
        <v>0</v>
      </c>
      <c r="H188" s="143">
        <v>0</v>
      </c>
      <c r="I188" s="144">
        <v>0</v>
      </c>
      <c r="J188" s="143">
        <f t="shared" si="114"/>
        <v>0</v>
      </c>
      <c r="K188" s="33">
        <f t="shared" si="115"/>
        <v>0</v>
      </c>
      <c r="L188" s="25">
        <v>7030</v>
      </c>
      <c r="M188" s="28">
        <f t="shared" si="116"/>
        <v>2.1632526457533779E-3</v>
      </c>
      <c r="N188" s="146">
        <f t="shared" si="117"/>
        <v>274055.61104202922</v>
      </c>
      <c r="O188" s="30">
        <v>0</v>
      </c>
      <c r="P188" s="30">
        <v>2171</v>
      </c>
      <c r="Q188" s="30">
        <f t="shared" si="161"/>
        <v>1085.5</v>
      </c>
      <c r="R188" s="28">
        <f t="shared" si="118"/>
        <v>1.091095135856673E-3</v>
      </c>
      <c r="S188" s="148">
        <f t="shared" si="119"/>
        <v>138227.37938131538</v>
      </c>
      <c r="T188" s="150">
        <f t="shared" si="120"/>
        <v>412282.9904233446</v>
      </c>
      <c r="U188" s="1">
        <f t="shared" si="121"/>
        <v>20.310507435013776</v>
      </c>
      <c r="V188" s="151">
        <v>141158197.50999999</v>
      </c>
      <c r="W188" s="40">
        <f t="shared" si="122"/>
        <v>2.9190610837235251</v>
      </c>
      <c r="X188" s="28">
        <f t="shared" si="123"/>
        <v>2.0876953867516221E-3</v>
      </c>
      <c r="Y188" s="67">
        <f t="shared" si="124"/>
        <v>6953.9483477018566</v>
      </c>
      <c r="Z188" s="148">
        <f t="shared" si="125"/>
        <v>1256304.9213490495</v>
      </c>
      <c r="AA188" s="152">
        <v>30633009.022699997</v>
      </c>
      <c r="AB188" s="40">
        <f t="shared" si="126"/>
        <v>13.451156583888276</v>
      </c>
      <c r="AC188" s="40">
        <f t="shared" si="127"/>
        <v>2.6601628878090439E-3</v>
      </c>
      <c r="AD188" s="72">
        <f t="shared" si="128"/>
        <v>1509.0895621804027</v>
      </c>
      <c r="AE188" s="146">
        <f t="shared" si="129"/>
        <v>943619.56872325332</v>
      </c>
      <c r="AF188" s="150">
        <f t="shared" si="130"/>
        <v>2199924.490072303</v>
      </c>
      <c r="AG188" s="45">
        <f t="shared" si="131"/>
        <v>108.37600325495359</v>
      </c>
      <c r="AH188" s="25">
        <v>2387.0817000000002</v>
      </c>
      <c r="AI188" s="28">
        <f t="shared" si="132"/>
        <v>2.5587085838026983E-3</v>
      </c>
      <c r="AJ188" s="146">
        <f t="shared" si="133"/>
        <v>486236.06606041361</v>
      </c>
      <c r="AK188" s="150">
        <f t="shared" si="134"/>
        <v>486236.06606041361</v>
      </c>
      <c r="AL188" s="1">
        <f t="shared" si="135"/>
        <v>23.953695554481186</v>
      </c>
      <c r="AM188" s="50">
        <v>1823.75</v>
      </c>
      <c r="AN188" s="28">
        <f t="shared" si="136"/>
        <v>1.8343013087504462E-3</v>
      </c>
      <c r="AO188" s="146">
        <f t="shared" si="137"/>
        <v>58093.996152687199</v>
      </c>
      <c r="AP188" s="75">
        <v>5</v>
      </c>
      <c r="AQ188" s="28">
        <f t="shared" si="138"/>
        <v>6.2953791916733079E-4</v>
      </c>
      <c r="AR188" s="148">
        <f t="shared" si="139"/>
        <v>59816.120364292568</v>
      </c>
      <c r="AS188" s="25">
        <v>78.416666666666671</v>
      </c>
      <c r="AT188" s="56">
        <f t="shared" si="140"/>
        <v>1.8062668437742351E-3</v>
      </c>
      <c r="AU188" s="146">
        <f t="shared" si="141"/>
        <v>228830.21294219195</v>
      </c>
      <c r="AV188" s="77">
        <v>32.25</v>
      </c>
      <c r="AW188" s="28">
        <f t="shared" si="142"/>
        <v>8.3503312801539765E-4</v>
      </c>
      <c r="AX188" s="148">
        <f t="shared" si="143"/>
        <v>105787.69640607499</v>
      </c>
      <c r="AY188" s="59">
        <v>90</v>
      </c>
      <c r="AZ188" s="28">
        <f t="shared" si="144"/>
        <v>9.4379194630872488E-4</v>
      </c>
      <c r="BA188" s="148">
        <f t="shared" si="145"/>
        <v>89675.253770134223</v>
      </c>
      <c r="BB188" s="150">
        <f t="shared" si="146"/>
        <v>542203.27963538095</v>
      </c>
      <c r="BC188" s="45">
        <f t="shared" si="147"/>
        <v>26.710836969081281</v>
      </c>
      <c r="BD188" s="155">
        <f t="shared" si="148"/>
        <v>3640646.8261914421</v>
      </c>
      <c r="BE188" s="146">
        <v>2290983</v>
      </c>
      <c r="BF188" s="146">
        <f t="shared" si="149"/>
        <v>0</v>
      </c>
      <c r="BG188" s="146">
        <f t="shared" si="150"/>
        <v>1349663.8261914421</v>
      </c>
      <c r="BH188" s="56">
        <f t="shared" si="151"/>
        <v>7.9813618145351223E-4</v>
      </c>
      <c r="BI188" s="1">
        <f t="shared" si="152"/>
        <v>-695.97919046374409</v>
      </c>
      <c r="BJ188" s="155">
        <f t="shared" si="153"/>
        <v>3639950.8470009784</v>
      </c>
      <c r="BK188" s="63">
        <v>8</v>
      </c>
      <c r="BL188" s="1">
        <f t="shared" si="154"/>
        <v>0</v>
      </c>
      <c r="BM188" s="106">
        <v>755</v>
      </c>
      <c r="BN188" s="21">
        <f t="shared" si="155"/>
        <v>0</v>
      </c>
      <c r="BO188" s="150">
        <f t="shared" si="156"/>
        <v>3639950.8470009784</v>
      </c>
      <c r="BP188" s="146">
        <f t="shared" si="157"/>
        <v>3639950.8470009784</v>
      </c>
      <c r="BQ188" s="56">
        <f t="shared" si="158"/>
        <v>1.1652863959762583E-3</v>
      </c>
      <c r="BR188" s="158">
        <f t="shared" si="159"/>
        <v>7584.5653436366165</v>
      </c>
      <c r="BS188" s="159">
        <f t="shared" si="162"/>
        <v>3647535</v>
      </c>
      <c r="BT188" s="66">
        <f t="shared" si="160"/>
        <v>179.69037883639589</v>
      </c>
      <c r="BU188" s="160"/>
    </row>
    <row r="189" spans="1:73" ht="15.6" x14ac:dyDescent="0.3">
      <c r="A189" s="2" t="s">
        <v>530</v>
      </c>
      <c r="B189" s="8" t="s">
        <v>233</v>
      </c>
      <c r="C189" s="138">
        <v>11981</v>
      </c>
      <c r="D189" s="142">
        <v>0</v>
      </c>
      <c r="E189" s="143">
        <v>0</v>
      </c>
      <c r="F189" s="144">
        <v>0</v>
      </c>
      <c r="G189" s="143">
        <v>0</v>
      </c>
      <c r="H189" s="143">
        <v>0</v>
      </c>
      <c r="I189" s="144">
        <v>0</v>
      </c>
      <c r="J189" s="143">
        <f t="shared" si="114"/>
        <v>0</v>
      </c>
      <c r="K189" s="33">
        <f t="shared" si="115"/>
        <v>0</v>
      </c>
      <c r="L189" s="25">
        <v>7656</v>
      </c>
      <c r="M189" s="28">
        <f t="shared" si="116"/>
        <v>2.3558836779356846E-3</v>
      </c>
      <c r="N189" s="146">
        <f t="shared" si="117"/>
        <v>298459.42505516019</v>
      </c>
      <c r="O189" s="30">
        <v>2750</v>
      </c>
      <c r="P189" s="30">
        <v>225</v>
      </c>
      <c r="Q189" s="30">
        <f t="shared" si="161"/>
        <v>2862.5</v>
      </c>
      <c r="R189" s="28">
        <f t="shared" si="118"/>
        <v>2.877254561390812E-3</v>
      </c>
      <c r="S189" s="148">
        <f t="shared" si="119"/>
        <v>364510.24733211909</v>
      </c>
      <c r="T189" s="150">
        <f t="shared" si="120"/>
        <v>662969.67238727934</v>
      </c>
      <c r="U189" s="1">
        <f t="shared" si="121"/>
        <v>55.3350865860345</v>
      </c>
      <c r="V189" s="151">
        <v>77381910.079999998</v>
      </c>
      <c r="W189" s="40">
        <f t="shared" si="122"/>
        <v>1.8550118606738843</v>
      </c>
      <c r="X189" s="28">
        <f t="shared" si="123"/>
        <v>1.3266936157973217E-3</v>
      </c>
      <c r="Y189" s="67">
        <f t="shared" si="124"/>
        <v>6458.7188114514647</v>
      </c>
      <c r="Z189" s="148">
        <f t="shared" si="125"/>
        <v>798359.63101969298</v>
      </c>
      <c r="AA189" s="152">
        <v>14784913.8563</v>
      </c>
      <c r="AB189" s="40">
        <f t="shared" si="126"/>
        <v>9.708839861710409</v>
      </c>
      <c r="AC189" s="40">
        <f t="shared" si="127"/>
        <v>1.9200650384769648E-3</v>
      </c>
      <c r="AD189" s="72">
        <f t="shared" si="128"/>
        <v>1234.0300355813372</v>
      </c>
      <c r="AE189" s="146">
        <f t="shared" si="129"/>
        <v>681090.22640356771</v>
      </c>
      <c r="AF189" s="150">
        <f t="shared" si="130"/>
        <v>1479449.8574232608</v>
      </c>
      <c r="AG189" s="45">
        <f t="shared" si="131"/>
        <v>123.48300287315423</v>
      </c>
      <c r="AH189" s="25">
        <v>740.35469999999998</v>
      </c>
      <c r="AI189" s="28">
        <f t="shared" si="132"/>
        <v>7.9358487225161638E-4</v>
      </c>
      <c r="AJ189" s="146">
        <f t="shared" si="133"/>
        <v>150806.38288054307</v>
      </c>
      <c r="AK189" s="150">
        <f t="shared" si="134"/>
        <v>150806.38288054307</v>
      </c>
      <c r="AL189" s="1">
        <f t="shared" si="135"/>
        <v>12.587128193017534</v>
      </c>
      <c r="AM189" s="50">
        <v>1076.1944444444443</v>
      </c>
      <c r="AN189" s="28">
        <f t="shared" si="136"/>
        <v>1.0824207692471028E-3</v>
      </c>
      <c r="AO189" s="146">
        <f t="shared" si="137"/>
        <v>34281.253414721803</v>
      </c>
      <c r="AP189" s="75">
        <v>9.3333333333333339</v>
      </c>
      <c r="AQ189" s="28">
        <f t="shared" si="138"/>
        <v>1.1751374491123508E-3</v>
      </c>
      <c r="AR189" s="148">
        <f t="shared" si="139"/>
        <v>111656.75801334612</v>
      </c>
      <c r="AS189" s="25">
        <v>41.416666666666664</v>
      </c>
      <c r="AT189" s="56">
        <f t="shared" si="140"/>
        <v>9.5400066031434084E-4</v>
      </c>
      <c r="AU189" s="146">
        <f t="shared" si="141"/>
        <v>120859.31544343186</v>
      </c>
      <c r="AV189" s="77">
        <v>41.805555555555557</v>
      </c>
      <c r="AW189" s="28">
        <f t="shared" si="142"/>
        <v>1.082450351131071E-3</v>
      </c>
      <c r="AX189" s="148">
        <f t="shared" si="143"/>
        <v>137132.19904491203</v>
      </c>
      <c r="AY189" s="59">
        <v>152</v>
      </c>
      <c r="AZ189" s="28">
        <f t="shared" si="144"/>
        <v>1.5939597315436241E-3</v>
      </c>
      <c r="BA189" s="148">
        <f t="shared" si="145"/>
        <v>151451.53970067113</v>
      </c>
      <c r="BB189" s="150">
        <f t="shared" si="146"/>
        <v>555381.06561708287</v>
      </c>
      <c r="BC189" s="45">
        <f t="shared" si="147"/>
        <v>46.355151124036631</v>
      </c>
      <c r="BD189" s="155">
        <f t="shared" si="148"/>
        <v>2848606.9783081664</v>
      </c>
      <c r="BE189" s="146">
        <v>1290160</v>
      </c>
      <c r="BF189" s="146">
        <f t="shared" si="149"/>
        <v>0</v>
      </c>
      <c r="BG189" s="146">
        <f t="shared" si="150"/>
        <v>1558446.9783081664</v>
      </c>
      <c r="BH189" s="56">
        <f t="shared" si="151"/>
        <v>9.2160202868785427E-4</v>
      </c>
      <c r="BI189" s="1">
        <f t="shared" si="152"/>
        <v>-803.64209612426464</v>
      </c>
      <c r="BJ189" s="155">
        <f t="shared" si="153"/>
        <v>2847803.3362120423</v>
      </c>
      <c r="BK189" s="63">
        <v>7.5</v>
      </c>
      <c r="BL189" s="1">
        <f t="shared" si="154"/>
        <v>0</v>
      </c>
      <c r="BM189" s="106">
        <v>945</v>
      </c>
      <c r="BN189" s="21">
        <f t="shared" si="155"/>
        <v>0</v>
      </c>
      <c r="BO189" s="150">
        <f t="shared" si="156"/>
        <v>2847803.3362120423</v>
      </c>
      <c r="BP189" s="146">
        <f t="shared" si="157"/>
        <v>2847803.3362120423</v>
      </c>
      <c r="BQ189" s="56">
        <f t="shared" si="158"/>
        <v>9.1168991714211554E-4</v>
      </c>
      <c r="BR189" s="158">
        <f t="shared" si="159"/>
        <v>5933.9676268218536</v>
      </c>
      <c r="BS189" s="159">
        <f t="shared" si="162"/>
        <v>2853737</v>
      </c>
      <c r="BT189" s="66">
        <f t="shared" si="160"/>
        <v>238.1885485351807</v>
      </c>
      <c r="BU189" s="160"/>
    </row>
    <row r="190" spans="1:73" ht="15.6" x14ac:dyDescent="0.3">
      <c r="A190" s="2" t="s">
        <v>464</v>
      </c>
      <c r="B190" s="8" t="s">
        <v>165</v>
      </c>
      <c r="C190" s="138">
        <v>34417</v>
      </c>
      <c r="D190" s="142">
        <v>0</v>
      </c>
      <c r="E190" s="143">
        <v>0</v>
      </c>
      <c r="F190" s="144">
        <v>0</v>
      </c>
      <c r="G190" s="143">
        <v>0</v>
      </c>
      <c r="H190" s="143">
        <v>0</v>
      </c>
      <c r="I190" s="144">
        <v>0</v>
      </c>
      <c r="J190" s="143">
        <f t="shared" si="114"/>
        <v>0</v>
      </c>
      <c r="K190" s="33">
        <f t="shared" si="115"/>
        <v>0</v>
      </c>
      <c r="L190" s="25">
        <v>14098</v>
      </c>
      <c r="M190" s="28">
        <f t="shared" si="116"/>
        <v>4.3381985490513692E-3</v>
      </c>
      <c r="N190" s="146">
        <f t="shared" si="117"/>
        <v>549592.60376536683</v>
      </c>
      <c r="O190" s="30">
        <v>2413</v>
      </c>
      <c r="P190" s="30">
        <v>2278</v>
      </c>
      <c r="Q190" s="30">
        <f t="shared" si="161"/>
        <v>3552</v>
      </c>
      <c r="R190" s="28">
        <f t="shared" si="118"/>
        <v>3.5703085422044245E-3</v>
      </c>
      <c r="S190" s="148">
        <f t="shared" si="119"/>
        <v>452311.05625281652</v>
      </c>
      <c r="T190" s="150">
        <f t="shared" si="120"/>
        <v>1001903.6600181833</v>
      </c>
      <c r="U190" s="1">
        <f t="shared" si="121"/>
        <v>29.11072028410911</v>
      </c>
      <c r="V190" s="151">
        <v>121979747.200001</v>
      </c>
      <c r="W190" s="40">
        <f t="shared" si="122"/>
        <v>9.7108734539170314</v>
      </c>
      <c r="X190" s="28">
        <f t="shared" si="123"/>
        <v>6.9451598063891501E-3</v>
      </c>
      <c r="Y190" s="67">
        <f t="shared" si="124"/>
        <v>3544.1714036668218</v>
      </c>
      <c r="Z190" s="148">
        <f t="shared" si="125"/>
        <v>4179363.761443404</v>
      </c>
      <c r="AA190" s="152">
        <v>35692118.702100001</v>
      </c>
      <c r="AB190" s="40">
        <f t="shared" si="126"/>
        <v>33.187435548069786</v>
      </c>
      <c r="AC190" s="40">
        <f t="shared" si="127"/>
        <v>6.5633006229572806E-3</v>
      </c>
      <c r="AD190" s="72">
        <f t="shared" si="128"/>
        <v>1037.0490949850364</v>
      </c>
      <c r="AE190" s="146">
        <f t="shared" si="129"/>
        <v>2328150.2541135303</v>
      </c>
      <c r="AF190" s="150">
        <f t="shared" si="130"/>
        <v>6507514.0155569343</v>
      </c>
      <c r="AG190" s="45">
        <f t="shared" si="131"/>
        <v>189.07847911081541</v>
      </c>
      <c r="AH190" s="25">
        <v>1699.8173999999999</v>
      </c>
      <c r="AI190" s="28">
        <f t="shared" si="132"/>
        <v>1.8220312158889174E-3</v>
      </c>
      <c r="AJ190" s="146">
        <f t="shared" si="133"/>
        <v>346243.92017962364</v>
      </c>
      <c r="AK190" s="150">
        <f t="shared" si="134"/>
        <v>346243.92017962364</v>
      </c>
      <c r="AL190" s="1">
        <f t="shared" si="135"/>
        <v>10.060258598356151</v>
      </c>
      <c r="AM190" s="50">
        <v>8037.9444444444443</v>
      </c>
      <c r="AN190" s="28">
        <f t="shared" si="136"/>
        <v>8.0844479858027812E-3</v>
      </c>
      <c r="AO190" s="146">
        <f t="shared" si="137"/>
        <v>256041.84434876981</v>
      </c>
      <c r="AP190" s="75">
        <v>54</v>
      </c>
      <c r="AQ190" s="28">
        <f t="shared" si="138"/>
        <v>6.7990095270071722E-3</v>
      </c>
      <c r="AR190" s="148">
        <f t="shared" si="139"/>
        <v>646014.09993435966</v>
      </c>
      <c r="AS190" s="25">
        <v>311.08333333333337</v>
      </c>
      <c r="AT190" s="56">
        <f t="shared" si="140"/>
        <v>7.1655623037292452E-3</v>
      </c>
      <c r="AU190" s="146">
        <f t="shared" si="141"/>
        <v>907782.34315962018</v>
      </c>
      <c r="AV190" s="77">
        <v>181.05555555555554</v>
      </c>
      <c r="AW190" s="28">
        <f t="shared" si="142"/>
        <v>4.6879809891510436E-3</v>
      </c>
      <c r="AX190" s="148">
        <f t="shared" si="143"/>
        <v>593905.43081377842</v>
      </c>
      <c r="AY190" s="59">
        <v>695</v>
      </c>
      <c r="AZ190" s="28">
        <f t="shared" si="144"/>
        <v>7.2881711409395972E-3</v>
      </c>
      <c r="BA190" s="148">
        <f t="shared" si="145"/>
        <v>692492.23744714761</v>
      </c>
      <c r="BB190" s="150">
        <f t="shared" si="146"/>
        <v>3096235.9557036753</v>
      </c>
      <c r="BC190" s="45">
        <f t="shared" si="147"/>
        <v>89.962401014140553</v>
      </c>
      <c r="BD190" s="155">
        <f t="shared" si="148"/>
        <v>10951897.551458417</v>
      </c>
      <c r="BE190" s="146">
        <v>6524290</v>
      </c>
      <c r="BF190" s="146">
        <f t="shared" si="149"/>
        <v>0</v>
      </c>
      <c r="BG190" s="146">
        <f t="shared" si="150"/>
        <v>4427607.5514584165</v>
      </c>
      <c r="BH190" s="56">
        <f t="shared" si="151"/>
        <v>2.6183066594203156E-3</v>
      </c>
      <c r="BI190" s="1">
        <f t="shared" si="152"/>
        <v>-2283.1779733259982</v>
      </c>
      <c r="BJ190" s="155">
        <f t="shared" si="153"/>
        <v>10949614.37348509</v>
      </c>
      <c r="BK190" s="63">
        <v>8</v>
      </c>
      <c r="BL190" s="1">
        <f t="shared" si="154"/>
        <v>0</v>
      </c>
      <c r="BM190" s="106">
        <v>1134</v>
      </c>
      <c r="BN190" s="21">
        <f t="shared" si="155"/>
        <v>0</v>
      </c>
      <c r="BO190" s="150">
        <f t="shared" si="156"/>
        <v>10949614.37348509</v>
      </c>
      <c r="BP190" s="146">
        <f t="shared" si="157"/>
        <v>10949614.37348509</v>
      </c>
      <c r="BQ190" s="56">
        <f t="shared" si="158"/>
        <v>3.5053870799164797E-3</v>
      </c>
      <c r="BR190" s="158">
        <f t="shared" si="159"/>
        <v>22815.710759321159</v>
      </c>
      <c r="BS190" s="159">
        <f t="shared" si="162"/>
        <v>10972430</v>
      </c>
      <c r="BT190" s="66">
        <f t="shared" si="160"/>
        <v>318.8084376906761</v>
      </c>
      <c r="BU190" s="160"/>
    </row>
    <row r="191" spans="1:73" ht="15.6" x14ac:dyDescent="0.3">
      <c r="A191" s="2" t="s">
        <v>385</v>
      </c>
      <c r="B191" s="8" t="s">
        <v>86</v>
      </c>
      <c r="C191" s="138">
        <v>18029</v>
      </c>
      <c r="D191" s="142">
        <v>0</v>
      </c>
      <c r="E191" s="143">
        <v>0</v>
      </c>
      <c r="F191" s="144">
        <v>0</v>
      </c>
      <c r="G191" s="143">
        <v>0</v>
      </c>
      <c r="H191" s="143">
        <v>0</v>
      </c>
      <c r="I191" s="144">
        <v>0</v>
      </c>
      <c r="J191" s="143">
        <f t="shared" si="114"/>
        <v>0</v>
      </c>
      <c r="K191" s="33">
        <f t="shared" si="115"/>
        <v>0</v>
      </c>
      <c r="L191" s="25">
        <v>5220</v>
      </c>
      <c r="M191" s="28">
        <f t="shared" si="116"/>
        <v>1.6062843258652394E-3</v>
      </c>
      <c r="N191" s="146">
        <f t="shared" si="117"/>
        <v>203495.06253760922</v>
      </c>
      <c r="O191" s="30">
        <v>1617</v>
      </c>
      <c r="P191" s="30">
        <v>766</v>
      </c>
      <c r="Q191" s="30">
        <f t="shared" si="161"/>
        <v>2000</v>
      </c>
      <c r="R191" s="28">
        <f t="shared" si="118"/>
        <v>2.0103088638538423E-3</v>
      </c>
      <c r="S191" s="148">
        <f t="shared" si="119"/>
        <v>254679.64879100025</v>
      </c>
      <c r="T191" s="150">
        <f t="shared" si="120"/>
        <v>458174.7113286095</v>
      </c>
      <c r="U191" s="1">
        <f t="shared" si="121"/>
        <v>25.413207128992706</v>
      </c>
      <c r="V191" s="151">
        <v>107915083.72999999</v>
      </c>
      <c r="W191" s="40">
        <f t="shared" si="122"/>
        <v>3.012042707702026</v>
      </c>
      <c r="X191" s="28">
        <f t="shared" si="123"/>
        <v>2.1541952995197977E-3</v>
      </c>
      <c r="Y191" s="67">
        <f t="shared" si="124"/>
        <v>5985.6389001053849</v>
      </c>
      <c r="Z191" s="148">
        <f t="shared" si="125"/>
        <v>1296322.3339515333</v>
      </c>
      <c r="AA191" s="152">
        <v>22994015.389799997</v>
      </c>
      <c r="AB191" s="40">
        <f t="shared" si="126"/>
        <v>14.136062601062182</v>
      </c>
      <c r="AC191" s="40">
        <f t="shared" si="127"/>
        <v>2.7956130669189554E-3</v>
      </c>
      <c r="AD191" s="72">
        <f t="shared" si="128"/>
        <v>1275.3905036219423</v>
      </c>
      <c r="AE191" s="146">
        <f t="shared" si="129"/>
        <v>991666.79176396388</v>
      </c>
      <c r="AF191" s="150">
        <f t="shared" si="130"/>
        <v>2287989.1257154969</v>
      </c>
      <c r="AG191" s="45">
        <f t="shared" si="131"/>
        <v>126.90604724141643</v>
      </c>
      <c r="AH191" s="25">
        <v>2646.0556999999999</v>
      </c>
      <c r="AI191" s="28">
        <f t="shared" si="132"/>
        <v>2.8363023489351271E-3</v>
      </c>
      <c r="AJ191" s="146">
        <f t="shared" si="133"/>
        <v>538987.71631684562</v>
      </c>
      <c r="AK191" s="150">
        <f t="shared" si="134"/>
        <v>538987.71631684562</v>
      </c>
      <c r="AL191" s="1">
        <f t="shared" si="135"/>
        <v>29.895596889280917</v>
      </c>
      <c r="AM191" s="50">
        <v>1768.2777777777778</v>
      </c>
      <c r="AN191" s="28">
        <f t="shared" si="136"/>
        <v>1.778508151891492E-3</v>
      </c>
      <c r="AO191" s="146">
        <f t="shared" si="137"/>
        <v>56326.975966609731</v>
      </c>
      <c r="AP191" s="75">
        <v>15.666666666666666</v>
      </c>
      <c r="AQ191" s="28">
        <f t="shared" si="138"/>
        <v>1.9725521467243031E-3</v>
      </c>
      <c r="AR191" s="148">
        <f t="shared" si="139"/>
        <v>187423.84380811671</v>
      </c>
      <c r="AS191" s="25">
        <v>66.916666666666671</v>
      </c>
      <c r="AT191" s="56">
        <f t="shared" si="140"/>
        <v>1.5413733002664302E-3</v>
      </c>
      <c r="AU191" s="146">
        <f t="shared" si="141"/>
        <v>195271.69074663139</v>
      </c>
      <c r="AV191" s="77">
        <v>83.722222222222229</v>
      </c>
      <c r="AW191" s="28">
        <f t="shared" si="142"/>
        <v>2.1677776467169756E-3</v>
      </c>
      <c r="AX191" s="148">
        <f t="shared" si="143"/>
        <v>274628.86905074079</v>
      </c>
      <c r="AY191" s="59">
        <v>73</v>
      </c>
      <c r="AZ191" s="28">
        <f t="shared" si="144"/>
        <v>7.6552013422818792E-4</v>
      </c>
      <c r="BA191" s="148">
        <f t="shared" si="145"/>
        <v>72736.594724664421</v>
      </c>
      <c r="BB191" s="150">
        <f t="shared" si="146"/>
        <v>786387.97429676307</v>
      </c>
      <c r="BC191" s="45">
        <f t="shared" si="147"/>
        <v>43.61794743450902</v>
      </c>
      <c r="BD191" s="155">
        <f t="shared" si="148"/>
        <v>4071539.5276577151</v>
      </c>
      <c r="BE191" s="146">
        <v>1847081</v>
      </c>
      <c r="BF191" s="146">
        <f t="shared" si="149"/>
        <v>0</v>
      </c>
      <c r="BG191" s="146">
        <f t="shared" si="150"/>
        <v>2224458.5276577151</v>
      </c>
      <c r="BH191" s="56">
        <f t="shared" si="151"/>
        <v>1.3154541157677864E-3</v>
      </c>
      <c r="BI191" s="1">
        <f t="shared" si="152"/>
        <v>-1147.0833071581401</v>
      </c>
      <c r="BJ191" s="155">
        <f t="shared" si="153"/>
        <v>4070392.4443505569</v>
      </c>
      <c r="BK191" s="63">
        <v>7.1</v>
      </c>
      <c r="BL191" s="1">
        <f t="shared" si="154"/>
        <v>0</v>
      </c>
      <c r="BM191" s="106">
        <v>850</v>
      </c>
      <c r="BN191" s="21">
        <f t="shared" si="155"/>
        <v>0</v>
      </c>
      <c r="BO191" s="150">
        <f t="shared" si="156"/>
        <v>4070392.4443505569</v>
      </c>
      <c r="BP191" s="146">
        <f t="shared" si="157"/>
        <v>4070392.4443505569</v>
      </c>
      <c r="BQ191" s="56">
        <f t="shared" si="158"/>
        <v>1.3030870858034358E-3</v>
      </c>
      <c r="BR191" s="158">
        <f t="shared" si="159"/>
        <v>8481.4764720951389</v>
      </c>
      <c r="BS191" s="159">
        <f t="shared" si="162"/>
        <v>4078874</v>
      </c>
      <c r="BT191" s="66">
        <f t="shared" si="160"/>
        <v>226.23961395529426</v>
      </c>
      <c r="BU191" s="160"/>
    </row>
    <row r="192" spans="1:73" ht="15.6" x14ac:dyDescent="0.3">
      <c r="A192" s="2" t="s">
        <v>531</v>
      </c>
      <c r="B192" s="8" t="s">
        <v>234</v>
      </c>
      <c r="C192" s="138">
        <v>25229</v>
      </c>
      <c r="D192" s="142">
        <v>0</v>
      </c>
      <c r="E192" s="143">
        <v>0</v>
      </c>
      <c r="F192" s="144">
        <v>0</v>
      </c>
      <c r="G192" s="143">
        <v>0</v>
      </c>
      <c r="H192" s="143">
        <v>0</v>
      </c>
      <c r="I192" s="144">
        <v>0</v>
      </c>
      <c r="J192" s="143">
        <f t="shared" si="114"/>
        <v>0</v>
      </c>
      <c r="K192" s="33">
        <f t="shared" si="115"/>
        <v>0</v>
      </c>
      <c r="L192" s="25">
        <v>13245</v>
      </c>
      <c r="M192" s="28">
        <f t="shared" si="116"/>
        <v>4.0757156889051913E-3</v>
      </c>
      <c r="N192" s="146">
        <f t="shared" si="117"/>
        <v>516339.48339284182</v>
      </c>
      <c r="O192" s="30">
        <v>2627</v>
      </c>
      <c r="P192" s="30">
        <v>990</v>
      </c>
      <c r="Q192" s="30">
        <f t="shared" si="161"/>
        <v>3122</v>
      </c>
      <c r="R192" s="28">
        <f t="shared" si="118"/>
        <v>3.1380921364758483E-3</v>
      </c>
      <c r="S192" s="148">
        <f t="shared" si="119"/>
        <v>397554.93176275142</v>
      </c>
      <c r="T192" s="150">
        <f t="shared" si="120"/>
        <v>913894.41515559331</v>
      </c>
      <c r="U192" s="1">
        <f t="shared" si="121"/>
        <v>36.223965086035648</v>
      </c>
      <c r="V192" s="151">
        <v>174365433.04999894</v>
      </c>
      <c r="W192" s="40">
        <f t="shared" si="122"/>
        <v>3.65039348606145</v>
      </c>
      <c r="X192" s="28">
        <f t="shared" si="123"/>
        <v>2.6107400366413387E-3</v>
      </c>
      <c r="Y192" s="67">
        <f t="shared" si="124"/>
        <v>6911.3097249196935</v>
      </c>
      <c r="Z192" s="148">
        <f t="shared" si="125"/>
        <v>1571055.6133856741</v>
      </c>
      <c r="AA192" s="152">
        <v>32227233.648399998</v>
      </c>
      <c r="AB192" s="40">
        <f t="shared" si="126"/>
        <v>19.750452302057916</v>
      </c>
      <c r="AC192" s="40">
        <f t="shared" si="127"/>
        <v>3.9059407199458674E-3</v>
      </c>
      <c r="AD192" s="72">
        <f t="shared" si="128"/>
        <v>1277.388467573031</v>
      </c>
      <c r="AE192" s="146">
        <f t="shared" si="129"/>
        <v>1385524.9671006189</v>
      </c>
      <c r="AF192" s="150">
        <f t="shared" si="130"/>
        <v>2956580.580486293</v>
      </c>
      <c r="AG192" s="45">
        <f t="shared" si="131"/>
        <v>117.1897649723054</v>
      </c>
      <c r="AH192" s="25">
        <v>2213.0790999999999</v>
      </c>
      <c r="AI192" s="28">
        <f t="shared" si="132"/>
        <v>2.3721955096067089E-3</v>
      </c>
      <c r="AJ192" s="146">
        <f t="shared" si="133"/>
        <v>450792.64587572368</v>
      </c>
      <c r="AK192" s="150">
        <f t="shared" si="134"/>
        <v>450792.64587572368</v>
      </c>
      <c r="AL192" s="1">
        <f t="shared" si="135"/>
        <v>17.868034637747183</v>
      </c>
      <c r="AM192" s="50">
        <v>2229.1111111111113</v>
      </c>
      <c r="AN192" s="28">
        <f t="shared" si="136"/>
        <v>2.2420076372645773E-3</v>
      </c>
      <c r="AO192" s="146">
        <f t="shared" si="137"/>
        <v>71006.427587553771</v>
      </c>
      <c r="AP192" s="75">
        <v>14.666666666666666</v>
      </c>
      <c r="AQ192" s="28">
        <f t="shared" si="138"/>
        <v>1.846644562890837E-3</v>
      </c>
      <c r="AR192" s="148">
        <f t="shared" si="139"/>
        <v>175460.61973525819</v>
      </c>
      <c r="AS192" s="25">
        <v>79.833333333333329</v>
      </c>
      <c r="AT192" s="56">
        <f t="shared" si="140"/>
        <v>1.8388986571049063E-3</v>
      </c>
      <c r="AU192" s="146">
        <f t="shared" si="141"/>
        <v>232964.23379236966</v>
      </c>
      <c r="AV192" s="77">
        <v>77.888888888888886</v>
      </c>
      <c r="AW192" s="28">
        <f t="shared" si="142"/>
        <v>2.0167380628382213E-3</v>
      </c>
      <c r="AX192" s="148">
        <f t="shared" si="143"/>
        <v>255494.14360261351</v>
      </c>
      <c r="AY192" s="59">
        <v>199</v>
      </c>
      <c r="AZ192" s="28">
        <f t="shared" si="144"/>
        <v>2.0868288590604029E-3</v>
      </c>
      <c r="BA192" s="148">
        <f t="shared" si="145"/>
        <v>198281.95000285236</v>
      </c>
      <c r="BB192" s="150">
        <f t="shared" si="146"/>
        <v>933207.37472064735</v>
      </c>
      <c r="BC192" s="45">
        <f t="shared" si="147"/>
        <v>36.989471430522308</v>
      </c>
      <c r="BD192" s="155">
        <f t="shared" si="148"/>
        <v>5254475.0162382573</v>
      </c>
      <c r="BE192" s="146">
        <v>2876739</v>
      </c>
      <c r="BF192" s="146">
        <f t="shared" si="149"/>
        <v>0</v>
      </c>
      <c r="BG192" s="146">
        <f t="shared" si="150"/>
        <v>2377736.0162382573</v>
      </c>
      <c r="BH192" s="56">
        <f t="shared" si="151"/>
        <v>1.4060961757122051E-3</v>
      </c>
      <c r="BI192" s="1">
        <f t="shared" si="152"/>
        <v>-1226.1236876947003</v>
      </c>
      <c r="BJ192" s="155">
        <f t="shared" si="153"/>
        <v>5253248.8925505625</v>
      </c>
      <c r="BK192" s="63">
        <v>7.7</v>
      </c>
      <c r="BL192" s="1">
        <f t="shared" si="154"/>
        <v>0</v>
      </c>
      <c r="BM192" s="106">
        <v>910</v>
      </c>
      <c r="BN192" s="21">
        <f t="shared" si="155"/>
        <v>0</v>
      </c>
      <c r="BO192" s="150">
        <f t="shared" si="156"/>
        <v>5253248.8925505625</v>
      </c>
      <c r="BP192" s="146">
        <f t="shared" si="157"/>
        <v>5253248.8925505625</v>
      </c>
      <c r="BQ192" s="56">
        <f t="shared" si="158"/>
        <v>1.6817643222325825E-3</v>
      </c>
      <c r="BR192" s="158">
        <f t="shared" si="159"/>
        <v>10946.194376433492</v>
      </c>
      <c r="BS192" s="159">
        <f t="shared" si="162"/>
        <v>5264195</v>
      </c>
      <c r="BT192" s="66">
        <f t="shared" si="160"/>
        <v>208.65650640136352</v>
      </c>
      <c r="BU192" s="160"/>
    </row>
    <row r="193" spans="1:73" ht="15.6" x14ac:dyDescent="0.3">
      <c r="A193" s="2" t="s">
        <v>357</v>
      </c>
      <c r="B193" s="8" t="s">
        <v>58</v>
      </c>
      <c r="C193" s="138">
        <v>8883</v>
      </c>
      <c r="D193" s="142">
        <v>0</v>
      </c>
      <c r="E193" s="143">
        <v>0</v>
      </c>
      <c r="F193" s="144">
        <v>0</v>
      </c>
      <c r="G193" s="143">
        <v>0</v>
      </c>
      <c r="H193" s="143">
        <v>0</v>
      </c>
      <c r="I193" s="144">
        <v>0</v>
      </c>
      <c r="J193" s="143">
        <f t="shared" si="114"/>
        <v>0</v>
      </c>
      <c r="K193" s="33">
        <f t="shared" si="115"/>
        <v>0</v>
      </c>
      <c r="L193" s="25">
        <v>4392</v>
      </c>
      <c r="M193" s="28">
        <f t="shared" si="116"/>
        <v>1.3514943983142015E-3</v>
      </c>
      <c r="N193" s="146">
        <f t="shared" si="117"/>
        <v>171216.53537647121</v>
      </c>
      <c r="O193" s="30">
        <v>161</v>
      </c>
      <c r="P193" s="30">
        <v>365.5</v>
      </c>
      <c r="Q193" s="30">
        <f t="shared" si="161"/>
        <v>343.75</v>
      </c>
      <c r="R193" s="28">
        <f t="shared" si="118"/>
        <v>3.4552183597487917E-4</v>
      </c>
      <c r="S193" s="148">
        <f t="shared" si="119"/>
        <v>43773.064635953167</v>
      </c>
      <c r="T193" s="150">
        <f t="shared" si="120"/>
        <v>214989.60001242437</v>
      </c>
      <c r="U193" s="1">
        <f t="shared" si="121"/>
        <v>24.202364067592523</v>
      </c>
      <c r="V193" s="151">
        <v>40988571.769999981</v>
      </c>
      <c r="W193" s="40">
        <f t="shared" si="122"/>
        <v>1.9251143817056213</v>
      </c>
      <c r="X193" s="28">
        <f t="shared" si="123"/>
        <v>1.3768305281674216E-3</v>
      </c>
      <c r="Y193" s="67">
        <f t="shared" si="124"/>
        <v>4614.2712788472345</v>
      </c>
      <c r="Z193" s="148">
        <f t="shared" si="125"/>
        <v>828530.33990352519</v>
      </c>
      <c r="AA193" s="152">
        <v>12286702.089199999</v>
      </c>
      <c r="AB193" s="40">
        <f t="shared" si="126"/>
        <v>6.4222025102537312</v>
      </c>
      <c r="AC193" s="40">
        <f t="shared" si="127"/>
        <v>1.270084447328069E-3</v>
      </c>
      <c r="AD193" s="72">
        <f t="shared" si="128"/>
        <v>1383.1703353821906</v>
      </c>
      <c r="AE193" s="146">
        <f t="shared" si="129"/>
        <v>450527.50112490664</v>
      </c>
      <c r="AF193" s="150">
        <f t="shared" si="130"/>
        <v>1279057.8410284319</v>
      </c>
      <c r="AG193" s="45">
        <f t="shared" si="131"/>
        <v>143.98940009326037</v>
      </c>
      <c r="AH193" s="25">
        <v>3316.174</v>
      </c>
      <c r="AI193" s="28">
        <f t="shared" si="132"/>
        <v>3.5546009502663138E-3</v>
      </c>
      <c r="AJ193" s="146">
        <f t="shared" si="133"/>
        <v>675487.31161226099</v>
      </c>
      <c r="AK193" s="150">
        <f t="shared" si="134"/>
        <v>675487.31161226099</v>
      </c>
      <c r="AL193" s="1">
        <f t="shared" si="135"/>
        <v>76.042700845689637</v>
      </c>
      <c r="AM193" s="50">
        <v>1114.6666666666667</v>
      </c>
      <c r="AN193" s="28">
        <f t="shared" si="136"/>
        <v>1.1211155725769236E-3</v>
      </c>
      <c r="AO193" s="146">
        <f t="shared" si="137"/>
        <v>35506.753143173133</v>
      </c>
      <c r="AP193" s="75">
        <v>5</v>
      </c>
      <c r="AQ193" s="28">
        <f t="shared" si="138"/>
        <v>6.2953791916733079E-4</v>
      </c>
      <c r="AR193" s="148">
        <f t="shared" si="139"/>
        <v>59816.120364292568</v>
      </c>
      <c r="AS193" s="25">
        <v>48</v>
      </c>
      <c r="AT193" s="56">
        <f t="shared" si="140"/>
        <v>1.1056426163804031E-3</v>
      </c>
      <c r="AU193" s="146">
        <f t="shared" si="141"/>
        <v>140070.35351190495</v>
      </c>
      <c r="AV193" s="77">
        <v>17.333333333333332</v>
      </c>
      <c r="AW193" s="28">
        <f t="shared" si="142"/>
        <v>4.4880333495401212E-4</v>
      </c>
      <c r="AX193" s="148">
        <f t="shared" si="143"/>
        <v>56857.469903006706</v>
      </c>
      <c r="AY193" s="59">
        <v>25</v>
      </c>
      <c r="AZ193" s="28">
        <f t="shared" si="144"/>
        <v>2.6216442953020134E-4</v>
      </c>
      <c r="BA193" s="148">
        <f t="shared" si="145"/>
        <v>24909.792713926174</v>
      </c>
      <c r="BB193" s="150">
        <f t="shared" si="146"/>
        <v>317160.48963630351</v>
      </c>
      <c r="BC193" s="45">
        <f t="shared" si="147"/>
        <v>35.704209122627887</v>
      </c>
      <c r="BD193" s="155">
        <f t="shared" si="148"/>
        <v>2486695.2422894207</v>
      </c>
      <c r="BE193" s="146">
        <v>1058087</v>
      </c>
      <c r="BF193" s="146">
        <f t="shared" si="149"/>
        <v>0</v>
      </c>
      <c r="BG193" s="146">
        <f t="shared" si="150"/>
        <v>1428608.2422894207</v>
      </c>
      <c r="BH193" s="56">
        <f t="shared" si="151"/>
        <v>8.4482069176547523E-4</v>
      </c>
      <c r="BI193" s="1">
        <f t="shared" si="152"/>
        <v>-736.68834317368021</v>
      </c>
      <c r="BJ193" s="155">
        <f t="shared" si="153"/>
        <v>2485958.5539462469</v>
      </c>
      <c r="BK193" s="63">
        <v>6.5</v>
      </c>
      <c r="BL193" s="1">
        <f t="shared" si="154"/>
        <v>0</v>
      </c>
      <c r="BM193" s="106">
        <v>692</v>
      </c>
      <c r="BN193" s="21">
        <f t="shared" si="155"/>
        <v>0</v>
      </c>
      <c r="BO193" s="150">
        <f t="shared" si="156"/>
        <v>2485958.5539462469</v>
      </c>
      <c r="BP193" s="146">
        <f t="shared" si="157"/>
        <v>2485958.5539462469</v>
      </c>
      <c r="BQ193" s="56">
        <f t="shared" si="158"/>
        <v>7.9584967095397538E-4</v>
      </c>
      <c r="BR193" s="158">
        <f t="shared" si="159"/>
        <v>5179.9916775009779</v>
      </c>
      <c r="BS193" s="159">
        <f t="shared" si="162"/>
        <v>2491139</v>
      </c>
      <c r="BT193" s="66">
        <f t="shared" si="160"/>
        <v>280.43892828999213</v>
      </c>
      <c r="BU193" s="160"/>
    </row>
    <row r="194" spans="1:73" ht="15.6" x14ac:dyDescent="0.3">
      <c r="A194" s="2" t="s">
        <v>450</v>
      </c>
      <c r="B194" s="8" t="s">
        <v>151</v>
      </c>
      <c r="C194" s="138">
        <v>1075</v>
      </c>
      <c r="D194" s="142">
        <v>0</v>
      </c>
      <c r="E194" s="143">
        <v>0</v>
      </c>
      <c r="F194" s="144">
        <v>0</v>
      </c>
      <c r="G194" s="143">
        <v>0</v>
      </c>
      <c r="H194" s="143">
        <v>0</v>
      </c>
      <c r="I194" s="144">
        <v>0</v>
      </c>
      <c r="J194" s="143">
        <f t="shared" si="114"/>
        <v>0</v>
      </c>
      <c r="K194" s="33">
        <f t="shared" si="115"/>
        <v>0</v>
      </c>
      <c r="L194" s="25">
        <v>158</v>
      </c>
      <c r="M194" s="28">
        <f t="shared" si="116"/>
        <v>4.8619334001285027E-5</v>
      </c>
      <c r="N194" s="146">
        <f t="shared" si="117"/>
        <v>6159.4290959659493</v>
      </c>
      <c r="O194" s="30">
        <v>0</v>
      </c>
      <c r="P194" s="30">
        <v>0</v>
      </c>
      <c r="Q194" s="30">
        <f t="shared" si="161"/>
        <v>0</v>
      </c>
      <c r="R194" s="28">
        <f t="shared" si="118"/>
        <v>0</v>
      </c>
      <c r="S194" s="148">
        <f t="shared" si="119"/>
        <v>0</v>
      </c>
      <c r="T194" s="150">
        <f t="shared" si="120"/>
        <v>6159.4290959659493</v>
      </c>
      <c r="U194" s="1">
        <f t="shared" si="121"/>
        <v>5.729701484619488</v>
      </c>
      <c r="V194" s="151">
        <v>2621236.48</v>
      </c>
      <c r="W194" s="40">
        <f t="shared" si="122"/>
        <v>0.4408701804729957</v>
      </c>
      <c r="X194" s="28">
        <f t="shared" si="123"/>
        <v>3.1530777038614482E-4</v>
      </c>
      <c r="Y194" s="67">
        <f t="shared" si="124"/>
        <v>2438.3595162790698</v>
      </c>
      <c r="Z194" s="148">
        <f t="shared" si="125"/>
        <v>189741.61948600286</v>
      </c>
      <c r="AA194" s="152">
        <v>649340.4547</v>
      </c>
      <c r="AB194" s="40">
        <f t="shared" si="126"/>
        <v>1.779690440716353</v>
      </c>
      <c r="AC194" s="40">
        <f t="shared" si="127"/>
        <v>3.5195980603280191E-4</v>
      </c>
      <c r="AD194" s="72">
        <f t="shared" si="128"/>
        <v>604.03763227906973</v>
      </c>
      <c r="AE194" s="146">
        <f t="shared" si="129"/>
        <v>124848.054191948</v>
      </c>
      <c r="AF194" s="150">
        <f t="shared" si="130"/>
        <v>314589.67367795086</v>
      </c>
      <c r="AG194" s="45">
        <f t="shared" si="131"/>
        <v>292.64155690972171</v>
      </c>
      <c r="AH194" s="25">
        <v>299.05290000000002</v>
      </c>
      <c r="AI194" s="28">
        <f t="shared" si="132"/>
        <v>3.2055426600651745E-4</v>
      </c>
      <c r="AJ194" s="146">
        <f t="shared" si="133"/>
        <v>60915.512711591837</v>
      </c>
      <c r="AK194" s="150">
        <f t="shared" si="134"/>
        <v>60915.512711591837</v>
      </c>
      <c r="AL194" s="1">
        <f t="shared" si="135"/>
        <v>56.665593220085427</v>
      </c>
      <c r="AM194" s="50">
        <v>267.11111111111109</v>
      </c>
      <c r="AN194" s="28">
        <f t="shared" si="136"/>
        <v>2.6865648290220529E-4</v>
      </c>
      <c r="AO194" s="146">
        <f t="shared" si="137"/>
        <v>8508.5959485833519</v>
      </c>
      <c r="AP194" s="75">
        <v>5.333333333333333</v>
      </c>
      <c r="AQ194" s="28">
        <f t="shared" si="138"/>
        <v>6.715071137784861E-4</v>
      </c>
      <c r="AR194" s="148">
        <f t="shared" si="139"/>
        <v>63803.861721912064</v>
      </c>
      <c r="AS194" s="25">
        <v>8</v>
      </c>
      <c r="AT194" s="56">
        <f t="shared" si="140"/>
        <v>1.8427376939673384E-4</v>
      </c>
      <c r="AU194" s="146">
        <f t="shared" si="141"/>
        <v>23345.058918650822</v>
      </c>
      <c r="AV194" s="77">
        <v>2.8888888888888888</v>
      </c>
      <c r="AW194" s="28">
        <f t="shared" si="142"/>
        <v>7.4800555825668696E-5</v>
      </c>
      <c r="AX194" s="148">
        <f t="shared" si="143"/>
        <v>9476.2449838344528</v>
      </c>
      <c r="AY194" s="59">
        <v>22</v>
      </c>
      <c r="AZ194" s="28">
        <f t="shared" si="144"/>
        <v>2.3070469798657718E-4</v>
      </c>
      <c r="BA194" s="148">
        <f t="shared" si="145"/>
        <v>21920.617588255031</v>
      </c>
      <c r="BB194" s="150">
        <f t="shared" si="146"/>
        <v>127054.37916123573</v>
      </c>
      <c r="BC194" s="45">
        <f t="shared" si="147"/>
        <v>118.19012014998673</v>
      </c>
      <c r="BD194" s="155">
        <f t="shared" si="148"/>
        <v>508718.99464674434</v>
      </c>
      <c r="BE194" s="146">
        <v>163556</v>
      </c>
      <c r="BF194" s="146">
        <f t="shared" si="149"/>
        <v>0</v>
      </c>
      <c r="BG194" s="146">
        <f t="shared" si="150"/>
        <v>345162.99464674434</v>
      </c>
      <c r="BH194" s="56">
        <f t="shared" si="151"/>
        <v>2.041153279656288E-4</v>
      </c>
      <c r="BI194" s="1">
        <f t="shared" si="152"/>
        <v>-177.98970153194875</v>
      </c>
      <c r="BJ194" s="155">
        <f t="shared" si="153"/>
        <v>508541.00494521239</v>
      </c>
      <c r="BK194" s="63">
        <v>9</v>
      </c>
      <c r="BL194" s="1">
        <f t="shared" si="154"/>
        <v>0</v>
      </c>
      <c r="BM194" s="106">
        <v>1196</v>
      </c>
      <c r="BN194" s="21">
        <f t="shared" si="155"/>
        <v>0</v>
      </c>
      <c r="BO194" s="150">
        <f t="shared" si="156"/>
        <v>508541.00494521239</v>
      </c>
      <c r="BP194" s="146">
        <f t="shared" si="157"/>
        <v>508541.00494521239</v>
      </c>
      <c r="BQ194" s="56">
        <f t="shared" si="158"/>
        <v>1.6280327393624055E-4</v>
      </c>
      <c r="BR194" s="158">
        <f t="shared" si="159"/>
        <v>1059.6468589963238</v>
      </c>
      <c r="BS194" s="159">
        <f t="shared" si="162"/>
        <v>509601</v>
      </c>
      <c r="BT194" s="66">
        <f t="shared" si="160"/>
        <v>474.04744186046514</v>
      </c>
      <c r="BU194" s="160"/>
    </row>
    <row r="195" spans="1:73" ht="15.6" x14ac:dyDescent="0.3">
      <c r="A195" s="2" t="s">
        <v>485</v>
      </c>
      <c r="B195" s="8" t="s">
        <v>186</v>
      </c>
      <c r="C195" s="138">
        <v>11123</v>
      </c>
      <c r="D195" s="142">
        <v>0</v>
      </c>
      <c r="E195" s="143">
        <v>0</v>
      </c>
      <c r="F195" s="144">
        <v>0</v>
      </c>
      <c r="G195" s="143">
        <v>0</v>
      </c>
      <c r="H195" s="143">
        <v>0</v>
      </c>
      <c r="I195" s="144">
        <v>0</v>
      </c>
      <c r="J195" s="143">
        <f t="shared" si="114"/>
        <v>0</v>
      </c>
      <c r="K195" s="33">
        <f t="shared" si="115"/>
        <v>0</v>
      </c>
      <c r="L195" s="25">
        <v>4510</v>
      </c>
      <c r="M195" s="28">
        <f t="shared" si="116"/>
        <v>1.3878050401632625E-3</v>
      </c>
      <c r="N195" s="146">
        <f t="shared" si="117"/>
        <v>175816.61533421793</v>
      </c>
      <c r="O195" s="30">
        <v>190</v>
      </c>
      <c r="P195" s="30">
        <v>161.5</v>
      </c>
      <c r="Q195" s="30">
        <f t="shared" si="161"/>
        <v>270.75</v>
      </c>
      <c r="R195" s="28">
        <f t="shared" si="118"/>
        <v>2.7214556244421393E-4</v>
      </c>
      <c r="S195" s="148">
        <f t="shared" si="119"/>
        <v>34477.257455081664</v>
      </c>
      <c r="T195" s="150">
        <f t="shared" si="120"/>
        <v>210293.87278929958</v>
      </c>
      <c r="U195" s="1">
        <f t="shared" si="121"/>
        <v>18.906218896817368</v>
      </c>
      <c r="V195" s="151">
        <v>45678981.459999889</v>
      </c>
      <c r="W195" s="40">
        <f t="shared" si="122"/>
        <v>2.7084914121463055</v>
      </c>
      <c r="X195" s="28">
        <f t="shared" si="123"/>
        <v>1.9370971911904628E-3</v>
      </c>
      <c r="Y195" s="67">
        <f t="shared" si="124"/>
        <v>4106.7141472624189</v>
      </c>
      <c r="Z195" s="148">
        <f t="shared" si="125"/>
        <v>1165679.9885018514</v>
      </c>
      <c r="AA195" s="152">
        <v>13146775.849199999</v>
      </c>
      <c r="AB195" s="40">
        <f t="shared" si="126"/>
        <v>9.4107582284160269</v>
      </c>
      <c r="AC195" s="40">
        <f t="shared" si="127"/>
        <v>1.8611150371531378E-3</v>
      </c>
      <c r="AD195" s="72">
        <f t="shared" si="128"/>
        <v>1181.9451451227187</v>
      </c>
      <c r="AE195" s="146">
        <f t="shared" si="129"/>
        <v>660179.33591624128</v>
      </c>
      <c r="AF195" s="150">
        <f t="shared" si="130"/>
        <v>1825859.3244180926</v>
      </c>
      <c r="AG195" s="45">
        <f t="shared" si="131"/>
        <v>164.15169688196463</v>
      </c>
      <c r="AH195" s="25">
        <v>2015.5773999999999</v>
      </c>
      <c r="AI195" s="28">
        <f t="shared" si="132"/>
        <v>2.1604937923568866E-3</v>
      </c>
      <c r="AJ195" s="146">
        <f t="shared" si="133"/>
        <v>410562.58184052788</v>
      </c>
      <c r="AK195" s="150">
        <f t="shared" si="134"/>
        <v>410562.58184052788</v>
      </c>
      <c r="AL195" s="1">
        <f t="shared" si="135"/>
        <v>36.911137448577534</v>
      </c>
      <c r="AM195" s="50">
        <v>1698.2222222222222</v>
      </c>
      <c r="AN195" s="28">
        <f t="shared" si="136"/>
        <v>1.7080472897992123E-3</v>
      </c>
      <c r="AO195" s="146">
        <f t="shared" si="137"/>
        <v>54095.416172274534</v>
      </c>
      <c r="AP195" s="75">
        <v>4.666666666666667</v>
      </c>
      <c r="AQ195" s="28">
        <f t="shared" si="138"/>
        <v>5.8756872455617538E-4</v>
      </c>
      <c r="AR195" s="148">
        <f t="shared" si="139"/>
        <v>55828.379006673058</v>
      </c>
      <c r="AS195" s="25">
        <v>49.833333333333336</v>
      </c>
      <c r="AT195" s="56">
        <f t="shared" si="140"/>
        <v>1.1478720218671547E-3</v>
      </c>
      <c r="AU195" s="146">
        <f t="shared" si="141"/>
        <v>145420.26284742908</v>
      </c>
      <c r="AV195" s="77">
        <v>22.777777777777779</v>
      </c>
      <c r="AW195" s="28">
        <f t="shared" si="142"/>
        <v>5.897736132408493E-4</v>
      </c>
      <c r="AX195" s="148">
        <f t="shared" si="143"/>
        <v>74716.546987925482</v>
      </c>
      <c r="AY195" s="59">
        <v>148</v>
      </c>
      <c r="AZ195" s="28">
        <f t="shared" si="144"/>
        <v>1.552013422818792E-3</v>
      </c>
      <c r="BA195" s="148">
        <f t="shared" si="145"/>
        <v>147465.97286644296</v>
      </c>
      <c r="BB195" s="150">
        <f t="shared" si="146"/>
        <v>477526.57788074517</v>
      </c>
      <c r="BC195" s="45">
        <f t="shared" si="147"/>
        <v>42.931455352040381</v>
      </c>
      <c r="BD195" s="155">
        <f t="shared" si="148"/>
        <v>2924242.3569286652</v>
      </c>
      <c r="BE195" s="146">
        <v>1450016</v>
      </c>
      <c r="BF195" s="146">
        <f t="shared" si="149"/>
        <v>0</v>
      </c>
      <c r="BG195" s="146">
        <f t="shared" si="150"/>
        <v>1474226.3569286652</v>
      </c>
      <c r="BH195" s="56">
        <f t="shared" si="151"/>
        <v>8.7179738560339004E-4</v>
      </c>
      <c r="BI195" s="1">
        <f t="shared" si="152"/>
        <v>-760.2121702786086</v>
      </c>
      <c r="BJ195" s="155">
        <f t="shared" si="153"/>
        <v>2923482.1447583865</v>
      </c>
      <c r="BK195" s="63">
        <v>7.5</v>
      </c>
      <c r="BL195" s="1">
        <f t="shared" si="154"/>
        <v>0</v>
      </c>
      <c r="BM195" s="106">
        <v>1039</v>
      </c>
      <c r="BN195" s="21">
        <f t="shared" si="155"/>
        <v>0</v>
      </c>
      <c r="BO195" s="150">
        <f t="shared" si="156"/>
        <v>2923482.1447583865</v>
      </c>
      <c r="BP195" s="146">
        <f t="shared" si="157"/>
        <v>2923482.1447583865</v>
      </c>
      <c r="BQ195" s="56">
        <f t="shared" si="158"/>
        <v>9.359175756379456E-4</v>
      </c>
      <c r="BR195" s="158">
        <f t="shared" si="159"/>
        <v>6091.6595552777662</v>
      </c>
      <c r="BS195" s="159">
        <f t="shared" si="162"/>
        <v>2929574</v>
      </c>
      <c r="BT195" s="66">
        <f t="shared" si="160"/>
        <v>263.37984356738292</v>
      </c>
      <c r="BU195" s="160"/>
    </row>
    <row r="196" spans="1:73" ht="15.6" x14ac:dyDescent="0.3">
      <c r="A196" s="2" t="s">
        <v>472</v>
      </c>
      <c r="B196" s="8" t="s">
        <v>173</v>
      </c>
      <c r="C196" s="138">
        <v>19855</v>
      </c>
      <c r="D196" s="142">
        <v>0</v>
      </c>
      <c r="E196" s="143">
        <v>0</v>
      </c>
      <c r="F196" s="144">
        <v>0</v>
      </c>
      <c r="G196" s="143">
        <v>0</v>
      </c>
      <c r="H196" s="143">
        <v>0</v>
      </c>
      <c r="I196" s="144">
        <f>C196/($C$37+$C$50+$C$52+$C$55+$C$56+$C$139+$C$141+$C$196+$C$204+$C$208)*$I$6</f>
        <v>1847841.3844574981</v>
      </c>
      <c r="J196" s="143">
        <f t="shared" si="114"/>
        <v>1847841.3844574981</v>
      </c>
      <c r="K196" s="33">
        <f t="shared" si="115"/>
        <v>93.066803548602266</v>
      </c>
      <c r="L196" s="25">
        <v>5476</v>
      </c>
      <c r="M196" s="28">
        <f t="shared" si="116"/>
        <v>1.6850599556394734E-3</v>
      </c>
      <c r="N196" s="146">
        <f t="shared" si="117"/>
        <v>213474.89702221227</v>
      </c>
      <c r="O196" s="30">
        <v>220</v>
      </c>
      <c r="P196" s="30">
        <v>99</v>
      </c>
      <c r="Q196" s="30">
        <f t="shared" si="161"/>
        <v>269.5</v>
      </c>
      <c r="R196" s="28">
        <f t="shared" si="118"/>
        <v>2.7088911940430525E-4</v>
      </c>
      <c r="S196" s="148">
        <f t="shared" si="119"/>
        <v>34318.082674587284</v>
      </c>
      <c r="T196" s="150">
        <f t="shared" si="120"/>
        <v>247792.97969679956</v>
      </c>
      <c r="U196" s="1">
        <f t="shared" si="121"/>
        <v>12.480129926809346</v>
      </c>
      <c r="V196" s="151">
        <v>87570292.990001008</v>
      </c>
      <c r="W196" s="40">
        <f t="shared" si="122"/>
        <v>4.5017666555599298</v>
      </c>
      <c r="X196" s="28">
        <f t="shared" si="123"/>
        <v>3.2196371399862401E-3</v>
      </c>
      <c r="Y196" s="67">
        <f t="shared" si="124"/>
        <v>4410.4907071267189</v>
      </c>
      <c r="Z196" s="148">
        <f t="shared" si="125"/>
        <v>1937469.4266180878</v>
      </c>
      <c r="AA196" s="152">
        <v>51996716.732799999</v>
      </c>
      <c r="AB196" s="40">
        <f t="shared" si="126"/>
        <v>7.5816522613498369</v>
      </c>
      <c r="AC196" s="40">
        <f t="shared" si="127"/>
        <v>1.499382588265606E-3</v>
      </c>
      <c r="AD196" s="72">
        <f t="shared" si="128"/>
        <v>2618.8222983026944</v>
      </c>
      <c r="AE196" s="146">
        <f t="shared" si="129"/>
        <v>531864.70564426167</v>
      </c>
      <c r="AF196" s="150">
        <f t="shared" si="130"/>
        <v>2469334.1322623496</v>
      </c>
      <c r="AG196" s="45">
        <f t="shared" si="131"/>
        <v>124.36837734889698</v>
      </c>
      <c r="AH196" s="25">
        <v>6124.3629000000001</v>
      </c>
      <c r="AI196" s="28">
        <f t="shared" si="132"/>
        <v>6.5646935848709259E-3</v>
      </c>
      <c r="AJ196" s="146">
        <f t="shared" si="133"/>
        <v>1247500.7133699469</v>
      </c>
      <c r="AK196" s="150">
        <f t="shared" si="134"/>
        <v>1247500.7133699469</v>
      </c>
      <c r="AL196" s="1">
        <f t="shared" si="135"/>
        <v>62.830557208257211</v>
      </c>
      <c r="AM196" s="50">
        <v>3464.8055555555557</v>
      </c>
      <c r="AN196" s="28">
        <f t="shared" si="136"/>
        <v>3.484851194035023E-3</v>
      </c>
      <c r="AO196" s="146">
        <f t="shared" si="137"/>
        <v>110368.41706059147</v>
      </c>
      <c r="AP196" s="75">
        <v>14</v>
      </c>
      <c r="AQ196" s="28">
        <f t="shared" si="138"/>
        <v>1.7627061736685261E-3</v>
      </c>
      <c r="AR196" s="148">
        <f t="shared" si="139"/>
        <v>167485.13702001917</v>
      </c>
      <c r="AS196" s="25">
        <v>132.75</v>
      </c>
      <c r="AT196" s="56">
        <f t="shared" si="140"/>
        <v>3.0577928609270525E-3</v>
      </c>
      <c r="AU196" s="146">
        <f t="shared" si="141"/>
        <v>387382.07143136213</v>
      </c>
      <c r="AV196" s="77">
        <v>79.194444444444443</v>
      </c>
      <c r="AW196" s="28">
        <f t="shared" si="142"/>
        <v>2.0505421601825138E-3</v>
      </c>
      <c r="AX196" s="148">
        <f t="shared" si="143"/>
        <v>259776.67739338483</v>
      </c>
      <c r="AY196" s="59">
        <v>101</v>
      </c>
      <c r="AZ196" s="28">
        <f t="shared" si="144"/>
        <v>1.0591442953020135E-3</v>
      </c>
      <c r="BA196" s="148">
        <f t="shared" si="145"/>
        <v>100635.56256426174</v>
      </c>
      <c r="BB196" s="150">
        <f t="shared" si="146"/>
        <v>1025647.8654696194</v>
      </c>
      <c r="BC196" s="45">
        <f t="shared" si="147"/>
        <v>51.656905840826965</v>
      </c>
      <c r="BD196" s="155">
        <f t="shared" si="148"/>
        <v>6838117.0752562135</v>
      </c>
      <c r="BE196" s="146">
        <v>3049245</v>
      </c>
      <c r="BF196" s="146">
        <f t="shared" si="149"/>
        <v>0</v>
      </c>
      <c r="BG196" s="146">
        <f t="shared" si="150"/>
        <v>3788872.0752562135</v>
      </c>
      <c r="BH196" s="56">
        <f t="shared" si="151"/>
        <v>2.2405845303672656E-3</v>
      </c>
      <c r="BI196" s="1">
        <f t="shared" si="152"/>
        <v>-1953.8021754266574</v>
      </c>
      <c r="BJ196" s="155">
        <f t="shared" si="153"/>
        <v>6836163.2730807867</v>
      </c>
      <c r="BK196" s="63">
        <v>3</v>
      </c>
      <c r="BL196" s="1">
        <f t="shared" si="154"/>
        <v>-683616.32730807865</v>
      </c>
      <c r="BM196" s="106">
        <v>1202</v>
      </c>
      <c r="BN196" s="21">
        <f t="shared" si="155"/>
        <v>0</v>
      </c>
      <c r="BO196" s="150">
        <f t="shared" si="156"/>
        <v>6152546.9457727084</v>
      </c>
      <c r="BP196" s="146">
        <f t="shared" si="157"/>
        <v>0</v>
      </c>
      <c r="BQ196" s="56">
        <f t="shared" si="158"/>
        <v>0</v>
      </c>
      <c r="BR196" s="158">
        <f t="shared" si="159"/>
        <v>0</v>
      </c>
      <c r="BS196" s="159">
        <f t="shared" si="162"/>
        <v>6152547</v>
      </c>
      <c r="BT196" s="66">
        <f t="shared" si="160"/>
        <v>309.87393603626293</v>
      </c>
      <c r="BU196" s="160"/>
    </row>
    <row r="197" spans="1:73" ht="15.6" x14ac:dyDescent="0.3">
      <c r="A197" s="2" t="s">
        <v>532</v>
      </c>
      <c r="B197" s="8" t="s">
        <v>235</v>
      </c>
      <c r="C197" s="138">
        <v>6758</v>
      </c>
      <c r="D197" s="142">
        <v>0</v>
      </c>
      <c r="E197" s="143">
        <v>0</v>
      </c>
      <c r="F197" s="144">
        <v>0</v>
      </c>
      <c r="G197" s="143">
        <v>0</v>
      </c>
      <c r="H197" s="143">
        <v>0</v>
      </c>
      <c r="I197" s="144">
        <v>0</v>
      </c>
      <c r="J197" s="143">
        <f t="shared" si="114"/>
        <v>0</v>
      </c>
      <c r="K197" s="33">
        <f t="shared" si="115"/>
        <v>0</v>
      </c>
      <c r="L197" s="25">
        <v>1482</v>
      </c>
      <c r="M197" s="28">
        <f t="shared" si="116"/>
        <v>4.5603704423990136E-4</v>
      </c>
      <c r="N197" s="146">
        <f t="shared" si="117"/>
        <v>57773.885571022394</v>
      </c>
      <c r="O197" s="30">
        <v>157</v>
      </c>
      <c r="P197" s="30">
        <v>53.5</v>
      </c>
      <c r="Q197" s="30">
        <f t="shared" si="161"/>
        <v>183.75</v>
      </c>
      <c r="R197" s="28">
        <f t="shared" si="118"/>
        <v>1.8469712686657177E-4</v>
      </c>
      <c r="S197" s="148">
        <f t="shared" si="119"/>
        <v>23398.692732673149</v>
      </c>
      <c r="T197" s="150">
        <f t="shared" si="120"/>
        <v>81172.57830369554</v>
      </c>
      <c r="U197" s="1">
        <f t="shared" si="121"/>
        <v>12.011331503950213</v>
      </c>
      <c r="V197" s="151">
        <v>36709069.700000025</v>
      </c>
      <c r="W197" s="40">
        <f t="shared" si="122"/>
        <v>1.2441220759130263</v>
      </c>
      <c r="X197" s="28">
        <f t="shared" si="123"/>
        <v>8.897888204265755E-4</v>
      </c>
      <c r="Y197" s="67">
        <f t="shared" si="124"/>
        <v>5431.9428381177904</v>
      </c>
      <c r="Z197" s="148">
        <f t="shared" si="125"/>
        <v>535445.00848018844</v>
      </c>
      <c r="AA197" s="152">
        <v>6113814.301</v>
      </c>
      <c r="AB197" s="40">
        <f t="shared" si="126"/>
        <v>7.470060710304848</v>
      </c>
      <c r="AC197" s="40">
        <f t="shared" si="127"/>
        <v>1.4773137274333341E-3</v>
      </c>
      <c r="AD197" s="72">
        <f t="shared" si="128"/>
        <v>904.67805578573541</v>
      </c>
      <c r="AE197" s="146">
        <f t="shared" si="129"/>
        <v>524036.38466579962</v>
      </c>
      <c r="AF197" s="150">
        <f t="shared" si="130"/>
        <v>1059481.393145988</v>
      </c>
      <c r="AG197" s="45">
        <f t="shared" si="131"/>
        <v>156.77439969606215</v>
      </c>
      <c r="AH197" s="25">
        <v>3049.7943</v>
      </c>
      <c r="AI197" s="28">
        <f t="shared" si="132"/>
        <v>3.2690690286145381E-3</v>
      </c>
      <c r="AJ197" s="146">
        <f t="shared" si="133"/>
        <v>621227.15897217614</v>
      </c>
      <c r="AK197" s="150">
        <f t="shared" si="134"/>
        <v>621227.15897217614</v>
      </c>
      <c r="AL197" s="1">
        <f t="shared" si="135"/>
        <v>91.924705382091759</v>
      </c>
      <c r="AM197" s="50">
        <v>739.11111111111109</v>
      </c>
      <c r="AN197" s="28">
        <f t="shared" si="136"/>
        <v>7.4338723971109394E-4</v>
      </c>
      <c r="AO197" s="146">
        <f t="shared" si="137"/>
        <v>23543.752183850444</v>
      </c>
      <c r="AP197" s="75">
        <v>4</v>
      </c>
      <c r="AQ197" s="28">
        <f t="shared" si="138"/>
        <v>5.0363033533386465E-4</v>
      </c>
      <c r="AR197" s="148">
        <f t="shared" si="139"/>
        <v>47852.896291434059</v>
      </c>
      <c r="AS197" s="25">
        <v>29.083333333333332</v>
      </c>
      <c r="AT197" s="56">
        <f t="shared" si="140"/>
        <v>6.6991193249437613E-4</v>
      </c>
      <c r="AU197" s="146">
        <f t="shared" si="141"/>
        <v>84869.016277178511</v>
      </c>
      <c r="AV197" s="77">
        <v>13.888888888888889</v>
      </c>
      <c r="AW197" s="28">
        <f t="shared" si="142"/>
        <v>3.5961805685417645E-4</v>
      </c>
      <c r="AX197" s="148">
        <f t="shared" si="143"/>
        <v>45558.870114588717</v>
      </c>
      <c r="AY197" s="59">
        <v>52</v>
      </c>
      <c r="AZ197" s="28">
        <f t="shared" si="144"/>
        <v>5.4530201342281874E-4</v>
      </c>
      <c r="BA197" s="148">
        <f t="shared" si="145"/>
        <v>51812.368844966433</v>
      </c>
      <c r="BB197" s="150">
        <f t="shared" si="146"/>
        <v>253636.90371201816</v>
      </c>
      <c r="BC197" s="45">
        <f t="shared" si="147"/>
        <v>37.531355979878391</v>
      </c>
      <c r="BD197" s="155">
        <f t="shared" si="148"/>
        <v>2015518.0341338778</v>
      </c>
      <c r="BE197" s="146">
        <v>709754</v>
      </c>
      <c r="BF197" s="146">
        <f t="shared" si="149"/>
        <v>0</v>
      </c>
      <c r="BG197" s="146">
        <f t="shared" si="150"/>
        <v>1305764.0341338778</v>
      </c>
      <c r="BH197" s="56">
        <f t="shared" si="151"/>
        <v>7.721756335604123E-4</v>
      </c>
      <c r="BI197" s="1">
        <f t="shared" si="152"/>
        <v>-673.34144827577472</v>
      </c>
      <c r="BJ197" s="155">
        <f t="shared" si="153"/>
        <v>2014844.692685602</v>
      </c>
      <c r="BK197" s="63">
        <v>7</v>
      </c>
      <c r="BL197" s="1">
        <f t="shared" si="154"/>
        <v>0</v>
      </c>
      <c r="BM197" s="106">
        <v>1170</v>
      </c>
      <c r="BN197" s="21">
        <f t="shared" si="155"/>
        <v>0</v>
      </c>
      <c r="BO197" s="150">
        <f t="shared" si="156"/>
        <v>2014844.692685602</v>
      </c>
      <c r="BP197" s="146">
        <f t="shared" si="157"/>
        <v>2014844.692685602</v>
      </c>
      <c r="BQ197" s="56">
        <f t="shared" si="158"/>
        <v>6.4502824600665989E-4</v>
      </c>
      <c r="BR197" s="158">
        <f t="shared" si="159"/>
        <v>4198.331755370893</v>
      </c>
      <c r="BS197" s="159">
        <f t="shared" si="162"/>
        <v>2019043</v>
      </c>
      <c r="BT197" s="66">
        <f t="shared" si="160"/>
        <v>298.7633915359574</v>
      </c>
      <c r="BU197" s="160"/>
    </row>
    <row r="198" spans="1:73" ht="15.6" x14ac:dyDescent="0.3">
      <c r="A198" s="2" t="s">
        <v>358</v>
      </c>
      <c r="B198" s="8" t="s">
        <v>59</v>
      </c>
      <c r="C198" s="138">
        <v>38534</v>
      </c>
      <c r="D198" s="142">
        <v>0</v>
      </c>
      <c r="E198" s="143">
        <v>0</v>
      </c>
      <c r="F198" s="144">
        <v>0</v>
      </c>
      <c r="G198" s="143">
        <v>0</v>
      </c>
      <c r="H198" s="143">
        <f>C198/($C$9+$C$59+$C$61+$C$66+$C$73+$C$79+$C$93+$C$104+$C$126+$C$139+$C$166+$C$174+$C$198+$C$213+$C$232+$C$249+$C$259+$C$261+$C$262+$C$267+$C$274)*$H$6</f>
        <v>3247506.4511583028</v>
      </c>
      <c r="I198" s="144">
        <v>0</v>
      </c>
      <c r="J198" s="143">
        <f t="shared" si="114"/>
        <v>3247506.4511583028</v>
      </c>
      <c r="K198" s="33">
        <f t="shared" si="115"/>
        <v>84.276391009454059</v>
      </c>
      <c r="L198" s="25">
        <v>16007</v>
      </c>
      <c r="M198" s="28">
        <f t="shared" si="116"/>
        <v>4.9256308820162624E-3</v>
      </c>
      <c r="N198" s="146">
        <f t="shared" si="117"/>
        <v>624012.54138687951</v>
      </c>
      <c r="O198" s="30">
        <v>5135</v>
      </c>
      <c r="P198" s="30">
        <v>4790</v>
      </c>
      <c r="Q198" s="30">
        <f t="shared" si="161"/>
        <v>7530</v>
      </c>
      <c r="R198" s="28">
        <f t="shared" si="118"/>
        <v>7.5688128724097168E-3</v>
      </c>
      <c r="S198" s="148">
        <f t="shared" si="119"/>
        <v>958868.877698116</v>
      </c>
      <c r="T198" s="150">
        <f t="shared" si="120"/>
        <v>1582881.4190849955</v>
      </c>
      <c r="U198" s="1">
        <f t="shared" si="121"/>
        <v>41.077526835651518</v>
      </c>
      <c r="V198" s="151">
        <v>187132253.34999877</v>
      </c>
      <c r="W198" s="40">
        <f t="shared" si="122"/>
        <v>7.9348649386634973</v>
      </c>
      <c r="X198" s="28">
        <f t="shared" si="123"/>
        <v>5.6749689204222097E-3</v>
      </c>
      <c r="Y198" s="67">
        <f t="shared" si="124"/>
        <v>4856.2893379872003</v>
      </c>
      <c r="Z198" s="148">
        <f t="shared" si="125"/>
        <v>3415005.5743153952</v>
      </c>
      <c r="AA198" s="152">
        <v>54251098.0242</v>
      </c>
      <c r="AB198" s="40">
        <f t="shared" si="126"/>
        <v>27.37030604131991</v>
      </c>
      <c r="AC198" s="40">
        <f t="shared" si="127"/>
        <v>5.4128782090237283E-3</v>
      </c>
      <c r="AD198" s="72">
        <f t="shared" si="128"/>
        <v>1407.8761100378886</v>
      </c>
      <c r="AE198" s="146">
        <f t="shared" si="129"/>
        <v>1920069.5658743116</v>
      </c>
      <c r="AF198" s="150">
        <f t="shared" si="130"/>
        <v>5335075.1401897073</v>
      </c>
      <c r="AG198" s="45">
        <f t="shared" si="131"/>
        <v>138.45111175039466</v>
      </c>
      <c r="AH198" s="25">
        <v>8032.8890000000001</v>
      </c>
      <c r="AI198" s="28">
        <f t="shared" si="132"/>
        <v>8.6104392811667367E-3</v>
      </c>
      <c r="AJ198" s="146">
        <f t="shared" si="133"/>
        <v>1636257.5049106905</v>
      </c>
      <c r="AK198" s="150">
        <f t="shared" si="134"/>
        <v>1636257.5049106905</v>
      </c>
      <c r="AL198" s="1">
        <f t="shared" si="135"/>
        <v>42.462695409526404</v>
      </c>
      <c r="AM198" s="50">
        <v>5597.083333333333</v>
      </c>
      <c r="AN198" s="28">
        <f t="shared" si="136"/>
        <v>5.6294652685503184E-3</v>
      </c>
      <c r="AO198" s="146">
        <f t="shared" si="137"/>
        <v>178290.30164931394</v>
      </c>
      <c r="AP198" s="75">
        <v>26.666666666666668</v>
      </c>
      <c r="AQ198" s="28">
        <f t="shared" si="138"/>
        <v>3.357535568892431E-3</v>
      </c>
      <c r="AR198" s="148">
        <f t="shared" si="139"/>
        <v>319019.30860956036</v>
      </c>
      <c r="AS198" s="25">
        <v>246.66666666666669</v>
      </c>
      <c r="AT198" s="56">
        <f t="shared" si="140"/>
        <v>5.6817745563992944E-3</v>
      </c>
      <c r="AU198" s="146">
        <f t="shared" si="141"/>
        <v>719805.98332506709</v>
      </c>
      <c r="AV198" s="77">
        <v>206.91666666666666</v>
      </c>
      <c r="AW198" s="28">
        <f t="shared" si="142"/>
        <v>5.3575898110135196E-3</v>
      </c>
      <c r="AX198" s="148">
        <f t="shared" si="143"/>
        <v>678736.04696714261</v>
      </c>
      <c r="AY198" s="59">
        <v>452</v>
      </c>
      <c r="AZ198" s="28">
        <f t="shared" si="144"/>
        <v>4.73993288590604E-3</v>
      </c>
      <c r="BA198" s="148">
        <f t="shared" si="145"/>
        <v>450369.05226778518</v>
      </c>
      <c r="BB198" s="150">
        <f t="shared" si="146"/>
        <v>2346220.6928188694</v>
      </c>
      <c r="BC198" s="45">
        <f t="shared" si="147"/>
        <v>60.887026854696359</v>
      </c>
      <c r="BD198" s="155">
        <f t="shared" si="148"/>
        <v>14147941.208162565</v>
      </c>
      <c r="BE198" s="146">
        <v>5741649</v>
      </c>
      <c r="BF198" s="146">
        <f t="shared" si="149"/>
        <v>0</v>
      </c>
      <c r="BG198" s="146">
        <f t="shared" si="150"/>
        <v>8406292.2081625648</v>
      </c>
      <c r="BH198" s="56">
        <f t="shared" si="151"/>
        <v>4.9711386146712938E-3</v>
      </c>
      <c r="BI198" s="1">
        <f t="shared" si="152"/>
        <v>-4334.860527712467</v>
      </c>
      <c r="BJ198" s="155">
        <f t="shared" si="153"/>
        <v>14143606.347634852</v>
      </c>
      <c r="BK198" s="63">
        <v>7.7</v>
      </c>
      <c r="BL198" s="1">
        <f t="shared" si="154"/>
        <v>0</v>
      </c>
      <c r="BM198" s="106">
        <v>756</v>
      </c>
      <c r="BN198" s="21">
        <f t="shared" si="155"/>
        <v>0</v>
      </c>
      <c r="BO198" s="150">
        <f t="shared" si="156"/>
        <v>14143606.347634852</v>
      </c>
      <c r="BP198" s="146">
        <f t="shared" si="157"/>
        <v>14143606.347634852</v>
      </c>
      <c r="BQ198" s="56">
        <f t="shared" si="158"/>
        <v>4.5279051173236669E-3</v>
      </c>
      <c r="BR198" s="158">
        <f t="shared" si="159"/>
        <v>29471.031628543671</v>
      </c>
      <c r="BS198" s="159">
        <f t="shared" si="162"/>
        <v>14173077</v>
      </c>
      <c r="BT198" s="66">
        <f t="shared" si="160"/>
        <v>367.8070535111849</v>
      </c>
      <c r="BU198" s="160"/>
    </row>
    <row r="199" spans="1:73" ht="15.6" x14ac:dyDescent="0.3">
      <c r="A199" s="2" t="s">
        <v>481</v>
      </c>
      <c r="B199" s="8" t="s">
        <v>182</v>
      </c>
      <c r="C199" s="138">
        <v>11473</v>
      </c>
      <c r="D199" s="142">
        <v>0</v>
      </c>
      <c r="E199" s="143">
        <v>0</v>
      </c>
      <c r="F199" s="144">
        <v>0</v>
      </c>
      <c r="G199" s="143">
        <v>0</v>
      </c>
      <c r="H199" s="143">
        <v>0</v>
      </c>
      <c r="I199" s="144">
        <v>0</v>
      </c>
      <c r="J199" s="143">
        <f t="shared" ref="J199:J262" si="163">SUM(D199:I199)</f>
        <v>0</v>
      </c>
      <c r="K199" s="33">
        <f t="shared" ref="K199:K262" si="164">J199/C199</f>
        <v>0</v>
      </c>
      <c r="L199" s="25">
        <v>3760</v>
      </c>
      <c r="M199" s="28">
        <f t="shared" ref="M199:M262" si="165">L199/$L$6</f>
        <v>1.1570170623090613E-3</v>
      </c>
      <c r="N199" s="146">
        <f t="shared" ref="N199:N262" si="166">$N$6*M199</f>
        <v>146578.81899260741</v>
      </c>
      <c r="O199" s="30">
        <v>248</v>
      </c>
      <c r="P199" s="30">
        <v>399</v>
      </c>
      <c r="Q199" s="30">
        <f t="shared" si="161"/>
        <v>447.5</v>
      </c>
      <c r="R199" s="28">
        <f t="shared" ref="R199:R262" si="167">Q199/$Q$6</f>
        <v>4.4980660828729724E-4</v>
      </c>
      <c r="S199" s="148">
        <f t="shared" ref="S199:S262" si="168">$S$6*R199</f>
        <v>56984.571416986306</v>
      </c>
      <c r="T199" s="150">
        <f t="shared" ref="T199:T262" si="169">N199+S199</f>
        <v>203563.3904095937</v>
      </c>
      <c r="U199" s="1">
        <f t="shared" ref="U199:U262" si="170">T199/C199</f>
        <v>17.742821442481802</v>
      </c>
      <c r="V199" s="151">
        <v>47536865.230000004</v>
      </c>
      <c r="W199" s="40">
        <f t="shared" ref="W199:W262" si="171">C199*C199/V199</f>
        <v>2.7690031381566551</v>
      </c>
      <c r="X199" s="28">
        <f t="shared" ref="X199:X262" si="172">W199/$W$6</f>
        <v>1.9803748231456801E-3</v>
      </c>
      <c r="Y199" s="67">
        <f t="shared" ref="Y199:Y262" si="173">V199/C199</f>
        <v>4143.3683631133972</v>
      </c>
      <c r="Z199" s="148">
        <f t="shared" ref="Z199:Z262" si="174">$Z$6*X199</f>
        <v>1191723.01295585</v>
      </c>
      <c r="AA199" s="152">
        <v>10773520.699199999</v>
      </c>
      <c r="AB199" s="40">
        <f t="shared" ref="AB199:AB262" si="175">C199*C199/AA199</f>
        <v>12.217893544287183</v>
      </c>
      <c r="AC199" s="40">
        <f t="shared" ref="AC199:AC262" si="176">AB199/$AB$6</f>
        <v>2.4162670898236881E-3</v>
      </c>
      <c r="AD199" s="72">
        <f t="shared" ref="AD199:AD262" si="177">AA199/C199</f>
        <v>939.0325720561317</v>
      </c>
      <c r="AE199" s="146">
        <f t="shared" ref="AE199:AE262" si="178">$AE$6*AC199</f>
        <v>857104.2471378498</v>
      </c>
      <c r="AF199" s="150">
        <f t="shared" ref="AF199:AF262" si="179">Z199+AE199</f>
        <v>2048827.2600936997</v>
      </c>
      <c r="AG199" s="45">
        <f t="shared" ref="AG199:AG262" si="180">AF199/C199</f>
        <v>178.57816265089338</v>
      </c>
      <c r="AH199" s="25">
        <v>2682.3355999999999</v>
      </c>
      <c r="AI199" s="28">
        <f t="shared" ref="AI199:AI262" si="181">AH199/$AH$6</f>
        <v>2.8751907085373574E-3</v>
      </c>
      <c r="AJ199" s="146">
        <f t="shared" ref="AJ199:AJ262" si="182">$AJ$6*AI199</f>
        <v>546377.74232771294</v>
      </c>
      <c r="AK199" s="150">
        <f t="shared" ref="AK199:AK262" si="183">AJ199</f>
        <v>546377.74232771294</v>
      </c>
      <c r="AL199" s="1">
        <f t="shared" ref="AL199:AL262" si="184">AK199/C199</f>
        <v>47.622918358555999</v>
      </c>
      <c r="AM199" s="50">
        <v>1732.3055555555557</v>
      </c>
      <c r="AN199" s="28">
        <f t="shared" ref="AN199:AN262" si="185">AM199/$AM$6</f>
        <v>1.7423278123159559E-3</v>
      </c>
      <c r="AO199" s="146">
        <f t="shared" ref="AO199:AO262" si="186">AN199*$AO$6</f>
        <v>55181.111599574011</v>
      </c>
      <c r="AP199" s="75">
        <v>7.666666666666667</v>
      </c>
      <c r="AQ199" s="28">
        <f t="shared" ref="AQ199:AQ262" si="187">AP199/$AP$6</f>
        <v>9.6529147605657389E-4</v>
      </c>
      <c r="AR199" s="148">
        <f t="shared" ref="AR199:AR262" si="188">AQ199*$AR$6</f>
        <v>91718.051225248608</v>
      </c>
      <c r="AS199" s="25">
        <v>57.916666666666664</v>
      </c>
      <c r="AT199" s="56">
        <f t="shared" ref="AT199:AT262" si="189">AS199/$AS$6</f>
        <v>1.3340653096951044E-3</v>
      </c>
      <c r="AU199" s="146">
        <f t="shared" ref="AU199:AU262" si="190">AT199*$AU$6</f>
        <v>169008.49946314917</v>
      </c>
      <c r="AV199" s="77">
        <v>24.694444444444443</v>
      </c>
      <c r="AW199" s="28">
        <f t="shared" ref="AW199:AW262" si="191">AV199/$AV$6</f>
        <v>6.3940090508672566E-4</v>
      </c>
      <c r="AX199" s="148">
        <f t="shared" ref="AX199:AX262" si="192">$AX$6*AW199</f>
        <v>81003.67106373873</v>
      </c>
      <c r="AY199" s="59">
        <v>60</v>
      </c>
      <c r="AZ199" s="28">
        <f t="shared" ref="AZ199:AZ262" si="193">AY199/$AY$6</f>
        <v>6.2919463087248318E-4</v>
      </c>
      <c r="BA199" s="148">
        <f t="shared" ref="BA199:BA262" si="194">AZ199*$BA$6</f>
        <v>59783.502513422813</v>
      </c>
      <c r="BB199" s="150">
        <f t="shared" ref="BB199:BB262" si="195">BA199+AX199+AU199+AR199+AO199</f>
        <v>456694.83586513333</v>
      </c>
      <c r="BC199" s="45">
        <f t="shared" ref="BC199:BC262" si="196">BB199/C199</f>
        <v>39.806052110619135</v>
      </c>
      <c r="BD199" s="155">
        <f t="shared" ref="BD199:BD262" si="197">J199+T199+AF199+AK199+BB199</f>
        <v>3255463.22869614</v>
      </c>
      <c r="BE199" s="146">
        <v>1524242</v>
      </c>
      <c r="BF199" s="146">
        <f t="shared" ref="BF199:BF262" si="198">IF(BD199&gt;BE199,0,BE199-BD199)</f>
        <v>0</v>
      </c>
      <c r="BG199" s="146">
        <f t="shared" ref="BG199:BG262" si="199">IF(BD199&lt;BE199,0,BD199-BE199)</f>
        <v>1731221.22869614</v>
      </c>
      <c r="BH199" s="56">
        <f t="shared" ref="BH199:BH262" si="200">BG199/$BG$6</f>
        <v>1.0237736789774504E-3</v>
      </c>
      <c r="BI199" s="1">
        <f t="shared" ref="BI199:BI262" si="201">$BI$6*BH199</f>
        <v>-892.73634358388779</v>
      </c>
      <c r="BJ199" s="155">
        <f t="shared" ref="BJ199:BJ262" si="202">BD199+BF199+BI199</f>
        <v>3254570.492352556</v>
      </c>
      <c r="BK199" s="63">
        <v>8</v>
      </c>
      <c r="BL199" s="1">
        <f t="shared" ref="BL199:BL262" si="203">IF(BK199&gt;=5,0,BJ199*(5-BK199)/5*-0.25)</f>
        <v>0</v>
      </c>
      <c r="BM199" s="106">
        <v>1134</v>
      </c>
      <c r="BN199" s="21">
        <f t="shared" ref="BN199:BN262" si="204">IF(BM199&gt;=441,0,BJ199*(441-BM199)/441*-0.25)</f>
        <v>0</v>
      </c>
      <c r="BO199" s="150">
        <f t="shared" ref="BO199:BO262" si="205">BJ199+BL199+BN199</f>
        <v>3254570.492352556</v>
      </c>
      <c r="BP199" s="146">
        <f t="shared" ref="BP199:BP262" si="206">IF(BK199&lt;5,0,IF(BM199&lt;441,0,IF(BF199&lt;&gt;0,0,BO199)))</f>
        <v>3254570.492352556</v>
      </c>
      <c r="BQ199" s="56">
        <f t="shared" ref="BQ199:BQ262" si="207">BP199/$BP$6</f>
        <v>1.0419115199340951E-3</v>
      </c>
      <c r="BR199" s="158">
        <f t="shared" ref="BR199:BR262" si="208">$BR$6*BQ199</f>
        <v>6781.5483236696909</v>
      </c>
      <c r="BS199" s="159">
        <f t="shared" si="162"/>
        <v>3261352</v>
      </c>
      <c r="BT199" s="66">
        <f t="shared" ref="BT199:BT262" si="209">BS199/C199</f>
        <v>284.26322670617975</v>
      </c>
      <c r="BU199" s="160"/>
    </row>
    <row r="200" spans="1:73" ht="15.6" x14ac:dyDescent="0.3">
      <c r="A200" s="2" t="s">
        <v>316</v>
      </c>
      <c r="B200" s="8" t="s">
        <v>17</v>
      </c>
      <c r="C200" s="138">
        <v>26588</v>
      </c>
      <c r="D200" s="142">
        <v>0</v>
      </c>
      <c r="E200" s="143">
        <v>0</v>
      </c>
      <c r="F200" s="144">
        <v>0</v>
      </c>
      <c r="G200" s="143">
        <v>0</v>
      </c>
      <c r="H200" s="143">
        <v>0</v>
      </c>
      <c r="I200" s="144">
        <v>0</v>
      </c>
      <c r="J200" s="143">
        <f t="shared" si="163"/>
        <v>0</v>
      </c>
      <c r="K200" s="33">
        <f t="shared" si="164"/>
        <v>0</v>
      </c>
      <c r="L200" s="25">
        <v>10638</v>
      </c>
      <c r="M200" s="28">
        <f t="shared" si="165"/>
        <v>3.273496677883988E-3</v>
      </c>
      <c r="N200" s="146">
        <f t="shared" si="166"/>
        <v>414708.90330940363</v>
      </c>
      <c r="O200" s="30">
        <v>1959</v>
      </c>
      <c r="P200" s="30">
        <v>3530.5</v>
      </c>
      <c r="Q200" s="30">
        <f t="shared" ref="Q200:Q263" si="210">O200+P200/2</f>
        <v>3724.25</v>
      </c>
      <c r="R200" s="28">
        <f t="shared" si="167"/>
        <v>3.7434463931038365E-3</v>
      </c>
      <c r="S200" s="148">
        <f t="shared" si="168"/>
        <v>474245.34100494138</v>
      </c>
      <c r="T200" s="150">
        <f t="shared" si="169"/>
        <v>888954.24431434507</v>
      </c>
      <c r="U200" s="1">
        <f t="shared" si="170"/>
        <v>33.434415688067737</v>
      </c>
      <c r="V200" s="151">
        <v>153718184.23000088</v>
      </c>
      <c r="W200" s="40">
        <f t="shared" si="171"/>
        <v>4.5988166432038264</v>
      </c>
      <c r="X200" s="28">
        <f t="shared" si="172"/>
        <v>3.2890467226147804E-3</v>
      </c>
      <c r="Y200" s="67">
        <f t="shared" si="173"/>
        <v>5781.4872961486717</v>
      </c>
      <c r="Z200" s="148">
        <f t="shared" si="174"/>
        <v>1979237.7807555646</v>
      </c>
      <c r="AA200" s="152">
        <v>43739333.983800001</v>
      </c>
      <c r="AB200" s="40">
        <f t="shared" si="175"/>
        <v>16.162151537602902</v>
      </c>
      <c r="AC200" s="40">
        <f t="shared" si="176"/>
        <v>3.1963017781664257E-3</v>
      </c>
      <c r="AD200" s="72">
        <f t="shared" si="177"/>
        <v>1645.0780045057923</v>
      </c>
      <c r="AE200" s="146">
        <f t="shared" si="178"/>
        <v>1133800.0839139877</v>
      </c>
      <c r="AF200" s="150">
        <f t="shared" si="179"/>
        <v>3113037.8646695521</v>
      </c>
      <c r="AG200" s="45">
        <f t="shared" si="180"/>
        <v>117.08431866517046</v>
      </c>
      <c r="AH200" s="25">
        <v>169.45359999999999</v>
      </c>
      <c r="AI200" s="28">
        <f t="shared" si="181"/>
        <v>1.8163700927214551E-4</v>
      </c>
      <c r="AJ200" s="146">
        <f t="shared" si="182"/>
        <v>34516.812660318617</v>
      </c>
      <c r="AK200" s="150">
        <f t="shared" si="183"/>
        <v>34516.812660318617</v>
      </c>
      <c r="AL200" s="1">
        <f t="shared" si="184"/>
        <v>1.2982101948367164</v>
      </c>
      <c r="AM200" s="50">
        <v>3660.5277777777778</v>
      </c>
      <c r="AN200" s="28">
        <f t="shared" si="185"/>
        <v>3.6817057675093299E-3</v>
      </c>
      <c r="AO200" s="146">
        <f t="shared" si="186"/>
        <v>116602.98102208463</v>
      </c>
      <c r="AP200" s="75">
        <v>33.333333333333336</v>
      </c>
      <c r="AQ200" s="28">
        <f t="shared" si="187"/>
        <v>4.1969194611155385E-3</v>
      </c>
      <c r="AR200" s="148">
        <f t="shared" si="188"/>
        <v>398774.13576195046</v>
      </c>
      <c r="AS200" s="25">
        <v>157.91666666666666</v>
      </c>
      <c r="AT200" s="56">
        <f t="shared" si="189"/>
        <v>3.6374874271542772E-3</v>
      </c>
      <c r="AU200" s="146">
        <f t="shared" si="190"/>
        <v>460821.73594628443</v>
      </c>
      <c r="AV200" s="77">
        <v>145.47222222222223</v>
      </c>
      <c r="AW200" s="28">
        <f t="shared" si="191"/>
        <v>3.7666395274906441E-3</v>
      </c>
      <c r="AX200" s="148">
        <f t="shared" si="192"/>
        <v>477183.60558020219</v>
      </c>
      <c r="AY200" s="59">
        <v>334</v>
      </c>
      <c r="AZ200" s="28">
        <f t="shared" si="193"/>
        <v>3.5025167785234898E-3</v>
      </c>
      <c r="BA200" s="148">
        <f t="shared" si="194"/>
        <v>332794.83065805369</v>
      </c>
      <c r="BB200" s="150">
        <f t="shared" si="195"/>
        <v>1786177.2889685752</v>
      </c>
      <c r="BC200" s="45">
        <f t="shared" si="196"/>
        <v>67.179828831374124</v>
      </c>
      <c r="BD200" s="155">
        <f t="shared" si="197"/>
        <v>5822686.2106127907</v>
      </c>
      <c r="BE200" s="146">
        <v>3903349</v>
      </c>
      <c r="BF200" s="146">
        <f t="shared" si="198"/>
        <v>0</v>
      </c>
      <c r="BG200" s="146">
        <f t="shared" si="199"/>
        <v>1919337.2106127907</v>
      </c>
      <c r="BH200" s="56">
        <f t="shared" si="200"/>
        <v>1.135017804043033E-3</v>
      </c>
      <c r="BI200" s="1">
        <f t="shared" si="201"/>
        <v>-989.74183952067517</v>
      </c>
      <c r="BJ200" s="155">
        <f t="shared" si="202"/>
        <v>5821696.46877327</v>
      </c>
      <c r="BK200" s="63">
        <v>6.5</v>
      </c>
      <c r="BL200" s="1">
        <f t="shared" si="203"/>
        <v>0</v>
      </c>
      <c r="BM200" s="106">
        <v>830</v>
      </c>
      <c r="BN200" s="21">
        <f t="shared" si="204"/>
        <v>0</v>
      </c>
      <c r="BO200" s="150">
        <f t="shared" si="205"/>
        <v>5821696.46877327</v>
      </c>
      <c r="BP200" s="146">
        <f t="shared" si="206"/>
        <v>5821696.46877327</v>
      </c>
      <c r="BQ200" s="56">
        <f t="shared" si="207"/>
        <v>1.8637459629857168E-3</v>
      </c>
      <c r="BR200" s="158">
        <f t="shared" si="208"/>
        <v>12130.668554112361</v>
      </c>
      <c r="BS200" s="159">
        <f t="shared" ref="BS200:BS263" si="211">ROUND(BJ200+BL200+BR200,0)</f>
        <v>5833827</v>
      </c>
      <c r="BT200" s="66">
        <f t="shared" si="209"/>
        <v>219.41578907777944</v>
      </c>
      <c r="BU200" s="160"/>
    </row>
    <row r="201" spans="1:73" ht="15.6" x14ac:dyDescent="0.3">
      <c r="A201" s="2" t="s">
        <v>533</v>
      </c>
      <c r="B201" s="8" t="s">
        <v>236</v>
      </c>
      <c r="C201" s="138">
        <v>12305</v>
      </c>
      <c r="D201" s="142">
        <v>0</v>
      </c>
      <c r="E201" s="143">
        <v>0</v>
      </c>
      <c r="F201" s="144">
        <v>0</v>
      </c>
      <c r="G201" s="143">
        <v>0</v>
      </c>
      <c r="H201" s="143">
        <v>0</v>
      </c>
      <c r="I201" s="144">
        <v>0</v>
      </c>
      <c r="J201" s="143">
        <f t="shared" si="163"/>
        <v>0</v>
      </c>
      <c r="K201" s="33">
        <f t="shared" si="164"/>
        <v>0</v>
      </c>
      <c r="L201" s="25">
        <v>9366</v>
      </c>
      <c r="M201" s="28">
        <f t="shared" si="165"/>
        <v>2.8820802674432633E-3</v>
      </c>
      <c r="N201" s="146">
        <f t="shared" si="166"/>
        <v>365121.60071403219</v>
      </c>
      <c r="O201" s="30">
        <v>65</v>
      </c>
      <c r="P201" s="30">
        <v>199.5</v>
      </c>
      <c r="Q201" s="30">
        <f t="shared" si="210"/>
        <v>164.75</v>
      </c>
      <c r="R201" s="28">
        <f t="shared" si="167"/>
        <v>1.6559919265996028E-4</v>
      </c>
      <c r="S201" s="148">
        <f t="shared" si="168"/>
        <v>20979.236069158647</v>
      </c>
      <c r="T201" s="150">
        <f t="shared" si="169"/>
        <v>386100.83678319084</v>
      </c>
      <c r="U201" s="1">
        <f t="shared" si="170"/>
        <v>31.377556829190642</v>
      </c>
      <c r="V201" s="151">
        <v>76104477.890000224</v>
      </c>
      <c r="W201" s="40">
        <f t="shared" si="171"/>
        <v>1.989541603831106</v>
      </c>
      <c r="X201" s="28">
        <f t="shared" si="172"/>
        <v>1.4229085000065803E-3</v>
      </c>
      <c r="Y201" s="67">
        <f t="shared" si="173"/>
        <v>6184.8417626981081</v>
      </c>
      <c r="Z201" s="148">
        <f t="shared" si="174"/>
        <v>856258.51478702168</v>
      </c>
      <c r="AA201" s="152">
        <v>21111037.103799999</v>
      </c>
      <c r="AB201" s="40">
        <f t="shared" si="175"/>
        <v>7.1722210640587418</v>
      </c>
      <c r="AC201" s="40">
        <f t="shared" si="176"/>
        <v>1.4184115825864678E-3</v>
      </c>
      <c r="AD201" s="72">
        <f t="shared" si="177"/>
        <v>1715.6470624786671</v>
      </c>
      <c r="AE201" s="146">
        <f t="shared" si="178"/>
        <v>503142.46994652005</v>
      </c>
      <c r="AF201" s="150">
        <f t="shared" si="179"/>
        <v>1359400.9847335417</v>
      </c>
      <c r="AG201" s="45">
        <f t="shared" si="180"/>
        <v>110.47549652446499</v>
      </c>
      <c r="AH201" s="25">
        <v>2349.4369999999999</v>
      </c>
      <c r="AI201" s="28">
        <f t="shared" si="181"/>
        <v>2.5183572975334941E-3</v>
      </c>
      <c r="AJ201" s="146">
        <f t="shared" si="182"/>
        <v>478568.03742275754</v>
      </c>
      <c r="AK201" s="150">
        <f t="shared" si="183"/>
        <v>478568.03742275754</v>
      </c>
      <c r="AL201" s="1">
        <f t="shared" si="184"/>
        <v>38.892160700752342</v>
      </c>
      <c r="AM201" s="50">
        <v>1316.4166666666667</v>
      </c>
      <c r="AN201" s="28">
        <f t="shared" si="185"/>
        <v>1.3240327975476719E-3</v>
      </c>
      <c r="AO201" s="146">
        <f t="shared" si="186"/>
        <v>41933.326809412829</v>
      </c>
      <c r="AP201" s="75">
        <v>5</v>
      </c>
      <c r="AQ201" s="28">
        <f t="shared" si="187"/>
        <v>6.2953791916733079E-4</v>
      </c>
      <c r="AR201" s="148">
        <f t="shared" si="188"/>
        <v>59816.120364292568</v>
      </c>
      <c r="AS201" s="25">
        <v>44.5</v>
      </c>
      <c r="AT201" s="56">
        <f t="shared" si="189"/>
        <v>1.025022842269332E-3</v>
      </c>
      <c r="AU201" s="146">
        <f t="shared" si="190"/>
        <v>129856.8902349952</v>
      </c>
      <c r="AV201" s="77">
        <v>30.583333333333332</v>
      </c>
      <c r="AW201" s="28">
        <f t="shared" si="191"/>
        <v>7.9187896119289642E-4</v>
      </c>
      <c r="AX201" s="148">
        <f t="shared" si="192"/>
        <v>100320.63199232434</v>
      </c>
      <c r="AY201" s="59">
        <v>102</v>
      </c>
      <c r="AZ201" s="28">
        <f t="shared" si="193"/>
        <v>1.0696308724832215E-3</v>
      </c>
      <c r="BA201" s="148">
        <f t="shared" si="194"/>
        <v>101631.9542728188</v>
      </c>
      <c r="BB201" s="150">
        <f t="shared" si="195"/>
        <v>433558.92367384373</v>
      </c>
      <c r="BC201" s="45">
        <f t="shared" si="196"/>
        <v>35.234370066951946</v>
      </c>
      <c r="BD201" s="155">
        <f t="shared" si="197"/>
        <v>2657628.7826133342</v>
      </c>
      <c r="BE201" s="146">
        <v>1369118</v>
      </c>
      <c r="BF201" s="146">
        <f t="shared" si="198"/>
        <v>0</v>
      </c>
      <c r="BG201" s="146">
        <f t="shared" si="199"/>
        <v>1288510.7826133342</v>
      </c>
      <c r="BH201" s="56">
        <f t="shared" si="200"/>
        <v>7.6197276376495967E-4</v>
      </c>
      <c r="BI201" s="1">
        <f t="shared" si="201"/>
        <v>-664.44448905295849</v>
      </c>
      <c r="BJ201" s="155">
        <f t="shared" si="202"/>
        <v>2656964.3381242813</v>
      </c>
      <c r="BK201" s="63">
        <v>6.9</v>
      </c>
      <c r="BL201" s="1">
        <f t="shared" si="203"/>
        <v>0</v>
      </c>
      <c r="BM201" s="106">
        <v>787</v>
      </c>
      <c r="BN201" s="21">
        <f t="shared" si="204"/>
        <v>0</v>
      </c>
      <c r="BO201" s="150">
        <f t="shared" si="205"/>
        <v>2656964.3381242813</v>
      </c>
      <c r="BP201" s="146">
        <f t="shared" si="206"/>
        <v>2656964.3381242813</v>
      </c>
      <c r="BQ201" s="56">
        <f t="shared" si="207"/>
        <v>8.505951118436782E-4</v>
      </c>
      <c r="BR201" s="158">
        <f t="shared" si="208"/>
        <v>5536.3164188932269</v>
      </c>
      <c r="BS201" s="159">
        <f t="shared" si="211"/>
        <v>2662501</v>
      </c>
      <c r="BT201" s="66">
        <f t="shared" si="209"/>
        <v>216.37553839902478</v>
      </c>
      <c r="BU201" s="160"/>
    </row>
    <row r="202" spans="1:73" ht="15.6" x14ac:dyDescent="0.3">
      <c r="A202" s="2" t="s">
        <v>317</v>
      </c>
      <c r="B202" s="8" t="s">
        <v>18</v>
      </c>
      <c r="C202" s="138">
        <v>10966</v>
      </c>
      <c r="D202" s="142">
        <v>0</v>
      </c>
      <c r="E202" s="143">
        <v>0</v>
      </c>
      <c r="F202" s="144">
        <v>0</v>
      </c>
      <c r="G202" s="143">
        <v>0</v>
      </c>
      <c r="H202" s="143">
        <v>0</v>
      </c>
      <c r="I202" s="144">
        <v>0</v>
      </c>
      <c r="J202" s="143">
        <f t="shared" si="163"/>
        <v>0</v>
      </c>
      <c r="K202" s="33">
        <f t="shared" si="164"/>
        <v>0</v>
      </c>
      <c r="L202" s="25">
        <v>3040</v>
      </c>
      <c r="M202" s="28">
        <f t="shared" si="165"/>
        <v>9.3546060356902835E-4</v>
      </c>
      <c r="N202" s="146">
        <f t="shared" si="166"/>
        <v>118510.53450466131</v>
      </c>
      <c r="O202" s="30">
        <v>424</v>
      </c>
      <c r="P202" s="30">
        <v>219</v>
      </c>
      <c r="Q202" s="30">
        <f t="shared" si="210"/>
        <v>533.5</v>
      </c>
      <c r="R202" s="28">
        <f t="shared" si="167"/>
        <v>5.3624988943301252E-4</v>
      </c>
      <c r="S202" s="148">
        <f t="shared" si="168"/>
        <v>67935.79631499933</v>
      </c>
      <c r="T202" s="150">
        <f t="shared" si="169"/>
        <v>186446.33081966062</v>
      </c>
      <c r="U202" s="1">
        <f t="shared" si="170"/>
        <v>17.002218750652982</v>
      </c>
      <c r="V202" s="151">
        <v>51340589.820000194</v>
      </c>
      <c r="W202" s="40">
        <f t="shared" si="171"/>
        <v>2.3422628454719132</v>
      </c>
      <c r="X202" s="28">
        <f t="shared" si="172"/>
        <v>1.6751726657305485E-3</v>
      </c>
      <c r="Y202" s="67">
        <f t="shared" si="173"/>
        <v>4681.7973572861747</v>
      </c>
      <c r="Z202" s="148">
        <f t="shared" si="174"/>
        <v>1008062.6117305661</v>
      </c>
      <c r="AA202" s="152">
        <v>9446624.0603</v>
      </c>
      <c r="AB202" s="40">
        <f t="shared" si="175"/>
        <v>12.729749297992184</v>
      </c>
      <c r="AC202" s="40">
        <f t="shared" si="176"/>
        <v>2.5174940491134576E-3</v>
      </c>
      <c r="AD202" s="72">
        <f t="shared" si="177"/>
        <v>861.44665879080799</v>
      </c>
      <c r="AE202" s="146">
        <f t="shared" si="178"/>
        <v>893011.72487386549</v>
      </c>
      <c r="AF202" s="150">
        <f t="shared" si="179"/>
        <v>1901074.3366044317</v>
      </c>
      <c r="AG202" s="45">
        <f t="shared" si="180"/>
        <v>173.36078210873899</v>
      </c>
      <c r="AH202" s="25">
        <v>225.3683</v>
      </c>
      <c r="AI202" s="28">
        <f t="shared" si="181"/>
        <v>2.4157187570371871E-4</v>
      </c>
      <c r="AJ202" s="146">
        <f t="shared" si="182"/>
        <v>45906.344808693852</v>
      </c>
      <c r="AK202" s="150">
        <f t="shared" si="183"/>
        <v>45906.344808693852</v>
      </c>
      <c r="AL202" s="1">
        <f t="shared" si="184"/>
        <v>4.1862433712104554</v>
      </c>
      <c r="AM202" s="50">
        <v>1368.1944444444443</v>
      </c>
      <c r="AN202" s="28">
        <f t="shared" si="185"/>
        <v>1.376110135747517E-3</v>
      </c>
      <c r="AO202" s="146">
        <f t="shared" si="186"/>
        <v>43582.663628065005</v>
      </c>
      <c r="AP202" s="75">
        <v>11.666666666666666</v>
      </c>
      <c r="AQ202" s="28">
        <f t="shared" si="187"/>
        <v>1.4689218113904383E-3</v>
      </c>
      <c r="AR202" s="148">
        <f t="shared" si="188"/>
        <v>139570.94751668265</v>
      </c>
      <c r="AS202" s="25">
        <v>71.166666666666671</v>
      </c>
      <c r="AT202" s="56">
        <f t="shared" si="189"/>
        <v>1.639268740258445E-3</v>
      </c>
      <c r="AU202" s="146">
        <f t="shared" si="190"/>
        <v>207673.75329716463</v>
      </c>
      <c r="AV202" s="77">
        <v>22.805555555555557</v>
      </c>
      <c r="AW202" s="28">
        <f t="shared" si="191"/>
        <v>5.9049284935455768E-4</v>
      </c>
      <c r="AX202" s="148">
        <f t="shared" si="192"/>
        <v>74807.664728154661</v>
      </c>
      <c r="AY202" s="59">
        <v>117</v>
      </c>
      <c r="AZ202" s="28">
        <f t="shared" si="193"/>
        <v>1.2269295302013423E-3</v>
      </c>
      <c r="BA202" s="148">
        <f t="shared" si="194"/>
        <v>116577.8299011745</v>
      </c>
      <c r="BB202" s="150">
        <f t="shared" si="195"/>
        <v>582212.85907124146</v>
      </c>
      <c r="BC202" s="45">
        <f t="shared" si="196"/>
        <v>53.092545966737319</v>
      </c>
      <c r="BD202" s="155">
        <f t="shared" si="197"/>
        <v>2715639.8713040277</v>
      </c>
      <c r="BE202" s="146">
        <v>1202383</v>
      </c>
      <c r="BF202" s="146">
        <f t="shared" si="198"/>
        <v>0</v>
      </c>
      <c r="BG202" s="146">
        <f t="shared" si="199"/>
        <v>1513256.8713040277</v>
      </c>
      <c r="BH202" s="56">
        <f t="shared" si="200"/>
        <v>8.9487844112195113E-4</v>
      </c>
      <c r="BI202" s="1">
        <f t="shared" si="201"/>
        <v>-780.33897909662551</v>
      </c>
      <c r="BJ202" s="155">
        <f t="shared" si="202"/>
        <v>2714859.5323249311</v>
      </c>
      <c r="BK202" s="63">
        <v>8</v>
      </c>
      <c r="BL202" s="1">
        <f t="shared" si="203"/>
        <v>0</v>
      </c>
      <c r="BM202" s="106">
        <v>1263</v>
      </c>
      <c r="BN202" s="21">
        <f t="shared" si="204"/>
        <v>0</v>
      </c>
      <c r="BO202" s="150">
        <f t="shared" si="205"/>
        <v>2714859.5323249311</v>
      </c>
      <c r="BP202" s="146">
        <f t="shared" si="206"/>
        <v>2714859.5323249311</v>
      </c>
      <c r="BQ202" s="56">
        <f t="shared" si="207"/>
        <v>8.6912956052998555E-4</v>
      </c>
      <c r="BR202" s="158">
        <f t="shared" si="208"/>
        <v>5656.9526312913013</v>
      </c>
      <c r="BS202" s="159">
        <f t="shared" si="211"/>
        <v>2720516</v>
      </c>
      <c r="BT202" s="66">
        <f t="shared" si="209"/>
        <v>248.08644902425678</v>
      </c>
      <c r="BU202" s="160"/>
    </row>
    <row r="203" spans="1:73" ht="15.6" x14ac:dyDescent="0.3">
      <c r="A203" s="2" t="s">
        <v>564</v>
      </c>
      <c r="B203" s="8" t="s">
        <v>267</v>
      </c>
      <c r="C203" s="138">
        <v>7295</v>
      </c>
      <c r="D203" s="142">
        <v>0</v>
      </c>
      <c r="E203" s="143">
        <v>0</v>
      </c>
      <c r="F203" s="144">
        <v>0</v>
      </c>
      <c r="G203" s="143">
        <v>0</v>
      </c>
      <c r="H203" s="143">
        <v>0</v>
      </c>
      <c r="I203" s="144">
        <v>0</v>
      </c>
      <c r="J203" s="143">
        <f t="shared" si="163"/>
        <v>0</v>
      </c>
      <c r="K203" s="33">
        <f t="shared" si="164"/>
        <v>0</v>
      </c>
      <c r="L203" s="25">
        <v>1857</v>
      </c>
      <c r="M203" s="28">
        <f t="shared" si="165"/>
        <v>5.7143103316700187E-4</v>
      </c>
      <c r="N203" s="146">
        <f t="shared" si="166"/>
        <v>72392.783741827647</v>
      </c>
      <c r="O203" s="30">
        <v>0</v>
      </c>
      <c r="P203" s="30">
        <v>136.5</v>
      </c>
      <c r="Q203" s="30">
        <f t="shared" si="210"/>
        <v>68.25</v>
      </c>
      <c r="R203" s="28">
        <f t="shared" si="167"/>
        <v>6.860178997901237E-5</v>
      </c>
      <c r="S203" s="148">
        <f t="shared" si="168"/>
        <v>8690.943014992883</v>
      </c>
      <c r="T203" s="150">
        <f t="shared" si="169"/>
        <v>81083.726756820528</v>
      </c>
      <c r="U203" s="1">
        <f t="shared" si="170"/>
        <v>11.114972824786912</v>
      </c>
      <c r="V203" s="151">
        <v>33642385.560000002</v>
      </c>
      <c r="W203" s="40">
        <f t="shared" si="171"/>
        <v>1.5818445723799617</v>
      </c>
      <c r="X203" s="28">
        <f t="shared" si="172"/>
        <v>1.1313259714672425E-3</v>
      </c>
      <c r="Y203" s="67">
        <f t="shared" si="173"/>
        <v>4611.7046689513372</v>
      </c>
      <c r="Z203" s="148">
        <f t="shared" si="174"/>
        <v>680793.94849636906</v>
      </c>
      <c r="AA203" s="152">
        <v>7469464.2154999999</v>
      </c>
      <c r="AB203" s="40">
        <f t="shared" si="175"/>
        <v>7.1246107437757766</v>
      </c>
      <c r="AC203" s="40">
        <f t="shared" si="176"/>
        <v>1.4089959456259147E-3</v>
      </c>
      <c r="AD203" s="72">
        <f t="shared" si="177"/>
        <v>1023.9155881425634</v>
      </c>
      <c r="AE203" s="146">
        <f t="shared" si="178"/>
        <v>499802.53188156593</v>
      </c>
      <c r="AF203" s="150">
        <f t="shared" si="179"/>
        <v>1180596.4803779349</v>
      </c>
      <c r="AG203" s="45">
        <f t="shared" si="180"/>
        <v>161.83639210115626</v>
      </c>
      <c r="AH203" s="25">
        <v>1733.7270000000001</v>
      </c>
      <c r="AI203" s="28">
        <f t="shared" si="181"/>
        <v>1.8583788551814126E-3</v>
      </c>
      <c r="AJ203" s="146">
        <f t="shared" si="182"/>
        <v>353151.12846900988</v>
      </c>
      <c r="AK203" s="150">
        <f t="shared" si="183"/>
        <v>353151.12846900988</v>
      </c>
      <c r="AL203" s="1">
        <f t="shared" si="184"/>
        <v>48.410024464566128</v>
      </c>
      <c r="AM203" s="50">
        <v>973.13888888888891</v>
      </c>
      <c r="AN203" s="28">
        <f t="shared" si="185"/>
        <v>9.7876898559826953E-4</v>
      </c>
      <c r="AO203" s="146">
        <f t="shared" si="186"/>
        <v>30998.506849700567</v>
      </c>
      <c r="AP203" s="75">
        <v>3</v>
      </c>
      <c r="AQ203" s="28">
        <f t="shared" si="187"/>
        <v>3.7772275150039846E-4</v>
      </c>
      <c r="AR203" s="148">
        <f t="shared" si="188"/>
        <v>35889.672218575543</v>
      </c>
      <c r="AS203" s="25">
        <v>34</v>
      </c>
      <c r="AT203" s="56">
        <f t="shared" si="189"/>
        <v>7.8316351993611881E-4</v>
      </c>
      <c r="AU203" s="146">
        <f t="shared" si="190"/>
        <v>99216.500404266</v>
      </c>
      <c r="AV203" s="77">
        <v>11.861111111111111</v>
      </c>
      <c r="AW203" s="28">
        <f t="shared" si="191"/>
        <v>3.0711382055346667E-4</v>
      </c>
      <c r="AX203" s="148">
        <f t="shared" si="192"/>
        <v>38907.275077858765</v>
      </c>
      <c r="AY203" s="59">
        <v>57</v>
      </c>
      <c r="AZ203" s="28">
        <f t="shared" si="193"/>
        <v>5.9773489932885904E-4</v>
      </c>
      <c r="BA203" s="148">
        <f t="shared" si="194"/>
        <v>56794.327387751669</v>
      </c>
      <c r="BB203" s="150">
        <f t="shared" si="195"/>
        <v>261806.28193815253</v>
      </c>
      <c r="BC203" s="45">
        <f t="shared" si="196"/>
        <v>35.88845537191947</v>
      </c>
      <c r="BD203" s="155">
        <f t="shared" si="197"/>
        <v>1876637.6175419178</v>
      </c>
      <c r="BE203" s="146">
        <v>824902</v>
      </c>
      <c r="BF203" s="146">
        <f t="shared" si="198"/>
        <v>0</v>
      </c>
      <c r="BG203" s="146">
        <f t="shared" si="199"/>
        <v>1051735.6175419178</v>
      </c>
      <c r="BH203" s="56">
        <f t="shared" si="200"/>
        <v>6.2195358087969521E-4</v>
      </c>
      <c r="BI203" s="1">
        <f t="shared" si="201"/>
        <v>-542.34698261438177</v>
      </c>
      <c r="BJ203" s="155">
        <f t="shared" si="202"/>
        <v>1876095.2705593035</v>
      </c>
      <c r="BK203" s="63">
        <v>7.7</v>
      </c>
      <c r="BL203" s="1">
        <f t="shared" si="203"/>
        <v>0</v>
      </c>
      <c r="BM203" s="106">
        <v>945</v>
      </c>
      <c r="BN203" s="21">
        <f t="shared" si="204"/>
        <v>0</v>
      </c>
      <c r="BO203" s="150">
        <f t="shared" si="205"/>
        <v>1876095.2705593035</v>
      </c>
      <c r="BP203" s="146">
        <f t="shared" si="206"/>
        <v>1876095.2705593035</v>
      </c>
      <c r="BQ203" s="56">
        <f t="shared" si="207"/>
        <v>6.0060929068297562E-4</v>
      </c>
      <c r="BR203" s="158">
        <f t="shared" si="208"/>
        <v>3909.2195934921729</v>
      </c>
      <c r="BS203" s="159">
        <f t="shared" si="211"/>
        <v>1880004</v>
      </c>
      <c r="BT203" s="66">
        <f t="shared" si="209"/>
        <v>257.71130911583276</v>
      </c>
      <c r="BU203" s="160"/>
    </row>
    <row r="204" spans="1:73" ht="15.6" x14ac:dyDescent="0.3">
      <c r="A204" s="2" t="s">
        <v>496</v>
      </c>
      <c r="B204" s="8" t="s">
        <v>197</v>
      </c>
      <c r="C204" s="138">
        <v>11455</v>
      </c>
      <c r="D204" s="142">
        <v>0</v>
      </c>
      <c r="E204" s="143">
        <v>0</v>
      </c>
      <c r="F204" s="144">
        <v>0</v>
      </c>
      <c r="G204" s="143">
        <v>0</v>
      </c>
      <c r="H204" s="143">
        <v>0</v>
      </c>
      <c r="I204" s="144">
        <f>C204/($C$37+$C$50+$C$52+$C$55+$C$56+$C$139+$C$141+$C$196+$C$204+$C$208)*$I$6</f>
        <v>1066080.2346492391</v>
      </c>
      <c r="J204" s="143">
        <f t="shared" si="163"/>
        <v>1066080.2346492391</v>
      </c>
      <c r="K204" s="33">
        <f t="shared" si="164"/>
        <v>93.06680354860228</v>
      </c>
      <c r="L204" s="25">
        <v>5457</v>
      </c>
      <c r="M204" s="28">
        <f t="shared" si="165"/>
        <v>1.6792133268671672E-3</v>
      </c>
      <c r="N204" s="146">
        <f t="shared" si="166"/>
        <v>212734.20618155817</v>
      </c>
      <c r="O204" s="30">
        <v>457</v>
      </c>
      <c r="P204" s="30">
        <v>649</v>
      </c>
      <c r="Q204" s="30">
        <f t="shared" si="210"/>
        <v>781.5</v>
      </c>
      <c r="R204" s="28">
        <f t="shared" si="167"/>
        <v>7.8552818855088895E-4</v>
      </c>
      <c r="S204" s="148">
        <f t="shared" si="168"/>
        <v>99516.072765083358</v>
      </c>
      <c r="T204" s="150">
        <f t="shared" si="169"/>
        <v>312250.27894664154</v>
      </c>
      <c r="U204" s="1">
        <f t="shared" si="170"/>
        <v>27.258863286481148</v>
      </c>
      <c r="V204" s="151">
        <v>52631598.240000181</v>
      </c>
      <c r="W204" s="40">
        <f t="shared" si="171"/>
        <v>2.4931225611209853</v>
      </c>
      <c r="X204" s="28">
        <f t="shared" si="172"/>
        <v>1.7830666506023839E-3</v>
      </c>
      <c r="Y204" s="67">
        <f t="shared" si="173"/>
        <v>4594.6397415975716</v>
      </c>
      <c r="Z204" s="148">
        <f t="shared" si="174"/>
        <v>1072989.5857702768</v>
      </c>
      <c r="AA204" s="152">
        <v>34746509.823199995</v>
      </c>
      <c r="AB204" s="40">
        <f t="shared" si="175"/>
        <v>3.776408786599549</v>
      </c>
      <c r="AC204" s="40">
        <f t="shared" si="176"/>
        <v>7.4684005354164011E-4</v>
      </c>
      <c r="AD204" s="72">
        <f t="shared" si="177"/>
        <v>3033.3050915058921</v>
      </c>
      <c r="AE204" s="146">
        <f t="shared" si="178"/>
        <v>264920.95369717904</v>
      </c>
      <c r="AF204" s="150">
        <f t="shared" si="179"/>
        <v>1337910.5394674558</v>
      </c>
      <c r="AG204" s="45">
        <f t="shared" si="180"/>
        <v>116.79707895831129</v>
      </c>
      <c r="AH204" s="25">
        <v>2138.3656000000001</v>
      </c>
      <c r="AI204" s="28">
        <f t="shared" si="181"/>
        <v>2.2921102432432064E-3</v>
      </c>
      <c r="AJ204" s="146">
        <f t="shared" si="182"/>
        <v>435573.89642043499</v>
      </c>
      <c r="AK204" s="150">
        <f t="shared" si="183"/>
        <v>435573.89642043499</v>
      </c>
      <c r="AL204" s="1">
        <f t="shared" si="184"/>
        <v>38.024783624656045</v>
      </c>
      <c r="AM204" s="50">
        <v>1955.9722222222222</v>
      </c>
      <c r="AN204" s="28">
        <f t="shared" si="185"/>
        <v>1.9672885028659305E-3</v>
      </c>
      <c r="AO204" s="146">
        <f t="shared" si="186"/>
        <v>62305.821934223881</v>
      </c>
      <c r="AP204" s="75">
        <v>12.666666666666666</v>
      </c>
      <c r="AQ204" s="28">
        <f t="shared" si="187"/>
        <v>1.5948293952239045E-3</v>
      </c>
      <c r="AR204" s="148">
        <f t="shared" si="188"/>
        <v>151534.17158954116</v>
      </c>
      <c r="AS204" s="25">
        <v>79.416666666666671</v>
      </c>
      <c r="AT204" s="56">
        <f t="shared" si="189"/>
        <v>1.8293010649488267E-3</v>
      </c>
      <c r="AU204" s="146">
        <f t="shared" si="190"/>
        <v>231748.34530702329</v>
      </c>
      <c r="AV204" s="77">
        <v>84.027777777777771</v>
      </c>
      <c r="AW204" s="28">
        <f t="shared" si="191"/>
        <v>2.1756892439677672E-3</v>
      </c>
      <c r="AX204" s="148">
        <f t="shared" si="192"/>
        <v>275631.16419326171</v>
      </c>
      <c r="AY204" s="59">
        <v>190</v>
      </c>
      <c r="AZ204" s="28">
        <f t="shared" si="193"/>
        <v>1.9924496644295304E-3</v>
      </c>
      <c r="BA204" s="148">
        <f t="shared" si="194"/>
        <v>189314.42462583893</v>
      </c>
      <c r="BB204" s="150">
        <f t="shared" si="195"/>
        <v>910533.92764988891</v>
      </c>
      <c r="BC204" s="45">
        <f t="shared" si="196"/>
        <v>79.487902893923078</v>
      </c>
      <c r="BD204" s="155">
        <f t="shared" si="197"/>
        <v>4062348.8771336609</v>
      </c>
      <c r="BE204" s="146">
        <v>1948843</v>
      </c>
      <c r="BF204" s="146">
        <f t="shared" si="198"/>
        <v>0</v>
      </c>
      <c r="BG204" s="146">
        <f t="shared" si="199"/>
        <v>2113505.8771336609</v>
      </c>
      <c r="BH204" s="56">
        <f t="shared" si="200"/>
        <v>1.2498412401072561E-3</v>
      </c>
      <c r="BI204" s="1">
        <f t="shared" si="201"/>
        <v>-1089.8685145609022</v>
      </c>
      <c r="BJ204" s="155">
        <f t="shared" si="202"/>
        <v>4061259.0086190999</v>
      </c>
      <c r="BK204" s="63">
        <v>5</v>
      </c>
      <c r="BL204" s="1">
        <f t="shared" si="203"/>
        <v>0</v>
      </c>
      <c r="BM204" s="106">
        <v>1071</v>
      </c>
      <c r="BN204" s="21">
        <f t="shared" si="204"/>
        <v>0</v>
      </c>
      <c r="BO204" s="150">
        <f t="shared" si="205"/>
        <v>4061259.0086190999</v>
      </c>
      <c r="BP204" s="146">
        <f t="shared" si="206"/>
        <v>4061259.0086190999</v>
      </c>
      <c r="BQ204" s="56">
        <f t="shared" si="207"/>
        <v>1.3001631264276769E-3</v>
      </c>
      <c r="BR204" s="158">
        <f t="shared" si="208"/>
        <v>8462.4451326543294</v>
      </c>
      <c r="BS204" s="159">
        <f t="shared" si="211"/>
        <v>4069721</v>
      </c>
      <c r="BT204" s="66">
        <f t="shared" si="209"/>
        <v>355.27900480139675</v>
      </c>
      <c r="BU204" s="160"/>
    </row>
    <row r="205" spans="1:73" ht="15.6" x14ac:dyDescent="0.3">
      <c r="A205" s="2" t="s">
        <v>338</v>
      </c>
      <c r="B205" s="8" t="s">
        <v>39</v>
      </c>
      <c r="C205" s="138">
        <v>23707</v>
      </c>
      <c r="D205" s="142">
        <v>0</v>
      </c>
      <c r="E205" s="143">
        <v>0</v>
      </c>
      <c r="F205" s="144">
        <v>0</v>
      </c>
      <c r="G205" s="143">
        <v>0</v>
      </c>
      <c r="H205" s="143">
        <v>0</v>
      </c>
      <c r="I205" s="144">
        <v>0</v>
      </c>
      <c r="J205" s="143">
        <f t="shared" si="163"/>
        <v>0</v>
      </c>
      <c r="K205" s="33">
        <f t="shared" si="164"/>
        <v>0</v>
      </c>
      <c r="L205" s="25">
        <v>5548</v>
      </c>
      <c r="M205" s="28">
        <f t="shared" si="165"/>
        <v>1.7072156015134768E-3</v>
      </c>
      <c r="N205" s="146">
        <f t="shared" si="166"/>
        <v>216281.72547100688</v>
      </c>
      <c r="O205" s="30">
        <v>1230</v>
      </c>
      <c r="P205" s="30">
        <v>742.5</v>
      </c>
      <c r="Q205" s="30">
        <f t="shared" si="210"/>
        <v>1601.25</v>
      </c>
      <c r="R205" s="28">
        <f t="shared" si="167"/>
        <v>1.6095035341229826E-3</v>
      </c>
      <c r="S205" s="148">
        <f t="shared" si="168"/>
        <v>203902.89381329459</v>
      </c>
      <c r="T205" s="150">
        <f t="shared" si="169"/>
        <v>420184.61928430147</v>
      </c>
      <c r="U205" s="1">
        <f t="shared" si="170"/>
        <v>17.724073872033639</v>
      </c>
      <c r="V205" s="151">
        <v>124338861.80000091</v>
      </c>
      <c r="W205" s="40">
        <f t="shared" si="171"/>
        <v>4.5200819829283327</v>
      </c>
      <c r="X205" s="28">
        <f t="shared" si="172"/>
        <v>3.2327361548260001E-3</v>
      </c>
      <c r="Y205" s="67">
        <f t="shared" si="173"/>
        <v>5244.8163749104024</v>
      </c>
      <c r="Z205" s="148">
        <f t="shared" si="174"/>
        <v>1945351.9735224138</v>
      </c>
      <c r="AA205" s="152">
        <v>21747021.6054</v>
      </c>
      <c r="AB205" s="40">
        <f t="shared" si="175"/>
        <v>25.843623977475815</v>
      </c>
      <c r="AC205" s="40">
        <f t="shared" si="176"/>
        <v>5.1109545088278436E-3</v>
      </c>
      <c r="AD205" s="72">
        <f t="shared" si="177"/>
        <v>917.32490848272664</v>
      </c>
      <c r="AE205" s="146">
        <f t="shared" si="178"/>
        <v>1812970.4430830681</v>
      </c>
      <c r="AF205" s="150">
        <f t="shared" si="179"/>
        <v>3758322.4166054819</v>
      </c>
      <c r="AG205" s="45">
        <f t="shared" si="180"/>
        <v>158.53218106911385</v>
      </c>
      <c r="AH205" s="25">
        <v>2669.0933</v>
      </c>
      <c r="AI205" s="28">
        <f t="shared" si="181"/>
        <v>2.8609963109684387E-3</v>
      </c>
      <c r="AJ205" s="146">
        <f t="shared" si="182"/>
        <v>543680.35502940975</v>
      </c>
      <c r="AK205" s="150">
        <f t="shared" si="183"/>
        <v>543680.35502940975</v>
      </c>
      <c r="AL205" s="1">
        <f t="shared" si="184"/>
        <v>22.933325812182467</v>
      </c>
      <c r="AM205" s="50">
        <v>2571.6111111111113</v>
      </c>
      <c r="AN205" s="28">
        <f t="shared" si="185"/>
        <v>2.5864891716015359E-3</v>
      </c>
      <c r="AO205" s="146">
        <f t="shared" si="186"/>
        <v>81916.472101492283</v>
      </c>
      <c r="AP205" s="75">
        <v>10.666666666666666</v>
      </c>
      <c r="AQ205" s="28">
        <f t="shared" si="187"/>
        <v>1.3430142275569722E-3</v>
      </c>
      <c r="AR205" s="148">
        <f t="shared" si="188"/>
        <v>127607.72344382413</v>
      </c>
      <c r="AS205" s="25">
        <v>133.66666666666666</v>
      </c>
      <c r="AT205" s="56">
        <f t="shared" si="189"/>
        <v>3.0789075636704277E-3</v>
      </c>
      <c r="AU205" s="146">
        <f t="shared" si="190"/>
        <v>390057.02609912411</v>
      </c>
      <c r="AV205" s="77">
        <v>61.388888888888886</v>
      </c>
      <c r="AW205" s="28">
        <f t="shared" si="191"/>
        <v>1.5895118112954597E-3</v>
      </c>
      <c r="AX205" s="148">
        <f t="shared" si="192"/>
        <v>201370.20590648209</v>
      </c>
      <c r="AY205" s="59">
        <v>139</v>
      </c>
      <c r="AZ205" s="28">
        <f t="shared" si="193"/>
        <v>1.4576342281879195E-3</v>
      </c>
      <c r="BA205" s="148">
        <f t="shared" si="194"/>
        <v>138498.44748942953</v>
      </c>
      <c r="BB205" s="150">
        <f t="shared" si="195"/>
        <v>939449.87504035211</v>
      </c>
      <c r="BC205" s="45">
        <f t="shared" si="196"/>
        <v>39.627530899749111</v>
      </c>
      <c r="BD205" s="155">
        <f t="shared" si="197"/>
        <v>5661637.265959546</v>
      </c>
      <c r="BE205" s="146">
        <v>2951967</v>
      </c>
      <c r="BF205" s="146">
        <f t="shared" si="198"/>
        <v>0</v>
      </c>
      <c r="BG205" s="146">
        <f t="shared" si="199"/>
        <v>2709670.265959546</v>
      </c>
      <c r="BH205" s="56">
        <f t="shared" si="200"/>
        <v>1.6023885630645259E-3</v>
      </c>
      <c r="BI205" s="1">
        <f t="shared" si="201"/>
        <v>-1397.2917414908195</v>
      </c>
      <c r="BJ205" s="155">
        <f t="shared" si="202"/>
        <v>5660239.9742180556</v>
      </c>
      <c r="BK205" s="63">
        <v>7</v>
      </c>
      <c r="BL205" s="1">
        <f t="shared" si="203"/>
        <v>0</v>
      </c>
      <c r="BM205" s="106">
        <v>819</v>
      </c>
      <c r="BN205" s="21">
        <f t="shared" si="204"/>
        <v>0</v>
      </c>
      <c r="BO205" s="150">
        <f t="shared" si="205"/>
        <v>5660239.9742180556</v>
      </c>
      <c r="BP205" s="146">
        <f t="shared" si="206"/>
        <v>5660239.9742180556</v>
      </c>
      <c r="BQ205" s="56">
        <f t="shared" si="207"/>
        <v>1.8120576120833356E-3</v>
      </c>
      <c r="BR205" s="158">
        <f t="shared" si="208"/>
        <v>11794.241666887363</v>
      </c>
      <c r="BS205" s="159">
        <f t="shared" si="211"/>
        <v>5672034</v>
      </c>
      <c r="BT205" s="66">
        <f t="shared" si="209"/>
        <v>239.25566288438014</v>
      </c>
      <c r="BU205" s="160"/>
    </row>
    <row r="206" spans="1:73" ht="15.6" x14ac:dyDescent="0.3">
      <c r="A206" s="2" t="s">
        <v>504</v>
      </c>
      <c r="B206" s="8" t="s">
        <v>205</v>
      </c>
      <c r="C206" s="138">
        <v>40363</v>
      </c>
      <c r="D206" s="142">
        <v>0</v>
      </c>
      <c r="E206" s="143">
        <v>0</v>
      </c>
      <c r="F206" s="144">
        <v>0</v>
      </c>
      <c r="G206" s="143">
        <v>0</v>
      </c>
      <c r="H206" s="143">
        <v>0</v>
      </c>
      <c r="I206" s="144">
        <v>0</v>
      </c>
      <c r="J206" s="143">
        <f t="shared" si="163"/>
        <v>0</v>
      </c>
      <c r="K206" s="33">
        <f t="shared" si="164"/>
        <v>0</v>
      </c>
      <c r="L206" s="25">
        <v>13982</v>
      </c>
      <c r="M206" s="28">
        <f t="shared" si="165"/>
        <v>4.302503341809919E-3</v>
      </c>
      <c r="N206" s="146">
        <f t="shared" si="166"/>
        <v>545070.49126453104</v>
      </c>
      <c r="O206" s="30">
        <v>3320</v>
      </c>
      <c r="P206" s="30">
        <v>3429.5</v>
      </c>
      <c r="Q206" s="30">
        <f t="shared" si="210"/>
        <v>5034.75</v>
      </c>
      <c r="R206" s="28">
        <f t="shared" si="167"/>
        <v>5.0607012761440667E-3</v>
      </c>
      <c r="S206" s="148">
        <f t="shared" si="168"/>
        <v>641124.18087524432</v>
      </c>
      <c r="T206" s="150">
        <f t="shared" si="169"/>
        <v>1186194.6721397755</v>
      </c>
      <c r="U206" s="1">
        <f t="shared" si="170"/>
        <v>29.388169168292137</v>
      </c>
      <c r="V206" s="151">
        <v>192454474.70999679</v>
      </c>
      <c r="W206" s="40">
        <f t="shared" si="171"/>
        <v>8.4652319539722036</v>
      </c>
      <c r="X206" s="28">
        <f t="shared" si="172"/>
        <v>6.0542843027960591E-3</v>
      </c>
      <c r="Y206" s="67">
        <f t="shared" si="173"/>
        <v>4768.0914379505184</v>
      </c>
      <c r="Z206" s="148">
        <f t="shared" si="174"/>
        <v>3643264.8235544022</v>
      </c>
      <c r="AA206" s="152">
        <v>46484172.772100002</v>
      </c>
      <c r="AB206" s="40">
        <f t="shared" si="175"/>
        <v>35.047881286118873</v>
      </c>
      <c r="AC206" s="40">
        <f t="shared" si="176"/>
        <v>6.9312309697847551E-3</v>
      </c>
      <c r="AD206" s="72">
        <f t="shared" si="177"/>
        <v>1151.6530677130045</v>
      </c>
      <c r="AE206" s="146">
        <f t="shared" si="178"/>
        <v>2458663.418094811</v>
      </c>
      <c r="AF206" s="150">
        <f t="shared" si="179"/>
        <v>6101928.2416492132</v>
      </c>
      <c r="AG206" s="45">
        <f t="shared" si="180"/>
        <v>151.17628128853687</v>
      </c>
      <c r="AH206" s="25">
        <v>5319.3065999999999</v>
      </c>
      <c r="AI206" s="28">
        <f t="shared" si="181"/>
        <v>5.7017551838708927E-3</v>
      </c>
      <c r="AJ206" s="146">
        <f t="shared" si="182"/>
        <v>1083514.9527363027</v>
      </c>
      <c r="AK206" s="150">
        <f t="shared" si="183"/>
        <v>1083514.9527363027</v>
      </c>
      <c r="AL206" s="1">
        <f t="shared" si="184"/>
        <v>26.844262139491683</v>
      </c>
      <c r="AM206" s="50">
        <v>5727.833333333333</v>
      </c>
      <c r="AN206" s="28">
        <f t="shared" si="185"/>
        <v>5.7609717228993907E-3</v>
      </c>
      <c r="AO206" s="146">
        <f t="shared" si="186"/>
        <v>182455.2310513503</v>
      </c>
      <c r="AP206" s="75">
        <v>52.333333333333336</v>
      </c>
      <c r="AQ206" s="28">
        <f t="shared" si="187"/>
        <v>6.5891635539513955E-3</v>
      </c>
      <c r="AR206" s="148">
        <f t="shared" si="188"/>
        <v>626075.39314626215</v>
      </c>
      <c r="AS206" s="25">
        <v>265.75</v>
      </c>
      <c r="AT206" s="56">
        <f t="shared" si="189"/>
        <v>6.1213442771477526E-3</v>
      </c>
      <c r="AU206" s="146">
        <f t="shared" si="190"/>
        <v>775493.67595393199</v>
      </c>
      <c r="AV206" s="77">
        <v>223.16666666666666</v>
      </c>
      <c r="AW206" s="28">
        <f t="shared" si="191"/>
        <v>5.778342937532906E-3</v>
      </c>
      <c r="AX206" s="148">
        <f t="shared" si="192"/>
        <v>732039.92500121135</v>
      </c>
      <c r="AY206" s="59">
        <v>527</v>
      </c>
      <c r="AZ206" s="28">
        <f t="shared" si="193"/>
        <v>5.5264261744966446E-3</v>
      </c>
      <c r="BA206" s="148">
        <f t="shared" si="194"/>
        <v>525098.43040956371</v>
      </c>
      <c r="BB206" s="150">
        <f t="shared" si="195"/>
        <v>2841162.6555623198</v>
      </c>
      <c r="BC206" s="45">
        <f t="shared" si="196"/>
        <v>70.390274646639739</v>
      </c>
      <c r="BD206" s="155">
        <f t="shared" si="197"/>
        <v>11212800.522087611</v>
      </c>
      <c r="BE206" s="146">
        <v>5295350</v>
      </c>
      <c r="BF206" s="146">
        <f t="shared" si="198"/>
        <v>0</v>
      </c>
      <c r="BG206" s="146">
        <f t="shared" si="199"/>
        <v>5917450.5220876113</v>
      </c>
      <c r="BH206" s="56">
        <f t="shared" si="200"/>
        <v>3.4993390739133418E-3</v>
      </c>
      <c r="BI206" s="1">
        <f t="shared" si="201"/>
        <v>-3051.443140173204</v>
      </c>
      <c r="BJ206" s="155">
        <f t="shared" si="202"/>
        <v>11209749.078947438</v>
      </c>
      <c r="BK206" s="63">
        <v>7.5</v>
      </c>
      <c r="BL206" s="1">
        <f t="shared" si="203"/>
        <v>0</v>
      </c>
      <c r="BM206" s="106">
        <v>866</v>
      </c>
      <c r="BN206" s="21">
        <f t="shared" si="204"/>
        <v>0</v>
      </c>
      <c r="BO206" s="150">
        <f t="shared" si="205"/>
        <v>11209749.078947438</v>
      </c>
      <c r="BP206" s="146">
        <f t="shared" si="206"/>
        <v>11209749.078947438</v>
      </c>
      <c r="BQ206" s="56">
        <f t="shared" si="207"/>
        <v>3.5886660707979967E-3</v>
      </c>
      <c r="BR206" s="158">
        <f t="shared" si="208"/>
        <v>23357.753428208416</v>
      </c>
      <c r="BS206" s="159">
        <f t="shared" si="211"/>
        <v>11233107</v>
      </c>
      <c r="BT206" s="66">
        <f t="shared" si="209"/>
        <v>278.30208359140795</v>
      </c>
      <c r="BU206" s="160"/>
    </row>
    <row r="207" spans="1:73" ht="15.6" x14ac:dyDescent="0.3">
      <c r="A207" s="2" t="s">
        <v>359</v>
      </c>
      <c r="B207" s="8" t="s">
        <v>60</v>
      </c>
      <c r="C207" s="138">
        <v>12824</v>
      </c>
      <c r="D207" s="142">
        <v>0</v>
      </c>
      <c r="E207" s="143">
        <v>0</v>
      </c>
      <c r="F207" s="144">
        <v>0</v>
      </c>
      <c r="G207" s="143">
        <v>0</v>
      </c>
      <c r="H207" s="143">
        <v>0</v>
      </c>
      <c r="I207" s="144">
        <v>0</v>
      </c>
      <c r="J207" s="143">
        <f t="shared" si="163"/>
        <v>0</v>
      </c>
      <c r="K207" s="33">
        <f t="shared" si="164"/>
        <v>0</v>
      </c>
      <c r="L207" s="25">
        <v>8635</v>
      </c>
      <c r="M207" s="28">
        <f t="shared" si="165"/>
        <v>2.6571389183613686E-3</v>
      </c>
      <c r="N207" s="146">
        <f t="shared" si="166"/>
        <v>336624.49521307583</v>
      </c>
      <c r="O207" s="30">
        <v>0</v>
      </c>
      <c r="P207" s="30">
        <v>65</v>
      </c>
      <c r="Q207" s="30">
        <f t="shared" si="210"/>
        <v>32.5</v>
      </c>
      <c r="R207" s="28">
        <f t="shared" si="167"/>
        <v>3.2667519037624943E-5</v>
      </c>
      <c r="S207" s="148">
        <f t="shared" si="168"/>
        <v>4138.544292853755</v>
      </c>
      <c r="T207" s="150">
        <f t="shared" si="169"/>
        <v>340763.03950592957</v>
      </c>
      <c r="U207" s="1">
        <f t="shared" si="170"/>
        <v>26.57228941874061</v>
      </c>
      <c r="V207" s="151">
        <v>64094390.150000021</v>
      </c>
      <c r="W207" s="40">
        <f t="shared" si="171"/>
        <v>2.565824803311588</v>
      </c>
      <c r="X207" s="28">
        <f t="shared" si="172"/>
        <v>1.8350628683157218E-3</v>
      </c>
      <c r="Y207" s="67">
        <f t="shared" si="173"/>
        <v>4998.002974890831</v>
      </c>
      <c r="Z207" s="148">
        <f t="shared" si="174"/>
        <v>1104279.1621229092</v>
      </c>
      <c r="AA207" s="152">
        <v>23982793.355499998</v>
      </c>
      <c r="AB207" s="40">
        <f t="shared" si="175"/>
        <v>6.8572068967222863</v>
      </c>
      <c r="AC207" s="40">
        <f t="shared" si="176"/>
        <v>1.3561129250802245E-3</v>
      </c>
      <c r="AD207" s="72">
        <f t="shared" si="177"/>
        <v>1870.1492011462881</v>
      </c>
      <c r="AE207" s="146">
        <f t="shared" si="178"/>
        <v>481043.73584362597</v>
      </c>
      <c r="AF207" s="150">
        <f t="shared" si="179"/>
        <v>1585322.8979665353</v>
      </c>
      <c r="AG207" s="45">
        <f t="shared" si="180"/>
        <v>123.62156097680406</v>
      </c>
      <c r="AH207" s="25">
        <v>1193.4114</v>
      </c>
      <c r="AI207" s="28">
        <f t="shared" si="181"/>
        <v>1.2792155346790161E-3</v>
      </c>
      <c r="AJ207" s="146">
        <f t="shared" si="182"/>
        <v>243091.66474178512</v>
      </c>
      <c r="AK207" s="150">
        <f t="shared" si="183"/>
        <v>243091.66474178512</v>
      </c>
      <c r="AL207" s="1">
        <f t="shared" si="184"/>
        <v>18.955993819540325</v>
      </c>
      <c r="AM207" s="50">
        <v>1538.5</v>
      </c>
      <c r="AN207" s="28">
        <f t="shared" si="185"/>
        <v>1.5474009943866E-3</v>
      </c>
      <c r="AO207" s="146">
        <f t="shared" si="186"/>
        <v>49007.601415166144</v>
      </c>
      <c r="AP207" s="75">
        <v>5.333333333333333</v>
      </c>
      <c r="AQ207" s="28">
        <f t="shared" si="187"/>
        <v>6.715071137784861E-4</v>
      </c>
      <c r="AR207" s="148">
        <f t="shared" si="188"/>
        <v>63803.861721912064</v>
      </c>
      <c r="AS207" s="25">
        <v>79.166666666666671</v>
      </c>
      <c r="AT207" s="56">
        <f t="shared" si="189"/>
        <v>1.8235425096551788E-3</v>
      </c>
      <c r="AU207" s="146">
        <f t="shared" si="190"/>
        <v>231018.81221581544</v>
      </c>
      <c r="AV207" s="77">
        <v>35.5</v>
      </c>
      <c r="AW207" s="28">
        <f t="shared" si="191"/>
        <v>9.1918375331927486E-4</v>
      </c>
      <c r="AX207" s="148">
        <f t="shared" si="192"/>
        <v>116448.47201288874</v>
      </c>
      <c r="AY207" s="59">
        <v>124</v>
      </c>
      <c r="AZ207" s="28">
        <f t="shared" si="193"/>
        <v>1.3003355704697987E-3</v>
      </c>
      <c r="BA207" s="148">
        <f t="shared" si="194"/>
        <v>123552.57186107383</v>
      </c>
      <c r="BB207" s="150">
        <f t="shared" si="195"/>
        <v>583831.31922685623</v>
      </c>
      <c r="BC207" s="45">
        <f t="shared" si="196"/>
        <v>45.526459702655664</v>
      </c>
      <c r="BD207" s="155">
        <f t="shared" si="197"/>
        <v>2753008.9214411066</v>
      </c>
      <c r="BE207" s="146">
        <v>1227132</v>
      </c>
      <c r="BF207" s="146">
        <f t="shared" si="198"/>
        <v>0</v>
      </c>
      <c r="BG207" s="146">
        <f t="shared" si="199"/>
        <v>1525876.9214411066</v>
      </c>
      <c r="BH207" s="56">
        <f t="shared" si="200"/>
        <v>9.0234142444468217E-4</v>
      </c>
      <c r="BI207" s="1">
        <f t="shared" si="201"/>
        <v>-786.84674207253727</v>
      </c>
      <c r="BJ207" s="155">
        <f t="shared" si="202"/>
        <v>2752222.074699034</v>
      </c>
      <c r="BK207" s="63">
        <v>6</v>
      </c>
      <c r="BL207" s="1">
        <f t="shared" si="203"/>
        <v>0</v>
      </c>
      <c r="BM207" s="106">
        <v>750</v>
      </c>
      <c r="BN207" s="21">
        <f t="shared" si="204"/>
        <v>0</v>
      </c>
      <c r="BO207" s="150">
        <f t="shared" si="205"/>
        <v>2752222.074699034</v>
      </c>
      <c r="BP207" s="146">
        <f t="shared" si="206"/>
        <v>2752222.074699034</v>
      </c>
      <c r="BQ207" s="56">
        <f t="shared" si="207"/>
        <v>8.8109072818792257E-4</v>
      </c>
      <c r="BR207" s="158">
        <f t="shared" si="208"/>
        <v>5734.8049584111186</v>
      </c>
      <c r="BS207" s="159">
        <f t="shared" si="211"/>
        <v>2757957</v>
      </c>
      <c r="BT207" s="66">
        <f t="shared" si="209"/>
        <v>215.06214909544605</v>
      </c>
      <c r="BU207" s="160"/>
    </row>
    <row r="208" spans="1:73" ht="15.6" x14ac:dyDescent="0.3">
      <c r="A208" s="2" t="s">
        <v>473</v>
      </c>
      <c r="B208" s="8" t="s">
        <v>174</v>
      </c>
      <c r="C208" s="138">
        <v>72586</v>
      </c>
      <c r="D208" s="142">
        <v>0</v>
      </c>
      <c r="E208" s="143">
        <f>C208/($C$7+$C$147+$C$98+$C$81+$C$186+$C$208+$C$231+$C$247+$C$265)*$E$6</f>
        <v>18193360.716514748</v>
      </c>
      <c r="F208" s="144">
        <v>0</v>
      </c>
      <c r="G208" s="143">
        <v>0</v>
      </c>
      <c r="H208" s="143">
        <v>0</v>
      </c>
      <c r="I208" s="144">
        <f>C208/($C$37+$C$50+$C$52+$C$55+$C$56+$C$139+$C$141+$C$196+$C$204+$C$208)*$I$6</f>
        <v>6755347.0023788447</v>
      </c>
      <c r="J208" s="143">
        <f t="shared" si="163"/>
        <v>24948707.718893591</v>
      </c>
      <c r="K208" s="33">
        <f t="shared" si="164"/>
        <v>343.71239245713485</v>
      </c>
      <c r="L208" s="25">
        <v>36609</v>
      </c>
      <c r="M208" s="28">
        <f t="shared" si="165"/>
        <v>1.1265222775019262E-2</v>
      </c>
      <c r="N208" s="146">
        <f t="shared" si="166"/>
        <v>1427155.3150266926</v>
      </c>
      <c r="O208" s="30">
        <v>6467</v>
      </c>
      <c r="P208" s="30">
        <v>7561.5</v>
      </c>
      <c r="Q208" s="30">
        <f t="shared" si="210"/>
        <v>10247.75</v>
      </c>
      <c r="R208" s="28">
        <f t="shared" si="167"/>
        <v>1.0300571329779106E-2</v>
      </c>
      <c r="S208" s="148">
        <f t="shared" si="168"/>
        <v>1304946.6854489865</v>
      </c>
      <c r="T208" s="150">
        <f t="shared" si="169"/>
        <v>2732102.0004756791</v>
      </c>
      <c r="U208" s="1">
        <f t="shared" si="170"/>
        <v>37.639517268835299</v>
      </c>
      <c r="V208" s="151">
        <v>304179541.349994</v>
      </c>
      <c r="W208" s="40">
        <f t="shared" si="171"/>
        <v>17.321110330486412</v>
      </c>
      <c r="X208" s="28">
        <f t="shared" si="172"/>
        <v>1.2387956638524837E-2</v>
      </c>
      <c r="Y208" s="67">
        <f t="shared" si="173"/>
        <v>4190.6089514506102</v>
      </c>
      <c r="Z208" s="148">
        <f t="shared" si="174"/>
        <v>7454655.9757709298</v>
      </c>
      <c r="AA208" s="152">
        <v>136286961.56459999</v>
      </c>
      <c r="AB208" s="40">
        <f t="shared" si="175"/>
        <v>38.659071531964742</v>
      </c>
      <c r="AC208" s="40">
        <f t="shared" si="176"/>
        <v>7.645396641183127E-3</v>
      </c>
      <c r="AD208" s="72">
        <f t="shared" si="177"/>
        <v>1877.5929458104868</v>
      </c>
      <c r="AE208" s="146">
        <f t="shared" si="178"/>
        <v>2711994.0340244696</v>
      </c>
      <c r="AF208" s="150">
        <f t="shared" si="179"/>
        <v>10166650.009795399</v>
      </c>
      <c r="AG208" s="45">
        <f t="shared" si="180"/>
        <v>140.06351100481359</v>
      </c>
      <c r="AH208" s="25">
        <v>1206.0094999999999</v>
      </c>
      <c r="AI208" s="28">
        <f t="shared" si="181"/>
        <v>1.2927194154257894E-3</v>
      </c>
      <c r="AJ208" s="146">
        <f t="shared" si="182"/>
        <v>245657.83186703923</v>
      </c>
      <c r="AK208" s="150">
        <f t="shared" si="183"/>
        <v>245657.83186703923</v>
      </c>
      <c r="AL208" s="1">
        <f t="shared" si="184"/>
        <v>3.3843693255867415</v>
      </c>
      <c r="AM208" s="50">
        <v>16035.833333333334</v>
      </c>
      <c r="AN208" s="28">
        <f t="shared" si="185"/>
        <v>1.6128608674564698E-2</v>
      </c>
      <c r="AO208" s="146">
        <f t="shared" si="186"/>
        <v>510807.75324019184</v>
      </c>
      <c r="AP208" s="75">
        <v>170</v>
      </c>
      <c r="AQ208" s="28">
        <f t="shared" si="187"/>
        <v>2.1404289251689246E-2</v>
      </c>
      <c r="AR208" s="148">
        <f t="shared" si="188"/>
        <v>2033748.0923859472</v>
      </c>
      <c r="AS208" s="25">
        <v>868.5</v>
      </c>
      <c r="AT208" s="56">
        <f t="shared" si="189"/>
        <v>2.0005221090132919E-2</v>
      </c>
      <c r="AU208" s="146">
        <f t="shared" si="190"/>
        <v>2534397.9588560299</v>
      </c>
      <c r="AV208" s="77">
        <v>1178.1666666666667</v>
      </c>
      <c r="AW208" s="28">
        <f t="shared" si="191"/>
        <v>3.050568052682608E-2</v>
      </c>
      <c r="AX208" s="148">
        <f t="shared" si="192"/>
        <v>3864667.8340803315</v>
      </c>
      <c r="AY208" s="59">
        <v>2233</v>
      </c>
      <c r="AZ208" s="28">
        <f t="shared" si="193"/>
        <v>2.3416526845637584E-2</v>
      </c>
      <c r="BA208" s="148">
        <f t="shared" si="194"/>
        <v>2224942.6852078857</v>
      </c>
      <c r="BB208" s="150">
        <f t="shared" si="195"/>
        <v>11168564.323770387</v>
      </c>
      <c r="BC208" s="45">
        <f t="shared" si="196"/>
        <v>153.86664541055282</v>
      </c>
      <c r="BD208" s="155">
        <f t="shared" si="197"/>
        <v>49261681.884802096</v>
      </c>
      <c r="BE208" s="146">
        <v>22896029</v>
      </c>
      <c r="BF208" s="146">
        <f t="shared" si="198"/>
        <v>0</v>
      </c>
      <c r="BG208" s="146">
        <f t="shared" si="199"/>
        <v>26365652.884802096</v>
      </c>
      <c r="BH208" s="56">
        <f t="shared" si="200"/>
        <v>1.5591572587661426E-2</v>
      </c>
      <c r="BI208" s="1">
        <f t="shared" si="201"/>
        <v>-13595.938036357957</v>
      </c>
      <c r="BJ208" s="155">
        <f t="shared" si="202"/>
        <v>49248085.946765736</v>
      </c>
      <c r="BK208" s="63">
        <v>6.5</v>
      </c>
      <c r="BL208" s="1">
        <f t="shared" si="203"/>
        <v>0</v>
      </c>
      <c r="BM208" s="106">
        <v>1259.45</v>
      </c>
      <c r="BN208" s="21">
        <f t="shared" si="204"/>
        <v>0</v>
      </c>
      <c r="BO208" s="150">
        <f t="shared" si="205"/>
        <v>49248085.946765736</v>
      </c>
      <c r="BP208" s="146">
        <f t="shared" si="206"/>
        <v>49248085.946765736</v>
      </c>
      <c r="BQ208" s="56">
        <f t="shared" si="207"/>
        <v>1.5766181191407786E-2</v>
      </c>
      <c r="BR208" s="158">
        <f t="shared" si="208"/>
        <v>102618.2334907163</v>
      </c>
      <c r="BS208" s="159">
        <f t="shared" si="211"/>
        <v>49350704</v>
      </c>
      <c r="BT208" s="66">
        <f t="shared" si="209"/>
        <v>679.89287190367293</v>
      </c>
      <c r="BU208" s="160"/>
    </row>
    <row r="209" spans="1:73" ht="15.6" x14ac:dyDescent="0.3">
      <c r="A209" s="2" t="s">
        <v>534</v>
      </c>
      <c r="B209" s="8" t="s">
        <v>237</v>
      </c>
      <c r="C209" s="138">
        <v>14062</v>
      </c>
      <c r="D209" s="142">
        <v>0</v>
      </c>
      <c r="E209" s="143">
        <v>0</v>
      </c>
      <c r="F209" s="144">
        <v>0</v>
      </c>
      <c r="G209" s="143">
        <v>0</v>
      </c>
      <c r="H209" s="143">
        <v>0</v>
      </c>
      <c r="I209" s="144">
        <v>0</v>
      </c>
      <c r="J209" s="143">
        <f t="shared" si="163"/>
        <v>0</v>
      </c>
      <c r="K209" s="33">
        <f t="shared" si="164"/>
        <v>0</v>
      </c>
      <c r="L209" s="25">
        <v>3871</v>
      </c>
      <c r="M209" s="28">
        <f t="shared" si="165"/>
        <v>1.1911736830314832E-3</v>
      </c>
      <c r="N209" s="146">
        <f t="shared" si="166"/>
        <v>150906.01285116575</v>
      </c>
      <c r="O209" s="30">
        <v>0</v>
      </c>
      <c r="P209" s="30">
        <v>285</v>
      </c>
      <c r="Q209" s="30">
        <f t="shared" si="210"/>
        <v>142.5</v>
      </c>
      <c r="R209" s="28">
        <f t="shared" si="167"/>
        <v>1.4323450654958627E-4</v>
      </c>
      <c r="S209" s="148">
        <f t="shared" si="168"/>
        <v>18145.924976358769</v>
      </c>
      <c r="T209" s="150">
        <f t="shared" si="169"/>
        <v>169051.93782752453</v>
      </c>
      <c r="U209" s="1">
        <f t="shared" si="170"/>
        <v>12.021898579684578</v>
      </c>
      <c r="V209" s="151">
        <v>92129286.970000088</v>
      </c>
      <c r="W209" s="40">
        <f t="shared" si="171"/>
        <v>2.1463299077131652</v>
      </c>
      <c r="X209" s="28">
        <f t="shared" si="172"/>
        <v>1.5350425764520284E-3</v>
      </c>
      <c r="Y209" s="67">
        <f t="shared" si="173"/>
        <v>6551.6489098279117</v>
      </c>
      <c r="Z209" s="148">
        <f t="shared" si="174"/>
        <v>923737.03343649895</v>
      </c>
      <c r="AA209" s="152">
        <v>13010115.090699999</v>
      </c>
      <c r="AB209" s="40">
        <f t="shared" si="175"/>
        <v>15.198931187115329</v>
      </c>
      <c r="AC209" s="40">
        <f t="shared" si="176"/>
        <v>3.0058108703274224E-3</v>
      </c>
      <c r="AD209" s="72">
        <f t="shared" si="177"/>
        <v>925.19663566349016</v>
      </c>
      <c r="AE209" s="146">
        <f t="shared" si="178"/>
        <v>1066228.6772439296</v>
      </c>
      <c r="AF209" s="150">
        <f t="shared" si="179"/>
        <v>1989965.7106804284</v>
      </c>
      <c r="AG209" s="45">
        <f t="shared" si="180"/>
        <v>141.5137043578743</v>
      </c>
      <c r="AH209" s="25">
        <v>3230.0158999999999</v>
      </c>
      <c r="AI209" s="28">
        <f t="shared" si="181"/>
        <v>3.4622482377327916E-3</v>
      </c>
      <c r="AJ209" s="146">
        <f t="shared" si="182"/>
        <v>657937.35695287935</v>
      </c>
      <c r="AK209" s="150">
        <f t="shared" si="183"/>
        <v>657937.35695287935</v>
      </c>
      <c r="AL209" s="1">
        <f t="shared" si="184"/>
        <v>46.788320079140902</v>
      </c>
      <c r="AM209" s="50">
        <v>1193.3055555555557</v>
      </c>
      <c r="AN209" s="28">
        <f t="shared" si="185"/>
        <v>1.2002094268922462E-3</v>
      </c>
      <c r="AO209" s="146">
        <f t="shared" si="186"/>
        <v>38011.727678368588</v>
      </c>
      <c r="AP209" s="75">
        <v>4.333333333333333</v>
      </c>
      <c r="AQ209" s="28">
        <f t="shared" si="187"/>
        <v>5.4559952994501996E-4</v>
      </c>
      <c r="AR209" s="148">
        <f t="shared" si="188"/>
        <v>51840.637649053555</v>
      </c>
      <c r="AS209" s="25">
        <v>41.5</v>
      </c>
      <c r="AT209" s="56">
        <f t="shared" si="189"/>
        <v>9.5592017874555684E-4</v>
      </c>
      <c r="AU209" s="146">
        <f t="shared" si="190"/>
        <v>121102.49314050114</v>
      </c>
      <c r="AV209" s="77">
        <v>20.694444444444443</v>
      </c>
      <c r="AW209" s="28">
        <f t="shared" si="191"/>
        <v>5.3583090471272287E-4</v>
      </c>
      <c r="AX209" s="148">
        <f t="shared" si="192"/>
        <v>67882.716470737185</v>
      </c>
      <c r="AY209" s="59">
        <v>81</v>
      </c>
      <c r="AZ209" s="28">
        <f t="shared" si="193"/>
        <v>8.4941275167785236E-4</v>
      </c>
      <c r="BA209" s="148">
        <f t="shared" si="194"/>
        <v>80707.728393120808</v>
      </c>
      <c r="BB209" s="150">
        <f t="shared" si="195"/>
        <v>359545.30333178124</v>
      </c>
      <c r="BC209" s="45">
        <f t="shared" si="196"/>
        <v>25.568575119597586</v>
      </c>
      <c r="BD209" s="155">
        <f t="shared" si="197"/>
        <v>3176500.3087926134</v>
      </c>
      <c r="BE209" s="146">
        <v>1787712</v>
      </c>
      <c r="BF209" s="146">
        <f t="shared" si="198"/>
        <v>0</v>
      </c>
      <c r="BG209" s="146">
        <f t="shared" si="199"/>
        <v>1388788.3087926134</v>
      </c>
      <c r="BH209" s="56">
        <f t="shared" si="200"/>
        <v>8.2127280595115516E-4</v>
      </c>
      <c r="BI209" s="1">
        <f t="shared" si="201"/>
        <v>-716.15445574066473</v>
      </c>
      <c r="BJ209" s="155">
        <f t="shared" si="202"/>
        <v>3175784.154336873</v>
      </c>
      <c r="BK209" s="63">
        <v>7.8</v>
      </c>
      <c r="BL209" s="1">
        <f t="shared" si="203"/>
        <v>0</v>
      </c>
      <c r="BM209" s="106">
        <v>950</v>
      </c>
      <c r="BN209" s="21">
        <f t="shared" si="204"/>
        <v>0</v>
      </c>
      <c r="BO209" s="150">
        <f t="shared" si="205"/>
        <v>3175784.154336873</v>
      </c>
      <c r="BP209" s="146">
        <f t="shared" si="206"/>
        <v>3175784.154336873</v>
      </c>
      <c r="BQ209" s="56">
        <f t="shared" si="207"/>
        <v>1.0166890233297508E-3</v>
      </c>
      <c r="BR209" s="158">
        <f t="shared" si="208"/>
        <v>6617.3812362602193</v>
      </c>
      <c r="BS209" s="159">
        <f t="shared" si="211"/>
        <v>3182402</v>
      </c>
      <c r="BT209" s="66">
        <f t="shared" si="209"/>
        <v>226.31218887782677</v>
      </c>
      <c r="BU209" s="160"/>
    </row>
    <row r="210" spans="1:73" ht="15.6" x14ac:dyDescent="0.3">
      <c r="A210" s="2" t="s">
        <v>439</v>
      </c>
      <c r="B210" s="8" t="s">
        <v>140</v>
      </c>
      <c r="C210" s="138">
        <v>24275</v>
      </c>
      <c r="D210" s="142">
        <v>0</v>
      </c>
      <c r="E210" s="143">
        <v>0</v>
      </c>
      <c r="F210" s="144">
        <v>0</v>
      </c>
      <c r="G210" s="143">
        <v>0</v>
      </c>
      <c r="H210" s="143">
        <v>0</v>
      </c>
      <c r="I210" s="144">
        <v>0</v>
      </c>
      <c r="J210" s="143">
        <f t="shared" si="163"/>
        <v>0</v>
      </c>
      <c r="K210" s="33">
        <f t="shared" si="164"/>
        <v>0</v>
      </c>
      <c r="L210" s="25">
        <v>10408</v>
      </c>
      <c r="M210" s="28">
        <f t="shared" si="165"/>
        <v>3.2027216980086998E-3</v>
      </c>
      <c r="N210" s="146">
        <f t="shared" si="166"/>
        <v>405742.64576464309</v>
      </c>
      <c r="O210" s="30">
        <v>110</v>
      </c>
      <c r="P210" s="30">
        <v>903</v>
      </c>
      <c r="Q210" s="30">
        <f t="shared" si="210"/>
        <v>561.5</v>
      </c>
      <c r="R210" s="28">
        <f t="shared" si="167"/>
        <v>5.6439421352696625E-4</v>
      </c>
      <c r="S210" s="148">
        <f t="shared" si="168"/>
        <v>71501.311398073318</v>
      </c>
      <c r="T210" s="150">
        <f t="shared" si="169"/>
        <v>477243.95716271643</v>
      </c>
      <c r="U210" s="1">
        <f t="shared" si="170"/>
        <v>19.659895248721583</v>
      </c>
      <c r="V210" s="151">
        <v>132142599.15000099</v>
      </c>
      <c r="W210" s="40">
        <f t="shared" si="171"/>
        <v>4.4593918145282343</v>
      </c>
      <c r="X210" s="28">
        <f t="shared" si="172"/>
        <v>3.1893309019189785E-3</v>
      </c>
      <c r="Y210" s="67">
        <f t="shared" si="173"/>
        <v>5443.5674212152826</v>
      </c>
      <c r="Z210" s="148">
        <f t="shared" si="174"/>
        <v>1919232.1510686514</v>
      </c>
      <c r="AA210" s="152">
        <v>29052784.534899998</v>
      </c>
      <c r="AB210" s="40">
        <f t="shared" si="175"/>
        <v>20.282931031692531</v>
      </c>
      <c r="AC210" s="40">
        <f t="shared" si="176"/>
        <v>4.0112461742603583E-3</v>
      </c>
      <c r="AD210" s="72">
        <f t="shared" si="177"/>
        <v>1196.8191363501544</v>
      </c>
      <c r="AE210" s="146">
        <f t="shared" si="178"/>
        <v>1422879.1786941381</v>
      </c>
      <c r="AF210" s="150">
        <f t="shared" si="179"/>
        <v>3342111.3297627894</v>
      </c>
      <c r="AG210" s="45">
        <f t="shared" si="180"/>
        <v>137.67708876468751</v>
      </c>
      <c r="AH210" s="25">
        <v>5868.3104999999996</v>
      </c>
      <c r="AI210" s="28">
        <f t="shared" si="181"/>
        <v>6.2902314775273513E-3</v>
      </c>
      <c r="AJ210" s="146">
        <f t="shared" si="182"/>
        <v>1195344.1777635922</v>
      </c>
      <c r="AK210" s="150">
        <f t="shared" si="183"/>
        <v>1195344.1777635922</v>
      </c>
      <c r="AL210" s="1">
        <f t="shared" si="184"/>
        <v>49.241778692629957</v>
      </c>
      <c r="AM210" s="50">
        <v>2756.0555555555557</v>
      </c>
      <c r="AN210" s="28">
        <f t="shared" si="185"/>
        <v>2.7720007196954046E-3</v>
      </c>
      <c r="AO210" s="146">
        <f t="shared" si="186"/>
        <v>87791.792099266138</v>
      </c>
      <c r="AP210" s="75">
        <v>14</v>
      </c>
      <c r="AQ210" s="28">
        <f t="shared" si="187"/>
        <v>1.7627061736685261E-3</v>
      </c>
      <c r="AR210" s="148">
        <f t="shared" si="188"/>
        <v>167485.13702001917</v>
      </c>
      <c r="AS210" s="25">
        <v>78.583333333333329</v>
      </c>
      <c r="AT210" s="56">
        <f t="shared" si="189"/>
        <v>1.8101058806366667E-3</v>
      </c>
      <c r="AU210" s="146">
        <f t="shared" si="190"/>
        <v>229316.56833633047</v>
      </c>
      <c r="AV210" s="77">
        <v>54.944444444444443</v>
      </c>
      <c r="AW210" s="28">
        <f t="shared" si="191"/>
        <v>1.4226490329151218E-3</v>
      </c>
      <c r="AX210" s="148">
        <f t="shared" si="192"/>
        <v>180230.89017331295</v>
      </c>
      <c r="AY210" s="59">
        <v>76</v>
      </c>
      <c r="AZ210" s="28">
        <f t="shared" si="193"/>
        <v>7.9697986577181206E-4</v>
      </c>
      <c r="BA210" s="148">
        <f t="shared" si="194"/>
        <v>75725.769850335564</v>
      </c>
      <c r="BB210" s="150">
        <f t="shared" si="195"/>
        <v>740550.15747926431</v>
      </c>
      <c r="BC210" s="45">
        <f t="shared" si="196"/>
        <v>30.506700617065469</v>
      </c>
      <c r="BD210" s="155">
        <f t="shared" si="197"/>
        <v>5755249.6221683621</v>
      </c>
      <c r="BE210" s="146">
        <v>2952150</v>
      </c>
      <c r="BF210" s="146">
        <f t="shared" si="198"/>
        <v>0</v>
      </c>
      <c r="BG210" s="146">
        <f t="shared" si="199"/>
        <v>2803099.6221683621</v>
      </c>
      <c r="BH210" s="56">
        <f t="shared" si="200"/>
        <v>1.6576388766263769E-3</v>
      </c>
      <c r="BI210" s="1">
        <f t="shared" si="201"/>
        <v>-1445.4703222884184</v>
      </c>
      <c r="BJ210" s="155">
        <f t="shared" si="202"/>
        <v>5753804.1518460736</v>
      </c>
      <c r="BK210" s="63">
        <v>8</v>
      </c>
      <c r="BL210" s="1">
        <f t="shared" si="203"/>
        <v>0</v>
      </c>
      <c r="BM210" s="106">
        <v>945</v>
      </c>
      <c r="BN210" s="21">
        <f t="shared" si="204"/>
        <v>0</v>
      </c>
      <c r="BO210" s="150">
        <f t="shared" si="205"/>
        <v>5753804.1518460736</v>
      </c>
      <c r="BP210" s="146">
        <f t="shared" si="206"/>
        <v>5753804.1518460736</v>
      </c>
      <c r="BQ210" s="56">
        <f t="shared" si="207"/>
        <v>1.8420110559410916E-3</v>
      </c>
      <c r="BR210" s="158">
        <f t="shared" si="208"/>
        <v>11989.201337737866</v>
      </c>
      <c r="BS210" s="159">
        <f t="shared" si="211"/>
        <v>5765793</v>
      </c>
      <c r="BT210" s="66">
        <f t="shared" si="209"/>
        <v>237.51979402677651</v>
      </c>
      <c r="BU210" s="160"/>
    </row>
    <row r="211" spans="1:73" ht="15.6" x14ac:dyDescent="0.3">
      <c r="A211" s="2" t="s">
        <v>486</v>
      </c>
      <c r="B211" s="8" t="s">
        <v>187</v>
      </c>
      <c r="C211" s="138">
        <v>8064</v>
      </c>
      <c r="D211" s="142">
        <v>0</v>
      </c>
      <c r="E211" s="143">
        <v>0</v>
      </c>
      <c r="F211" s="144">
        <v>0</v>
      </c>
      <c r="G211" s="143">
        <v>0</v>
      </c>
      <c r="H211" s="143">
        <v>0</v>
      </c>
      <c r="I211" s="144">
        <v>0</v>
      </c>
      <c r="J211" s="143">
        <f t="shared" si="163"/>
        <v>0</v>
      </c>
      <c r="K211" s="33">
        <f t="shared" si="164"/>
        <v>0</v>
      </c>
      <c r="L211" s="25">
        <v>3745</v>
      </c>
      <c r="M211" s="28">
        <f t="shared" si="165"/>
        <v>1.1524013027519773E-3</v>
      </c>
      <c r="N211" s="146">
        <f t="shared" si="166"/>
        <v>145994.06306577518</v>
      </c>
      <c r="O211" s="30">
        <v>0</v>
      </c>
      <c r="P211" s="30">
        <v>186</v>
      </c>
      <c r="Q211" s="30">
        <f t="shared" si="210"/>
        <v>93</v>
      </c>
      <c r="R211" s="28">
        <f t="shared" si="167"/>
        <v>9.3479362169203675E-5</v>
      </c>
      <c r="S211" s="148">
        <f t="shared" si="168"/>
        <v>11842.603668781512</v>
      </c>
      <c r="T211" s="150">
        <f t="shared" si="169"/>
        <v>157836.6667345567</v>
      </c>
      <c r="U211" s="1">
        <f t="shared" si="170"/>
        <v>19.57299934704324</v>
      </c>
      <c r="V211" s="151">
        <v>34413833.449999802</v>
      </c>
      <c r="W211" s="40">
        <f t="shared" si="171"/>
        <v>1.8895917565963687</v>
      </c>
      <c r="X211" s="28">
        <f t="shared" si="172"/>
        <v>1.3514249547865126E-3</v>
      </c>
      <c r="Y211" s="67">
        <f t="shared" si="173"/>
        <v>4267.5884734622769</v>
      </c>
      <c r="Z211" s="148">
        <f t="shared" si="174"/>
        <v>813242.11966283561</v>
      </c>
      <c r="AA211" s="152">
        <v>10386306.874299999</v>
      </c>
      <c r="AB211" s="40">
        <f t="shared" si="175"/>
        <v>6.2609449910349069</v>
      </c>
      <c r="AC211" s="40">
        <f t="shared" si="176"/>
        <v>1.2381934151085875E-3</v>
      </c>
      <c r="AD211" s="72">
        <f t="shared" si="177"/>
        <v>1287.9844834201388</v>
      </c>
      <c r="AE211" s="146">
        <f t="shared" si="178"/>
        <v>439215.03518269077</v>
      </c>
      <c r="AF211" s="150">
        <f t="shared" si="179"/>
        <v>1252457.1548455264</v>
      </c>
      <c r="AG211" s="45">
        <f t="shared" si="180"/>
        <v>155.31462733699485</v>
      </c>
      <c r="AH211" s="25">
        <v>999.11739999999998</v>
      </c>
      <c r="AI211" s="28">
        <f t="shared" si="181"/>
        <v>1.0709521452938262E-3</v>
      </c>
      <c r="AJ211" s="146">
        <f t="shared" si="182"/>
        <v>203514.99243134769</v>
      </c>
      <c r="AK211" s="150">
        <f t="shared" si="183"/>
        <v>203514.99243134769</v>
      </c>
      <c r="AL211" s="1">
        <f t="shared" si="184"/>
        <v>25.237474259839743</v>
      </c>
      <c r="AM211" s="50">
        <v>1007.6111111111111</v>
      </c>
      <c r="AN211" s="28">
        <f t="shared" si="185"/>
        <v>1.0134406469212351E-3</v>
      </c>
      <c r="AO211" s="146">
        <f t="shared" si="186"/>
        <v>32096.589999886917</v>
      </c>
      <c r="AP211" s="75">
        <v>5.666666666666667</v>
      </c>
      <c r="AQ211" s="28">
        <f t="shared" si="187"/>
        <v>7.1347630838964162E-4</v>
      </c>
      <c r="AR211" s="148">
        <f t="shared" si="188"/>
        <v>67791.603079531589</v>
      </c>
      <c r="AS211" s="25">
        <v>47.833333333333336</v>
      </c>
      <c r="AT211" s="56">
        <f t="shared" si="189"/>
        <v>1.1018035795179711E-3</v>
      </c>
      <c r="AU211" s="146">
        <f t="shared" si="190"/>
        <v>139583.99811776637</v>
      </c>
      <c r="AV211" s="77">
        <v>10.388888888888889</v>
      </c>
      <c r="AW211" s="28">
        <f t="shared" si="191"/>
        <v>2.6899430652692395E-4</v>
      </c>
      <c r="AX211" s="148">
        <f t="shared" si="192"/>
        <v>34078.034845712355</v>
      </c>
      <c r="AY211" s="59">
        <v>84</v>
      </c>
      <c r="AZ211" s="28">
        <f t="shared" si="193"/>
        <v>8.808724832214765E-4</v>
      </c>
      <c r="BA211" s="148">
        <f t="shared" si="194"/>
        <v>83696.903518791936</v>
      </c>
      <c r="BB211" s="150">
        <f t="shared" si="195"/>
        <v>357247.12956168916</v>
      </c>
      <c r="BC211" s="45">
        <f t="shared" si="196"/>
        <v>44.301479360328514</v>
      </c>
      <c r="BD211" s="155">
        <f t="shared" si="197"/>
        <v>1971055.9435731201</v>
      </c>
      <c r="BE211" s="146">
        <v>846605</v>
      </c>
      <c r="BF211" s="146">
        <f t="shared" si="198"/>
        <v>0</v>
      </c>
      <c r="BG211" s="146">
        <f t="shared" si="199"/>
        <v>1124450.9435731201</v>
      </c>
      <c r="BH211" s="56">
        <f t="shared" si="200"/>
        <v>6.6495446119184095E-4</v>
      </c>
      <c r="BI211" s="1">
        <f t="shared" si="201"/>
        <v>-579.84398947149873</v>
      </c>
      <c r="BJ211" s="155">
        <f t="shared" si="202"/>
        <v>1970476.0995836486</v>
      </c>
      <c r="BK211" s="63">
        <v>7.5</v>
      </c>
      <c r="BL211" s="1">
        <f t="shared" si="203"/>
        <v>0</v>
      </c>
      <c r="BM211" s="106">
        <v>1020</v>
      </c>
      <c r="BN211" s="21">
        <f t="shared" si="204"/>
        <v>0</v>
      </c>
      <c r="BO211" s="150">
        <f t="shared" si="205"/>
        <v>1970476.0995836486</v>
      </c>
      <c r="BP211" s="146">
        <f t="shared" si="206"/>
        <v>1970476.0995836486</v>
      </c>
      <c r="BQ211" s="56">
        <f t="shared" si="207"/>
        <v>6.3082417564320678E-4</v>
      </c>
      <c r="BR211" s="158">
        <f t="shared" si="208"/>
        <v>4105.8809208041976</v>
      </c>
      <c r="BS211" s="159">
        <f t="shared" si="211"/>
        <v>1974582</v>
      </c>
      <c r="BT211" s="66">
        <f t="shared" si="209"/>
        <v>244.86383928571428</v>
      </c>
      <c r="BU211" s="160"/>
    </row>
    <row r="212" spans="1:73" ht="15.6" x14ac:dyDescent="0.3">
      <c r="A212" s="2" t="s">
        <v>386</v>
      </c>
      <c r="B212" s="8" t="s">
        <v>87</v>
      </c>
      <c r="C212" s="138">
        <v>14866</v>
      </c>
      <c r="D212" s="142">
        <v>0</v>
      </c>
      <c r="E212" s="143">
        <v>0</v>
      </c>
      <c r="F212" s="144">
        <v>0</v>
      </c>
      <c r="G212" s="143">
        <v>0</v>
      </c>
      <c r="H212" s="143">
        <v>0</v>
      </c>
      <c r="I212" s="144">
        <v>0</v>
      </c>
      <c r="J212" s="143">
        <f t="shared" si="163"/>
        <v>0</v>
      </c>
      <c r="K212" s="33">
        <f t="shared" si="164"/>
        <v>0</v>
      </c>
      <c r="L212" s="25">
        <v>3589</v>
      </c>
      <c r="M212" s="28">
        <f t="shared" si="165"/>
        <v>1.1043974033583036E-3</v>
      </c>
      <c r="N212" s="146">
        <f t="shared" si="166"/>
        <v>139912.60142672021</v>
      </c>
      <c r="O212" s="30">
        <v>1441</v>
      </c>
      <c r="P212" s="30">
        <v>483</v>
      </c>
      <c r="Q212" s="30">
        <f t="shared" si="210"/>
        <v>1682.5</v>
      </c>
      <c r="R212" s="28">
        <f t="shared" si="167"/>
        <v>1.691172331717045E-3</v>
      </c>
      <c r="S212" s="148">
        <f t="shared" si="168"/>
        <v>214249.25454542896</v>
      </c>
      <c r="T212" s="150">
        <f t="shared" si="169"/>
        <v>354161.85597214918</v>
      </c>
      <c r="U212" s="1">
        <f t="shared" si="170"/>
        <v>23.823614689368302</v>
      </c>
      <c r="V212" s="151">
        <v>89171525.379999995</v>
      </c>
      <c r="W212" s="40">
        <f t="shared" si="171"/>
        <v>2.4783467038186044</v>
      </c>
      <c r="X212" s="28">
        <f t="shared" si="172"/>
        <v>1.7724990440190602E-3</v>
      </c>
      <c r="Y212" s="67">
        <f t="shared" si="173"/>
        <v>5998.3536512848104</v>
      </c>
      <c r="Z212" s="148">
        <f t="shared" si="174"/>
        <v>1066630.3552801586</v>
      </c>
      <c r="AA212" s="152">
        <v>18243885.902899999</v>
      </c>
      <c r="AB212" s="40">
        <f t="shared" si="175"/>
        <v>12.113535305812823</v>
      </c>
      <c r="AC212" s="40">
        <f t="shared" si="176"/>
        <v>2.395628722312664E-3</v>
      </c>
      <c r="AD212" s="72">
        <f t="shared" si="177"/>
        <v>1227.2222455872461</v>
      </c>
      <c r="AE212" s="146">
        <f t="shared" si="178"/>
        <v>849783.35429359833</v>
      </c>
      <c r="AF212" s="150">
        <f t="shared" si="179"/>
        <v>1916413.7095737569</v>
      </c>
      <c r="AG212" s="45">
        <f t="shared" si="180"/>
        <v>128.91253259610903</v>
      </c>
      <c r="AH212" s="25">
        <v>1244.9867999999999</v>
      </c>
      <c r="AI212" s="28">
        <f t="shared" si="181"/>
        <v>1.3344991132398412E-3</v>
      </c>
      <c r="AJ212" s="146">
        <f t="shared" si="182"/>
        <v>253597.30415977919</v>
      </c>
      <c r="AK212" s="150">
        <f t="shared" si="183"/>
        <v>253597.30415977919</v>
      </c>
      <c r="AL212" s="1">
        <f t="shared" si="184"/>
        <v>17.05887960176101</v>
      </c>
      <c r="AM212" s="50">
        <v>1328.4444444444443</v>
      </c>
      <c r="AN212" s="28">
        <f t="shared" si="185"/>
        <v>1.3361301620543956E-3</v>
      </c>
      <c r="AO212" s="146">
        <f t="shared" si="186"/>
        <v>42316.461381556815</v>
      </c>
      <c r="AP212" s="75">
        <v>6.333333333333333</v>
      </c>
      <c r="AQ212" s="28">
        <f t="shared" si="187"/>
        <v>7.9741469761195223E-4</v>
      </c>
      <c r="AR212" s="148">
        <f t="shared" si="188"/>
        <v>75767.085794770581</v>
      </c>
      <c r="AS212" s="25">
        <v>72.333333333333329</v>
      </c>
      <c r="AT212" s="56">
        <f t="shared" si="189"/>
        <v>1.6661419982954685E-3</v>
      </c>
      <c r="AU212" s="146">
        <f t="shared" si="190"/>
        <v>211078.24105613452</v>
      </c>
      <c r="AV212" s="77">
        <v>53.555555555555557</v>
      </c>
      <c r="AW212" s="28">
        <f t="shared" si="191"/>
        <v>1.3866872272297044E-3</v>
      </c>
      <c r="AX212" s="148">
        <f t="shared" si="192"/>
        <v>175675.00316185408</v>
      </c>
      <c r="AY212" s="59">
        <v>82</v>
      </c>
      <c r="AZ212" s="28">
        <f t="shared" si="193"/>
        <v>8.5989932885906044E-4</v>
      </c>
      <c r="BA212" s="148">
        <f t="shared" si="194"/>
        <v>81704.12010167785</v>
      </c>
      <c r="BB212" s="150">
        <f t="shared" si="195"/>
        <v>586540.91149599385</v>
      </c>
      <c r="BC212" s="45">
        <f t="shared" si="196"/>
        <v>39.455193831292469</v>
      </c>
      <c r="BD212" s="155">
        <f t="shared" si="197"/>
        <v>3110713.7812016793</v>
      </c>
      <c r="BE212" s="146">
        <v>1448034</v>
      </c>
      <c r="BF212" s="146">
        <f t="shared" si="198"/>
        <v>0</v>
      </c>
      <c r="BG212" s="146">
        <f t="shared" si="199"/>
        <v>1662679.7812016793</v>
      </c>
      <c r="BH212" s="56">
        <f t="shared" si="200"/>
        <v>9.8324106032611101E-4</v>
      </c>
      <c r="BI212" s="1">
        <f t="shared" si="201"/>
        <v>-857.39167462656656</v>
      </c>
      <c r="BJ212" s="155">
        <f t="shared" si="202"/>
        <v>3109856.3895270526</v>
      </c>
      <c r="BK212" s="63">
        <v>7.8</v>
      </c>
      <c r="BL212" s="1">
        <f t="shared" si="203"/>
        <v>0</v>
      </c>
      <c r="BM212" s="106">
        <v>850.13</v>
      </c>
      <c r="BN212" s="21">
        <f t="shared" si="204"/>
        <v>0</v>
      </c>
      <c r="BO212" s="150">
        <f t="shared" si="205"/>
        <v>3109856.3895270526</v>
      </c>
      <c r="BP212" s="146">
        <f t="shared" si="206"/>
        <v>3109856.3895270526</v>
      </c>
      <c r="BQ212" s="56">
        <f t="shared" si="207"/>
        <v>9.9558304396925941E-4</v>
      </c>
      <c r="BR212" s="158">
        <f t="shared" si="208"/>
        <v>6480.0075570051895</v>
      </c>
      <c r="BS212" s="159">
        <f t="shared" si="211"/>
        <v>3116336</v>
      </c>
      <c r="BT212" s="66">
        <f t="shared" si="209"/>
        <v>209.6284138302166</v>
      </c>
      <c r="BU212" s="160"/>
    </row>
    <row r="213" spans="1:73" ht="15.6" x14ac:dyDescent="0.3">
      <c r="A213" s="2" t="s">
        <v>538</v>
      </c>
      <c r="B213" s="8" t="s">
        <v>241</v>
      </c>
      <c r="C213" s="138">
        <v>32702</v>
      </c>
      <c r="D213" s="142">
        <v>0</v>
      </c>
      <c r="E213" s="143">
        <v>0</v>
      </c>
      <c r="F213" s="144">
        <v>0</v>
      </c>
      <c r="G213" s="143">
        <v>0</v>
      </c>
      <c r="H213" s="143">
        <f>C213/($C$9+$C$59+$C$61+$C$66+$C$73+$C$79+$C$93+$C$104+$C$126+$C$139+$C$166+$C$174+$C$198+$C$213+$C$232+$C$249+$C$259+$C$261+$C$262+$C$267+$C$274)*$H$6</f>
        <v>2756006.5387911671</v>
      </c>
      <c r="I213" s="144">
        <v>0</v>
      </c>
      <c r="J213" s="143">
        <f t="shared" si="163"/>
        <v>2756006.5387911671</v>
      </c>
      <c r="K213" s="33">
        <f t="shared" si="164"/>
        <v>84.276391009454073</v>
      </c>
      <c r="L213" s="25">
        <v>18594</v>
      </c>
      <c r="M213" s="28">
        <f t="shared" si="165"/>
        <v>5.7216955469613535E-3</v>
      </c>
      <c r="N213" s="146">
        <f t="shared" si="166"/>
        <v>724863.44690120802</v>
      </c>
      <c r="O213" s="30">
        <v>5374</v>
      </c>
      <c r="P213" s="30">
        <v>4328</v>
      </c>
      <c r="Q213" s="30">
        <f t="shared" si="210"/>
        <v>7538</v>
      </c>
      <c r="R213" s="28">
        <f t="shared" si="167"/>
        <v>7.5768541078651327E-3</v>
      </c>
      <c r="S213" s="148">
        <f t="shared" si="168"/>
        <v>959887.59629328002</v>
      </c>
      <c r="T213" s="150">
        <f t="shared" si="169"/>
        <v>1684751.0431944882</v>
      </c>
      <c r="U213" s="1">
        <f t="shared" si="170"/>
        <v>51.518287664194489</v>
      </c>
      <c r="V213" s="151">
        <v>172131795.13999906</v>
      </c>
      <c r="W213" s="40">
        <f t="shared" si="171"/>
        <v>6.2128022491731612</v>
      </c>
      <c r="X213" s="28">
        <f t="shared" si="172"/>
        <v>4.4433597730178191E-3</v>
      </c>
      <c r="Y213" s="67">
        <f t="shared" si="173"/>
        <v>5263.6473347195606</v>
      </c>
      <c r="Z213" s="148">
        <f t="shared" si="174"/>
        <v>2673864.5808153097</v>
      </c>
      <c r="AA213" s="152">
        <v>42198132.731299996</v>
      </c>
      <c r="AB213" s="40">
        <f t="shared" si="175"/>
        <v>25.342846585407536</v>
      </c>
      <c r="AC213" s="40">
        <f t="shared" si="176"/>
        <v>5.0119184575317431E-3</v>
      </c>
      <c r="AD213" s="72">
        <f t="shared" si="177"/>
        <v>1290.3838520977308</v>
      </c>
      <c r="AE213" s="146">
        <f t="shared" si="178"/>
        <v>1777840.1296573933</v>
      </c>
      <c r="AF213" s="150">
        <f t="shared" si="179"/>
        <v>4451704.710472703</v>
      </c>
      <c r="AG213" s="45">
        <f t="shared" si="180"/>
        <v>136.1294327708612</v>
      </c>
      <c r="AH213" s="25">
        <v>4674.3995999999997</v>
      </c>
      <c r="AI213" s="28">
        <f t="shared" si="181"/>
        <v>5.0104805296961128E-3</v>
      </c>
      <c r="AJ213" s="146">
        <f t="shared" si="182"/>
        <v>952150.76748247468</v>
      </c>
      <c r="AK213" s="150">
        <f t="shared" si="183"/>
        <v>952150.76748247468</v>
      </c>
      <c r="AL213" s="1">
        <f t="shared" si="184"/>
        <v>29.115979679605978</v>
      </c>
      <c r="AM213" s="50">
        <v>4415.9722222222226</v>
      </c>
      <c r="AN213" s="28">
        <f t="shared" si="185"/>
        <v>4.4415208370817486E-3</v>
      </c>
      <c r="AO213" s="146">
        <f t="shared" si="186"/>
        <v>140667.01756718374</v>
      </c>
      <c r="AP213" s="75">
        <v>29.333333333333332</v>
      </c>
      <c r="AQ213" s="28">
        <f t="shared" si="187"/>
        <v>3.6932891257816739E-3</v>
      </c>
      <c r="AR213" s="148">
        <f t="shared" si="188"/>
        <v>350921.23947051639</v>
      </c>
      <c r="AS213" s="25">
        <v>171.58333333333334</v>
      </c>
      <c r="AT213" s="56">
        <f t="shared" si="189"/>
        <v>3.9522884498736982E-3</v>
      </c>
      <c r="AU213" s="146">
        <f t="shared" si="190"/>
        <v>500702.87826564634</v>
      </c>
      <c r="AV213" s="77">
        <v>170.02777777777777</v>
      </c>
      <c r="AW213" s="28">
        <f t="shared" si="191"/>
        <v>4.4024442520088271E-3</v>
      </c>
      <c r="AX213" s="148">
        <f t="shared" si="192"/>
        <v>557731.68794279499</v>
      </c>
      <c r="AY213" s="59">
        <v>333</v>
      </c>
      <c r="AZ213" s="28">
        <f t="shared" si="193"/>
        <v>3.492030201342282E-3</v>
      </c>
      <c r="BA213" s="148">
        <f t="shared" si="194"/>
        <v>331798.43894949666</v>
      </c>
      <c r="BB213" s="150">
        <f t="shared" si="195"/>
        <v>1881821.2621956381</v>
      </c>
      <c r="BC213" s="45">
        <f t="shared" si="196"/>
        <v>57.544531288472818</v>
      </c>
      <c r="BD213" s="155">
        <f t="shared" si="197"/>
        <v>11726434.322136471</v>
      </c>
      <c r="BE213" s="146">
        <v>4661153</v>
      </c>
      <c r="BF213" s="146">
        <f t="shared" si="198"/>
        <v>0</v>
      </c>
      <c r="BG213" s="146">
        <f t="shared" si="199"/>
        <v>7065281.322136471</v>
      </c>
      <c r="BH213" s="56">
        <f t="shared" si="200"/>
        <v>4.1781194293822304E-3</v>
      </c>
      <c r="BI213" s="1">
        <f t="shared" si="201"/>
        <v>-3643.3433863712839</v>
      </c>
      <c r="BJ213" s="155">
        <f t="shared" si="202"/>
        <v>11722790.9787501</v>
      </c>
      <c r="BK213" s="63">
        <v>7</v>
      </c>
      <c r="BL213" s="1">
        <f t="shared" si="203"/>
        <v>0</v>
      </c>
      <c r="BM213" s="106">
        <v>756</v>
      </c>
      <c r="BN213" s="21">
        <f t="shared" si="204"/>
        <v>0</v>
      </c>
      <c r="BO213" s="150">
        <f t="shared" si="205"/>
        <v>11722790.9787501</v>
      </c>
      <c r="BP213" s="146">
        <f t="shared" si="206"/>
        <v>11722790.9787501</v>
      </c>
      <c r="BQ213" s="56">
        <f t="shared" si="207"/>
        <v>3.7529102519792972E-3</v>
      </c>
      <c r="BR213" s="158">
        <f t="shared" si="208"/>
        <v>24426.778801527067</v>
      </c>
      <c r="BS213" s="159">
        <f t="shared" si="211"/>
        <v>11747218</v>
      </c>
      <c r="BT213" s="66">
        <f t="shared" si="209"/>
        <v>359.22017002018225</v>
      </c>
      <c r="BU213" s="160"/>
    </row>
    <row r="214" spans="1:73" ht="15.6" x14ac:dyDescent="0.3">
      <c r="A214" s="2" t="s">
        <v>474</v>
      </c>
      <c r="B214" s="8" t="s">
        <v>175</v>
      </c>
      <c r="C214" s="138">
        <v>9933</v>
      </c>
      <c r="D214" s="142">
        <v>0</v>
      </c>
      <c r="E214" s="143">
        <v>0</v>
      </c>
      <c r="F214" s="144">
        <v>0</v>
      </c>
      <c r="G214" s="143">
        <v>0</v>
      </c>
      <c r="H214" s="143">
        <v>0</v>
      </c>
      <c r="I214" s="144">
        <v>0</v>
      </c>
      <c r="J214" s="143">
        <f t="shared" si="163"/>
        <v>0</v>
      </c>
      <c r="K214" s="33">
        <f t="shared" si="164"/>
        <v>0</v>
      </c>
      <c r="L214" s="25">
        <v>2493</v>
      </c>
      <c r="M214" s="28">
        <f t="shared" si="165"/>
        <v>7.6713923838736444E-4</v>
      </c>
      <c r="N214" s="146">
        <f t="shared" si="166"/>
        <v>97186.435039513381</v>
      </c>
      <c r="O214" s="30">
        <v>0</v>
      </c>
      <c r="P214" s="30">
        <v>135.5</v>
      </c>
      <c r="Q214" s="30">
        <f t="shared" si="210"/>
        <v>67.75</v>
      </c>
      <c r="R214" s="28">
        <f t="shared" si="167"/>
        <v>6.8099212763048919E-5</v>
      </c>
      <c r="S214" s="148">
        <f t="shared" si="168"/>
        <v>8627.273102795134</v>
      </c>
      <c r="T214" s="150">
        <f t="shared" si="169"/>
        <v>105813.70814230852</v>
      </c>
      <c r="U214" s="1">
        <f t="shared" si="170"/>
        <v>10.652744200373354</v>
      </c>
      <c r="V214" s="151">
        <v>45708041.929999977</v>
      </c>
      <c r="W214" s="40">
        <f t="shared" si="171"/>
        <v>2.1585805218062215</v>
      </c>
      <c r="X214" s="28">
        <f t="shared" si="172"/>
        <v>1.5438041438853225E-3</v>
      </c>
      <c r="Y214" s="67">
        <f t="shared" si="173"/>
        <v>4601.6351484949137</v>
      </c>
      <c r="Z214" s="148">
        <f t="shared" si="174"/>
        <v>929009.45026274188</v>
      </c>
      <c r="AA214" s="152">
        <v>8746897.9079999998</v>
      </c>
      <c r="AB214" s="40">
        <f t="shared" si="175"/>
        <v>11.279940618691853</v>
      </c>
      <c r="AC214" s="40">
        <f t="shared" si="176"/>
        <v>2.2307731846996307E-3</v>
      </c>
      <c r="AD214" s="72">
        <f t="shared" si="177"/>
        <v>880.58974207188157</v>
      </c>
      <c r="AE214" s="146">
        <f t="shared" si="178"/>
        <v>791305.38964829303</v>
      </c>
      <c r="AF214" s="150">
        <f t="shared" si="179"/>
        <v>1720314.8399110348</v>
      </c>
      <c r="AG214" s="45">
        <f t="shared" si="180"/>
        <v>173.19186951686649</v>
      </c>
      <c r="AH214" s="25">
        <v>2784.498</v>
      </c>
      <c r="AI214" s="28">
        <f t="shared" si="181"/>
        <v>2.9846984014755109E-3</v>
      </c>
      <c r="AJ214" s="146">
        <f t="shared" si="182"/>
        <v>567187.68924963451</v>
      </c>
      <c r="AK214" s="150">
        <f t="shared" si="183"/>
        <v>567187.68924963451</v>
      </c>
      <c r="AL214" s="1">
        <f t="shared" si="184"/>
        <v>57.101347956270466</v>
      </c>
      <c r="AM214" s="50">
        <v>1283.9166666666667</v>
      </c>
      <c r="AN214" s="28">
        <f t="shared" si="185"/>
        <v>1.2913447687419753E-3</v>
      </c>
      <c r="AO214" s="146">
        <f t="shared" si="186"/>
        <v>40898.067111009907</v>
      </c>
      <c r="AP214" s="75">
        <v>11.666666666666666</v>
      </c>
      <c r="AQ214" s="28">
        <f t="shared" si="187"/>
        <v>1.4689218113904383E-3</v>
      </c>
      <c r="AR214" s="148">
        <f t="shared" si="188"/>
        <v>139570.94751668265</v>
      </c>
      <c r="AS214" s="25">
        <v>54.25</v>
      </c>
      <c r="AT214" s="56">
        <f t="shared" si="189"/>
        <v>1.2496064987216015E-3</v>
      </c>
      <c r="AU214" s="146">
        <f t="shared" si="190"/>
        <v>158308.6807921009</v>
      </c>
      <c r="AV214" s="77">
        <v>41.083333333333336</v>
      </c>
      <c r="AW214" s="28">
        <f t="shared" si="191"/>
        <v>1.063750212174654E-3</v>
      </c>
      <c r="AX214" s="148">
        <f t="shared" si="192"/>
        <v>134763.13779895342</v>
      </c>
      <c r="AY214" s="59">
        <v>165</v>
      </c>
      <c r="AZ214" s="28">
        <f t="shared" si="193"/>
        <v>1.730285234899329E-3</v>
      </c>
      <c r="BA214" s="148">
        <f t="shared" si="194"/>
        <v>164404.63191191276</v>
      </c>
      <c r="BB214" s="150">
        <f t="shared" si="195"/>
        <v>637945.46513065952</v>
      </c>
      <c r="BC214" s="45">
        <f t="shared" si="196"/>
        <v>64.224853028355938</v>
      </c>
      <c r="BD214" s="155">
        <f t="shared" si="197"/>
        <v>3031261.7024336373</v>
      </c>
      <c r="BE214" s="146">
        <v>1209597</v>
      </c>
      <c r="BF214" s="146">
        <f t="shared" si="198"/>
        <v>0</v>
      </c>
      <c r="BG214" s="146">
        <f t="shared" si="199"/>
        <v>1821664.7024336373</v>
      </c>
      <c r="BH214" s="56">
        <f t="shared" si="200"/>
        <v>1.0772582633349762E-3</v>
      </c>
      <c r="BI214" s="1">
        <f t="shared" si="201"/>
        <v>-939.37519869211064</v>
      </c>
      <c r="BJ214" s="155">
        <f t="shared" si="202"/>
        <v>3030322.3272349453</v>
      </c>
      <c r="BK214" s="63">
        <v>7.7</v>
      </c>
      <c r="BL214" s="1">
        <f t="shared" si="203"/>
        <v>0</v>
      </c>
      <c r="BM214" s="106">
        <v>1243</v>
      </c>
      <c r="BN214" s="21">
        <f t="shared" si="204"/>
        <v>0</v>
      </c>
      <c r="BO214" s="150">
        <f t="shared" si="205"/>
        <v>3030322.3272349453</v>
      </c>
      <c r="BP214" s="146">
        <f t="shared" si="206"/>
        <v>3030322.3272349453</v>
      </c>
      <c r="BQ214" s="56">
        <f t="shared" si="207"/>
        <v>9.7012117244918612E-4</v>
      </c>
      <c r="BR214" s="158">
        <f t="shared" si="208"/>
        <v>6314.2824365694651</v>
      </c>
      <c r="BS214" s="159">
        <f t="shared" si="211"/>
        <v>3036637</v>
      </c>
      <c r="BT214" s="66">
        <f t="shared" si="209"/>
        <v>305.71197020034231</v>
      </c>
      <c r="BU214" s="160"/>
    </row>
    <row r="215" spans="1:73" ht="15.6" x14ac:dyDescent="0.3">
      <c r="A215" s="2" t="s">
        <v>424</v>
      </c>
      <c r="B215" s="8" t="s">
        <v>125</v>
      </c>
      <c r="C215" s="138">
        <v>11474</v>
      </c>
      <c r="D215" s="142">
        <v>0</v>
      </c>
      <c r="E215" s="143">
        <v>0</v>
      </c>
      <c r="F215" s="144">
        <v>0</v>
      </c>
      <c r="G215" s="143">
        <v>0</v>
      </c>
      <c r="H215" s="143">
        <v>0</v>
      </c>
      <c r="I215" s="144">
        <v>0</v>
      </c>
      <c r="J215" s="143">
        <f t="shared" si="163"/>
        <v>0</v>
      </c>
      <c r="K215" s="33">
        <f t="shared" si="164"/>
        <v>0</v>
      </c>
      <c r="L215" s="25">
        <v>2688</v>
      </c>
      <c r="M215" s="28">
        <f t="shared" si="165"/>
        <v>8.2714411262945669E-4</v>
      </c>
      <c r="N215" s="146">
        <f t="shared" si="166"/>
        <v>104788.26208833211</v>
      </c>
      <c r="O215" s="30">
        <v>0</v>
      </c>
      <c r="P215" s="30">
        <v>827</v>
      </c>
      <c r="Q215" s="30">
        <f t="shared" si="210"/>
        <v>413.5</v>
      </c>
      <c r="R215" s="28">
        <f t="shared" si="167"/>
        <v>4.1563135760178192E-4</v>
      </c>
      <c r="S215" s="148">
        <f t="shared" si="168"/>
        <v>52655.017387539301</v>
      </c>
      <c r="T215" s="150">
        <f t="shared" si="169"/>
        <v>157443.27947587142</v>
      </c>
      <c r="U215" s="1">
        <f t="shared" si="170"/>
        <v>13.721743025611941</v>
      </c>
      <c r="V215" s="151">
        <v>99273137.219999999</v>
      </c>
      <c r="W215" s="40">
        <f t="shared" si="171"/>
        <v>1.3261661682781662</v>
      </c>
      <c r="X215" s="28">
        <f t="shared" si="172"/>
        <v>9.4846627465868763E-4</v>
      </c>
      <c r="Y215" s="67">
        <f t="shared" si="173"/>
        <v>8652.0077758410316</v>
      </c>
      <c r="Z215" s="148">
        <f t="shared" si="174"/>
        <v>570755.12842960143</v>
      </c>
      <c r="AA215" s="152">
        <v>16349845.483999999</v>
      </c>
      <c r="AB215" s="40">
        <f t="shared" si="175"/>
        <v>8.0522275350452492</v>
      </c>
      <c r="AC215" s="40">
        <f t="shared" si="176"/>
        <v>1.5924457290593522E-3</v>
      </c>
      <c r="AD215" s="72">
        <f t="shared" si="177"/>
        <v>1424.9473142757538</v>
      </c>
      <c r="AE215" s="146">
        <f t="shared" si="178"/>
        <v>564876.29346178565</v>
      </c>
      <c r="AF215" s="150">
        <f t="shared" si="179"/>
        <v>1135631.4218913871</v>
      </c>
      <c r="AG215" s="45">
        <f t="shared" si="180"/>
        <v>98.974326467786923</v>
      </c>
      <c r="AH215" s="25">
        <v>2260.8353999999999</v>
      </c>
      <c r="AI215" s="28">
        <f t="shared" si="181"/>
        <v>2.4233854017418027E-3</v>
      </c>
      <c r="AJ215" s="146">
        <f t="shared" si="182"/>
        <v>460520.35458447912</v>
      </c>
      <c r="AK215" s="150">
        <f t="shared" si="183"/>
        <v>460520.35458447912</v>
      </c>
      <c r="AL215" s="1">
        <f t="shared" si="184"/>
        <v>40.135990464047332</v>
      </c>
      <c r="AM215" s="50">
        <v>768.30555555555554</v>
      </c>
      <c r="AN215" s="28">
        <f t="shared" si="185"/>
        <v>7.7275058866390365E-4</v>
      </c>
      <c r="AO215" s="146">
        <f t="shared" si="186"/>
        <v>24473.716237714954</v>
      </c>
      <c r="AP215" s="75">
        <v>1.6666666666666667</v>
      </c>
      <c r="AQ215" s="28">
        <f t="shared" si="187"/>
        <v>2.0984597305577694E-4</v>
      </c>
      <c r="AR215" s="148">
        <f t="shared" si="188"/>
        <v>19938.706788097523</v>
      </c>
      <c r="AS215" s="25">
        <v>17.416666666666668</v>
      </c>
      <c r="AT215" s="56">
        <f t="shared" si="189"/>
        <v>4.0117935212413935E-4</v>
      </c>
      <c r="AU215" s="146">
        <f t="shared" si="190"/>
        <v>50824.138687479404</v>
      </c>
      <c r="AV215" s="77">
        <v>26.694444444444443</v>
      </c>
      <c r="AW215" s="28">
        <f t="shared" si="191"/>
        <v>6.9118590527372705E-4</v>
      </c>
      <c r="AX215" s="148">
        <f t="shared" si="192"/>
        <v>87564.148360239502</v>
      </c>
      <c r="AY215" s="59">
        <v>8</v>
      </c>
      <c r="AZ215" s="28">
        <f t="shared" si="193"/>
        <v>8.3892617449664425E-5</v>
      </c>
      <c r="BA215" s="148">
        <f t="shared" si="194"/>
        <v>7971.1336684563748</v>
      </c>
      <c r="BB215" s="150">
        <f t="shared" si="195"/>
        <v>190771.84374198774</v>
      </c>
      <c r="BC215" s="45">
        <f t="shared" si="196"/>
        <v>16.626446203763965</v>
      </c>
      <c r="BD215" s="155">
        <f t="shared" si="197"/>
        <v>1944366.8996937256</v>
      </c>
      <c r="BE215" s="146">
        <v>1215303</v>
      </c>
      <c r="BF215" s="146">
        <f t="shared" si="198"/>
        <v>0</v>
      </c>
      <c r="BG215" s="146">
        <f t="shared" si="199"/>
        <v>729063.89969372563</v>
      </c>
      <c r="BH215" s="56">
        <f t="shared" si="200"/>
        <v>4.3113867738396258E-4</v>
      </c>
      <c r="BI215" s="1">
        <f t="shared" si="201"/>
        <v>-375.95532521385502</v>
      </c>
      <c r="BJ215" s="155">
        <f t="shared" si="202"/>
        <v>1943990.9443685117</v>
      </c>
      <c r="BK215" s="63">
        <v>6.5</v>
      </c>
      <c r="BL215" s="1">
        <f t="shared" si="203"/>
        <v>0</v>
      </c>
      <c r="BM215" s="106">
        <v>693</v>
      </c>
      <c r="BN215" s="21">
        <f t="shared" si="204"/>
        <v>0</v>
      </c>
      <c r="BO215" s="150">
        <f t="shared" si="205"/>
        <v>1943990.9443685117</v>
      </c>
      <c r="BP215" s="146">
        <f t="shared" si="206"/>
        <v>1943990.9443685117</v>
      </c>
      <c r="BQ215" s="56">
        <f t="shared" si="207"/>
        <v>6.2234527239292056E-4</v>
      </c>
      <c r="BR215" s="158">
        <f t="shared" si="208"/>
        <v>4050.6938046014961</v>
      </c>
      <c r="BS215" s="159">
        <f t="shared" si="211"/>
        <v>1948042</v>
      </c>
      <c r="BT215" s="66">
        <f t="shared" si="209"/>
        <v>169.77880425309394</v>
      </c>
      <c r="BU215" s="160"/>
    </row>
    <row r="216" spans="1:73" ht="15.6" x14ac:dyDescent="0.3">
      <c r="A216" s="2">
        <v>72042</v>
      </c>
      <c r="B216" s="136" t="s">
        <v>662</v>
      </c>
      <c r="C216" s="138">
        <v>23875</v>
      </c>
      <c r="D216" s="142">
        <v>0</v>
      </c>
      <c r="E216" s="143">
        <v>0</v>
      </c>
      <c r="F216" s="144">
        <v>0</v>
      </c>
      <c r="G216" s="143">
        <v>0</v>
      </c>
      <c r="H216" s="143">
        <v>0</v>
      </c>
      <c r="I216" s="144">
        <v>0</v>
      </c>
      <c r="J216" s="143">
        <f t="shared" si="163"/>
        <v>0</v>
      </c>
      <c r="K216" s="33">
        <f t="shared" si="164"/>
        <v>0</v>
      </c>
      <c r="L216" s="25">
        <v>10049</v>
      </c>
      <c r="M216" s="28">
        <f t="shared" si="165"/>
        <v>3.0922511859424887E-3</v>
      </c>
      <c r="N216" s="146">
        <f t="shared" si="166"/>
        <v>391747.48724912549</v>
      </c>
      <c r="O216" s="30">
        <v>0</v>
      </c>
      <c r="P216" s="30">
        <v>546.5</v>
      </c>
      <c r="Q216" s="30">
        <f t="shared" si="210"/>
        <v>273.25</v>
      </c>
      <c r="R216" s="28">
        <f t="shared" si="167"/>
        <v>2.7465844852403123E-4</v>
      </c>
      <c r="S216" s="148">
        <f t="shared" si="168"/>
        <v>34795.607016070411</v>
      </c>
      <c r="T216" s="150">
        <f t="shared" si="169"/>
        <v>426543.09426519589</v>
      </c>
      <c r="U216" s="1">
        <f t="shared" si="170"/>
        <v>17.865679340950614</v>
      </c>
      <c r="V216" s="151">
        <v>104359484.32000001</v>
      </c>
      <c r="W216" s="40">
        <f t="shared" si="171"/>
        <v>5.4620394946773336</v>
      </c>
      <c r="X216" s="28">
        <f t="shared" si="172"/>
        <v>3.9064186490908861E-3</v>
      </c>
      <c r="Y216" s="67">
        <f t="shared" si="173"/>
        <v>4371.0778772774875</v>
      </c>
      <c r="Z216" s="148">
        <f t="shared" si="174"/>
        <v>2350751.4577300069</v>
      </c>
      <c r="AA216" s="152">
        <v>29627290.737799998</v>
      </c>
      <c r="AB216" s="40">
        <f t="shared" si="175"/>
        <v>19.239546067327215</v>
      </c>
      <c r="AC216" s="40">
        <f t="shared" si="176"/>
        <v>3.8049015419164642E-3</v>
      </c>
      <c r="AD216" s="72">
        <f t="shared" si="177"/>
        <v>1240.9336434680627</v>
      </c>
      <c r="AE216" s="146">
        <f t="shared" si="178"/>
        <v>1349684.0995984098</v>
      </c>
      <c r="AF216" s="150">
        <f t="shared" si="179"/>
        <v>3700435.557328417</v>
      </c>
      <c r="AG216" s="45">
        <f t="shared" si="180"/>
        <v>154.99206522841536</v>
      </c>
      <c r="AH216" s="25">
        <v>9204.5103999999992</v>
      </c>
      <c r="AI216" s="28">
        <f t="shared" si="181"/>
        <v>9.8662981540100624E-3</v>
      </c>
      <c r="AJ216" s="146">
        <f t="shared" si="182"/>
        <v>1874910.6605392529</v>
      </c>
      <c r="AK216" s="150">
        <f t="shared" si="183"/>
        <v>1874910.6605392529</v>
      </c>
      <c r="AL216" s="1">
        <f t="shared" si="184"/>
        <v>78.530289446670281</v>
      </c>
      <c r="AM216" s="50">
        <v>2875.4444444444443</v>
      </c>
      <c r="AN216" s="28">
        <f t="shared" si="185"/>
        <v>2.8920803332055621E-3</v>
      </c>
      <c r="AO216" s="146">
        <f t="shared" si="186"/>
        <v>91594.823025536025</v>
      </c>
      <c r="AP216" s="75">
        <v>7.333333333333333</v>
      </c>
      <c r="AQ216" s="28">
        <f t="shared" si="187"/>
        <v>9.2332228144541848E-4</v>
      </c>
      <c r="AR216" s="148">
        <f t="shared" si="188"/>
        <v>87730.309867629097</v>
      </c>
      <c r="AS216" s="25">
        <v>104.91666666666667</v>
      </c>
      <c r="AT216" s="56">
        <f t="shared" si="189"/>
        <v>2.4166737049009161E-3</v>
      </c>
      <c r="AU216" s="146">
        <f t="shared" si="190"/>
        <v>306160.72061022284</v>
      </c>
      <c r="AV216" s="77">
        <v>59.555555555555557</v>
      </c>
      <c r="AW216" s="28">
        <f t="shared" si="191"/>
        <v>1.5420422277907086E-3</v>
      </c>
      <c r="AX216" s="148">
        <f t="shared" si="192"/>
        <v>195356.43505135641</v>
      </c>
      <c r="AY216" s="59">
        <v>139</v>
      </c>
      <c r="AZ216" s="28">
        <f t="shared" si="193"/>
        <v>1.4576342281879195E-3</v>
      </c>
      <c r="BA216" s="148">
        <f t="shared" si="194"/>
        <v>138498.44748942953</v>
      </c>
      <c r="BB216" s="150">
        <f t="shared" si="195"/>
        <v>819340.73604417383</v>
      </c>
      <c r="BC216" s="45">
        <f t="shared" si="196"/>
        <v>34.31793658823765</v>
      </c>
      <c r="BD216" s="155">
        <f t="shared" si="197"/>
        <v>6821230.0481770402</v>
      </c>
      <c r="BE216" s="146">
        <v>6764354</v>
      </c>
      <c r="BF216" s="146">
        <f t="shared" si="198"/>
        <v>0</v>
      </c>
      <c r="BG216" s="146">
        <f t="shared" si="199"/>
        <v>56876.048177040182</v>
      </c>
      <c r="BH216" s="56">
        <f t="shared" si="200"/>
        <v>3.3634176916696777E-5</v>
      </c>
      <c r="BI216" s="1">
        <f t="shared" si="201"/>
        <v>-29.329189386912187</v>
      </c>
      <c r="BJ216" s="155">
        <f t="shared" si="202"/>
        <v>6821200.718987653</v>
      </c>
      <c r="BK216" s="63">
        <v>6.5</v>
      </c>
      <c r="BL216" s="1">
        <f t="shared" si="203"/>
        <v>0</v>
      </c>
      <c r="BM216" s="106">
        <v>838</v>
      </c>
      <c r="BN216" s="21">
        <f t="shared" si="204"/>
        <v>0</v>
      </c>
      <c r="BO216" s="150">
        <f t="shared" si="205"/>
        <v>6821200.718987653</v>
      </c>
      <c r="BP216" s="146">
        <f t="shared" si="206"/>
        <v>6821200.718987653</v>
      </c>
      <c r="BQ216" s="56">
        <f t="shared" si="207"/>
        <v>2.1837252029402606E-3</v>
      </c>
      <c r="BR216" s="158">
        <f t="shared" si="208"/>
        <v>14213.335495408965</v>
      </c>
      <c r="BS216" s="159">
        <f t="shared" si="211"/>
        <v>6835414</v>
      </c>
      <c r="BT216" s="66">
        <f t="shared" si="209"/>
        <v>286.30006282722513</v>
      </c>
      <c r="BU216" s="160"/>
    </row>
    <row r="217" spans="1:73" ht="15.6" x14ac:dyDescent="0.3">
      <c r="A217" s="2" t="s">
        <v>360</v>
      </c>
      <c r="B217" s="8" t="s">
        <v>61</v>
      </c>
      <c r="C217" s="138">
        <v>14828</v>
      </c>
      <c r="D217" s="142">
        <v>0</v>
      </c>
      <c r="E217" s="143">
        <v>0</v>
      </c>
      <c r="F217" s="144">
        <v>0</v>
      </c>
      <c r="G217" s="143">
        <v>0</v>
      </c>
      <c r="H217" s="143">
        <v>0</v>
      </c>
      <c r="I217" s="144">
        <v>0</v>
      </c>
      <c r="J217" s="143">
        <f t="shared" si="163"/>
        <v>0</v>
      </c>
      <c r="K217" s="33">
        <f t="shared" si="164"/>
        <v>0</v>
      </c>
      <c r="L217" s="25">
        <v>4316</v>
      </c>
      <c r="M217" s="28">
        <f t="shared" si="165"/>
        <v>1.3281078832249758E-3</v>
      </c>
      <c r="N217" s="146">
        <f t="shared" si="166"/>
        <v>168253.77201385467</v>
      </c>
      <c r="O217" s="30">
        <v>457</v>
      </c>
      <c r="P217" s="30">
        <v>100</v>
      </c>
      <c r="Q217" s="30">
        <f t="shared" si="210"/>
        <v>507</v>
      </c>
      <c r="R217" s="28">
        <f t="shared" si="167"/>
        <v>5.0961329698694905E-4</v>
      </c>
      <c r="S217" s="148">
        <f t="shared" si="168"/>
        <v>64561.290968518566</v>
      </c>
      <c r="T217" s="150">
        <f t="shared" si="169"/>
        <v>232815.06298237323</v>
      </c>
      <c r="U217" s="1">
        <f t="shared" si="170"/>
        <v>15.701042823197547</v>
      </c>
      <c r="V217" s="151">
        <v>70595590.590000197</v>
      </c>
      <c r="W217" s="40">
        <f t="shared" si="171"/>
        <v>3.11449457625395</v>
      </c>
      <c r="X217" s="28">
        <f t="shared" si="172"/>
        <v>2.2274682757286758E-3</v>
      </c>
      <c r="Y217" s="67">
        <f t="shared" si="173"/>
        <v>4760.9651058807794</v>
      </c>
      <c r="Z217" s="148">
        <f t="shared" si="174"/>
        <v>1340415.5485063333</v>
      </c>
      <c r="AA217" s="152">
        <v>19677414.712899998</v>
      </c>
      <c r="AB217" s="40">
        <f t="shared" si="175"/>
        <v>11.173702806388446</v>
      </c>
      <c r="AC217" s="40">
        <f t="shared" si="176"/>
        <v>2.2097631039821068E-3</v>
      </c>
      <c r="AD217" s="72">
        <f t="shared" si="177"/>
        <v>1327.0444235837604</v>
      </c>
      <c r="AE217" s="146">
        <f t="shared" si="178"/>
        <v>783852.64177470724</v>
      </c>
      <c r="AF217" s="150">
        <f t="shared" si="179"/>
        <v>2124268.1902810405</v>
      </c>
      <c r="AG217" s="45">
        <f t="shared" si="180"/>
        <v>143.26060090916107</v>
      </c>
      <c r="AH217" s="25">
        <v>2726.413</v>
      </c>
      <c r="AI217" s="28">
        <f t="shared" si="181"/>
        <v>2.9224371943747315E-3</v>
      </c>
      <c r="AJ217" s="146">
        <f t="shared" si="182"/>
        <v>555356.07833446597</v>
      </c>
      <c r="AK217" s="150">
        <f t="shared" si="183"/>
        <v>555356.07833446597</v>
      </c>
      <c r="AL217" s="1">
        <f t="shared" si="184"/>
        <v>37.453201937851766</v>
      </c>
      <c r="AM217" s="50">
        <v>1464.3055555555557</v>
      </c>
      <c r="AN217" s="28">
        <f t="shared" si="185"/>
        <v>1.4727772978566718E-3</v>
      </c>
      <c r="AO217" s="146">
        <f t="shared" si="186"/>
        <v>46644.200855820673</v>
      </c>
      <c r="AP217" s="75">
        <v>12</v>
      </c>
      <c r="AQ217" s="28">
        <f t="shared" si="187"/>
        <v>1.5108910060015939E-3</v>
      </c>
      <c r="AR217" s="148">
        <f t="shared" si="188"/>
        <v>143558.68887430217</v>
      </c>
      <c r="AS217" s="25">
        <v>82.916666666666671</v>
      </c>
      <c r="AT217" s="56">
        <f t="shared" si="189"/>
        <v>1.9099208390598978E-3</v>
      </c>
      <c r="AU217" s="146">
        <f t="shared" si="190"/>
        <v>241961.80858393302</v>
      </c>
      <c r="AV217" s="77">
        <v>24.694444444444443</v>
      </c>
      <c r="AW217" s="28">
        <f t="shared" si="191"/>
        <v>6.3940090508672566E-4</v>
      </c>
      <c r="AX217" s="148">
        <f t="shared" si="192"/>
        <v>81003.67106373873</v>
      </c>
      <c r="AY217" s="59">
        <v>61</v>
      </c>
      <c r="AZ217" s="28">
        <f t="shared" si="193"/>
        <v>6.3968120805369126E-4</v>
      </c>
      <c r="BA217" s="148">
        <f t="shared" si="194"/>
        <v>60779.894221979863</v>
      </c>
      <c r="BB217" s="150">
        <f t="shared" si="195"/>
        <v>573948.26359977445</v>
      </c>
      <c r="BC217" s="45">
        <f t="shared" si="196"/>
        <v>38.707058510910066</v>
      </c>
      <c r="BD217" s="155">
        <f t="shared" si="197"/>
        <v>3486387.5951976543</v>
      </c>
      <c r="BE217" s="146">
        <v>1476243</v>
      </c>
      <c r="BF217" s="146">
        <f t="shared" si="198"/>
        <v>0</v>
      </c>
      <c r="BG217" s="146">
        <f t="shared" si="199"/>
        <v>2010144.5951976543</v>
      </c>
      <c r="BH217" s="56">
        <f t="shared" si="200"/>
        <v>1.1887175904445567E-3</v>
      </c>
      <c r="BI217" s="1">
        <f t="shared" si="201"/>
        <v>-1036.5683520084883</v>
      </c>
      <c r="BJ217" s="155">
        <f t="shared" si="202"/>
        <v>3485351.0268456456</v>
      </c>
      <c r="BK217" s="63">
        <v>7</v>
      </c>
      <c r="BL217" s="1">
        <f t="shared" si="203"/>
        <v>0</v>
      </c>
      <c r="BM217" s="106">
        <v>756</v>
      </c>
      <c r="BN217" s="21">
        <f t="shared" si="204"/>
        <v>0</v>
      </c>
      <c r="BO217" s="150">
        <f t="shared" si="205"/>
        <v>3485351.0268456456</v>
      </c>
      <c r="BP217" s="146">
        <f t="shared" si="206"/>
        <v>3485351.0268456456</v>
      </c>
      <c r="BQ217" s="56">
        <f t="shared" si="207"/>
        <v>1.1157931267482366E-3</v>
      </c>
      <c r="BR217" s="158">
        <f t="shared" si="208"/>
        <v>7262.4257084136052</v>
      </c>
      <c r="BS217" s="159">
        <f t="shared" si="211"/>
        <v>3492613</v>
      </c>
      <c r="BT217" s="66">
        <f t="shared" si="209"/>
        <v>235.54174534664148</v>
      </c>
      <c r="BU217" s="160"/>
    </row>
    <row r="218" spans="1:73" ht="15.6" x14ac:dyDescent="0.3">
      <c r="A218" s="2" t="s">
        <v>387</v>
      </c>
      <c r="B218" s="8" t="s">
        <v>88</v>
      </c>
      <c r="C218" s="138">
        <v>25970</v>
      </c>
      <c r="D218" s="142">
        <v>0</v>
      </c>
      <c r="E218" s="143">
        <v>0</v>
      </c>
      <c r="F218" s="144">
        <v>0</v>
      </c>
      <c r="G218" s="143">
        <v>0</v>
      </c>
      <c r="H218" s="143">
        <v>0</v>
      </c>
      <c r="I218" s="144">
        <v>0</v>
      </c>
      <c r="J218" s="143">
        <f t="shared" si="163"/>
        <v>0</v>
      </c>
      <c r="K218" s="33">
        <f t="shared" si="164"/>
        <v>0</v>
      </c>
      <c r="L218" s="25">
        <v>8727</v>
      </c>
      <c r="M218" s="28">
        <f t="shared" si="165"/>
        <v>2.6854489103114837E-3</v>
      </c>
      <c r="N218" s="146">
        <f t="shared" si="166"/>
        <v>340210.99823098001</v>
      </c>
      <c r="O218" s="30">
        <v>1595</v>
      </c>
      <c r="P218" s="30">
        <v>1387</v>
      </c>
      <c r="Q218" s="30">
        <f t="shared" si="210"/>
        <v>2288.5</v>
      </c>
      <c r="R218" s="28">
        <f t="shared" si="167"/>
        <v>2.3002959174647595E-3</v>
      </c>
      <c r="S218" s="148">
        <f t="shared" si="168"/>
        <v>291417.18812910205</v>
      </c>
      <c r="T218" s="150">
        <f t="shared" si="169"/>
        <v>631628.18636008212</v>
      </c>
      <c r="U218" s="1">
        <f t="shared" si="170"/>
        <v>24.321455000388223</v>
      </c>
      <c r="V218" s="151">
        <v>197975022.05999902</v>
      </c>
      <c r="W218" s="40">
        <f t="shared" si="171"/>
        <v>3.4066969306643213</v>
      </c>
      <c r="X218" s="28">
        <f t="shared" si="172"/>
        <v>2.4364496878347725E-3</v>
      </c>
      <c r="Y218" s="67">
        <f t="shared" si="173"/>
        <v>7623.2199484019648</v>
      </c>
      <c r="Z218" s="148">
        <f t="shared" si="174"/>
        <v>1466173.5389514205</v>
      </c>
      <c r="AA218" s="152">
        <v>63440622.707699999</v>
      </c>
      <c r="AB218" s="40">
        <f t="shared" si="175"/>
        <v>10.63105737639837</v>
      </c>
      <c r="AC218" s="40">
        <f t="shared" si="176"/>
        <v>2.1024470360219861E-3</v>
      </c>
      <c r="AD218" s="72">
        <f t="shared" si="177"/>
        <v>2442.8426148517519</v>
      </c>
      <c r="AE218" s="146">
        <f t="shared" si="178"/>
        <v>745785.22032856848</v>
      </c>
      <c r="AF218" s="150">
        <f t="shared" si="179"/>
        <v>2211958.7592799887</v>
      </c>
      <c r="AG218" s="45">
        <f t="shared" si="180"/>
        <v>85.173614142471649</v>
      </c>
      <c r="AH218" s="25">
        <v>2577.9825999999998</v>
      </c>
      <c r="AI218" s="28">
        <f t="shared" si="181"/>
        <v>2.7633349153964844E-3</v>
      </c>
      <c r="AJ218" s="146">
        <f t="shared" si="182"/>
        <v>525121.58163509716</v>
      </c>
      <c r="AK218" s="150">
        <f t="shared" si="183"/>
        <v>525121.58163509716</v>
      </c>
      <c r="AL218" s="1">
        <f t="shared" si="184"/>
        <v>20.220315041782715</v>
      </c>
      <c r="AM218" s="50">
        <v>1570.8611111111111</v>
      </c>
      <c r="AN218" s="28">
        <f t="shared" si="185"/>
        <v>1.579949330761503E-3</v>
      </c>
      <c r="AO218" s="146">
        <f t="shared" si="186"/>
        <v>50038.436926823757</v>
      </c>
      <c r="AP218" s="75">
        <v>5.666666666666667</v>
      </c>
      <c r="AQ218" s="28">
        <f t="shared" si="187"/>
        <v>7.1347630838964162E-4</v>
      </c>
      <c r="AR218" s="148">
        <f t="shared" si="188"/>
        <v>67791.603079531589</v>
      </c>
      <c r="AS218" s="25">
        <v>67.666666666666671</v>
      </c>
      <c r="AT218" s="56">
        <f t="shared" si="189"/>
        <v>1.5586489661473738E-3</v>
      </c>
      <c r="AU218" s="146">
        <f t="shared" si="190"/>
        <v>197460.29002025488</v>
      </c>
      <c r="AV218" s="77">
        <v>52.138888888888886</v>
      </c>
      <c r="AW218" s="28">
        <f t="shared" si="191"/>
        <v>1.3500061854305782E-3</v>
      </c>
      <c r="AX218" s="148">
        <f t="shared" si="192"/>
        <v>171027.99841016601</v>
      </c>
      <c r="AY218" s="59">
        <v>68</v>
      </c>
      <c r="AZ218" s="28">
        <f t="shared" si="193"/>
        <v>7.1308724832214762E-4</v>
      </c>
      <c r="BA218" s="148">
        <f t="shared" si="194"/>
        <v>67754.636181879192</v>
      </c>
      <c r="BB218" s="150">
        <f t="shared" si="195"/>
        <v>554072.9646186555</v>
      </c>
      <c r="BC218" s="45">
        <f t="shared" si="196"/>
        <v>21.335116080810764</v>
      </c>
      <c r="BD218" s="155">
        <f t="shared" si="197"/>
        <v>3922781.4918938233</v>
      </c>
      <c r="BE218" s="146">
        <v>2702014</v>
      </c>
      <c r="BF218" s="146">
        <f t="shared" si="198"/>
        <v>0</v>
      </c>
      <c r="BG218" s="146">
        <f t="shared" si="199"/>
        <v>1220767.4918938233</v>
      </c>
      <c r="BH218" s="56">
        <f t="shared" si="200"/>
        <v>7.2191214250156037E-4</v>
      </c>
      <c r="BI218" s="1">
        <f t="shared" si="201"/>
        <v>-629.51140444376358</v>
      </c>
      <c r="BJ218" s="155">
        <f t="shared" si="202"/>
        <v>3922151.9804893797</v>
      </c>
      <c r="BK218" s="63">
        <v>7.3</v>
      </c>
      <c r="BL218" s="1">
        <f t="shared" si="203"/>
        <v>0</v>
      </c>
      <c r="BM218" s="106">
        <v>610</v>
      </c>
      <c r="BN218" s="21">
        <f t="shared" si="204"/>
        <v>0</v>
      </c>
      <c r="BO218" s="150">
        <f t="shared" si="205"/>
        <v>3922151.9804893797</v>
      </c>
      <c r="BP218" s="146">
        <f t="shared" si="206"/>
        <v>3922151.9804893797</v>
      </c>
      <c r="BQ218" s="56">
        <f t="shared" si="207"/>
        <v>1.2556296878517669E-3</v>
      </c>
      <c r="BR218" s="158">
        <f t="shared" si="208"/>
        <v>8172.5878271694901</v>
      </c>
      <c r="BS218" s="159">
        <f t="shared" si="211"/>
        <v>3930325</v>
      </c>
      <c r="BT218" s="66">
        <f t="shared" si="209"/>
        <v>151.34097035040432</v>
      </c>
      <c r="BU218" s="160"/>
    </row>
    <row r="219" spans="1:73" ht="15.6" x14ac:dyDescent="0.3">
      <c r="A219" s="2" t="s">
        <v>576</v>
      </c>
      <c r="B219" s="8" t="s">
        <v>279</v>
      </c>
      <c r="C219" s="138">
        <v>16585</v>
      </c>
      <c r="D219" s="142">
        <v>0</v>
      </c>
      <c r="E219" s="143">
        <v>0</v>
      </c>
      <c r="F219" s="144">
        <v>0</v>
      </c>
      <c r="G219" s="143">
        <v>0</v>
      </c>
      <c r="H219" s="143">
        <v>0</v>
      </c>
      <c r="I219" s="144">
        <v>0</v>
      </c>
      <c r="J219" s="143">
        <f t="shared" si="163"/>
        <v>0</v>
      </c>
      <c r="K219" s="33">
        <f t="shared" si="164"/>
        <v>0</v>
      </c>
      <c r="L219" s="25">
        <v>8736</v>
      </c>
      <c r="M219" s="28">
        <f t="shared" si="165"/>
        <v>2.6882183660457341E-3</v>
      </c>
      <c r="N219" s="146">
        <f t="shared" si="166"/>
        <v>340561.85178707936</v>
      </c>
      <c r="O219" s="30">
        <v>1604</v>
      </c>
      <c r="P219" s="30">
        <v>509.5</v>
      </c>
      <c r="Q219" s="30">
        <f t="shared" si="210"/>
        <v>1858.75</v>
      </c>
      <c r="R219" s="28">
        <f t="shared" si="167"/>
        <v>1.8683308003441649E-3</v>
      </c>
      <c r="S219" s="148">
        <f t="shared" si="168"/>
        <v>236692.89859513589</v>
      </c>
      <c r="T219" s="150">
        <f t="shared" si="169"/>
        <v>577254.75038221525</v>
      </c>
      <c r="U219" s="1">
        <f t="shared" si="170"/>
        <v>34.805833607610204</v>
      </c>
      <c r="V219" s="151">
        <v>70488347.210000396</v>
      </c>
      <c r="W219" s="40">
        <f t="shared" si="171"/>
        <v>3.9022368361188655</v>
      </c>
      <c r="X219" s="28">
        <f t="shared" si="172"/>
        <v>2.7908569252637142E-3</v>
      </c>
      <c r="Y219" s="67">
        <f t="shared" si="173"/>
        <v>4250.1264522158817</v>
      </c>
      <c r="Z219" s="148">
        <f t="shared" si="174"/>
        <v>1679443.9036651554</v>
      </c>
      <c r="AA219" s="152">
        <v>18652155.430299997</v>
      </c>
      <c r="AB219" s="40">
        <f t="shared" si="175"/>
        <v>14.746940428834716</v>
      </c>
      <c r="AC219" s="40">
        <f t="shared" si="176"/>
        <v>2.9164230891866581E-3</v>
      </c>
      <c r="AD219" s="72">
        <f t="shared" si="177"/>
        <v>1124.6400621223995</v>
      </c>
      <c r="AE219" s="146">
        <f t="shared" si="178"/>
        <v>1034520.8221062891</v>
      </c>
      <c r="AF219" s="150">
        <f t="shared" si="179"/>
        <v>2713964.7257714444</v>
      </c>
      <c r="AG219" s="45">
        <f t="shared" si="180"/>
        <v>163.63971816529661</v>
      </c>
      <c r="AH219" s="25">
        <v>7074.6472000000003</v>
      </c>
      <c r="AI219" s="28">
        <f t="shared" si="181"/>
        <v>7.5833016180450472E-3</v>
      </c>
      <c r="AJ219" s="146">
        <f t="shared" si="182"/>
        <v>1441068.6585605007</v>
      </c>
      <c r="AK219" s="150">
        <f t="shared" si="183"/>
        <v>1441068.6585605007</v>
      </c>
      <c r="AL219" s="1">
        <f t="shared" si="184"/>
        <v>86.889879925263841</v>
      </c>
      <c r="AM219" s="50">
        <v>2232.6111111111113</v>
      </c>
      <c r="AN219" s="28">
        <f t="shared" si="185"/>
        <v>2.2455278865205755E-3</v>
      </c>
      <c r="AO219" s="146">
        <f t="shared" si="186"/>
        <v>71117.917093535623</v>
      </c>
      <c r="AP219" s="75">
        <v>9.6666666666666661</v>
      </c>
      <c r="AQ219" s="28">
        <f t="shared" si="187"/>
        <v>1.2171066437235061E-3</v>
      </c>
      <c r="AR219" s="148">
        <f t="shared" si="188"/>
        <v>115644.49937096563</v>
      </c>
      <c r="AS219" s="25">
        <v>68.5</v>
      </c>
      <c r="AT219" s="56">
        <f t="shared" si="189"/>
        <v>1.5778441504595336E-3</v>
      </c>
      <c r="AU219" s="146">
        <f t="shared" si="190"/>
        <v>199892.06699094767</v>
      </c>
      <c r="AV219" s="77">
        <v>56.388888888888886</v>
      </c>
      <c r="AW219" s="28">
        <f t="shared" si="191"/>
        <v>1.4600493108279562E-3</v>
      </c>
      <c r="AX219" s="148">
        <f t="shared" si="192"/>
        <v>184969.01266523017</v>
      </c>
      <c r="AY219" s="59">
        <v>173</v>
      </c>
      <c r="AZ219" s="28">
        <f t="shared" si="193"/>
        <v>1.8141778523489932E-3</v>
      </c>
      <c r="BA219" s="148">
        <f t="shared" si="194"/>
        <v>172375.7655803691</v>
      </c>
      <c r="BB219" s="150">
        <f t="shared" si="195"/>
        <v>743999.26170104824</v>
      </c>
      <c r="BC219" s="45">
        <f t="shared" si="196"/>
        <v>44.85976856804632</v>
      </c>
      <c r="BD219" s="155">
        <f t="shared" si="197"/>
        <v>5476287.3964152085</v>
      </c>
      <c r="BE219" s="146">
        <v>2407138</v>
      </c>
      <c r="BF219" s="146">
        <f t="shared" si="198"/>
        <v>0</v>
      </c>
      <c r="BG219" s="146">
        <f t="shared" si="199"/>
        <v>3069149.3964152085</v>
      </c>
      <c r="BH219" s="56">
        <f t="shared" si="200"/>
        <v>1.8149698702954826E-3</v>
      </c>
      <c r="BI219" s="1">
        <f t="shared" si="201"/>
        <v>-1582.6638240405482</v>
      </c>
      <c r="BJ219" s="155">
        <f t="shared" si="202"/>
        <v>5474704.732591168</v>
      </c>
      <c r="BK219" s="63">
        <v>8</v>
      </c>
      <c r="BL219" s="1">
        <f t="shared" si="203"/>
        <v>0</v>
      </c>
      <c r="BM219" s="106">
        <v>975</v>
      </c>
      <c r="BN219" s="21">
        <f t="shared" si="204"/>
        <v>0</v>
      </c>
      <c r="BO219" s="150">
        <f t="shared" si="205"/>
        <v>5474704.732591168</v>
      </c>
      <c r="BP219" s="146">
        <f t="shared" si="206"/>
        <v>5474704.732591168</v>
      </c>
      <c r="BQ219" s="56">
        <f t="shared" si="207"/>
        <v>1.7526607404964257E-3</v>
      </c>
      <c r="BR219" s="158">
        <f t="shared" si="208"/>
        <v>11407.641895952003</v>
      </c>
      <c r="BS219" s="159">
        <f t="shared" si="211"/>
        <v>5486112</v>
      </c>
      <c r="BT219" s="66">
        <f t="shared" si="209"/>
        <v>330.78757913777508</v>
      </c>
      <c r="BU219" s="160"/>
    </row>
    <row r="220" spans="1:73" ht="15.6" x14ac:dyDescent="0.3">
      <c r="A220" s="2">
        <v>72043</v>
      </c>
      <c r="B220" s="136" t="s">
        <v>663</v>
      </c>
      <c r="C220" s="138">
        <v>34433</v>
      </c>
      <c r="D220" s="142">
        <v>0</v>
      </c>
      <c r="E220" s="143">
        <v>0</v>
      </c>
      <c r="F220" s="144">
        <v>0</v>
      </c>
      <c r="G220" s="143">
        <v>0</v>
      </c>
      <c r="H220" s="143">
        <v>0</v>
      </c>
      <c r="I220" s="144">
        <v>0</v>
      </c>
      <c r="J220" s="143">
        <f t="shared" si="163"/>
        <v>0</v>
      </c>
      <c r="K220" s="33">
        <f t="shared" si="164"/>
        <v>0</v>
      </c>
      <c r="L220" s="25">
        <v>15623</v>
      </c>
      <c r="M220" s="28">
        <f t="shared" si="165"/>
        <v>4.8074674373549111E-3</v>
      </c>
      <c r="N220" s="146">
        <f t="shared" si="166"/>
        <v>609042.78965997486</v>
      </c>
      <c r="O220" s="30">
        <v>3252</v>
      </c>
      <c r="P220" s="30">
        <v>3724.5</v>
      </c>
      <c r="Q220" s="30">
        <f t="shared" si="210"/>
        <v>5114.25</v>
      </c>
      <c r="R220" s="28">
        <f t="shared" si="167"/>
        <v>5.1406110534822566E-3</v>
      </c>
      <c r="S220" s="148">
        <f t="shared" si="168"/>
        <v>651247.69691468647</v>
      </c>
      <c r="T220" s="150">
        <f t="shared" si="169"/>
        <v>1260290.4865746615</v>
      </c>
      <c r="U220" s="1">
        <f t="shared" si="170"/>
        <v>36.601239699551634</v>
      </c>
      <c r="V220" s="151">
        <v>134515024.14000097</v>
      </c>
      <c r="W220" s="40">
        <f t="shared" si="171"/>
        <v>8.8141194381827166</v>
      </c>
      <c r="X220" s="28">
        <f t="shared" si="172"/>
        <v>6.3038065876646465E-3</v>
      </c>
      <c r="Y220" s="67">
        <f t="shared" si="173"/>
        <v>3906.5728847326973</v>
      </c>
      <c r="Z220" s="148">
        <f t="shared" si="174"/>
        <v>3793418.9487471697</v>
      </c>
      <c r="AA220" s="152">
        <v>48572326.093199998</v>
      </c>
      <c r="AB220" s="40">
        <f t="shared" si="175"/>
        <v>24.409609017386249</v>
      </c>
      <c r="AC220" s="40">
        <f t="shared" si="176"/>
        <v>4.8273570833125929E-3</v>
      </c>
      <c r="AD220" s="72">
        <f t="shared" si="177"/>
        <v>1410.633000121976</v>
      </c>
      <c r="AE220" s="146">
        <f t="shared" si="178"/>
        <v>1712372.0618402818</v>
      </c>
      <c r="AF220" s="150">
        <f t="shared" si="179"/>
        <v>5505791.010587452</v>
      </c>
      <c r="AG220" s="45">
        <f t="shared" si="180"/>
        <v>159.89867309230831</v>
      </c>
      <c r="AH220" s="25">
        <v>5597.5162</v>
      </c>
      <c r="AI220" s="28">
        <f t="shared" si="181"/>
        <v>5.9999675540701684E-3</v>
      </c>
      <c r="AJ220" s="146">
        <f t="shared" si="182"/>
        <v>1140184.7941766866</v>
      </c>
      <c r="AK220" s="150">
        <f t="shared" si="183"/>
        <v>1140184.7941766866</v>
      </c>
      <c r="AL220" s="1">
        <f t="shared" si="184"/>
        <v>33.113141294011172</v>
      </c>
      <c r="AM220" s="50">
        <v>4288.8611111111113</v>
      </c>
      <c r="AN220" s="28">
        <f t="shared" si="185"/>
        <v>4.3136743244194678E-3</v>
      </c>
      <c r="AO220" s="146">
        <f t="shared" si="186"/>
        <v>136618.00185787451</v>
      </c>
      <c r="AP220" s="75">
        <v>15.666666666666666</v>
      </c>
      <c r="AQ220" s="28">
        <f t="shared" si="187"/>
        <v>1.9725521467243031E-3</v>
      </c>
      <c r="AR220" s="148">
        <f t="shared" si="188"/>
        <v>187423.84380811671</v>
      </c>
      <c r="AS220" s="25">
        <v>161.83333333333334</v>
      </c>
      <c r="AT220" s="56">
        <f t="shared" si="189"/>
        <v>3.7277047934214289E-3</v>
      </c>
      <c r="AU220" s="146">
        <f t="shared" si="190"/>
        <v>472251.08770854067</v>
      </c>
      <c r="AV220" s="77">
        <v>104.13888888888889</v>
      </c>
      <c r="AW220" s="28">
        <f t="shared" si="191"/>
        <v>2.6964161902926147E-3</v>
      </c>
      <c r="AX220" s="148">
        <f t="shared" si="192"/>
        <v>341600.40811918618</v>
      </c>
      <c r="AY220" s="59">
        <v>289</v>
      </c>
      <c r="AZ220" s="28">
        <f t="shared" si="193"/>
        <v>3.0306208053691277E-3</v>
      </c>
      <c r="BA220" s="148">
        <f t="shared" si="194"/>
        <v>287957.2037729866</v>
      </c>
      <c r="BB220" s="150">
        <f t="shared" si="195"/>
        <v>1425850.5452667046</v>
      </c>
      <c r="BC220" s="45">
        <f t="shared" si="196"/>
        <v>41.409419605224777</v>
      </c>
      <c r="BD220" s="155">
        <f t="shared" si="197"/>
        <v>9332116.8366055042</v>
      </c>
      <c r="BE220" s="146">
        <v>8871512</v>
      </c>
      <c r="BF220" s="146">
        <f t="shared" si="198"/>
        <v>0</v>
      </c>
      <c r="BG220" s="146">
        <f t="shared" si="199"/>
        <v>460604.83660550416</v>
      </c>
      <c r="BH220" s="56">
        <f t="shared" si="200"/>
        <v>2.7238292848428945E-4</v>
      </c>
      <c r="BI220" s="1">
        <f t="shared" si="201"/>
        <v>-237.51942897439164</v>
      </c>
      <c r="BJ220" s="155">
        <f t="shared" si="202"/>
        <v>9331879.3171765301</v>
      </c>
      <c r="BK220" s="63">
        <v>6</v>
      </c>
      <c r="BL220" s="1">
        <f t="shared" si="203"/>
        <v>0</v>
      </c>
      <c r="BM220" s="106">
        <v>741</v>
      </c>
      <c r="BN220" s="21">
        <f t="shared" si="204"/>
        <v>0</v>
      </c>
      <c r="BO220" s="150">
        <f t="shared" si="205"/>
        <v>9331879.3171765301</v>
      </c>
      <c r="BP220" s="146">
        <f t="shared" si="206"/>
        <v>9331879.3171765301</v>
      </c>
      <c r="BQ220" s="56">
        <f t="shared" si="207"/>
        <v>2.987488698139308E-3</v>
      </c>
      <c r="BR220" s="158">
        <f t="shared" si="208"/>
        <v>19444.836327493798</v>
      </c>
      <c r="BS220" s="159">
        <f t="shared" si="211"/>
        <v>9351324</v>
      </c>
      <c r="BT220" s="66">
        <f t="shared" si="209"/>
        <v>271.58028635320767</v>
      </c>
      <c r="BU220" s="160"/>
    </row>
    <row r="221" spans="1:73" ht="15.6" x14ac:dyDescent="0.3">
      <c r="A221" s="2" t="s">
        <v>388</v>
      </c>
      <c r="B221" s="8" t="s">
        <v>89</v>
      </c>
      <c r="C221" s="138">
        <v>4592</v>
      </c>
      <c r="D221" s="142">
        <v>0</v>
      </c>
      <c r="E221" s="143">
        <v>0</v>
      </c>
      <c r="F221" s="144">
        <v>0</v>
      </c>
      <c r="G221" s="143">
        <v>0</v>
      </c>
      <c r="H221" s="143">
        <v>0</v>
      </c>
      <c r="I221" s="144">
        <v>0</v>
      </c>
      <c r="J221" s="143">
        <f t="shared" si="163"/>
        <v>0</v>
      </c>
      <c r="K221" s="33">
        <f t="shared" si="164"/>
        <v>0</v>
      </c>
      <c r="L221" s="25">
        <v>1475</v>
      </c>
      <c r="M221" s="28">
        <f t="shared" si="165"/>
        <v>4.5388302311326215E-4</v>
      </c>
      <c r="N221" s="146">
        <f t="shared" si="166"/>
        <v>57500.999471834024</v>
      </c>
      <c r="O221" s="30">
        <v>0</v>
      </c>
      <c r="P221" s="30">
        <v>0</v>
      </c>
      <c r="Q221" s="30">
        <f t="shared" si="210"/>
        <v>0</v>
      </c>
      <c r="R221" s="28">
        <f t="shared" si="167"/>
        <v>0</v>
      </c>
      <c r="S221" s="148">
        <f t="shared" si="168"/>
        <v>0</v>
      </c>
      <c r="T221" s="150">
        <f t="shared" si="169"/>
        <v>57500.999471834024</v>
      </c>
      <c r="U221" s="1">
        <f t="shared" si="170"/>
        <v>12.521994658500441</v>
      </c>
      <c r="V221" s="151">
        <v>29951896.869999997</v>
      </c>
      <c r="W221" s="40">
        <f t="shared" si="171"/>
        <v>0.70401097104204879</v>
      </c>
      <c r="X221" s="28">
        <f t="shared" si="172"/>
        <v>5.0350452228022698E-4</v>
      </c>
      <c r="Y221" s="67">
        <f t="shared" si="173"/>
        <v>6522.6256249999997</v>
      </c>
      <c r="Z221" s="148">
        <f t="shared" si="174"/>
        <v>302992.09993771371</v>
      </c>
      <c r="AA221" s="152">
        <v>5740715.9578999998</v>
      </c>
      <c r="AB221" s="40">
        <f t="shared" si="175"/>
        <v>3.6731418440904013</v>
      </c>
      <c r="AC221" s="40">
        <f t="shared" si="176"/>
        <v>7.2641750576389824E-4</v>
      </c>
      <c r="AD221" s="72">
        <f t="shared" si="177"/>
        <v>1250.1559141768291</v>
      </c>
      <c r="AE221" s="146">
        <f t="shared" si="178"/>
        <v>257676.61696329774</v>
      </c>
      <c r="AF221" s="150">
        <f t="shared" si="179"/>
        <v>560668.71690101142</v>
      </c>
      <c r="AG221" s="45">
        <f t="shared" si="180"/>
        <v>122.09684601502862</v>
      </c>
      <c r="AH221" s="25">
        <v>3076.9218000000001</v>
      </c>
      <c r="AI221" s="28">
        <f t="shared" si="181"/>
        <v>3.2981469471068578E-3</v>
      </c>
      <c r="AJ221" s="146">
        <f t="shared" si="182"/>
        <v>626752.88893862593</v>
      </c>
      <c r="AK221" s="150">
        <f t="shared" si="183"/>
        <v>626752.88893862593</v>
      </c>
      <c r="AL221" s="1">
        <f t="shared" si="184"/>
        <v>136.48799846224432</v>
      </c>
      <c r="AM221" s="50">
        <v>412.97222222222223</v>
      </c>
      <c r="AN221" s="28">
        <f t="shared" si="185"/>
        <v>4.1536147372161884E-4</v>
      </c>
      <c r="AO221" s="146">
        <f t="shared" si="186"/>
        <v>13154.876868509642</v>
      </c>
      <c r="AP221" s="75">
        <v>1</v>
      </c>
      <c r="AQ221" s="28">
        <f t="shared" si="187"/>
        <v>1.2590758383346616E-4</v>
      </c>
      <c r="AR221" s="148">
        <f t="shared" si="188"/>
        <v>11963.224072858515</v>
      </c>
      <c r="AS221" s="25">
        <v>14</v>
      </c>
      <c r="AT221" s="56">
        <f t="shared" si="189"/>
        <v>3.2247909644428423E-4</v>
      </c>
      <c r="AU221" s="146">
        <f t="shared" si="190"/>
        <v>40853.853107638941</v>
      </c>
      <c r="AV221" s="77">
        <v>11.027777777777779</v>
      </c>
      <c r="AW221" s="28">
        <f t="shared" si="191"/>
        <v>2.8553673714221611E-4</v>
      </c>
      <c r="AX221" s="148">
        <f t="shared" si="192"/>
        <v>36173.742870983442</v>
      </c>
      <c r="AY221" s="59">
        <v>18</v>
      </c>
      <c r="AZ221" s="28">
        <f t="shared" si="193"/>
        <v>1.8875838926174496E-4</v>
      </c>
      <c r="BA221" s="148">
        <f t="shared" si="194"/>
        <v>17935.050754026845</v>
      </c>
      <c r="BB221" s="150">
        <f t="shared" si="195"/>
        <v>120080.74767401739</v>
      </c>
      <c r="BC221" s="45">
        <f t="shared" si="196"/>
        <v>26.149988604968943</v>
      </c>
      <c r="BD221" s="155">
        <f t="shared" si="197"/>
        <v>1365003.3529854889</v>
      </c>
      <c r="BE221" s="146">
        <v>569329</v>
      </c>
      <c r="BF221" s="146">
        <f t="shared" si="198"/>
        <v>0</v>
      </c>
      <c r="BG221" s="146">
        <f t="shared" si="199"/>
        <v>795674.35298548895</v>
      </c>
      <c r="BH221" s="56">
        <f t="shared" si="200"/>
        <v>4.7052938476121911E-4</v>
      </c>
      <c r="BI221" s="1">
        <f t="shared" si="201"/>
        <v>-410.30424118743065</v>
      </c>
      <c r="BJ221" s="155">
        <f t="shared" si="202"/>
        <v>1364593.0487443015</v>
      </c>
      <c r="BK221" s="63">
        <v>7.5</v>
      </c>
      <c r="BL221" s="1">
        <f t="shared" si="203"/>
        <v>0</v>
      </c>
      <c r="BM221" s="106">
        <v>850</v>
      </c>
      <c r="BN221" s="21">
        <f t="shared" si="204"/>
        <v>0</v>
      </c>
      <c r="BO221" s="150">
        <f t="shared" si="205"/>
        <v>1364593.0487443015</v>
      </c>
      <c r="BP221" s="146">
        <f t="shared" si="206"/>
        <v>1364593.0487443015</v>
      </c>
      <c r="BQ221" s="56">
        <f t="shared" si="207"/>
        <v>4.3685801885364698E-4</v>
      </c>
      <c r="BR221" s="158">
        <f t="shared" si="208"/>
        <v>2843.4024470964732</v>
      </c>
      <c r="BS221" s="159">
        <f t="shared" si="211"/>
        <v>1367436</v>
      </c>
      <c r="BT221" s="66">
        <f t="shared" si="209"/>
        <v>297.78658536585368</v>
      </c>
      <c r="BU221" s="160"/>
    </row>
    <row r="222" spans="1:73" ht="15.6" x14ac:dyDescent="0.3">
      <c r="A222" s="2" t="s">
        <v>487</v>
      </c>
      <c r="B222" s="8" t="s">
        <v>188</v>
      </c>
      <c r="C222" s="138">
        <v>6946</v>
      </c>
      <c r="D222" s="142">
        <v>0</v>
      </c>
      <c r="E222" s="143">
        <v>0</v>
      </c>
      <c r="F222" s="144">
        <v>0</v>
      </c>
      <c r="G222" s="143">
        <v>0</v>
      </c>
      <c r="H222" s="143">
        <v>0</v>
      </c>
      <c r="I222" s="144">
        <v>0</v>
      </c>
      <c r="J222" s="143">
        <f t="shared" si="163"/>
        <v>0</v>
      </c>
      <c r="K222" s="33">
        <f t="shared" si="164"/>
        <v>0</v>
      </c>
      <c r="L222" s="25">
        <v>3290</v>
      </c>
      <c r="M222" s="28">
        <f t="shared" si="165"/>
        <v>1.0123899295204288E-3</v>
      </c>
      <c r="N222" s="146">
        <f t="shared" si="166"/>
        <v>128256.46661853149</v>
      </c>
      <c r="O222" s="30">
        <v>51</v>
      </c>
      <c r="P222" s="30">
        <v>98</v>
      </c>
      <c r="Q222" s="30">
        <f t="shared" si="210"/>
        <v>100</v>
      </c>
      <c r="R222" s="28">
        <f t="shared" si="167"/>
        <v>1.0051544319269212E-4</v>
      </c>
      <c r="S222" s="148">
        <f t="shared" si="168"/>
        <v>12733.982439550013</v>
      </c>
      <c r="T222" s="150">
        <f t="shared" si="169"/>
        <v>140990.44905808149</v>
      </c>
      <c r="U222" s="1">
        <f t="shared" si="170"/>
        <v>20.298077894915274</v>
      </c>
      <c r="V222" s="151">
        <v>29434760.679999992</v>
      </c>
      <c r="W222" s="40">
        <f t="shared" si="171"/>
        <v>1.6391135815411024</v>
      </c>
      <c r="X222" s="28">
        <f t="shared" si="172"/>
        <v>1.1722844313282607E-3</v>
      </c>
      <c r="Y222" s="67">
        <f t="shared" si="173"/>
        <v>4237.6563029081472</v>
      </c>
      <c r="Z222" s="148">
        <f t="shared" si="174"/>
        <v>705441.37312584952</v>
      </c>
      <c r="AA222" s="152">
        <v>9455629.5897000004</v>
      </c>
      <c r="AB222" s="40">
        <f t="shared" si="175"/>
        <v>5.1024541033793538</v>
      </c>
      <c r="AC222" s="40">
        <f t="shared" si="176"/>
        <v>1.0090849034362463E-3</v>
      </c>
      <c r="AD222" s="72">
        <f t="shared" si="177"/>
        <v>1361.305728433631</v>
      </c>
      <c r="AE222" s="146">
        <f t="shared" si="178"/>
        <v>357945.09642599308</v>
      </c>
      <c r="AF222" s="150">
        <f t="shared" si="179"/>
        <v>1063386.4695518427</v>
      </c>
      <c r="AG222" s="45">
        <f t="shared" si="180"/>
        <v>153.09335870311585</v>
      </c>
      <c r="AH222" s="25">
        <v>2632.4749999999999</v>
      </c>
      <c r="AI222" s="28">
        <f t="shared" si="181"/>
        <v>2.8217452210144325E-3</v>
      </c>
      <c r="AJ222" s="146">
        <f t="shared" si="182"/>
        <v>536221.39870721102</v>
      </c>
      <c r="AK222" s="150">
        <f t="shared" si="183"/>
        <v>536221.39870721102</v>
      </c>
      <c r="AL222" s="1">
        <f t="shared" si="184"/>
        <v>77.198588929918088</v>
      </c>
      <c r="AM222" s="50">
        <v>967.05555555555554</v>
      </c>
      <c r="AN222" s="28">
        <f t="shared" si="185"/>
        <v>9.7265045712951093E-4</v>
      </c>
      <c r="AO222" s="146">
        <f t="shared" si="186"/>
        <v>30804.727470255915</v>
      </c>
      <c r="AP222" s="75">
        <v>3.6666666666666665</v>
      </c>
      <c r="AQ222" s="28">
        <f t="shared" si="187"/>
        <v>4.6166114072270924E-4</v>
      </c>
      <c r="AR222" s="148">
        <f t="shared" si="188"/>
        <v>43865.154933814549</v>
      </c>
      <c r="AS222" s="25">
        <v>25.416666666666668</v>
      </c>
      <c r="AT222" s="56">
        <f t="shared" si="189"/>
        <v>5.8545312152087322E-4</v>
      </c>
      <c r="AU222" s="146">
        <f t="shared" si="190"/>
        <v>74169.197606130227</v>
      </c>
      <c r="AV222" s="77">
        <v>9.9444444444444446</v>
      </c>
      <c r="AW222" s="28">
        <f t="shared" si="191"/>
        <v>2.5748652870759032E-4</v>
      </c>
      <c r="AX222" s="148">
        <f t="shared" si="192"/>
        <v>32620.151002045517</v>
      </c>
      <c r="AY222" s="59">
        <v>46</v>
      </c>
      <c r="AZ222" s="28">
        <f t="shared" si="193"/>
        <v>4.8238255033557047E-4</v>
      </c>
      <c r="BA222" s="148">
        <f t="shared" si="194"/>
        <v>45834.018593624161</v>
      </c>
      <c r="BB222" s="150">
        <f t="shared" si="195"/>
        <v>227293.24960587037</v>
      </c>
      <c r="BC222" s="45">
        <f t="shared" si="196"/>
        <v>32.722898014090177</v>
      </c>
      <c r="BD222" s="155">
        <f t="shared" si="197"/>
        <v>1967891.5669230055</v>
      </c>
      <c r="BE222" s="146">
        <v>850780</v>
      </c>
      <c r="BF222" s="146">
        <f t="shared" si="198"/>
        <v>0</v>
      </c>
      <c r="BG222" s="146">
        <f t="shared" si="199"/>
        <v>1117111.5669230055</v>
      </c>
      <c r="BH222" s="56">
        <f t="shared" si="200"/>
        <v>6.606142529562084E-4</v>
      </c>
      <c r="BI222" s="1">
        <f t="shared" si="201"/>
        <v>-576.05930374433558</v>
      </c>
      <c r="BJ222" s="155">
        <f t="shared" si="202"/>
        <v>1967315.5076192613</v>
      </c>
      <c r="BK222" s="63">
        <v>7.5</v>
      </c>
      <c r="BL222" s="1">
        <f t="shared" si="203"/>
        <v>0</v>
      </c>
      <c r="BM222" s="106">
        <v>1023.3</v>
      </c>
      <c r="BN222" s="21">
        <f t="shared" si="204"/>
        <v>0</v>
      </c>
      <c r="BO222" s="150">
        <f t="shared" si="205"/>
        <v>1967315.5076192613</v>
      </c>
      <c r="BP222" s="146">
        <f t="shared" si="206"/>
        <v>1967315.5076192613</v>
      </c>
      <c r="BQ222" s="56">
        <f t="shared" si="207"/>
        <v>6.2981235021639733E-4</v>
      </c>
      <c r="BR222" s="158">
        <f t="shared" si="208"/>
        <v>4099.2951955331491</v>
      </c>
      <c r="BS222" s="159">
        <f t="shared" si="211"/>
        <v>1971415</v>
      </c>
      <c r="BT222" s="66">
        <f t="shared" si="209"/>
        <v>283.82018427872157</v>
      </c>
      <c r="BU222" s="160"/>
    </row>
    <row r="223" spans="1:73" ht="15.6" x14ac:dyDescent="0.3">
      <c r="A223" s="2" t="s">
        <v>451</v>
      </c>
      <c r="B223" s="8" t="s">
        <v>152</v>
      </c>
      <c r="C223" s="138">
        <v>19921</v>
      </c>
      <c r="D223" s="142">
        <v>0</v>
      </c>
      <c r="E223" s="143">
        <v>0</v>
      </c>
      <c r="F223" s="144">
        <v>0</v>
      </c>
      <c r="G223" s="143">
        <v>0</v>
      </c>
      <c r="H223" s="143">
        <v>0</v>
      </c>
      <c r="I223" s="144">
        <v>0</v>
      </c>
      <c r="J223" s="143">
        <f t="shared" si="163"/>
        <v>0</v>
      </c>
      <c r="K223" s="33">
        <f t="shared" si="164"/>
        <v>0</v>
      </c>
      <c r="L223" s="25">
        <v>8740</v>
      </c>
      <c r="M223" s="28">
        <f t="shared" si="165"/>
        <v>2.6894492352609566E-3</v>
      </c>
      <c r="N223" s="146">
        <f t="shared" si="166"/>
        <v>340717.78670090128</v>
      </c>
      <c r="O223" s="30">
        <v>2106</v>
      </c>
      <c r="P223" s="30">
        <v>1355</v>
      </c>
      <c r="Q223" s="30">
        <f t="shared" si="210"/>
        <v>2783.5</v>
      </c>
      <c r="R223" s="28">
        <f t="shared" si="167"/>
        <v>2.7978473612685854E-3</v>
      </c>
      <c r="S223" s="148">
        <f t="shared" si="168"/>
        <v>354450.40120487462</v>
      </c>
      <c r="T223" s="150">
        <f t="shared" si="169"/>
        <v>695168.18790577585</v>
      </c>
      <c r="U223" s="1">
        <f t="shared" si="170"/>
        <v>34.896249581134271</v>
      </c>
      <c r="V223" s="151">
        <v>74621937.540000886</v>
      </c>
      <c r="W223" s="40">
        <f t="shared" si="171"/>
        <v>5.3180908199719639</v>
      </c>
      <c r="X223" s="28">
        <f t="shared" si="172"/>
        <v>3.8034674002160019E-3</v>
      </c>
      <c r="Y223" s="67">
        <f t="shared" si="173"/>
        <v>3745.8931549621448</v>
      </c>
      <c r="Z223" s="148">
        <f t="shared" si="174"/>
        <v>2288798.8560998458</v>
      </c>
      <c r="AA223" s="152">
        <v>23047393.499899998</v>
      </c>
      <c r="AB223" s="40">
        <f t="shared" si="175"/>
        <v>17.218703755013422</v>
      </c>
      <c r="AC223" s="40">
        <f t="shared" si="176"/>
        <v>3.4052504273223158E-3</v>
      </c>
      <c r="AD223" s="72">
        <f t="shared" si="177"/>
        <v>1156.9395863611264</v>
      </c>
      <c r="AE223" s="146">
        <f t="shared" si="178"/>
        <v>1207918.8663033543</v>
      </c>
      <c r="AF223" s="150">
        <f t="shared" si="179"/>
        <v>3496717.7224032003</v>
      </c>
      <c r="AG223" s="45">
        <f t="shared" si="180"/>
        <v>175.52922656509213</v>
      </c>
      <c r="AH223" s="25">
        <v>10016.095600000001</v>
      </c>
      <c r="AI223" s="28">
        <f t="shared" si="181"/>
        <v>1.0736234871185362E-2</v>
      </c>
      <c r="AJ223" s="146">
        <f t="shared" si="182"/>
        <v>2040226.3239791992</v>
      </c>
      <c r="AK223" s="150">
        <f t="shared" si="183"/>
        <v>2040226.3239791992</v>
      </c>
      <c r="AL223" s="1">
        <f t="shared" si="184"/>
        <v>102.41585884138343</v>
      </c>
      <c r="AM223" s="50">
        <v>4038.7222222222222</v>
      </c>
      <c r="AN223" s="28">
        <f t="shared" si="185"/>
        <v>4.0620882565602376E-3</v>
      </c>
      <c r="AO223" s="146">
        <f t="shared" si="186"/>
        <v>128650.04152956825</v>
      </c>
      <c r="AP223" s="75">
        <v>25.666666666666668</v>
      </c>
      <c r="AQ223" s="28">
        <f t="shared" si="187"/>
        <v>3.2316279850589649E-3</v>
      </c>
      <c r="AR223" s="148">
        <f t="shared" si="188"/>
        <v>307056.08453670185</v>
      </c>
      <c r="AS223" s="25">
        <v>103.75</v>
      </c>
      <c r="AT223" s="56">
        <f t="shared" si="189"/>
        <v>2.3898004468638923E-3</v>
      </c>
      <c r="AU223" s="146">
        <f t="shared" si="190"/>
        <v>302756.23285125289</v>
      </c>
      <c r="AV223" s="77">
        <v>72.277777777777771</v>
      </c>
      <c r="AW223" s="28">
        <f t="shared" si="191"/>
        <v>1.8714523678691338E-3</v>
      </c>
      <c r="AX223" s="148">
        <f t="shared" si="192"/>
        <v>237088.36007631963</v>
      </c>
      <c r="AY223" s="59">
        <v>169</v>
      </c>
      <c r="AZ223" s="28">
        <f t="shared" si="193"/>
        <v>1.7722315436241611E-3</v>
      </c>
      <c r="BA223" s="148">
        <f t="shared" si="194"/>
        <v>168390.19874614093</v>
      </c>
      <c r="BB223" s="150">
        <f t="shared" si="195"/>
        <v>1143940.9177399834</v>
      </c>
      <c r="BC223" s="45">
        <f t="shared" si="196"/>
        <v>57.423870174187208</v>
      </c>
      <c r="BD223" s="155">
        <f t="shared" si="197"/>
        <v>7376053.1520281592</v>
      </c>
      <c r="BE223" s="146">
        <v>3356672</v>
      </c>
      <c r="BF223" s="146">
        <f t="shared" si="198"/>
        <v>0</v>
      </c>
      <c r="BG223" s="146">
        <f t="shared" si="199"/>
        <v>4019381.1520281592</v>
      </c>
      <c r="BH223" s="56">
        <f t="shared" si="200"/>
        <v>2.3768982040057551E-3</v>
      </c>
      <c r="BI223" s="1">
        <f t="shared" si="201"/>
        <v>-2072.6684571873484</v>
      </c>
      <c r="BJ223" s="155">
        <f t="shared" si="202"/>
        <v>7373980.4835709715</v>
      </c>
      <c r="BK223" s="63">
        <v>8</v>
      </c>
      <c r="BL223" s="1">
        <f t="shared" si="203"/>
        <v>0</v>
      </c>
      <c r="BM223" s="106">
        <v>1215</v>
      </c>
      <c r="BN223" s="21">
        <f t="shared" si="204"/>
        <v>0</v>
      </c>
      <c r="BO223" s="150">
        <f t="shared" si="205"/>
        <v>7373980.4835709715</v>
      </c>
      <c r="BP223" s="146">
        <f t="shared" si="206"/>
        <v>7373980.4835709715</v>
      </c>
      <c r="BQ223" s="56">
        <f t="shared" si="207"/>
        <v>2.3606909826212204E-3</v>
      </c>
      <c r="BR223" s="158">
        <f t="shared" si="208"/>
        <v>15365.162654991789</v>
      </c>
      <c r="BS223" s="159">
        <f t="shared" si="211"/>
        <v>7389346</v>
      </c>
      <c r="BT223" s="66">
        <f t="shared" si="209"/>
        <v>370.93248330907085</v>
      </c>
      <c r="BU223" s="160"/>
    </row>
    <row r="224" spans="1:73" ht="15.6" x14ac:dyDescent="0.3">
      <c r="A224" s="2" t="s">
        <v>339</v>
      </c>
      <c r="B224" s="8" t="s">
        <v>40</v>
      </c>
      <c r="C224" s="138">
        <v>18914</v>
      </c>
      <c r="D224" s="142">
        <v>0</v>
      </c>
      <c r="E224" s="143">
        <v>0</v>
      </c>
      <c r="F224" s="144">
        <v>0</v>
      </c>
      <c r="G224" s="143">
        <v>0</v>
      </c>
      <c r="H224" s="143">
        <v>0</v>
      </c>
      <c r="I224" s="144">
        <v>0</v>
      </c>
      <c r="J224" s="143">
        <f t="shared" si="163"/>
        <v>0</v>
      </c>
      <c r="K224" s="33">
        <f t="shared" si="164"/>
        <v>0</v>
      </c>
      <c r="L224" s="25">
        <v>5086</v>
      </c>
      <c r="M224" s="28">
        <f t="shared" si="165"/>
        <v>1.5650502071552889E-3</v>
      </c>
      <c r="N224" s="146">
        <f t="shared" si="166"/>
        <v>198271.24292457482</v>
      </c>
      <c r="O224" s="30">
        <v>0</v>
      </c>
      <c r="P224" s="30">
        <v>393</v>
      </c>
      <c r="Q224" s="30">
        <f t="shared" si="210"/>
        <v>196.5</v>
      </c>
      <c r="R224" s="28">
        <f t="shared" si="167"/>
        <v>1.9751284587364001E-4</v>
      </c>
      <c r="S224" s="148">
        <f t="shared" si="168"/>
        <v>25022.275493715773</v>
      </c>
      <c r="T224" s="150">
        <f t="shared" si="169"/>
        <v>223293.51841829059</v>
      </c>
      <c r="U224" s="1">
        <f t="shared" si="170"/>
        <v>11.805726891101331</v>
      </c>
      <c r="V224" s="151">
        <v>105448002.00000091</v>
      </c>
      <c r="W224" s="40">
        <f t="shared" si="171"/>
        <v>3.3925668501523329</v>
      </c>
      <c r="X224" s="28">
        <f t="shared" si="172"/>
        <v>2.4263439370288734E-3</v>
      </c>
      <c r="Y224" s="67">
        <f t="shared" si="173"/>
        <v>5575.1296394205829</v>
      </c>
      <c r="Z224" s="148">
        <f t="shared" si="174"/>
        <v>1460092.2377462995</v>
      </c>
      <c r="AA224" s="152">
        <v>21668713.978799999</v>
      </c>
      <c r="AB224" s="40">
        <f t="shared" si="175"/>
        <v>16.509489042589291</v>
      </c>
      <c r="AC224" s="40">
        <f t="shared" si="176"/>
        <v>3.2649928483020384E-3</v>
      </c>
      <c r="AD224" s="72">
        <f t="shared" si="177"/>
        <v>1145.6441777942264</v>
      </c>
      <c r="AE224" s="146">
        <f t="shared" si="178"/>
        <v>1158166.3504586245</v>
      </c>
      <c r="AF224" s="150">
        <f t="shared" si="179"/>
        <v>2618258.588204924</v>
      </c>
      <c r="AG224" s="45">
        <f t="shared" si="180"/>
        <v>138.42965994527461</v>
      </c>
      <c r="AH224" s="25">
        <v>2353.5853999999999</v>
      </c>
      <c r="AI224" s="28">
        <f t="shared" si="181"/>
        <v>2.522803960037357E-3</v>
      </c>
      <c r="AJ224" s="146">
        <f t="shared" si="182"/>
        <v>479413.04482088936</v>
      </c>
      <c r="AK224" s="150">
        <f t="shared" si="183"/>
        <v>479413.04482088936</v>
      </c>
      <c r="AL224" s="1">
        <f t="shared" si="184"/>
        <v>25.346994016119773</v>
      </c>
      <c r="AM224" s="50">
        <v>2193.8888888888887</v>
      </c>
      <c r="AN224" s="28">
        <f t="shared" si="185"/>
        <v>2.2065816368153262E-3</v>
      </c>
      <c r="AO224" s="146">
        <f t="shared" si="186"/>
        <v>69884.453828942729</v>
      </c>
      <c r="AP224" s="75">
        <v>10.333333333333334</v>
      </c>
      <c r="AQ224" s="28">
        <f t="shared" si="187"/>
        <v>1.3010450329458171E-3</v>
      </c>
      <c r="AR224" s="148">
        <f t="shared" si="188"/>
        <v>123619.98208620466</v>
      </c>
      <c r="AS224" s="25">
        <v>79.166666666666671</v>
      </c>
      <c r="AT224" s="56">
        <f t="shared" si="189"/>
        <v>1.8235425096551788E-3</v>
      </c>
      <c r="AU224" s="146">
        <f t="shared" si="190"/>
        <v>231018.81221581544</v>
      </c>
      <c r="AV224" s="77">
        <v>48.111111111111114</v>
      </c>
      <c r="AW224" s="28">
        <f t="shared" si="191"/>
        <v>1.2457169489428672E-3</v>
      </c>
      <c r="AX224" s="148">
        <f t="shared" si="192"/>
        <v>157815.92607693531</v>
      </c>
      <c r="AY224" s="59">
        <v>127</v>
      </c>
      <c r="AZ224" s="28">
        <f t="shared" si="193"/>
        <v>1.3317953020134227E-3</v>
      </c>
      <c r="BA224" s="148">
        <f t="shared" si="194"/>
        <v>126541.74698674495</v>
      </c>
      <c r="BB224" s="150">
        <f t="shared" si="195"/>
        <v>708880.92119464313</v>
      </c>
      <c r="BC224" s="45">
        <f t="shared" si="196"/>
        <v>37.479164703111088</v>
      </c>
      <c r="BD224" s="155">
        <f t="shared" si="197"/>
        <v>4029846.0726387473</v>
      </c>
      <c r="BE224" s="146">
        <v>1979448</v>
      </c>
      <c r="BF224" s="146">
        <f t="shared" si="198"/>
        <v>0</v>
      </c>
      <c r="BG224" s="146">
        <f t="shared" si="199"/>
        <v>2050398.0726387473</v>
      </c>
      <c r="BH224" s="56">
        <f t="shared" si="200"/>
        <v>1.212521856478506E-3</v>
      </c>
      <c r="BI224" s="1">
        <f t="shared" si="201"/>
        <v>-1057.3258044193294</v>
      </c>
      <c r="BJ224" s="155">
        <f t="shared" si="202"/>
        <v>4028788.7468343279</v>
      </c>
      <c r="BK224" s="63">
        <v>7.5</v>
      </c>
      <c r="BL224" s="1">
        <f t="shared" si="203"/>
        <v>0</v>
      </c>
      <c r="BM224" s="106">
        <v>840</v>
      </c>
      <c r="BN224" s="21">
        <f t="shared" si="204"/>
        <v>0</v>
      </c>
      <c r="BO224" s="150">
        <f t="shared" si="205"/>
        <v>4028788.7468343279</v>
      </c>
      <c r="BP224" s="146">
        <f t="shared" si="206"/>
        <v>4028788.7468343279</v>
      </c>
      <c r="BQ224" s="56">
        <f t="shared" si="207"/>
        <v>1.2897681634399878E-3</v>
      </c>
      <c r="BR224" s="158">
        <f t="shared" si="208"/>
        <v>8394.7868502809561</v>
      </c>
      <c r="BS224" s="159">
        <f t="shared" si="211"/>
        <v>4037184</v>
      </c>
      <c r="BT224" s="66">
        <f t="shared" si="209"/>
        <v>213.4495083007296</v>
      </c>
      <c r="BU224" s="160"/>
    </row>
    <row r="225" spans="1:73" ht="15.6" x14ac:dyDescent="0.3">
      <c r="A225" s="2">
        <v>12041</v>
      </c>
      <c r="B225" s="136" t="s">
        <v>661</v>
      </c>
      <c r="C225" s="138">
        <v>26957</v>
      </c>
      <c r="D225" s="142">
        <v>0</v>
      </c>
      <c r="E225" s="143">
        <v>0</v>
      </c>
      <c r="F225" s="144">
        <v>0</v>
      </c>
      <c r="G225" s="143">
        <v>0</v>
      </c>
      <c r="H225" s="143">
        <v>0</v>
      </c>
      <c r="I225" s="144">
        <v>0</v>
      </c>
      <c r="J225" s="143">
        <f t="shared" si="163"/>
        <v>0</v>
      </c>
      <c r="K225" s="33">
        <f t="shared" si="164"/>
        <v>0</v>
      </c>
      <c r="L225" s="25">
        <v>18410</v>
      </c>
      <c r="M225" s="28">
        <f t="shared" si="165"/>
        <v>5.6650755630611224E-3</v>
      </c>
      <c r="N225" s="146">
        <f t="shared" si="166"/>
        <v>717690.44086539955</v>
      </c>
      <c r="O225" s="30">
        <v>2207</v>
      </c>
      <c r="P225" s="30">
        <v>1140.5</v>
      </c>
      <c r="Q225" s="30">
        <f t="shared" si="210"/>
        <v>2777.25</v>
      </c>
      <c r="R225" s="28">
        <f t="shared" si="167"/>
        <v>2.791565146069042E-3</v>
      </c>
      <c r="S225" s="148">
        <f t="shared" si="168"/>
        <v>353654.52730240277</v>
      </c>
      <c r="T225" s="150">
        <f t="shared" si="169"/>
        <v>1071344.9681678023</v>
      </c>
      <c r="U225" s="1">
        <f t="shared" si="170"/>
        <v>39.742737254434928</v>
      </c>
      <c r="V225" s="151">
        <v>163019294.299999</v>
      </c>
      <c r="W225" s="40">
        <f t="shared" si="171"/>
        <v>4.4576309333220099</v>
      </c>
      <c r="X225" s="28">
        <f t="shared" si="172"/>
        <v>3.1880715299958109E-3</v>
      </c>
      <c r="Y225" s="67">
        <f t="shared" si="173"/>
        <v>6047.3826575657158</v>
      </c>
      <c r="Z225" s="148">
        <f t="shared" si="174"/>
        <v>1918474.3033697368</v>
      </c>
      <c r="AA225" s="152">
        <v>36034326.642999999</v>
      </c>
      <c r="AB225" s="40">
        <f t="shared" si="175"/>
        <v>20.16632241249787</v>
      </c>
      <c r="AC225" s="40">
        <f t="shared" si="176"/>
        <v>3.9881851148454491E-3</v>
      </c>
      <c r="AD225" s="72">
        <f t="shared" si="177"/>
        <v>1336.7335624513114</v>
      </c>
      <c r="AE225" s="146">
        <f t="shared" si="178"/>
        <v>1414698.9025767909</v>
      </c>
      <c r="AF225" s="150">
        <f t="shared" si="179"/>
        <v>3333173.2059465274</v>
      </c>
      <c r="AG225" s="45">
        <f t="shared" si="180"/>
        <v>123.64778001804828</v>
      </c>
      <c r="AH225" s="25">
        <v>3077.3094000000001</v>
      </c>
      <c r="AI225" s="28">
        <f t="shared" si="181"/>
        <v>3.2985624148502038E-3</v>
      </c>
      <c r="AJ225" s="146">
        <f t="shared" si="182"/>
        <v>626831.84103281063</v>
      </c>
      <c r="AK225" s="150">
        <f t="shared" si="183"/>
        <v>626831.84103281063</v>
      </c>
      <c r="AL225" s="1">
        <f t="shared" si="184"/>
        <v>23.253026710420695</v>
      </c>
      <c r="AM225" s="50">
        <v>2981.8888888888887</v>
      </c>
      <c r="AN225" s="28">
        <f t="shared" si="185"/>
        <v>2.999140612165759E-3</v>
      </c>
      <c r="AO225" s="146">
        <f t="shared" si="186"/>
        <v>94985.519747142869</v>
      </c>
      <c r="AP225" s="75">
        <v>21</v>
      </c>
      <c r="AQ225" s="28">
        <f t="shared" si="187"/>
        <v>2.6440592605027893E-3</v>
      </c>
      <c r="AR225" s="148">
        <f t="shared" si="188"/>
        <v>251227.70553002879</v>
      </c>
      <c r="AS225" s="25">
        <v>121.66666666666667</v>
      </c>
      <c r="AT225" s="56">
        <f t="shared" si="189"/>
        <v>2.8024969095753276E-3</v>
      </c>
      <c r="AU225" s="146">
        <f t="shared" si="190"/>
        <v>355039.43772114796</v>
      </c>
      <c r="AV225" s="77">
        <v>44.111111111111114</v>
      </c>
      <c r="AW225" s="28">
        <f t="shared" si="191"/>
        <v>1.1421469485688644E-3</v>
      </c>
      <c r="AX225" s="148">
        <f t="shared" si="192"/>
        <v>144694.97148393377</v>
      </c>
      <c r="AY225" s="59">
        <v>221</v>
      </c>
      <c r="AZ225" s="28">
        <f t="shared" si="193"/>
        <v>2.3175335570469798E-3</v>
      </c>
      <c r="BA225" s="148">
        <f t="shared" si="194"/>
        <v>220202.56759110736</v>
      </c>
      <c r="BB225" s="150">
        <f t="shared" si="195"/>
        <v>1066150.2020733608</v>
      </c>
      <c r="BC225" s="45">
        <f t="shared" si="196"/>
        <v>39.550031608612265</v>
      </c>
      <c r="BD225" s="155">
        <f t="shared" si="197"/>
        <v>6097500.217220501</v>
      </c>
      <c r="BE225" s="146">
        <v>6353585</v>
      </c>
      <c r="BF225" s="146">
        <f t="shared" si="198"/>
        <v>256084.78277949896</v>
      </c>
      <c r="BG225" s="146">
        <f t="shared" si="199"/>
        <v>0</v>
      </c>
      <c r="BH225" s="56">
        <f t="shared" si="200"/>
        <v>0</v>
      </c>
      <c r="BI225" s="1">
        <f t="shared" si="201"/>
        <v>0</v>
      </c>
      <c r="BJ225" s="155">
        <f t="shared" si="202"/>
        <v>6353585</v>
      </c>
      <c r="BK225" s="63">
        <v>7.4</v>
      </c>
      <c r="BL225" s="1">
        <f t="shared" si="203"/>
        <v>0</v>
      </c>
      <c r="BM225" s="106">
        <v>998</v>
      </c>
      <c r="BN225" s="21">
        <f t="shared" si="204"/>
        <v>0</v>
      </c>
      <c r="BO225" s="150">
        <f t="shared" si="205"/>
        <v>6353585</v>
      </c>
      <c r="BP225" s="146">
        <f t="shared" si="206"/>
        <v>0</v>
      </c>
      <c r="BQ225" s="56">
        <f t="shared" si="207"/>
        <v>0</v>
      </c>
      <c r="BR225" s="158">
        <f t="shared" si="208"/>
        <v>0</v>
      </c>
      <c r="BS225" s="159">
        <f t="shared" si="211"/>
        <v>6353585</v>
      </c>
      <c r="BT225" s="66">
        <f t="shared" si="209"/>
        <v>235.693326408725</v>
      </c>
      <c r="BU225" s="160"/>
    </row>
    <row r="226" spans="1:73" ht="15.6" x14ac:dyDescent="0.3">
      <c r="A226" s="2" t="s">
        <v>318</v>
      </c>
      <c r="B226" s="8" t="s">
        <v>19</v>
      </c>
      <c r="C226" s="138">
        <v>19776</v>
      </c>
      <c r="D226" s="142">
        <v>0</v>
      </c>
      <c r="E226" s="143">
        <v>0</v>
      </c>
      <c r="F226" s="144">
        <v>0</v>
      </c>
      <c r="G226" s="143">
        <v>0</v>
      </c>
      <c r="H226" s="143">
        <v>0</v>
      </c>
      <c r="I226" s="144">
        <v>0</v>
      </c>
      <c r="J226" s="143">
        <f t="shared" si="163"/>
        <v>0</v>
      </c>
      <c r="K226" s="33">
        <f t="shared" si="164"/>
        <v>0</v>
      </c>
      <c r="L226" s="25">
        <v>7636</v>
      </c>
      <c r="M226" s="28">
        <f t="shared" si="165"/>
        <v>2.3497293318595724E-3</v>
      </c>
      <c r="N226" s="146">
        <f t="shared" si="166"/>
        <v>297679.75048605056</v>
      </c>
      <c r="O226" s="30">
        <v>0</v>
      </c>
      <c r="P226" s="30">
        <v>457.5</v>
      </c>
      <c r="Q226" s="30">
        <f t="shared" si="210"/>
        <v>228.75</v>
      </c>
      <c r="R226" s="28">
        <f t="shared" si="167"/>
        <v>2.2992907630328325E-4</v>
      </c>
      <c r="S226" s="148">
        <f t="shared" si="168"/>
        <v>29128.984830470657</v>
      </c>
      <c r="T226" s="150">
        <f t="shared" si="169"/>
        <v>326808.7353165212</v>
      </c>
      <c r="U226" s="1">
        <f t="shared" si="170"/>
        <v>16.525522619160661</v>
      </c>
      <c r="V226" s="151">
        <v>121827859.35000098</v>
      </c>
      <c r="W226" s="40">
        <f t="shared" si="171"/>
        <v>3.2101867182647568</v>
      </c>
      <c r="X226" s="28">
        <f t="shared" si="172"/>
        <v>2.2959067351149076E-3</v>
      </c>
      <c r="Y226" s="67">
        <f t="shared" si="173"/>
        <v>6160.3893279733502</v>
      </c>
      <c r="Z226" s="148">
        <f t="shared" si="174"/>
        <v>1381599.5133136949</v>
      </c>
      <c r="AA226" s="152">
        <v>23259702.446399998</v>
      </c>
      <c r="AB226" s="40">
        <f t="shared" si="175"/>
        <v>16.814066168784144</v>
      </c>
      <c r="AC226" s="40">
        <f t="shared" si="176"/>
        <v>3.3252274283194598E-3</v>
      </c>
      <c r="AD226" s="72">
        <f t="shared" si="177"/>
        <v>1176.158092961165</v>
      </c>
      <c r="AE226" s="146">
        <f t="shared" si="178"/>
        <v>1179532.9098820132</v>
      </c>
      <c r="AF226" s="150">
        <f t="shared" si="179"/>
        <v>2561132.4231957081</v>
      </c>
      <c r="AG226" s="45">
        <f t="shared" si="180"/>
        <v>129.50710068748523</v>
      </c>
      <c r="AH226" s="25">
        <v>2596.1977999999999</v>
      </c>
      <c r="AI226" s="28">
        <f t="shared" si="181"/>
        <v>2.7828597555373492E-3</v>
      </c>
      <c r="AJ226" s="146">
        <f t="shared" si="182"/>
        <v>528831.92267223203</v>
      </c>
      <c r="AK226" s="150">
        <f t="shared" si="183"/>
        <v>528831.92267223203</v>
      </c>
      <c r="AL226" s="1">
        <f t="shared" si="184"/>
        <v>26.741096413442154</v>
      </c>
      <c r="AM226" s="50">
        <v>1706.6388888888889</v>
      </c>
      <c r="AN226" s="28">
        <f t="shared" si="185"/>
        <v>1.716512651105303E-3</v>
      </c>
      <c r="AO226" s="146">
        <f t="shared" si="186"/>
        <v>54363.521889040421</v>
      </c>
      <c r="AP226" s="75">
        <v>12.333333333333334</v>
      </c>
      <c r="AQ226" s="28">
        <f t="shared" si="187"/>
        <v>1.5528602006127494E-3</v>
      </c>
      <c r="AR226" s="148">
        <f t="shared" si="188"/>
        <v>147546.43023192167</v>
      </c>
      <c r="AS226" s="25">
        <v>76.333333333333329</v>
      </c>
      <c r="AT226" s="56">
        <f t="shared" si="189"/>
        <v>1.7582788829938354E-3</v>
      </c>
      <c r="AU226" s="146">
        <f t="shared" si="190"/>
        <v>222750.77051545994</v>
      </c>
      <c r="AV226" s="77">
        <v>40.361111111111114</v>
      </c>
      <c r="AW226" s="28">
        <f t="shared" si="191"/>
        <v>1.0450500732182367E-3</v>
      </c>
      <c r="AX226" s="148">
        <f t="shared" si="192"/>
        <v>132394.07655299481</v>
      </c>
      <c r="AY226" s="59">
        <v>54</v>
      </c>
      <c r="AZ226" s="28">
        <f t="shared" si="193"/>
        <v>5.6627516778523491E-4</v>
      </c>
      <c r="BA226" s="148">
        <f t="shared" si="194"/>
        <v>53805.152262080534</v>
      </c>
      <c r="BB226" s="150">
        <f t="shared" si="195"/>
        <v>610859.95145149739</v>
      </c>
      <c r="BC226" s="45">
        <f t="shared" si="196"/>
        <v>30.888953855759375</v>
      </c>
      <c r="BD226" s="155">
        <f t="shared" si="197"/>
        <v>4027633.0326359589</v>
      </c>
      <c r="BE226" s="146">
        <v>2230396</v>
      </c>
      <c r="BF226" s="146">
        <f t="shared" si="198"/>
        <v>0</v>
      </c>
      <c r="BG226" s="146">
        <f t="shared" si="199"/>
        <v>1797237.0326359589</v>
      </c>
      <c r="BH226" s="56">
        <f t="shared" si="200"/>
        <v>1.0628127349628163E-3</v>
      </c>
      <c r="BI226" s="1">
        <f t="shared" si="201"/>
        <v>-926.77861758740789</v>
      </c>
      <c r="BJ226" s="155">
        <f t="shared" si="202"/>
        <v>4026706.2540183715</v>
      </c>
      <c r="BK226" s="63">
        <v>6.5</v>
      </c>
      <c r="BL226" s="1">
        <f t="shared" si="203"/>
        <v>0</v>
      </c>
      <c r="BM226" s="106">
        <v>705</v>
      </c>
      <c r="BN226" s="21">
        <f t="shared" si="204"/>
        <v>0</v>
      </c>
      <c r="BO226" s="150">
        <f t="shared" si="205"/>
        <v>4026706.2540183715</v>
      </c>
      <c r="BP226" s="146">
        <f t="shared" si="206"/>
        <v>4026706.2540183715</v>
      </c>
      <c r="BQ226" s="56">
        <f t="shared" si="207"/>
        <v>1.2891014784625926E-3</v>
      </c>
      <c r="BR226" s="158">
        <f t="shared" si="208"/>
        <v>8390.4475601355152</v>
      </c>
      <c r="BS226" s="159">
        <f t="shared" si="211"/>
        <v>4035097</v>
      </c>
      <c r="BT226" s="66">
        <f t="shared" si="209"/>
        <v>204.04009911003237</v>
      </c>
      <c r="BU226" s="160"/>
    </row>
    <row r="227" spans="1:73" ht="15.6" x14ac:dyDescent="0.3">
      <c r="A227" s="2" t="s">
        <v>361</v>
      </c>
      <c r="B227" s="8" t="s">
        <v>62</v>
      </c>
      <c r="C227" s="138">
        <v>15514</v>
      </c>
      <c r="D227" s="142">
        <v>0</v>
      </c>
      <c r="E227" s="143">
        <v>0</v>
      </c>
      <c r="F227" s="144">
        <v>0</v>
      </c>
      <c r="G227" s="143">
        <v>0</v>
      </c>
      <c r="H227" s="143">
        <v>0</v>
      </c>
      <c r="I227" s="144">
        <v>0</v>
      </c>
      <c r="J227" s="143">
        <f t="shared" si="163"/>
        <v>0</v>
      </c>
      <c r="K227" s="33">
        <f t="shared" si="164"/>
        <v>0</v>
      </c>
      <c r="L227" s="25">
        <v>4501</v>
      </c>
      <c r="M227" s="28">
        <f t="shared" si="165"/>
        <v>1.3850355844290121E-3</v>
      </c>
      <c r="N227" s="146">
        <f t="shared" si="166"/>
        <v>175465.76177811861</v>
      </c>
      <c r="O227" s="30">
        <v>0</v>
      </c>
      <c r="P227" s="30">
        <v>48</v>
      </c>
      <c r="Q227" s="30">
        <f t="shared" si="210"/>
        <v>24</v>
      </c>
      <c r="R227" s="28">
        <f t="shared" si="167"/>
        <v>2.412370636624611E-5</v>
      </c>
      <c r="S227" s="148">
        <f t="shared" si="168"/>
        <v>3056.1557854920034</v>
      </c>
      <c r="T227" s="150">
        <f t="shared" si="169"/>
        <v>178521.91756361062</v>
      </c>
      <c r="U227" s="1">
        <f t="shared" si="170"/>
        <v>11.507149514220099</v>
      </c>
      <c r="V227" s="151">
        <v>50981937.970000178</v>
      </c>
      <c r="W227" s="40">
        <f t="shared" si="171"/>
        <v>4.7209699274599615</v>
      </c>
      <c r="X227" s="28">
        <f t="shared" si="172"/>
        <v>3.376410035921261E-3</v>
      </c>
      <c r="Y227" s="67">
        <f t="shared" si="173"/>
        <v>3286.1891175712376</v>
      </c>
      <c r="Z227" s="148">
        <f t="shared" si="174"/>
        <v>2031810.0866335141</v>
      </c>
      <c r="AA227" s="152">
        <v>21131037.300799999</v>
      </c>
      <c r="AB227" s="40">
        <f t="shared" si="175"/>
        <v>11.39007955803892</v>
      </c>
      <c r="AC227" s="40">
        <f t="shared" si="176"/>
        <v>2.2525547703295726E-3</v>
      </c>
      <c r="AD227" s="72">
        <f t="shared" si="177"/>
        <v>1362.0624791027458</v>
      </c>
      <c r="AE227" s="146">
        <f t="shared" si="178"/>
        <v>799031.80765541084</v>
      </c>
      <c r="AF227" s="150">
        <f t="shared" si="179"/>
        <v>2830841.894288925</v>
      </c>
      <c r="AG227" s="45">
        <f t="shared" si="180"/>
        <v>182.4701491742249</v>
      </c>
      <c r="AH227" s="25">
        <v>7617.0254000000004</v>
      </c>
      <c r="AI227" s="28">
        <f t="shared" si="181"/>
        <v>8.1646758357802243E-3</v>
      </c>
      <c r="AJ227" s="146">
        <f t="shared" si="182"/>
        <v>1551548.2631274194</v>
      </c>
      <c r="AK227" s="150">
        <f t="shared" si="183"/>
        <v>1551548.2631274194</v>
      </c>
      <c r="AL227" s="1">
        <f t="shared" si="184"/>
        <v>100.00955673117309</v>
      </c>
      <c r="AM227" s="50">
        <v>1682.7777777777778</v>
      </c>
      <c r="AN227" s="28">
        <f t="shared" si="185"/>
        <v>1.6925134914949668E-3</v>
      </c>
      <c r="AO227" s="146">
        <f t="shared" si="186"/>
        <v>53603.446606195881</v>
      </c>
      <c r="AP227" s="75">
        <v>11.333333333333334</v>
      </c>
      <c r="AQ227" s="28">
        <f t="shared" si="187"/>
        <v>1.4269526167792832E-3</v>
      </c>
      <c r="AR227" s="148">
        <f t="shared" si="188"/>
        <v>135583.20615906318</v>
      </c>
      <c r="AS227" s="25">
        <v>90.083333333333329</v>
      </c>
      <c r="AT227" s="56">
        <f t="shared" si="189"/>
        <v>2.0749994241444718E-3</v>
      </c>
      <c r="AU227" s="146">
        <f t="shared" si="190"/>
        <v>262875.09053189104</v>
      </c>
      <c r="AV227" s="77">
        <v>25.222222222222221</v>
      </c>
      <c r="AW227" s="28">
        <f t="shared" si="191"/>
        <v>6.5306639124718439E-4</v>
      </c>
      <c r="AX227" s="148">
        <f t="shared" si="192"/>
        <v>82734.908128093099</v>
      </c>
      <c r="AY227" s="59">
        <v>108</v>
      </c>
      <c r="AZ227" s="28">
        <f t="shared" si="193"/>
        <v>1.1325503355704698E-3</v>
      </c>
      <c r="BA227" s="148">
        <f t="shared" si="194"/>
        <v>107610.30452416107</v>
      </c>
      <c r="BB227" s="150">
        <f t="shared" si="195"/>
        <v>642406.95594940428</v>
      </c>
      <c r="BC227" s="45">
        <f t="shared" si="196"/>
        <v>41.408209098195456</v>
      </c>
      <c r="BD227" s="155">
        <f t="shared" si="197"/>
        <v>5203319.0309293596</v>
      </c>
      <c r="BE227" s="146">
        <v>2000599</v>
      </c>
      <c r="BF227" s="146">
        <f t="shared" si="198"/>
        <v>0</v>
      </c>
      <c r="BG227" s="146">
        <f t="shared" si="199"/>
        <v>3202720.0309293596</v>
      </c>
      <c r="BH227" s="56">
        <f t="shared" si="200"/>
        <v>1.8939580998950554E-3</v>
      </c>
      <c r="BI227" s="1">
        <f t="shared" si="201"/>
        <v>-1651.5419996831556</v>
      </c>
      <c r="BJ227" s="155">
        <f t="shared" si="202"/>
        <v>5201667.4889296768</v>
      </c>
      <c r="BK227" s="63">
        <v>5</v>
      </c>
      <c r="BL227" s="1">
        <f t="shared" si="203"/>
        <v>0</v>
      </c>
      <c r="BM227" s="106">
        <v>787.15</v>
      </c>
      <c r="BN227" s="21">
        <f t="shared" si="204"/>
        <v>0</v>
      </c>
      <c r="BO227" s="150">
        <f t="shared" si="205"/>
        <v>5201667.4889296768</v>
      </c>
      <c r="BP227" s="146">
        <f t="shared" si="206"/>
        <v>5201667.4889296768</v>
      </c>
      <c r="BQ227" s="56">
        <f t="shared" si="207"/>
        <v>1.6652511575083111E-3</v>
      </c>
      <c r="BR227" s="158">
        <f t="shared" si="208"/>
        <v>10838.714209056661</v>
      </c>
      <c r="BS227" s="159">
        <f t="shared" si="211"/>
        <v>5212506</v>
      </c>
      <c r="BT227" s="66">
        <f t="shared" si="209"/>
        <v>335.9872373340209</v>
      </c>
      <c r="BU227" s="160"/>
    </row>
    <row r="228" spans="1:73" ht="15.6" x14ac:dyDescent="0.3">
      <c r="A228" s="2" t="s">
        <v>362</v>
      </c>
      <c r="B228" s="8" t="s">
        <v>63</v>
      </c>
      <c r="C228" s="138">
        <v>11867</v>
      </c>
      <c r="D228" s="142">
        <v>0</v>
      </c>
      <c r="E228" s="143">
        <v>0</v>
      </c>
      <c r="F228" s="144">
        <v>0</v>
      </c>
      <c r="G228" s="143">
        <v>0</v>
      </c>
      <c r="H228" s="143">
        <v>0</v>
      </c>
      <c r="I228" s="144">
        <v>0</v>
      </c>
      <c r="J228" s="143">
        <f t="shared" si="163"/>
        <v>0</v>
      </c>
      <c r="K228" s="33">
        <f t="shared" si="164"/>
        <v>0</v>
      </c>
      <c r="L228" s="25">
        <v>2791</v>
      </c>
      <c r="M228" s="28">
        <f t="shared" si="165"/>
        <v>8.5883899492143366E-4</v>
      </c>
      <c r="N228" s="146">
        <f t="shared" si="166"/>
        <v>108803.58611924663</v>
      </c>
      <c r="O228" s="30">
        <v>0</v>
      </c>
      <c r="P228" s="30">
        <v>75</v>
      </c>
      <c r="Q228" s="30">
        <f t="shared" si="210"/>
        <v>37.5</v>
      </c>
      <c r="R228" s="28">
        <f t="shared" si="167"/>
        <v>3.7693291197259549E-5</v>
      </c>
      <c r="S228" s="148">
        <f t="shared" si="168"/>
        <v>4775.243414831255</v>
      </c>
      <c r="T228" s="150">
        <f t="shared" si="169"/>
        <v>113578.82953407789</v>
      </c>
      <c r="U228" s="1">
        <f t="shared" si="170"/>
        <v>9.5709808320618421</v>
      </c>
      <c r="V228" s="151">
        <v>59118588.350000001</v>
      </c>
      <c r="W228" s="40">
        <f t="shared" si="171"/>
        <v>2.3820881541735934</v>
      </c>
      <c r="X228" s="28">
        <f t="shared" si="172"/>
        <v>1.703655493210952E-3</v>
      </c>
      <c r="Y228" s="67">
        <f t="shared" si="173"/>
        <v>4981.7635754613639</v>
      </c>
      <c r="Z228" s="148">
        <f t="shared" si="174"/>
        <v>1025202.6200692558</v>
      </c>
      <c r="AA228" s="152">
        <v>13621833.847299999</v>
      </c>
      <c r="AB228" s="40">
        <f t="shared" si="175"/>
        <v>10.33823276503356</v>
      </c>
      <c r="AC228" s="40">
        <f t="shared" si="176"/>
        <v>2.0445366876492067E-3</v>
      </c>
      <c r="AD228" s="72">
        <f t="shared" si="177"/>
        <v>1147.8751029999157</v>
      </c>
      <c r="AE228" s="146">
        <f t="shared" si="178"/>
        <v>725243.11811123299</v>
      </c>
      <c r="AF228" s="150">
        <f t="shared" si="179"/>
        <v>1750445.7381804888</v>
      </c>
      <c r="AG228" s="45">
        <f t="shared" si="180"/>
        <v>147.50532891046507</v>
      </c>
      <c r="AH228" s="25">
        <v>3798.7161000000001</v>
      </c>
      <c r="AI228" s="28">
        <f t="shared" si="181"/>
        <v>4.0718369599580554E-3</v>
      </c>
      <c r="AJ228" s="146">
        <f t="shared" si="182"/>
        <v>773778.61534624314</v>
      </c>
      <c r="AK228" s="150">
        <f t="shared" si="183"/>
        <v>773778.61534624314</v>
      </c>
      <c r="AL228" s="1">
        <f t="shared" si="184"/>
        <v>65.204231511438707</v>
      </c>
      <c r="AM228" s="50">
        <v>1405.6666666666667</v>
      </c>
      <c r="AN228" s="28">
        <f t="shared" si="185"/>
        <v>1.4137991535756239E-3</v>
      </c>
      <c r="AO228" s="146">
        <f t="shared" si="186"/>
        <v>44776.309211950087</v>
      </c>
      <c r="AP228" s="75">
        <v>6.333333333333333</v>
      </c>
      <c r="AQ228" s="28">
        <f t="shared" si="187"/>
        <v>7.9741469761195223E-4</v>
      </c>
      <c r="AR228" s="148">
        <f t="shared" si="188"/>
        <v>75767.085794770581</v>
      </c>
      <c r="AS228" s="25">
        <v>58.666666666666664</v>
      </c>
      <c r="AT228" s="56">
        <f t="shared" si="189"/>
        <v>1.3513409755760483E-3</v>
      </c>
      <c r="AU228" s="146">
        <f t="shared" si="190"/>
        <v>171197.09873677272</v>
      </c>
      <c r="AV228" s="77">
        <v>43.333333333333336</v>
      </c>
      <c r="AW228" s="28">
        <f t="shared" si="191"/>
        <v>1.1220083373850306E-3</v>
      </c>
      <c r="AX228" s="148">
        <f t="shared" si="192"/>
        <v>142143.6747575168</v>
      </c>
      <c r="AY228" s="59">
        <v>84</v>
      </c>
      <c r="AZ228" s="28">
        <f t="shared" si="193"/>
        <v>8.808724832214765E-4</v>
      </c>
      <c r="BA228" s="148">
        <f t="shared" si="194"/>
        <v>83696.903518791936</v>
      </c>
      <c r="BB228" s="150">
        <f t="shared" si="195"/>
        <v>517581.07201980212</v>
      </c>
      <c r="BC228" s="45">
        <f t="shared" si="196"/>
        <v>43.615157328710048</v>
      </c>
      <c r="BD228" s="155">
        <f t="shared" si="197"/>
        <v>3155384.2550806119</v>
      </c>
      <c r="BE228" s="146">
        <v>1322593</v>
      </c>
      <c r="BF228" s="146">
        <f t="shared" si="198"/>
        <v>0</v>
      </c>
      <c r="BG228" s="146">
        <f t="shared" si="199"/>
        <v>1832791.2550806119</v>
      </c>
      <c r="BH228" s="56">
        <f t="shared" si="200"/>
        <v>1.0838380531093359E-3</v>
      </c>
      <c r="BI228" s="1">
        <f t="shared" si="201"/>
        <v>-945.11281198041036</v>
      </c>
      <c r="BJ228" s="155">
        <f t="shared" si="202"/>
        <v>3154439.1422686316</v>
      </c>
      <c r="BK228" s="63">
        <v>7.3</v>
      </c>
      <c r="BL228" s="1">
        <f t="shared" si="203"/>
        <v>0</v>
      </c>
      <c r="BM228" s="106">
        <v>857</v>
      </c>
      <c r="BN228" s="21">
        <f t="shared" si="204"/>
        <v>0</v>
      </c>
      <c r="BO228" s="150">
        <f t="shared" si="205"/>
        <v>3154439.1422686316</v>
      </c>
      <c r="BP228" s="146">
        <f t="shared" si="206"/>
        <v>3154439.1422686316</v>
      </c>
      <c r="BQ228" s="56">
        <f t="shared" si="207"/>
        <v>1.0098556749603453E-3</v>
      </c>
      <c r="BR228" s="158">
        <f t="shared" si="208"/>
        <v>6572.9046359990716</v>
      </c>
      <c r="BS228" s="159">
        <f t="shared" si="211"/>
        <v>3161012</v>
      </c>
      <c r="BT228" s="66">
        <f t="shared" si="209"/>
        <v>266.36993342883625</v>
      </c>
      <c r="BU228" s="160"/>
    </row>
    <row r="229" spans="1:73" ht="15.6" x14ac:dyDescent="0.3">
      <c r="A229" s="2" t="s">
        <v>589</v>
      </c>
      <c r="B229" s="8" t="s">
        <v>292</v>
      </c>
      <c r="C229" s="138">
        <v>16896</v>
      </c>
      <c r="D229" s="142">
        <v>0</v>
      </c>
      <c r="E229" s="143">
        <v>0</v>
      </c>
      <c r="F229" s="144">
        <v>0</v>
      </c>
      <c r="G229" s="143">
        <v>0</v>
      </c>
      <c r="H229" s="143">
        <v>0</v>
      </c>
      <c r="I229" s="144">
        <v>0</v>
      </c>
      <c r="J229" s="143">
        <f t="shared" si="163"/>
        <v>0</v>
      </c>
      <c r="K229" s="33">
        <f t="shared" si="164"/>
        <v>0</v>
      </c>
      <c r="L229" s="25">
        <v>3919</v>
      </c>
      <c r="M229" s="28">
        <f t="shared" si="165"/>
        <v>1.205944113614152E-3</v>
      </c>
      <c r="N229" s="146">
        <f t="shared" si="166"/>
        <v>152777.23181702883</v>
      </c>
      <c r="O229" s="30">
        <v>0</v>
      </c>
      <c r="P229" s="30">
        <v>625.5</v>
      </c>
      <c r="Q229" s="30">
        <f t="shared" si="210"/>
        <v>312.75</v>
      </c>
      <c r="R229" s="28">
        <f t="shared" si="167"/>
        <v>3.1436204858514464E-4</v>
      </c>
      <c r="S229" s="148">
        <f t="shared" si="168"/>
        <v>39825.530079692668</v>
      </c>
      <c r="T229" s="150">
        <f t="shared" si="169"/>
        <v>192602.76189672149</v>
      </c>
      <c r="U229" s="1">
        <f t="shared" si="170"/>
        <v>11.399311191804065</v>
      </c>
      <c r="V229" s="151">
        <v>67452629.419999972</v>
      </c>
      <c r="W229" s="40">
        <f t="shared" si="171"/>
        <v>4.2322266523142478</v>
      </c>
      <c r="X229" s="28">
        <f t="shared" si="172"/>
        <v>3.0268637086734457E-3</v>
      </c>
      <c r="Y229" s="67">
        <f t="shared" si="173"/>
        <v>3992.2247526041651</v>
      </c>
      <c r="Z229" s="148">
        <f t="shared" si="174"/>
        <v>1821464.8543033339</v>
      </c>
      <c r="AA229" s="152">
        <v>15953634.834899999</v>
      </c>
      <c r="AB229" s="40">
        <f t="shared" si="175"/>
        <v>17.894029727664218</v>
      </c>
      <c r="AC229" s="40">
        <f t="shared" si="176"/>
        <v>3.5388060125551134E-3</v>
      </c>
      <c r="AD229" s="72">
        <f t="shared" si="177"/>
        <v>944.22554657315334</v>
      </c>
      <c r="AE229" s="146">
        <f t="shared" si="178"/>
        <v>1255294.0343111116</v>
      </c>
      <c r="AF229" s="150">
        <f t="shared" si="179"/>
        <v>3076758.8886144455</v>
      </c>
      <c r="AG229" s="45">
        <f t="shared" si="180"/>
        <v>182.09983952500269</v>
      </c>
      <c r="AH229" s="25">
        <v>4644.3626999999997</v>
      </c>
      <c r="AI229" s="28">
        <f t="shared" si="181"/>
        <v>4.9782840305730106E-3</v>
      </c>
      <c r="AJ229" s="146">
        <f t="shared" si="182"/>
        <v>946032.40794218332</v>
      </c>
      <c r="AK229" s="150">
        <f t="shared" si="183"/>
        <v>946032.40794218332</v>
      </c>
      <c r="AL229" s="1">
        <f t="shared" si="184"/>
        <v>55.99150141703263</v>
      </c>
      <c r="AM229" s="50">
        <v>2143.1666666666665</v>
      </c>
      <c r="AN229" s="28">
        <f t="shared" si="185"/>
        <v>2.1555659610895121E-3</v>
      </c>
      <c r="AO229" s="146">
        <f t="shared" si="186"/>
        <v>68268.74082955491</v>
      </c>
      <c r="AP229" s="75">
        <v>9.3333333333333339</v>
      </c>
      <c r="AQ229" s="28">
        <f t="shared" si="187"/>
        <v>1.1751374491123508E-3</v>
      </c>
      <c r="AR229" s="148">
        <f t="shared" si="188"/>
        <v>111656.75801334612</v>
      </c>
      <c r="AS229" s="25">
        <v>95.5</v>
      </c>
      <c r="AT229" s="56">
        <f t="shared" si="189"/>
        <v>2.1997681221735104E-3</v>
      </c>
      <c r="AU229" s="146">
        <f t="shared" si="190"/>
        <v>278681.6408413942</v>
      </c>
      <c r="AV229" s="77">
        <v>19.833333333333332</v>
      </c>
      <c r="AW229" s="28">
        <f t="shared" si="191"/>
        <v>5.1353458518776387E-4</v>
      </c>
      <c r="AX229" s="148">
        <f t="shared" si="192"/>
        <v>65058.066523632675</v>
      </c>
      <c r="AY229" s="59">
        <v>56</v>
      </c>
      <c r="AZ229" s="28">
        <f t="shared" si="193"/>
        <v>5.8724832214765096E-4</v>
      </c>
      <c r="BA229" s="148">
        <f t="shared" si="194"/>
        <v>55797.935679194627</v>
      </c>
      <c r="BB229" s="150">
        <f t="shared" si="195"/>
        <v>579463.14188712253</v>
      </c>
      <c r="BC229" s="45">
        <f t="shared" si="196"/>
        <v>34.295877242372306</v>
      </c>
      <c r="BD229" s="155">
        <f t="shared" si="197"/>
        <v>4794857.2003404731</v>
      </c>
      <c r="BE229" s="146">
        <v>2317145</v>
      </c>
      <c r="BF229" s="146">
        <f t="shared" si="198"/>
        <v>0</v>
      </c>
      <c r="BG229" s="146">
        <f t="shared" si="199"/>
        <v>2477712.2003404731</v>
      </c>
      <c r="BH229" s="56">
        <f t="shared" si="200"/>
        <v>1.4652180164751785E-3</v>
      </c>
      <c r="BI229" s="1">
        <f t="shared" si="201"/>
        <v>-1277.6782617499769</v>
      </c>
      <c r="BJ229" s="155">
        <f t="shared" si="202"/>
        <v>4793579.5220787227</v>
      </c>
      <c r="BK229" s="63">
        <v>8</v>
      </c>
      <c r="BL229" s="1">
        <f t="shared" si="203"/>
        <v>0</v>
      </c>
      <c r="BM229" s="106">
        <v>882</v>
      </c>
      <c r="BN229" s="21">
        <f t="shared" si="204"/>
        <v>0</v>
      </c>
      <c r="BO229" s="150">
        <f t="shared" si="205"/>
        <v>4793579.5220787227</v>
      </c>
      <c r="BP229" s="146">
        <f t="shared" si="206"/>
        <v>4793579.5220787227</v>
      </c>
      <c r="BQ229" s="56">
        <f t="shared" si="207"/>
        <v>1.5346067130854331E-3</v>
      </c>
      <c r="BR229" s="158">
        <f t="shared" si="208"/>
        <v>9988.381339017209</v>
      </c>
      <c r="BS229" s="159">
        <f t="shared" si="211"/>
        <v>4803568</v>
      </c>
      <c r="BT229" s="66">
        <f t="shared" si="209"/>
        <v>284.30208333333331</v>
      </c>
      <c r="BU229" s="160"/>
    </row>
    <row r="230" spans="1:73" ht="15.6" x14ac:dyDescent="0.3">
      <c r="A230" s="2" t="s">
        <v>363</v>
      </c>
      <c r="B230" s="8" t="s">
        <v>64</v>
      </c>
      <c r="C230" s="138">
        <v>12561</v>
      </c>
      <c r="D230" s="142">
        <v>0</v>
      </c>
      <c r="E230" s="143">
        <v>0</v>
      </c>
      <c r="F230" s="144">
        <v>0</v>
      </c>
      <c r="G230" s="143">
        <v>0</v>
      </c>
      <c r="H230" s="143">
        <v>0</v>
      </c>
      <c r="I230" s="144">
        <v>0</v>
      </c>
      <c r="J230" s="143">
        <f t="shared" si="163"/>
        <v>0</v>
      </c>
      <c r="K230" s="33">
        <f t="shared" si="164"/>
        <v>0</v>
      </c>
      <c r="L230" s="25">
        <v>4527</v>
      </c>
      <c r="M230" s="28">
        <f t="shared" si="165"/>
        <v>1.3930362343279577E-3</v>
      </c>
      <c r="N230" s="146">
        <f t="shared" si="166"/>
        <v>176479.3387179611</v>
      </c>
      <c r="O230" s="30">
        <v>0</v>
      </c>
      <c r="P230" s="30">
        <v>101.5</v>
      </c>
      <c r="Q230" s="30">
        <f t="shared" si="210"/>
        <v>50.75</v>
      </c>
      <c r="R230" s="28">
        <f t="shared" si="167"/>
        <v>5.1011587420291252E-5</v>
      </c>
      <c r="S230" s="148">
        <f t="shared" si="168"/>
        <v>6462.4960880716317</v>
      </c>
      <c r="T230" s="150">
        <f t="shared" si="169"/>
        <v>182941.83480603274</v>
      </c>
      <c r="U230" s="1">
        <f t="shared" si="170"/>
        <v>14.564273131600409</v>
      </c>
      <c r="V230" s="151">
        <v>55092402.620000079</v>
      </c>
      <c r="W230" s="40">
        <f t="shared" si="171"/>
        <v>2.8638925422853481</v>
      </c>
      <c r="X230" s="28">
        <f t="shared" si="172"/>
        <v>2.0482391691011917E-3</v>
      </c>
      <c r="Y230" s="67">
        <f t="shared" si="173"/>
        <v>4385.988585303724</v>
      </c>
      <c r="Z230" s="148">
        <f t="shared" si="174"/>
        <v>1232561.4955951695</v>
      </c>
      <c r="AA230" s="152">
        <v>16354766.098299999</v>
      </c>
      <c r="AB230" s="40">
        <f t="shared" si="175"/>
        <v>9.6472624586419702</v>
      </c>
      <c r="AC230" s="40">
        <f t="shared" si="176"/>
        <v>1.9078872066787293E-3</v>
      </c>
      <c r="AD230" s="72">
        <f t="shared" si="177"/>
        <v>1302.0273941803996</v>
      </c>
      <c r="AE230" s="146">
        <f t="shared" si="178"/>
        <v>676770.47574390052</v>
      </c>
      <c r="AF230" s="150">
        <f t="shared" si="179"/>
        <v>1909331.97133907</v>
      </c>
      <c r="AG230" s="45">
        <f t="shared" si="180"/>
        <v>152.0047744080145</v>
      </c>
      <c r="AH230" s="25">
        <v>3566.2867000000001</v>
      </c>
      <c r="AI230" s="28">
        <f t="shared" si="181"/>
        <v>3.8226963038556229E-3</v>
      </c>
      <c r="AJ230" s="146">
        <f t="shared" si="182"/>
        <v>726433.96137282357</v>
      </c>
      <c r="AK230" s="150">
        <f t="shared" si="183"/>
        <v>726433.96137282357</v>
      </c>
      <c r="AL230" s="1">
        <f t="shared" si="184"/>
        <v>57.832494337459089</v>
      </c>
      <c r="AM230" s="50">
        <v>1419.8055555555557</v>
      </c>
      <c r="AN230" s="28">
        <f t="shared" si="185"/>
        <v>1.42801984303041E-3</v>
      </c>
      <c r="AO230" s="146">
        <f t="shared" si="186"/>
        <v>45226.691422622818</v>
      </c>
      <c r="AP230" s="75">
        <v>18</v>
      </c>
      <c r="AQ230" s="28">
        <f t="shared" si="187"/>
        <v>2.2663365090023909E-3</v>
      </c>
      <c r="AR230" s="148">
        <f t="shared" si="188"/>
        <v>215338.03331145324</v>
      </c>
      <c r="AS230" s="25">
        <v>59.416666666666664</v>
      </c>
      <c r="AT230" s="56">
        <f t="shared" si="189"/>
        <v>1.3686166414569919E-3</v>
      </c>
      <c r="AU230" s="146">
        <f t="shared" si="190"/>
        <v>173385.69801039621</v>
      </c>
      <c r="AV230" s="77">
        <v>26.194444444444443</v>
      </c>
      <c r="AW230" s="28">
        <f t="shared" si="191"/>
        <v>6.782396552269767E-4</v>
      </c>
      <c r="AX230" s="148">
        <f t="shared" si="192"/>
        <v>85924.029036114312</v>
      </c>
      <c r="AY230" s="59">
        <v>79</v>
      </c>
      <c r="AZ230" s="28">
        <f t="shared" si="193"/>
        <v>8.284395973154362E-4</v>
      </c>
      <c r="BA230" s="148">
        <f t="shared" si="194"/>
        <v>78714.944976006707</v>
      </c>
      <c r="BB230" s="150">
        <f t="shared" si="195"/>
        <v>598589.39675659325</v>
      </c>
      <c r="BC230" s="45">
        <f t="shared" si="196"/>
        <v>47.654597305675765</v>
      </c>
      <c r="BD230" s="155">
        <f t="shared" si="197"/>
        <v>3417297.1642745193</v>
      </c>
      <c r="BE230" s="146">
        <v>1387471</v>
      </c>
      <c r="BF230" s="146">
        <f t="shared" si="198"/>
        <v>0</v>
      </c>
      <c r="BG230" s="146">
        <f t="shared" si="199"/>
        <v>2029826.1642745193</v>
      </c>
      <c r="BH230" s="56">
        <f t="shared" si="200"/>
        <v>1.2003564682770832E-3</v>
      </c>
      <c r="BI230" s="1">
        <f t="shared" si="201"/>
        <v>-1046.7175182285139</v>
      </c>
      <c r="BJ230" s="155">
        <f t="shared" si="202"/>
        <v>3416250.4467562907</v>
      </c>
      <c r="BK230" s="63">
        <v>7.4</v>
      </c>
      <c r="BL230" s="1">
        <f t="shared" si="203"/>
        <v>0</v>
      </c>
      <c r="BM230" s="106">
        <v>837.53</v>
      </c>
      <c r="BN230" s="21">
        <f t="shared" si="204"/>
        <v>0</v>
      </c>
      <c r="BO230" s="150">
        <f t="shared" si="205"/>
        <v>3416250.4467562907</v>
      </c>
      <c r="BP230" s="146">
        <f t="shared" si="206"/>
        <v>3416250.4467562907</v>
      </c>
      <c r="BQ230" s="56">
        <f t="shared" si="207"/>
        <v>1.0936714088139031E-3</v>
      </c>
      <c r="BR230" s="158">
        <f t="shared" si="208"/>
        <v>7118.4408341665458</v>
      </c>
      <c r="BS230" s="159">
        <f t="shared" si="211"/>
        <v>3423369</v>
      </c>
      <c r="BT230" s="66">
        <f t="shared" si="209"/>
        <v>272.53952710771438</v>
      </c>
      <c r="BU230" s="160"/>
    </row>
    <row r="231" spans="1:73" ht="15.6" x14ac:dyDescent="0.3">
      <c r="A231" s="2" t="s">
        <v>482</v>
      </c>
      <c r="B231" s="8" t="s">
        <v>183</v>
      </c>
      <c r="C231" s="138">
        <v>66262</v>
      </c>
      <c r="D231" s="142">
        <v>0</v>
      </c>
      <c r="E231" s="143">
        <f>C231/($C$7+$C$147+$C$98+$C$81+$C$186+$C$208+$C$231+$C$247+$C$265)*$E$6</f>
        <v>16608278.012257187</v>
      </c>
      <c r="F231" s="144">
        <v>0</v>
      </c>
      <c r="G231" s="143">
        <v>0</v>
      </c>
      <c r="H231" s="143">
        <v>0</v>
      </c>
      <c r="I231" s="144">
        <v>0</v>
      </c>
      <c r="J231" s="143">
        <f t="shared" si="163"/>
        <v>16608278.012257187</v>
      </c>
      <c r="K231" s="33">
        <f t="shared" si="164"/>
        <v>250.6455889085326</v>
      </c>
      <c r="L231" s="25">
        <v>47660</v>
      </c>
      <c r="M231" s="28">
        <f t="shared" si="165"/>
        <v>1.4665806699374964E-2</v>
      </c>
      <c r="N231" s="146">
        <f t="shared" si="166"/>
        <v>1857964.4981882097</v>
      </c>
      <c r="O231" s="30">
        <v>9645</v>
      </c>
      <c r="P231" s="30">
        <v>8650.5</v>
      </c>
      <c r="Q231" s="30">
        <f t="shared" si="210"/>
        <v>13970.25</v>
      </c>
      <c r="R231" s="28">
        <f t="shared" si="167"/>
        <v>1.4042258702627071E-2</v>
      </c>
      <c r="S231" s="148">
        <f t="shared" si="168"/>
        <v>1778969.1817612357</v>
      </c>
      <c r="T231" s="150">
        <f t="shared" si="169"/>
        <v>3636933.6799494456</v>
      </c>
      <c r="U231" s="1">
        <f t="shared" si="170"/>
        <v>54.887170323102922</v>
      </c>
      <c r="V231" s="151">
        <v>290500418.77999657</v>
      </c>
      <c r="W231" s="40">
        <f t="shared" si="171"/>
        <v>15.114100910557219</v>
      </c>
      <c r="X231" s="28">
        <f t="shared" si="172"/>
        <v>1.0809516430406211E-2</v>
      </c>
      <c r="Y231" s="67">
        <f t="shared" si="173"/>
        <v>4384.1178772146413</v>
      </c>
      <c r="Z231" s="148">
        <f t="shared" si="174"/>
        <v>6504803.706087023</v>
      </c>
      <c r="AA231" s="152">
        <v>96019946.87529999</v>
      </c>
      <c r="AB231" s="40">
        <f t="shared" si="175"/>
        <v>45.726463999215603</v>
      </c>
      <c r="AC231" s="40">
        <f t="shared" si="176"/>
        <v>9.0430768360208694E-3</v>
      </c>
      <c r="AD231" s="72">
        <f t="shared" si="177"/>
        <v>1449.0952110606379</v>
      </c>
      <c r="AE231" s="146">
        <f t="shared" si="178"/>
        <v>3207782.6147576119</v>
      </c>
      <c r="AF231" s="150">
        <f t="shared" si="179"/>
        <v>9712586.3208446354</v>
      </c>
      <c r="AG231" s="45">
        <f t="shared" si="180"/>
        <v>146.57852646833231</v>
      </c>
      <c r="AH231" s="25">
        <v>2628.3328999999999</v>
      </c>
      <c r="AI231" s="28">
        <f t="shared" si="181"/>
        <v>2.8173053114692462E-3</v>
      </c>
      <c r="AJ231" s="146">
        <f t="shared" si="182"/>
        <v>535377.67458615184</v>
      </c>
      <c r="AK231" s="150">
        <f t="shared" si="183"/>
        <v>535377.67458615184</v>
      </c>
      <c r="AL231" s="1">
        <f t="shared" si="184"/>
        <v>8.0797089521317176</v>
      </c>
      <c r="AM231" s="50">
        <v>10811.333333333334</v>
      </c>
      <c r="AN231" s="28">
        <f t="shared" si="185"/>
        <v>1.0873882320861226E-2</v>
      </c>
      <c r="AO231" s="146">
        <f t="shared" si="186"/>
        <v>344385.77495385095</v>
      </c>
      <c r="AP231" s="75">
        <v>122</v>
      </c>
      <c r="AQ231" s="28">
        <f t="shared" si="187"/>
        <v>1.5360725227682871E-2</v>
      </c>
      <c r="AR231" s="148">
        <f t="shared" si="188"/>
        <v>1459513.3368887387</v>
      </c>
      <c r="AS231" s="25">
        <v>490.16666666666669</v>
      </c>
      <c r="AT231" s="56">
        <f t="shared" si="189"/>
        <v>1.1290607412412381E-2</v>
      </c>
      <c r="AU231" s="146">
        <f t="shared" si="190"/>
        <v>1430371.2141615017</v>
      </c>
      <c r="AV231" s="77">
        <v>663.66666666666663</v>
      </c>
      <c r="AW231" s="28">
        <f t="shared" si="191"/>
        <v>1.7183989228719963E-2</v>
      </c>
      <c r="AX231" s="148">
        <f t="shared" si="192"/>
        <v>2176985.0495555066</v>
      </c>
      <c r="AY231" s="59">
        <v>1176</v>
      </c>
      <c r="AZ231" s="28">
        <f t="shared" si="193"/>
        <v>1.2332214765100671E-2</v>
      </c>
      <c r="BA231" s="148">
        <f t="shared" si="194"/>
        <v>1171756.6492630872</v>
      </c>
      <c r="BB231" s="150">
        <f t="shared" si="195"/>
        <v>6583012.0248226849</v>
      </c>
      <c r="BC231" s="45">
        <f t="shared" si="196"/>
        <v>99.348224092582242</v>
      </c>
      <c r="BD231" s="155">
        <f t="shared" si="197"/>
        <v>37076187.712460101</v>
      </c>
      <c r="BE231" s="146">
        <v>13733408</v>
      </c>
      <c r="BF231" s="146">
        <f t="shared" si="198"/>
        <v>0</v>
      </c>
      <c r="BG231" s="146">
        <f t="shared" si="199"/>
        <v>23342779.712460101</v>
      </c>
      <c r="BH231" s="56">
        <f t="shared" si="200"/>
        <v>1.3803968590301953E-2</v>
      </c>
      <c r="BI231" s="1">
        <f t="shared" si="201"/>
        <v>-12037.137405760977</v>
      </c>
      <c r="BJ231" s="155">
        <f t="shared" si="202"/>
        <v>37064150.57505434</v>
      </c>
      <c r="BK231" s="63">
        <v>8.5</v>
      </c>
      <c r="BL231" s="1">
        <f t="shared" si="203"/>
        <v>0</v>
      </c>
      <c r="BM231" s="106">
        <v>1140</v>
      </c>
      <c r="BN231" s="21">
        <f t="shared" si="204"/>
        <v>0</v>
      </c>
      <c r="BO231" s="150">
        <f t="shared" si="205"/>
        <v>37064150.57505434</v>
      </c>
      <c r="BP231" s="146">
        <f t="shared" si="206"/>
        <v>37064150.57505434</v>
      </c>
      <c r="BQ231" s="56">
        <f t="shared" si="207"/>
        <v>1.1865641119607907E-2</v>
      </c>
      <c r="BR231" s="158">
        <f t="shared" si="208"/>
        <v>77230.568147507409</v>
      </c>
      <c r="BS231" s="159">
        <f t="shared" si="211"/>
        <v>37141381</v>
      </c>
      <c r="BT231" s="66">
        <f t="shared" si="209"/>
        <v>560.5230901572545</v>
      </c>
      <c r="BU231" s="160"/>
    </row>
    <row r="232" spans="1:73" ht="15.6" x14ac:dyDescent="0.3">
      <c r="A232" s="2" t="s">
        <v>539</v>
      </c>
      <c r="B232" s="8" t="s">
        <v>242</v>
      </c>
      <c r="C232" s="138">
        <v>27356</v>
      </c>
      <c r="D232" s="142">
        <v>0</v>
      </c>
      <c r="E232" s="143">
        <v>0</v>
      </c>
      <c r="F232" s="144">
        <v>0</v>
      </c>
      <c r="G232" s="143">
        <v>0</v>
      </c>
      <c r="H232" s="143">
        <f>C232/($C$9+$C$59+$C$61+$C$66+$C$73+$C$79+$C$93+$C$104+$C$126+$C$139+$C$166+$C$174+$C$198+$C$213+$C$232+$C$249+$C$259+$C$261+$C$262+$C$267+$C$274)*$H$6</f>
        <v>2305464.9524546256</v>
      </c>
      <c r="I232" s="144">
        <v>0</v>
      </c>
      <c r="J232" s="143">
        <f t="shared" si="163"/>
        <v>2305464.9524546256</v>
      </c>
      <c r="K232" s="33">
        <f t="shared" si="164"/>
        <v>84.276391009454073</v>
      </c>
      <c r="L232" s="25">
        <v>10327</v>
      </c>
      <c r="M232" s="28">
        <f t="shared" si="165"/>
        <v>3.177796596400446E-3</v>
      </c>
      <c r="N232" s="146">
        <f t="shared" si="166"/>
        <v>402584.96375974914</v>
      </c>
      <c r="O232" s="30">
        <v>1769</v>
      </c>
      <c r="P232" s="30">
        <v>2300</v>
      </c>
      <c r="Q232" s="30">
        <f t="shared" si="210"/>
        <v>2919</v>
      </c>
      <c r="R232" s="28">
        <f t="shared" si="167"/>
        <v>2.9340457867946829E-3</v>
      </c>
      <c r="S232" s="148">
        <f t="shared" si="168"/>
        <v>371704.94741046487</v>
      </c>
      <c r="T232" s="150">
        <f t="shared" si="169"/>
        <v>774289.91117021395</v>
      </c>
      <c r="U232" s="1">
        <f t="shared" si="170"/>
        <v>28.304207894802381</v>
      </c>
      <c r="V232" s="151">
        <v>88671948.140001297</v>
      </c>
      <c r="W232" s="40">
        <f t="shared" si="171"/>
        <v>8.4395431892220643</v>
      </c>
      <c r="X232" s="28">
        <f t="shared" si="172"/>
        <v>6.0359118487356587E-3</v>
      </c>
      <c r="Y232" s="67">
        <f t="shared" si="173"/>
        <v>3241.4076670566346</v>
      </c>
      <c r="Z232" s="148">
        <f t="shared" si="174"/>
        <v>3632208.8981546466</v>
      </c>
      <c r="AA232" s="152">
        <v>31748800.208999999</v>
      </c>
      <c r="AB232" s="40">
        <f t="shared" si="175"/>
        <v>23.570992638262315</v>
      </c>
      <c r="AC232" s="40">
        <f t="shared" si="176"/>
        <v>4.6615084326823266E-3</v>
      </c>
      <c r="AD232" s="72">
        <f t="shared" si="177"/>
        <v>1160.5790396622313</v>
      </c>
      <c r="AE232" s="146">
        <f t="shared" si="178"/>
        <v>1653541.8176855864</v>
      </c>
      <c r="AF232" s="150">
        <f t="shared" si="179"/>
        <v>5285750.7158402335</v>
      </c>
      <c r="AG232" s="45">
        <f t="shared" si="180"/>
        <v>193.22089179120607</v>
      </c>
      <c r="AH232" s="25">
        <v>2269.1051000000002</v>
      </c>
      <c r="AI232" s="28">
        <f t="shared" si="181"/>
        <v>2.4322496783082369E-3</v>
      </c>
      <c r="AJ232" s="146">
        <f t="shared" si="182"/>
        <v>462204.84925238258</v>
      </c>
      <c r="AK232" s="150">
        <f t="shared" si="183"/>
        <v>462204.84925238258</v>
      </c>
      <c r="AL232" s="1">
        <f t="shared" si="184"/>
        <v>16.895922256630449</v>
      </c>
      <c r="AM232" s="50">
        <v>6970.0277777777774</v>
      </c>
      <c r="AN232" s="28">
        <f t="shared" si="185"/>
        <v>7.010352885430976E-3</v>
      </c>
      <c r="AO232" s="146">
        <f t="shared" si="186"/>
        <v>222024.27246406861</v>
      </c>
      <c r="AP232" s="75">
        <v>41</v>
      </c>
      <c r="AQ232" s="28">
        <f t="shared" si="187"/>
        <v>5.162210937172112E-3</v>
      </c>
      <c r="AR232" s="148">
        <f t="shared" si="188"/>
        <v>490492.18698719901</v>
      </c>
      <c r="AS232" s="25">
        <v>326.66666666666669</v>
      </c>
      <c r="AT232" s="56">
        <f t="shared" si="189"/>
        <v>7.5245122503666325E-3</v>
      </c>
      <c r="AU232" s="146">
        <f t="shared" si="190"/>
        <v>953256.5725115753</v>
      </c>
      <c r="AV232" s="77">
        <v>104.97222222222223</v>
      </c>
      <c r="AW232" s="28">
        <f t="shared" si="191"/>
        <v>2.7179932737038657E-3</v>
      </c>
      <c r="AX232" s="148">
        <f t="shared" si="192"/>
        <v>344333.94032606157</v>
      </c>
      <c r="AY232" s="59">
        <v>387</v>
      </c>
      <c r="AZ232" s="28">
        <f t="shared" si="193"/>
        <v>4.0583053691275166E-3</v>
      </c>
      <c r="BA232" s="148">
        <f t="shared" si="194"/>
        <v>385603.59121157712</v>
      </c>
      <c r="BB232" s="150">
        <f t="shared" si="195"/>
        <v>2395710.5635004817</v>
      </c>
      <c r="BC232" s="45">
        <f t="shared" si="196"/>
        <v>87.575324005720191</v>
      </c>
      <c r="BD232" s="155">
        <f t="shared" si="197"/>
        <v>11223420.992217936</v>
      </c>
      <c r="BE232" s="146">
        <v>5418845</v>
      </c>
      <c r="BF232" s="146">
        <f t="shared" si="198"/>
        <v>0</v>
      </c>
      <c r="BG232" s="146">
        <f t="shared" si="199"/>
        <v>5804575.9922179356</v>
      </c>
      <c r="BH232" s="56">
        <f t="shared" si="200"/>
        <v>3.4325896771337286E-3</v>
      </c>
      <c r="BI232" s="1">
        <f t="shared" si="201"/>
        <v>-2993.2372948373672</v>
      </c>
      <c r="BJ232" s="155">
        <f t="shared" si="202"/>
        <v>11220427.754923098</v>
      </c>
      <c r="BK232" s="63">
        <v>8</v>
      </c>
      <c r="BL232" s="1">
        <f t="shared" si="203"/>
        <v>0</v>
      </c>
      <c r="BM232" s="106">
        <v>944</v>
      </c>
      <c r="BN232" s="21">
        <f t="shared" si="204"/>
        <v>0</v>
      </c>
      <c r="BO232" s="150">
        <f t="shared" si="205"/>
        <v>11220427.754923098</v>
      </c>
      <c r="BP232" s="146">
        <f t="shared" si="206"/>
        <v>11220427.754923098</v>
      </c>
      <c r="BQ232" s="56">
        <f t="shared" si="207"/>
        <v>3.5920847202151247E-3</v>
      </c>
      <c r="BR232" s="158">
        <f t="shared" si="208"/>
        <v>23380.004584645772</v>
      </c>
      <c r="BS232" s="159">
        <f t="shared" si="211"/>
        <v>11243808</v>
      </c>
      <c r="BT232" s="66">
        <f t="shared" si="209"/>
        <v>411.01798508553884</v>
      </c>
      <c r="BU232" s="160"/>
    </row>
    <row r="233" spans="1:73" ht="15.6" x14ac:dyDescent="0.3">
      <c r="A233" s="2" t="s">
        <v>395</v>
      </c>
      <c r="B233" s="8" t="s">
        <v>96</v>
      </c>
      <c r="C233" s="138">
        <v>11958</v>
      </c>
      <c r="D233" s="142">
        <v>0</v>
      </c>
      <c r="E233" s="143">
        <v>0</v>
      </c>
      <c r="F233" s="144">
        <v>0</v>
      </c>
      <c r="G233" s="143">
        <v>0</v>
      </c>
      <c r="H233" s="143">
        <v>0</v>
      </c>
      <c r="I233" s="144">
        <v>0</v>
      </c>
      <c r="J233" s="143">
        <f t="shared" si="163"/>
        <v>0</v>
      </c>
      <c r="K233" s="33">
        <f t="shared" si="164"/>
        <v>0</v>
      </c>
      <c r="L233" s="25">
        <v>3653</v>
      </c>
      <c r="M233" s="28">
        <f t="shared" si="165"/>
        <v>1.1240913108018621E-3</v>
      </c>
      <c r="N233" s="146">
        <f t="shared" si="166"/>
        <v>142407.560047871</v>
      </c>
      <c r="O233" s="30">
        <v>1075</v>
      </c>
      <c r="P233" s="30">
        <v>318</v>
      </c>
      <c r="Q233" s="30">
        <f t="shared" si="210"/>
        <v>1234</v>
      </c>
      <c r="R233" s="28">
        <f t="shared" si="167"/>
        <v>1.2403605689978209E-3</v>
      </c>
      <c r="S233" s="148">
        <f t="shared" si="168"/>
        <v>157137.34330404719</v>
      </c>
      <c r="T233" s="150">
        <f t="shared" si="169"/>
        <v>299544.90335191821</v>
      </c>
      <c r="U233" s="1">
        <f t="shared" si="170"/>
        <v>25.049749402234337</v>
      </c>
      <c r="V233" s="151">
        <v>74256725.180000603</v>
      </c>
      <c r="W233" s="40">
        <f t="shared" si="171"/>
        <v>1.9256675224146862</v>
      </c>
      <c r="X233" s="28">
        <f t="shared" si="172"/>
        <v>1.377226131162158E-3</v>
      </c>
      <c r="Y233" s="67">
        <f t="shared" si="173"/>
        <v>6209.794713162787</v>
      </c>
      <c r="Z233" s="148">
        <f t="shared" si="174"/>
        <v>828768.40049049666</v>
      </c>
      <c r="AA233" s="152">
        <v>12919398.201499999</v>
      </c>
      <c r="AB233" s="40">
        <f t="shared" si="175"/>
        <v>11.068144333797049</v>
      </c>
      <c r="AC233" s="40">
        <f t="shared" si="176"/>
        <v>2.18888737262546E-3</v>
      </c>
      <c r="AD233" s="72">
        <f t="shared" si="177"/>
        <v>1080.3979094748283</v>
      </c>
      <c r="AE233" s="146">
        <f t="shared" si="178"/>
        <v>776447.55063919188</v>
      </c>
      <c r="AF233" s="150">
        <f t="shared" si="179"/>
        <v>1605215.9511296884</v>
      </c>
      <c r="AG233" s="45">
        <f t="shared" si="180"/>
        <v>134.2378283266172</v>
      </c>
      <c r="AH233" s="25">
        <v>1470.9622999999999</v>
      </c>
      <c r="AI233" s="28">
        <f t="shared" si="181"/>
        <v>1.5767218455322073E-3</v>
      </c>
      <c r="AJ233" s="146">
        <f t="shared" si="182"/>
        <v>299627.33243490482</v>
      </c>
      <c r="AK233" s="150">
        <f t="shared" si="183"/>
        <v>299627.33243490482</v>
      </c>
      <c r="AL233" s="1">
        <f t="shared" si="184"/>
        <v>25.056642618740995</v>
      </c>
      <c r="AM233" s="50">
        <v>1036.5</v>
      </c>
      <c r="AN233" s="28">
        <f t="shared" si="185"/>
        <v>1.0424966725262989E-3</v>
      </c>
      <c r="AO233" s="146">
        <f t="shared" si="186"/>
        <v>33016.820842911737</v>
      </c>
      <c r="AP233" s="75">
        <v>3</v>
      </c>
      <c r="AQ233" s="28">
        <f t="shared" si="187"/>
        <v>3.7772275150039846E-4</v>
      </c>
      <c r="AR233" s="148">
        <f t="shared" si="188"/>
        <v>35889.672218575543</v>
      </c>
      <c r="AS233" s="25">
        <v>38.25</v>
      </c>
      <c r="AT233" s="56">
        <f t="shared" si="189"/>
        <v>8.8105895992813372E-4</v>
      </c>
      <c r="AU233" s="146">
        <f t="shared" si="190"/>
        <v>111618.56295479924</v>
      </c>
      <c r="AV233" s="77">
        <v>20.5</v>
      </c>
      <c r="AW233" s="28">
        <f t="shared" si="191"/>
        <v>5.307962519167644E-4</v>
      </c>
      <c r="AX233" s="148">
        <f t="shared" si="192"/>
        <v>67244.892289132942</v>
      </c>
      <c r="AY233" s="59">
        <v>50</v>
      </c>
      <c r="AZ233" s="28">
        <f t="shared" si="193"/>
        <v>5.2432885906040269E-4</v>
      </c>
      <c r="BA233" s="148">
        <f t="shared" si="194"/>
        <v>49819.585427852347</v>
      </c>
      <c r="BB233" s="150">
        <f t="shared" si="195"/>
        <v>297589.53373327182</v>
      </c>
      <c r="BC233" s="45">
        <f t="shared" si="196"/>
        <v>24.886229614757635</v>
      </c>
      <c r="BD233" s="155">
        <f t="shared" si="197"/>
        <v>2501977.7206497835</v>
      </c>
      <c r="BE233" s="146">
        <v>1296786</v>
      </c>
      <c r="BF233" s="146">
        <f t="shared" si="198"/>
        <v>0</v>
      </c>
      <c r="BG233" s="146">
        <f t="shared" si="199"/>
        <v>1205191.7206497835</v>
      </c>
      <c r="BH233" s="56">
        <f t="shared" si="200"/>
        <v>7.1270126617616351E-4</v>
      </c>
      <c r="BI233" s="1">
        <f t="shared" si="201"/>
        <v>-621.4794690455501</v>
      </c>
      <c r="BJ233" s="155">
        <f t="shared" si="202"/>
        <v>2501356.241180738</v>
      </c>
      <c r="BK233" s="63">
        <v>7.5</v>
      </c>
      <c r="BL233" s="1">
        <f t="shared" si="203"/>
        <v>0</v>
      </c>
      <c r="BM233" s="106">
        <v>661.21</v>
      </c>
      <c r="BN233" s="21">
        <f t="shared" si="204"/>
        <v>0</v>
      </c>
      <c r="BO233" s="150">
        <f t="shared" si="205"/>
        <v>2501356.241180738</v>
      </c>
      <c r="BP233" s="146">
        <f t="shared" si="206"/>
        <v>2501356.241180738</v>
      </c>
      <c r="BQ233" s="56">
        <f t="shared" si="207"/>
        <v>8.0077905495338662E-4</v>
      </c>
      <c r="BR233" s="158">
        <f t="shared" si="208"/>
        <v>5212.0758373920653</v>
      </c>
      <c r="BS233" s="159">
        <f t="shared" si="211"/>
        <v>2506568</v>
      </c>
      <c r="BT233" s="66">
        <f t="shared" si="209"/>
        <v>209.6143167753805</v>
      </c>
      <c r="BU233" s="160"/>
    </row>
    <row r="234" spans="1:73" ht="15.6" x14ac:dyDescent="0.3">
      <c r="A234" s="2" t="s">
        <v>425</v>
      </c>
      <c r="B234" s="8" t="s">
        <v>126</v>
      </c>
      <c r="C234" s="138">
        <v>17672</v>
      </c>
      <c r="D234" s="142">
        <v>0</v>
      </c>
      <c r="E234" s="143">
        <v>0</v>
      </c>
      <c r="F234" s="144">
        <v>0</v>
      </c>
      <c r="G234" s="143">
        <v>0</v>
      </c>
      <c r="H234" s="143">
        <v>0</v>
      </c>
      <c r="I234" s="144">
        <v>0</v>
      </c>
      <c r="J234" s="143">
        <f t="shared" si="163"/>
        <v>0</v>
      </c>
      <c r="K234" s="33">
        <f t="shared" si="164"/>
        <v>0</v>
      </c>
      <c r="L234" s="25">
        <v>5576</v>
      </c>
      <c r="M234" s="28">
        <f t="shared" si="165"/>
        <v>1.7158316860200337E-3</v>
      </c>
      <c r="N234" s="146">
        <f t="shared" si="166"/>
        <v>217373.26986776036</v>
      </c>
      <c r="O234" s="30">
        <v>912</v>
      </c>
      <c r="P234" s="30">
        <v>874.5</v>
      </c>
      <c r="Q234" s="30">
        <f t="shared" si="210"/>
        <v>1349.25</v>
      </c>
      <c r="R234" s="28">
        <f t="shared" si="167"/>
        <v>1.3562046172773984E-3</v>
      </c>
      <c r="S234" s="148">
        <f t="shared" si="168"/>
        <v>171813.25806562856</v>
      </c>
      <c r="T234" s="150">
        <f t="shared" si="169"/>
        <v>389186.52793338895</v>
      </c>
      <c r="U234" s="1">
        <f t="shared" si="170"/>
        <v>22.022777723709197</v>
      </c>
      <c r="V234" s="151">
        <v>123411455.34000002</v>
      </c>
      <c r="W234" s="40">
        <f t="shared" si="171"/>
        <v>2.530555880243134</v>
      </c>
      <c r="X234" s="28">
        <f t="shared" si="172"/>
        <v>1.8098387411481646E-3</v>
      </c>
      <c r="Y234" s="67">
        <f t="shared" si="173"/>
        <v>6983.4458657763707</v>
      </c>
      <c r="Z234" s="148">
        <f t="shared" si="174"/>
        <v>1089100.1301154459</v>
      </c>
      <c r="AA234" s="152">
        <v>22197493.942399997</v>
      </c>
      <c r="AB234" s="40">
        <f t="shared" si="175"/>
        <v>14.069137030080167</v>
      </c>
      <c r="AC234" s="40">
        <f t="shared" si="176"/>
        <v>2.7823775567186629E-3</v>
      </c>
      <c r="AD234" s="72">
        <f t="shared" si="177"/>
        <v>1256.0827264825712</v>
      </c>
      <c r="AE234" s="146">
        <f t="shared" si="178"/>
        <v>986971.85880167503</v>
      </c>
      <c r="AF234" s="150">
        <f t="shared" si="179"/>
        <v>2076071.988917121</v>
      </c>
      <c r="AG234" s="45">
        <f t="shared" si="180"/>
        <v>117.47804373682214</v>
      </c>
      <c r="AH234" s="25">
        <v>2487.8661999999999</v>
      </c>
      <c r="AI234" s="28">
        <f t="shared" si="181"/>
        <v>2.6667393082074231E-3</v>
      </c>
      <c r="AJ234" s="146">
        <f t="shared" si="182"/>
        <v>506765.34195401438</v>
      </c>
      <c r="AK234" s="150">
        <f t="shared" si="183"/>
        <v>506765.34195401438</v>
      </c>
      <c r="AL234" s="1">
        <f t="shared" si="184"/>
        <v>28.676173718538614</v>
      </c>
      <c r="AM234" s="50">
        <v>1315.3611111111111</v>
      </c>
      <c r="AN234" s="28">
        <f t="shared" si="185"/>
        <v>1.3229711350736407E-3</v>
      </c>
      <c r="AO234" s="146">
        <f t="shared" si="186"/>
        <v>41899.702990148457</v>
      </c>
      <c r="AP234" s="75">
        <v>4.333333333333333</v>
      </c>
      <c r="AQ234" s="28">
        <f t="shared" si="187"/>
        <v>5.4559952994501996E-4</v>
      </c>
      <c r="AR234" s="148">
        <f t="shared" si="188"/>
        <v>51840.637649053555</v>
      </c>
      <c r="AS234" s="25">
        <v>48.916666666666664</v>
      </c>
      <c r="AT234" s="56">
        <f t="shared" si="189"/>
        <v>1.1267573191237788E-3</v>
      </c>
      <c r="AU234" s="146">
        <f t="shared" si="190"/>
        <v>142745.30817966702</v>
      </c>
      <c r="AV234" s="77">
        <v>50.638888888888886</v>
      </c>
      <c r="AW234" s="28">
        <f t="shared" si="191"/>
        <v>1.311167435290327E-3</v>
      </c>
      <c r="AX234" s="148">
        <f t="shared" si="192"/>
        <v>166107.64043779043</v>
      </c>
      <c r="AY234" s="59">
        <v>1</v>
      </c>
      <c r="AZ234" s="28">
        <f t="shared" si="193"/>
        <v>1.0486577181208053E-5</v>
      </c>
      <c r="BA234" s="148">
        <f t="shared" si="194"/>
        <v>996.39170855704685</v>
      </c>
      <c r="BB234" s="150">
        <f t="shared" si="195"/>
        <v>403589.68096521648</v>
      </c>
      <c r="BC234" s="45">
        <f t="shared" si="196"/>
        <v>22.837804491014968</v>
      </c>
      <c r="BD234" s="155">
        <f t="shared" si="197"/>
        <v>3375613.5397697403</v>
      </c>
      <c r="BE234" s="146">
        <v>1799031</v>
      </c>
      <c r="BF234" s="146">
        <f t="shared" si="198"/>
        <v>0</v>
      </c>
      <c r="BG234" s="146">
        <f t="shared" si="199"/>
        <v>1576582.5397697403</v>
      </c>
      <c r="BH234" s="56">
        <f t="shared" si="200"/>
        <v>9.3232666062401689E-4</v>
      </c>
      <c r="BI234" s="1">
        <f t="shared" si="201"/>
        <v>-812.99403483647654</v>
      </c>
      <c r="BJ234" s="155">
        <f t="shared" si="202"/>
        <v>3374800.5457349038</v>
      </c>
      <c r="BK234" s="63">
        <v>6.5</v>
      </c>
      <c r="BL234" s="1">
        <f t="shared" si="203"/>
        <v>0</v>
      </c>
      <c r="BM234" s="106">
        <v>913.1</v>
      </c>
      <c r="BN234" s="21">
        <f t="shared" si="204"/>
        <v>0</v>
      </c>
      <c r="BO234" s="150">
        <f t="shared" si="205"/>
        <v>3374800.5457349038</v>
      </c>
      <c r="BP234" s="146">
        <f t="shared" si="206"/>
        <v>3374800.5457349038</v>
      </c>
      <c r="BQ234" s="56">
        <f t="shared" si="207"/>
        <v>1.0804017225447657E-3</v>
      </c>
      <c r="BR234" s="158">
        <f t="shared" si="208"/>
        <v>7032.0716780986832</v>
      </c>
      <c r="BS234" s="159">
        <f t="shared" si="211"/>
        <v>3381833</v>
      </c>
      <c r="BT234" s="66">
        <f t="shared" si="209"/>
        <v>191.36673834314169</v>
      </c>
      <c r="BU234" s="160"/>
    </row>
    <row r="235" spans="1:73" ht="15.6" x14ac:dyDescent="0.3">
      <c r="A235" s="2" t="s">
        <v>488</v>
      </c>
      <c r="B235" s="8" t="s">
        <v>189</v>
      </c>
      <c r="C235" s="138">
        <v>5484</v>
      </c>
      <c r="D235" s="142">
        <v>0</v>
      </c>
      <c r="E235" s="143">
        <v>0</v>
      </c>
      <c r="F235" s="144">
        <v>0</v>
      </c>
      <c r="G235" s="143">
        <v>0</v>
      </c>
      <c r="H235" s="143">
        <v>0</v>
      </c>
      <c r="I235" s="144">
        <v>0</v>
      </c>
      <c r="J235" s="143">
        <f t="shared" si="163"/>
        <v>0</v>
      </c>
      <c r="K235" s="33">
        <f t="shared" si="164"/>
        <v>0</v>
      </c>
      <c r="L235" s="25">
        <v>2291</v>
      </c>
      <c r="M235" s="28">
        <f t="shared" si="165"/>
        <v>7.0498034301863294E-4</v>
      </c>
      <c r="N235" s="146">
        <f t="shared" si="166"/>
        <v>89311.721891506269</v>
      </c>
      <c r="O235" s="30">
        <v>0</v>
      </c>
      <c r="P235" s="30">
        <v>239.5</v>
      </c>
      <c r="Q235" s="30">
        <f t="shared" si="210"/>
        <v>119.75</v>
      </c>
      <c r="R235" s="28">
        <f t="shared" si="167"/>
        <v>1.2036724322324881E-4</v>
      </c>
      <c r="S235" s="148">
        <f t="shared" si="168"/>
        <v>15248.943971361141</v>
      </c>
      <c r="T235" s="150">
        <f t="shared" si="169"/>
        <v>104560.6658628674</v>
      </c>
      <c r="U235" s="1">
        <f t="shared" si="170"/>
        <v>19.066496328021042</v>
      </c>
      <c r="V235" s="151">
        <v>25688328.61999999</v>
      </c>
      <c r="W235" s="40">
        <f t="shared" si="171"/>
        <v>1.1707361909324567</v>
      </c>
      <c r="X235" s="28">
        <f t="shared" si="172"/>
        <v>8.3730366539474231E-4</v>
      </c>
      <c r="Y235" s="67">
        <f t="shared" si="173"/>
        <v>4684.2320605397499</v>
      </c>
      <c r="Z235" s="148">
        <f t="shared" si="174"/>
        <v>503861.20608128764</v>
      </c>
      <c r="AA235" s="152">
        <v>6083918.4678999996</v>
      </c>
      <c r="AB235" s="40">
        <f t="shared" si="175"/>
        <v>4.9432378423014605</v>
      </c>
      <c r="AC235" s="40">
        <f t="shared" si="176"/>
        <v>9.7759755985997389E-4</v>
      </c>
      <c r="AD235" s="72">
        <f t="shared" si="177"/>
        <v>1109.3943231035739</v>
      </c>
      <c r="AE235" s="146">
        <f t="shared" si="178"/>
        <v>346775.8279192234</v>
      </c>
      <c r="AF235" s="150">
        <f t="shared" si="179"/>
        <v>850637.03400051105</v>
      </c>
      <c r="AG235" s="45">
        <f t="shared" si="180"/>
        <v>155.11251531737983</v>
      </c>
      <c r="AH235" s="25">
        <v>2407.8809000000001</v>
      </c>
      <c r="AI235" s="28">
        <f t="shared" si="181"/>
        <v>2.5810032088992036E-3</v>
      </c>
      <c r="AJ235" s="146">
        <f t="shared" si="182"/>
        <v>490472.75439211319</v>
      </c>
      <c r="AK235" s="150">
        <f t="shared" si="183"/>
        <v>490472.75439211319</v>
      </c>
      <c r="AL235" s="1">
        <f t="shared" si="184"/>
        <v>89.437044929269362</v>
      </c>
      <c r="AM235" s="50">
        <v>666.63888888888891</v>
      </c>
      <c r="AN235" s="28">
        <f t="shared" si="185"/>
        <v>6.7049572932300608E-4</v>
      </c>
      <c r="AO235" s="146">
        <f t="shared" si="186"/>
        <v>21235.211540146833</v>
      </c>
      <c r="AP235" s="75">
        <v>3.3333333333333335</v>
      </c>
      <c r="AQ235" s="28">
        <f t="shared" si="187"/>
        <v>4.1969194611155388E-4</v>
      </c>
      <c r="AR235" s="148">
        <f t="shared" si="188"/>
        <v>39877.413576195046</v>
      </c>
      <c r="AS235" s="25">
        <v>16.5</v>
      </c>
      <c r="AT235" s="56">
        <f t="shared" si="189"/>
        <v>3.8006464938076357E-4</v>
      </c>
      <c r="AU235" s="146">
        <f t="shared" si="190"/>
        <v>48149.184019717322</v>
      </c>
      <c r="AV235" s="77">
        <v>8.3611111111111107</v>
      </c>
      <c r="AW235" s="28">
        <f t="shared" si="191"/>
        <v>2.164900702262142E-4</v>
      </c>
      <c r="AX235" s="148">
        <f t="shared" si="192"/>
        <v>27426.439808982406</v>
      </c>
      <c r="AY235" s="59">
        <v>8</v>
      </c>
      <c r="AZ235" s="28">
        <f t="shared" si="193"/>
        <v>8.3892617449664425E-5</v>
      </c>
      <c r="BA235" s="148">
        <f t="shared" si="194"/>
        <v>7971.1336684563748</v>
      </c>
      <c r="BB235" s="150">
        <f t="shared" si="195"/>
        <v>144659.38261349796</v>
      </c>
      <c r="BC235" s="45">
        <f t="shared" si="196"/>
        <v>26.378443219091533</v>
      </c>
      <c r="BD235" s="155">
        <f t="shared" si="197"/>
        <v>1590329.8368689895</v>
      </c>
      <c r="BE235" s="146">
        <v>698555</v>
      </c>
      <c r="BF235" s="146">
        <f t="shared" si="198"/>
        <v>0</v>
      </c>
      <c r="BG235" s="146">
        <f t="shared" si="199"/>
        <v>891774.83686898951</v>
      </c>
      <c r="BH235" s="56">
        <f t="shared" si="200"/>
        <v>5.2735929436845217E-4</v>
      </c>
      <c r="BI235" s="1">
        <f t="shared" si="201"/>
        <v>-459.86023852430066</v>
      </c>
      <c r="BJ235" s="155">
        <f t="shared" si="202"/>
        <v>1589869.9766304651</v>
      </c>
      <c r="BK235" s="63">
        <v>6.5</v>
      </c>
      <c r="BL235" s="1">
        <f t="shared" si="203"/>
        <v>0</v>
      </c>
      <c r="BM235" s="106">
        <v>945</v>
      </c>
      <c r="BN235" s="21">
        <f t="shared" si="204"/>
        <v>0</v>
      </c>
      <c r="BO235" s="150">
        <f t="shared" si="205"/>
        <v>1589869.9766304651</v>
      </c>
      <c r="BP235" s="146">
        <f t="shared" si="206"/>
        <v>1589869.9766304651</v>
      </c>
      <c r="BQ235" s="56">
        <f t="shared" si="207"/>
        <v>5.0897771234054102E-4</v>
      </c>
      <c r="BR235" s="158">
        <f t="shared" si="208"/>
        <v>3312.8119671107584</v>
      </c>
      <c r="BS235" s="159">
        <f t="shared" si="211"/>
        <v>1593183</v>
      </c>
      <c r="BT235" s="66">
        <f t="shared" si="209"/>
        <v>290.51477024070022</v>
      </c>
      <c r="BU235" s="160"/>
    </row>
    <row r="236" spans="1:73" ht="15.6" x14ac:dyDescent="0.3">
      <c r="A236" s="2" t="s">
        <v>319</v>
      </c>
      <c r="B236" s="8" t="s">
        <v>20</v>
      </c>
      <c r="C236" s="138">
        <v>15536</v>
      </c>
      <c r="D236" s="142">
        <v>0</v>
      </c>
      <c r="E236" s="143">
        <v>0</v>
      </c>
      <c r="F236" s="144">
        <v>0</v>
      </c>
      <c r="G236" s="143">
        <v>0</v>
      </c>
      <c r="H236" s="143">
        <v>0</v>
      </c>
      <c r="I236" s="144">
        <v>0</v>
      </c>
      <c r="J236" s="143">
        <f t="shared" si="163"/>
        <v>0</v>
      </c>
      <c r="K236" s="33">
        <f t="shared" si="164"/>
        <v>0</v>
      </c>
      <c r="L236" s="25">
        <v>6217</v>
      </c>
      <c r="M236" s="28">
        <f t="shared" si="165"/>
        <v>1.9130784777594242E-3</v>
      </c>
      <c r="N236" s="146">
        <f t="shared" si="166"/>
        <v>242361.83980772347</v>
      </c>
      <c r="O236" s="30">
        <v>379</v>
      </c>
      <c r="P236" s="30">
        <v>188.5</v>
      </c>
      <c r="Q236" s="30">
        <f t="shared" si="210"/>
        <v>473.25</v>
      </c>
      <c r="R236" s="28">
        <f t="shared" si="167"/>
        <v>4.7568933490941547E-4</v>
      </c>
      <c r="S236" s="148">
        <f t="shared" si="168"/>
        <v>60263.571895170433</v>
      </c>
      <c r="T236" s="150">
        <f t="shared" si="169"/>
        <v>302625.41170289391</v>
      </c>
      <c r="U236" s="1">
        <f t="shared" si="170"/>
        <v>19.478978611154346</v>
      </c>
      <c r="V236" s="151">
        <v>93039611.190000489</v>
      </c>
      <c r="W236" s="40">
        <f t="shared" si="171"/>
        <v>2.5942423115579523</v>
      </c>
      <c r="X236" s="28">
        <f t="shared" si="172"/>
        <v>1.8553869037392058E-3</v>
      </c>
      <c r="Y236" s="67">
        <f t="shared" si="173"/>
        <v>5988.6464463182601</v>
      </c>
      <c r="Z236" s="148">
        <f t="shared" si="174"/>
        <v>1116509.4835990341</v>
      </c>
      <c r="AA236" s="152">
        <v>16005265.3761</v>
      </c>
      <c r="AB236" s="40">
        <f t="shared" si="175"/>
        <v>15.080493220713715</v>
      </c>
      <c r="AC236" s="40">
        <f t="shared" si="176"/>
        <v>2.9823880307549107E-3</v>
      </c>
      <c r="AD236" s="72">
        <f t="shared" si="177"/>
        <v>1030.2050319322864</v>
      </c>
      <c r="AE236" s="146">
        <f t="shared" si="178"/>
        <v>1057920.0695729568</v>
      </c>
      <c r="AF236" s="150">
        <f t="shared" si="179"/>
        <v>2174429.5531719909</v>
      </c>
      <c r="AG236" s="45">
        <f t="shared" si="180"/>
        <v>139.96070759345977</v>
      </c>
      <c r="AH236" s="25">
        <v>1135.2834</v>
      </c>
      <c r="AI236" s="28">
        <f t="shared" si="181"/>
        <v>1.2169082359555234E-3</v>
      </c>
      <c r="AJ236" s="146">
        <f t="shared" si="182"/>
        <v>231251.29495135875</v>
      </c>
      <c r="AK236" s="150">
        <f t="shared" si="183"/>
        <v>231251.29495135875</v>
      </c>
      <c r="AL236" s="1">
        <f t="shared" si="184"/>
        <v>14.884867079773349</v>
      </c>
      <c r="AM236" s="50">
        <v>1506.3888888888889</v>
      </c>
      <c r="AN236" s="28">
        <f t="shared" si="185"/>
        <v>1.5151041043871252E-3</v>
      </c>
      <c r="AO236" s="146">
        <f t="shared" si="186"/>
        <v>47984.729439650095</v>
      </c>
      <c r="AP236" s="75">
        <v>8</v>
      </c>
      <c r="AQ236" s="28">
        <f t="shared" si="187"/>
        <v>1.0072606706677293E-3</v>
      </c>
      <c r="AR236" s="148">
        <f t="shared" si="188"/>
        <v>95705.792582868118</v>
      </c>
      <c r="AS236" s="25">
        <v>62.416666666666664</v>
      </c>
      <c r="AT236" s="56">
        <f t="shared" si="189"/>
        <v>1.4377193049807673E-3</v>
      </c>
      <c r="AU236" s="146">
        <f t="shared" si="190"/>
        <v>182140.09510489029</v>
      </c>
      <c r="AV236" s="77">
        <v>21.611111111111111</v>
      </c>
      <c r="AW236" s="28">
        <f t="shared" si="191"/>
        <v>5.5956569646509852E-4</v>
      </c>
      <c r="AX236" s="148">
        <f t="shared" si="192"/>
        <v>70889.601898300039</v>
      </c>
      <c r="AY236" s="59">
        <v>154</v>
      </c>
      <c r="AZ236" s="28">
        <f t="shared" si="193"/>
        <v>1.6149328859060403E-3</v>
      </c>
      <c r="BA236" s="148">
        <f t="shared" si="194"/>
        <v>153444.32311778521</v>
      </c>
      <c r="BB236" s="150">
        <f t="shared" si="195"/>
        <v>550164.54214349377</v>
      </c>
      <c r="BC236" s="45">
        <f t="shared" si="196"/>
        <v>35.412238809442186</v>
      </c>
      <c r="BD236" s="155">
        <f t="shared" si="197"/>
        <v>3258470.8019697377</v>
      </c>
      <c r="BE236" s="146">
        <v>1836167</v>
      </c>
      <c r="BF236" s="146">
        <f t="shared" si="198"/>
        <v>0</v>
      </c>
      <c r="BG236" s="146">
        <f t="shared" si="199"/>
        <v>1422303.8019697377</v>
      </c>
      <c r="BH236" s="56">
        <f t="shared" si="200"/>
        <v>8.4109250269697789E-4</v>
      </c>
      <c r="BI236" s="1">
        <f t="shared" si="201"/>
        <v>-733.43734156507855</v>
      </c>
      <c r="BJ236" s="155">
        <f t="shared" si="202"/>
        <v>3257737.3646281725</v>
      </c>
      <c r="BK236" s="63">
        <v>6.5</v>
      </c>
      <c r="BL236" s="1">
        <f t="shared" si="203"/>
        <v>0</v>
      </c>
      <c r="BM236" s="106">
        <v>787</v>
      </c>
      <c r="BN236" s="21">
        <f t="shared" si="204"/>
        <v>0</v>
      </c>
      <c r="BO236" s="150">
        <f t="shared" si="205"/>
        <v>3257737.3646281725</v>
      </c>
      <c r="BP236" s="146">
        <f t="shared" si="206"/>
        <v>3257737.3646281725</v>
      </c>
      <c r="BQ236" s="56">
        <f t="shared" si="207"/>
        <v>1.0429253559268562E-3</v>
      </c>
      <c r="BR236" s="158">
        <f t="shared" si="208"/>
        <v>6788.1471352248409</v>
      </c>
      <c r="BS236" s="159">
        <f t="shared" si="211"/>
        <v>3264526</v>
      </c>
      <c r="BT236" s="66">
        <f t="shared" si="209"/>
        <v>210.12654479917612</v>
      </c>
      <c r="BU236" s="160"/>
    </row>
    <row r="237" spans="1:73" ht="15.6" x14ac:dyDescent="0.3">
      <c r="A237" s="2" t="s">
        <v>320</v>
      </c>
      <c r="B237" s="8" t="s">
        <v>21</v>
      </c>
      <c r="C237" s="138">
        <v>8614</v>
      </c>
      <c r="D237" s="142">
        <v>0</v>
      </c>
      <c r="E237" s="143">
        <v>0</v>
      </c>
      <c r="F237" s="144">
        <v>0</v>
      </c>
      <c r="G237" s="143">
        <v>0</v>
      </c>
      <c r="H237" s="143">
        <v>0</v>
      </c>
      <c r="I237" s="144">
        <v>0</v>
      </c>
      <c r="J237" s="143">
        <f t="shared" si="163"/>
        <v>0</v>
      </c>
      <c r="K237" s="33">
        <f t="shared" si="164"/>
        <v>0</v>
      </c>
      <c r="L237" s="25">
        <v>4195</v>
      </c>
      <c r="M237" s="28">
        <f t="shared" si="165"/>
        <v>1.2908740894644981E-3</v>
      </c>
      <c r="N237" s="146">
        <f t="shared" si="166"/>
        <v>163536.74087074152</v>
      </c>
      <c r="O237" s="30">
        <v>0</v>
      </c>
      <c r="P237" s="30">
        <v>102</v>
      </c>
      <c r="Q237" s="30">
        <f t="shared" si="210"/>
        <v>51</v>
      </c>
      <c r="R237" s="28">
        <f t="shared" si="167"/>
        <v>5.1262876028272985E-5</v>
      </c>
      <c r="S237" s="148">
        <f t="shared" si="168"/>
        <v>6494.3310441705071</v>
      </c>
      <c r="T237" s="150">
        <f t="shared" si="169"/>
        <v>170031.07191491203</v>
      </c>
      <c r="U237" s="1">
        <f t="shared" si="170"/>
        <v>19.73892174540423</v>
      </c>
      <c r="V237" s="151">
        <v>49287571.169999987</v>
      </c>
      <c r="W237" s="40">
        <f t="shared" si="171"/>
        <v>1.5054707350879595</v>
      </c>
      <c r="X237" s="28">
        <f t="shared" si="172"/>
        <v>1.076703850446176E-3</v>
      </c>
      <c r="Y237" s="67">
        <f t="shared" si="173"/>
        <v>5721.7983712560936</v>
      </c>
      <c r="Z237" s="148">
        <f t="shared" si="174"/>
        <v>647924.19178341166</v>
      </c>
      <c r="AA237" s="152">
        <v>10890405.419599999</v>
      </c>
      <c r="AB237" s="40">
        <f t="shared" si="175"/>
        <v>6.8134282555226839</v>
      </c>
      <c r="AC237" s="40">
        <f t="shared" si="176"/>
        <v>1.3474550586825213E-3</v>
      </c>
      <c r="AD237" s="72">
        <f t="shared" si="177"/>
        <v>1264.2681007197584</v>
      </c>
      <c r="AE237" s="146">
        <f t="shared" si="178"/>
        <v>477972.59602970543</v>
      </c>
      <c r="AF237" s="150">
        <f t="shared" si="179"/>
        <v>1125896.787813117</v>
      </c>
      <c r="AG237" s="45">
        <f t="shared" si="180"/>
        <v>130.70545481926132</v>
      </c>
      <c r="AH237" s="25">
        <v>418.72750000000002</v>
      </c>
      <c r="AI237" s="28">
        <f t="shared" si="181"/>
        <v>4.488332546490739E-4</v>
      </c>
      <c r="AJ237" s="146">
        <f t="shared" si="182"/>
        <v>85292.603244921105</v>
      </c>
      <c r="AK237" s="150">
        <f t="shared" si="183"/>
        <v>85292.603244921105</v>
      </c>
      <c r="AL237" s="1">
        <f t="shared" si="184"/>
        <v>9.9016256379058625</v>
      </c>
      <c r="AM237" s="50">
        <v>939.36111111111109</v>
      </c>
      <c r="AN237" s="28">
        <f t="shared" si="185"/>
        <v>9.4479578642927187E-4</v>
      </c>
      <c r="AO237" s="146">
        <f t="shared" si="186"/>
        <v>29922.544633240774</v>
      </c>
      <c r="AP237" s="75">
        <v>2.3333333333333335</v>
      </c>
      <c r="AQ237" s="28">
        <f t="shared" si="187"/>
        <v>2.9378436227808769E-4</v>
      </c>
      <c r="AR237" s="148">
        <f t="shared" si="188"/>
        <v>27914.189503336529</v>
      </c>
      <c r="AS237" s="57">
        <v>27.583333333333332</v>
      </c>
      <c r="AT237" s="56">
        <f t="shared" si="189"/>
        <v>6.3536060073248856E-4</v>
      </c>
      <c r="AU237" s="146">
        <f t="shared" si="190"/>
        <v>80491.817729931485</v>
      </c>
      <c r="AV237" s="77">
        <v>20.638888888888889</v>
      </c>
      <c r="AW237" s="28">
        <f t="shared" si="191"/>
        <v>5.3439243248530621E-4</v>
      </c>
      <c r="AX237" s="148">
        <f t="shared" si="192"/>
        <v>67700.48099027884</v>
      </c>
      <c r="AY237" s="59">
        <v>137</v>
      </c>
      <c r="AZ237" s="28">
        <f t="shared" si="193"/>
        <v>1.4366610738255033E-3</v>
      </c>
      <c r="BA237" s="148">
        <f t="shared" si="194"/>
        <v>136505.66407231541</v>
      </c>
      <c r="BB237" s="150">
        <f t="shared" si="195"/>
        <v>342534.69692910311</v>
      </c>
      <c r="BC237" s="45">
        <f t="shared" si="196"/>
        <v>39.764882392512554</v>
      </c>
      <c r="BD237" s="155">
        <f t="shared" si="197"/>
        <v>1723755.1599020534</v>
      </c>
      <c r="BE237" s="146">
        <v>892396</v>
      </c>
      <c r="BF237" s="146">
        <f t="shared" si="198"/>
        <v>0</v>
      </c>
      <c r="BG237" s="146">
        <f t="shared" si="199"/>
        <v>831359.15990205342</v>
      </c>
      <c r="BH237" s="56">
        <f t="shared" si="200"/>
        <v>4.916319252424757E-4</v>
      </c>
      <c r="BI237" s="1">
        <f t="shared" si="201"/>
        <v>-428.70577388593148</v>
      </c>
      <c r="BJ237" s="155">
        <f t="shared" si="202"/>
        <v>1723326.4541281676</v>
      </c>
      <c r="BK237" s="63">
        <v>6</v>
      </c>
      <c r="BL237" s="1">
        <f t="shared" si="203"/>
        <v>0</v>
      </c>
      <c r="BM237" s="106">
        <v>897</v>
      </c>
      <c r="BN237" s="21">
        <f t="shared" si="204"/>
        <v>0</v>
      </c>
      <c r="BO237" s="150">
        <f t="shared" si="205"/>
        <v>1723326.4541281676</v>
      </c>
      <c r="BP237" s="146">
        <f t="shared" si="206"/>
        <v>1723326.4541281676</v>
      </c>
      <c r="BQ237" s="56">
        <f t="shared" si="207"/>
        <v>5.517021952304999E-4</v>
      </c>
      <c r="BR237" s="158">
        <f t="shared" si="208"/>
        <v>3590.8952206104241</v>
      </c>
      <c r="BS237" s="159">
        <f t="shared" si="211"/>
        <v>1726917</v>
      </c>
      <c r="BT237" s="66">
        <f t="shared" si="209"/>
        <v>200.47794288367774</v>
      </c>
      <c r="BU237" s="160"/>
    </row>
    <row r="238" spans="1:73" ht="15.6" x14ac:dyDescent="0.3">
      <c r="A238" s="2" t="s">
        <v>431</v>
      </c>
      <c r="B238" s="8" t="s">
        <v>132</v>
      </c>
      <c r="C238" s="138">
        <v>24001</v>
      </c>
      <c r="D238" s="142">
        <v>0</v>
      </c>
      <c r="E238" s="143">
        <v>0</v>
      </c>
      <c r="F238" s="144">
        <v>0</v>
      </c>
      <c r="G238" s="143">
        <v>0</v>
      </c>
      <c r="H238" s="143">
        <v>0</v>
      </c>
      <c r="I238" s="144">
        <v>0</v>
      </c>
      <c r="J238" s="143">
        <f t="shared" si="163"/>
        <v>0</v>
      </c>
      <c r="K238" s="33">
        <f t="shared" si="164"/>
        <v>0</v>
      </c>
      <c r="L238" s="25">
        <v>5307</v>
      </c>
      <c r="M238" s="28">
        <f t="shared" si="165"/>
        <v>1.6330557312963269E-3</v>
      </c>
      <c r="N238" s="146">
        <f t="shared" si="166"/>
        <v>206886.64691323604</v>
      </c>
      <c r="O238" s="30">
        <v>0</v>
      </c>
      <c r="P238" s="30">
        <v>521</v>
      </c>
      <c r="Q238" s="30">
        <f t="shared" si="210"/>
        <v>260.5</v>
      </c>
      <c r="R238" s="28">
        <f t="shared" si="167"/>
        <v>2.6184272951696298E-4</v>
      </c>
      <c r="S238" s="148">
        <f t="shared" si="168"/>
        <v>33172.024255027784</v>
      </c>
      <c r="T238" s="150">
        <f t="shared" si="169"/>
        <v>240058.67116826383</v>
      </c>
      <c r="U238" s="1">
        <f t="shared" si="170"/>
        <v>10.00202788084929</v>
      </c>
      <c r="V238" s="151">
        <v>119632151.38000098</v>
      </c>
      <c r="W238" s="40">
        <f t="shared" si="171"/>
        <v>4.8151604259814267</v>
      </c>
      <c r="X238" s="28">
        <f t="shared" si="172"/>
        <v>3.4437745286807838E-3</v>
      </c>
      <c r="Y238" s="67">
        <f t="shared" si="173"/>
        <v>4984.465288113036</v>
      </c>
      <c r="Z238" s="148">
        <f t="shared" si="174"/>
        <v>2072347.7744183459</v>
      </c>
      <c r="AA238" s="152">
        <v>23532625.7005</v>
      </c>
      <c r="AB238" s="40">
        <f t="shared" si="175"/>
        <v>24.47869644175578</v>
      </c>
      <c r="AC238" s="40">
        <f t="shared" si="176"/>
        <v>4.8410201316293651E-3</v>
      </c>
      <c r="AD238" s="72">
        <f t="shared" si="177"/>
        <v>980.48521730344567</v>
      </c>
      <c r="AE238" s="146">
        <f t="shared" si="178"/>
        <v>1717218.6521822501</v>
      </c>
      <c r="AF238" s="150">
        <f t="shared" si="179"/>
        <v>3789566.4266005959</v>
      </c>
      <c r="AG238" s="45">
        <f t="shared" si="180"/>
        <v>157.89202227409675</v>
      </c>
      <c r="AH238" s="25">
        <v>3681.7932000000001</v>
      </c>
      <c r="AI238" s="28">
        <f t="shared" si="181"/>
        <v>3.9465075135997245E-3</v>
      </c>
      <c r="AJ238" s="146">
        <f t="shared" si="182"/>
        <v>749962.03172098438</v>
      </c>
      <c r="AK238" s="150">
        <f t="shared" si="183"/>
        <v>749962.03172098438</v>
      </c>
      <c r="AL238" s="1">
        <f t="shared" si="184"/>
        <v>31.247116025206633</v>
      </c>
      <c r="AM238" s="50">
        <v>3084.6944444444443</v>
      </c>
      <c r="AN238" s="28">
        <f t="shared" si="185"/>
        <v>3.102540949439164E-3</v>
      </c>
      <c r="AO238" s="146">
        <f t="shared" si="186"/>
        <v>98260.302776022552</v>
      </c>
      <c r="AP238" s="75">
        <v>27</v>
      </c>
      <c r="AQ238" s="28">
        <f t="shared" si="187"/>
        <v>3.3995047635035861E-3</v>
      </c>
      <c r="AR238" s="148">
        <f t="shared" si="188"/>
        <v>323007.04996717983</v>
      </c>
      <c r="AS238" s="25">
        <v>98.916666666666671</v>
      </c>
      <c r="AT238" s="56">
        <f t="shared" si="189"/>
        <v>2.2784683778533654E-3</v>
      </c>
      <c r="AU238" s="146">
        <f t="shared" si="190"/>
        <v>288651.92642123468</v>
      </c>
      <c r="AV238" s="77">
        <v>51.305555555555557</v>
      </c>
      <c r="AW238" s="28">
        <f t="shared" si="191"/>
        <v>1.3284291020193278E-3</v>
      </c>
      <c r="AX238" s="148">
        <f t="shared" si="192"/>
        <v>168294.46620329071</v>
      </c>
      <c r="AY238" s="59">
        <v>77</v>
      </c>
      <c r="AZ238" s="28">
        <f t="shared" si="193"/>
        <v>8.0746644295302014E-4</v>
      </c>
      <c r="BA238" s="148">
        <f t="shared" si="194"/>
        <v>76722.161558892607</v>
      </c>
      <c r="BB238" s="150">
        <f t="shared" si="195"/>
        <v>954935.90692662029</v>
      </c>
      <c r="BC238" s="45">
        <f t="shared" si="196"/>
        <v>39.787338316179337</v>
      </c>
      <c r="BD238" s="155">
        <f t="shared" si="197"/>
        <v>5734523.0364164654</v>
      </c>
      <c r="BE238" s="146">
        <v>3007105</v>
      </c>
      <c r="BF238" s="146">
        <f t="shared" si="198"/>
        <v>0</v>
      </c>
      <c r="BG238" s="146">
        <f t="shared" si="199"/>
        <v>2727418.0364164654</v>
      </c>
      <c r="BH238" s="56">
        <f t="shared" si="200"/>
        <v>1.6128838712049028E-3</v>
      </c>
      <c r="BI238" s="1">
        <f t="shared" si="201"/>
        <v>-1406.4437085773191</v>
      </c>
      <c r="BJ238" s="155">
        <f t="shared" si="202"/>
        <v>5733116.5927078882</v>
      </c>
      <c r="BK238" s="63">
        <v>8</v>
      </c>
      <c r="BL238" s="1">
        <f t="shared" si="203"/>
        <v>0</v>
      </c>
      <c r="BM238" s="106">
        <v>988</v>
      </c>
      <c r="BN238" s="21">
        <f t="shared" si="204"/>
        <v>0</v>
      </c>
      <c r="BO238" s="150">
        <f t="shared" si="205"/>
        <v>5733116.5927078882</v>
      </c>
      <c r="BP238" s="146">
        <f t="shared" si="206"/>
        <v>5733116.5927078882</v>
      </c>
      <c r="BQ238" s="56">
        <f t="shared" si="207"/>
        <v>1.8353881832038007E-3</v>
      </c>
      <c r="BR238" s="158">
        <f t="shared" si="208"/>
        <v>11946.094672104402</v>
      </c>
      <c r="BS238" s="159">
        <f t="shared" si="211"/>
        <v>5745063</v>
      </c>
      <c r="BT238" s="66">
        <f t="shared" si="209"/>
        <v>239.36765134786052</v>
      </c>
      <c r="BU238" s="160"/>
    </row>
    <row r="239" spans="1:73" ht="15.6" x14ac:dyDescent="0.3">
      <c r="A239" s="2" t="s">
        <v>321</v>
      </c>
      <c r="B239" s="8" t="s">
        <v>22</v>
      </c>
      <c r="C239" s="138">
        <v>20319</v>
      </c>
      <c r="D239" s="142">
        <v>0</v>
      </c>
      <c r="E239" s="143">
        <v>0</v>
      </c>
      <c r="F239" s="144">
        <v>0</v>
      </c>
      <c r="G239" s="143">
        <v>0</v>
      </c>
      <c r="H239" s="143">
        <v>0</v>
      </c>
      <c r="I239" s="144">
        <v>0</v>
      </c>
      <c r="J239" s="143">
        <f t="shared" si="163"/>
        <v>0</v>
      </c>
      <c r="K239" s="33">
        <f t="shared" si="164"/>
        <v>0</v>
      </c>
      <c r="L239" s="25">
        <v>8143</v>
      </c>
      <c r="M239" s="28">
        <f t="shared" si="165"/>
        <v>2.5057420048890124E-3</v>
      </c>
      <c r="N239" s="146">
        <f t="shared" si="166"/>
        <v>317444.5008129793</v>
      </c>
      <c r="O239" s="30">
        <v>1252</v>
      </c>
      <c r="P239" s="30">
        <v>641.5</v>
      </c>
      <c r="Q239" s="30">
        <f t="shared" si="210"/>
        <v>1572.75</v>
      </c>
      <c r="R239" s="28">
        <f t="shared" si="167"/>
        <v>1.5808566328130655E-3</v>
      </c>
      <c r="S239" s="148">
        <f t="shared" si="168"/>
        <v>200273.70881802283</v>
      </c>
      <c r="T239" s="150">
        <f t="shared" si="169"/>
        <v>517718.20963100216</v>
      </c>
      <c r="U239" s="1">
        <f t="shared" si="170"/>
        <v>25.479512260987359</v>
      </c>
      <c r="V239" s="151">
        <v>151470052.46999997</v>
      </c>
      <c r="W239" s="40">
        <f t="shared" si="171"/>
        <v>2.7256989369682239</v>
      </c>
      <c r="X239" s="28">
        <f t="shared" si="172"/>
        <v>1.9494039121386619E-3</v>
      </c>
      <c r="Y239" s="67">
        <f t="shared" si="173"/>
        <v>7454.6017259707651</v>
      </c>
      <c r="Z239" s="148">
        <f t="shared" si="174"/>
        <v>1173085.7595693197</v>
      </c>
      <c r="AA239" s="152">
        <v>49758944.963</v>
      </c>
      <c r="AB239" s="40">
        <f t="shared" si="175"/>
        <v>8.2972370356123459</v>
      </c>
      <c r="AC239" s="40">
        <f t="shared" si="176"/>
        <v>1.640899940152984E-3</v>
      </c>
      <c r="AD239" s="72">
        <f t="shared" si="177"/>
        <v>2448.8874926423546</v>
      </c>
      <c r="AE239" s="146">
        <f t="shared" si="178"/>
        <v>582064.09124083666</v>
      </c>
      <c r="AF239" s="150">
        <f t="shared" si="179"/>
        <v>1755149.8508101562</v>
      </c>
      <c r="AG239" s="45">
        <f t="shared" si="180"/>
        <v>86.379735755212181</v>
      </c>
      <c r="AH239" s="25">
        <v>1792.0535</v>
      </c>
      <c r="AI239" s="28">
        <f t="shared" si="181"/>
        <v>1.9208989256981309E-3</v>
      </c>
      <c r="AJ239" s="146">
        <f t="shared" si="182"/>
        <v>365031.93167196383</v>
      </c>
      <c r="AK239" s="150">
        <f t="shared" si="183"/>
        <v>365031.93167196383</v>
      </c>
      <c r="AL239" s="1">
        <f t="shared" si="184"/>
        <v>17.965053972733099</v>
      </c>
      <c r="AM239" s="50">
        <v>1489.3611111111111</v>
      </c>
      <c r="AN239" s="28">
        <f t="shared" si="185"/>
        <v>1.4979778123718327E-3</v>
      </c>
      <c r="AO239" s="146">
        <f t="shared" si="186"/>
        <v>47442.324144674887</v>
      </c>
      <c r="AP239" s="75">
        <v>1.6666666666666667</v>
      </c>
      <c r="AQ239" s="28">
        <f t="shared" si="187"/>
        <v>2.0984597305577694E-4</v>
      </c>
      <c r="AR239" s="148">
        <f t="shared" si="188"/>
        <v>19938.706788097523</v>
      </c>
      <c r="AS239" s="25">
        <v>70.166666666666671</v>
      </c>
      <c r="AT239" s="56">
        <f t="shared" si="189"/>
        <v>1.6162345190838532E-3</v>
      </c>
      <c r="AU239" s="146">
        <f t="shared" si="190"/>
        <v>204755.62093233326</v>
      </c>
      <c r="AV239" s="77">
        <v>33.638888888888886</v>
      </c>
      <c r="AW239" s="28">
        <f t="shared" si="191"/>
        <v>8.7099493370081517E-4</v>
      </c>
      <c r="AX239" s="148">
        <f t="shared" si="192"/>
        <v>110343.58341753385</v>
      </c>
      <c r="AY239" s="59">
        <v>49</v>
      </c>
      <c r="AZ239" s="28">
        <f t="shared" si="193"/>
        <v>5.138422818791946E-4</v>
      </c>
      <c r="BA239" s="148">
        <f t="shared" si="194"/>
        <v>48823.193719295297</v>
      </c>
      <c r="BB239" s="150">
        <f t="shared" si="195"/>
        <v>431303.42900193477</v>
      </c>
      <c r="BC239" s="45">
        <f t="shared" si="196"/>
        <v>21.226607067372154</v>
      </c>
      <c r="BD239" s="155">
        <f t="shared" si="197"/>
        <v>3069203.4211150571</v>
      </c>
      <c r="BE239" s="146">
        <v>2238407</v>
      </c>
      <c r="BF239" s="146">
        <f t="shared" si="198"/>
        <v>0</v>
      </c>
      <c r="BG239" s="146">
        <f t="shared" si="199"/>
        <v>830796.42111505708</v>
      </c>
      <c r="BH239" s="56">
        <f t="shared" si="200"/>
        <v>4.9129914445818483E-4</v>
      </c>
      <c r="BI239" s="1">
        <f t="shared" si="201"/>
        <v>-428.41558719068496</v>
      </c>
      <c r="BJ239" s="155">
        <f t="shared" si="202"/>
        <v>3068775.0055278665</v>
      </c>
      <c r="BK239" s="63">
        <v>5</v>
      </c>
      <c r="BL239" s="1">
        <f t="shared" si="203"/>
        <v>0</v>
      </c>
      <c r="BM239" s="106">
        <v>551</v>
      </c>
      <c r="BN239" s="21">
        <f t="shared" si="204"/>
        <v>0</v>
      </c>
      <c r="BO239" s="150">
        <f t="shared" si="205"/>
        <v>3068775.0055278665</v>
      </c>
      <c r="BP239" s="146">
        <f t="shared" si="206"/>
        <v>3068775.0055278665</v>
      </c>
      <c r="BQ239" s="56">
        <f t="shared" si="207"/>
        <v>9.8243133398351313E-4</v>
      </c>
      <c r="BR239" s="158">
        <f t="shared" si="208"/>
        <v>6394.4062798325658</v>
      </c>
      <c r="BS239" s="159">
        <f t="shared" si="211"/>
        <v>3075169</v>
      </c>
      <c r="BT239" s="66">
        <f t="shared" si="209"/>
        <v>151.34450514296964</v>
      </c>
      <c r="BU239" s="160"/>
    </row>
    <row r="240" spans="1:73" ht="15.6" x14ac:dyDescent="0.3">
      <c r="A240" s="2" t="s">
        <v>322</v>
      </c>
      <c r="B240" s="8" t="s">
        <v>23</v>
      </c>
      <c r="C240" s="138">
        <v>34641</v>
      </c>
      <c r="D240" s="142">
        <v>0</v>
      </c>
      <c r="E240" s="143">
        <v>0</v>
      </c>
      <c r="F240" s="144">
        <v>0</v>
      </c>
      <c r="G240" s="143">
        <v>0</v>
      </c>
      <c r="H240" s="143">
        <v>0</v>
      </c>
      <c r="I240" s="144">
        <v>0</v>
      </c>
      <c r="J240" s="143">
        <f t="shared" si="163"/>
        <v>0</v>
      </c>
      <c r="K240" s="33">
        <f t="shared" si="164"/>
        <v>0</v>
      </c>
      <c r="L240" s="25">
        <v>13245</v>
      </c>
      <c r="M240" s="28">
        <f t="shared" si="165"/>
        <v>4.0757156889051913E-3</v>
      </c>
      <c r="N240" s="146">
        <f t="shared" si="166"/>
        <v>516339.48339284182</v>
      </c>
      <c r="O240" s="30">
        <v>3139</v>
      </c>
      <c r="P240" s="30">
        <v>2400.5</v>
      </c>
      <c r="Q240" s="30">
        <f t="shared" si="210"/>
        <v>4339.25</v>
      </c>
      <c r="R240" s="28">
        <f t="shared" si="167"/>
        <v>4.3616163687388932E-3</v>
      </c>
      <c r="S240" s="148">
        <f t="shared" si="168"/>
        <v>552559.33300817397</v>
      </c>
      <c r="T240" s="150">
        <f t="shared" si="169"/>
        <v>1068898.8164010157</v>
      </c>
      <c r="U240" s="1">
        <f t="shared" si="170"/>
        <v>30.856465356110267</v>
      </c>
      <c r="V240" s="151">
        <v>204443073.90999889</v>
      </c>
      <c r="W240" s="40">
        <f t="shared" si="171"/>
        <v>5.869599092059584</v>
      </c>
      <c r="X240" s="28">
        <f t="shared" si="172"/>
        <v>4.1979028855892624E-3</v>
      </c>
      <c r="Y240" s="67">
        <f t="shared" si="173"/>
        <v>5901.7659394936318</v>
      </c>
      <c r="Z240" s="148">
        <f t="shared" si="174"/>
        <v>2526156.8751737666</v>
      </c>
      <c r="AA240" s="152">
        <v>56236943.482299998</v>
      </c>
      <c r="AB240" s="40">
        <f t="shared" si="175"/>
        <v>21.338266390272214</v>
      </c>
      <c r="AC240" s="40">
        <f t="shared" si="176"/>
        <v>4.2199541717903976E-3</v>
      </c>
      <c r="AD240" s="72">
        <f t="shared" si="177"/>
        <v>1623.421479815825</v>
      </c>
      <c r="AE240" s="146">
        <f t="shared" si="178"/>
        <v>1496912.5965426946</v>
      </c>
      <c r="AF240" s="150">
        <f t="shared" si="179"/>
        <v>4023069.4717164612</v>
      </c>
      <c r="AG240" s="45">
        <f t="shared" si="180"/>
        <v>116.13606627165674</v>
      </c>
      <c r="AH240" s="25">
        <v>1185.259</v>
      </c>
      <c r="AI240" s="28">
        <f t="shared" si="181"/>
        <v>1.2704769917717528E-3</v>
      </c>
      <c r="AJ240" s="146">
        <f t="shared" si="182"/>
        <v>241431.06347080605</v>
      </c>
      <c r="AK240" s="150">
        <f t="shared" si="183"/>
        <v>241431.06347080605</v>
      </c>
      <c r="AL240" s="1">
        <f t="shared" si="184"/>
        <v>6.9695177238187709</v>
      </c>
      <c r="AM240" s="50">
        <v>3897.7222222222222</v>
      </c>
      <c r="AN240" s="28">
        <f t="shared" si="185"/>
        <v>3.9202725008185991E-3</v>
      </c>
      <c r="AO240" s="146">
        <f t="shared" si="186"/>
        <v>124158.60714572786</v>
      </c>
      <c r="AP240" s="75">
        <v>29</v>
      </c>
      <c r="AQ240" s="28">
        <f t="shared" si="187"/>
        <v>3.6513199311705184E-3</v>
      </c>
      <c r="AR240" s="148">
        <f t="shared" si="188"/>
        <v>346933.49811289686</v>
      </c>
      <c r="AS240" s="25">
        <v>208.08333333333334</v>
      </c>
      <c r="AT240" s="56">
        <f t="shared" si="189"/>
        <v>4.7930375227462959E-3</v>
      </c>
      <c r="AU240" s="146">
        <f t="shared" si="190"/>
        <v>607214.70958199061</v>
      </c>
      <c r="AV240" s="77">
        <v>100.27777777777777</v>
      </c>
      <c r="AW240" s="28">
        <f t="shared" si="191"/>
        <v>2.5964423704871536E-3</v>
      </c>
      <c r="AX240" s="148">
        <f t="shared" si="192"/>
        <v>328935.0422273305</v>
      </c>
      <c r="AY240" s="59">
        <v>256</v>
      </c>
      <c r="AZ240" s="28">
        <f t="shared" si="193"/>
        <v>2.6845637583892616E-3</v>
      </c>
      <c r="BA240" s="148">
        <f t="shared" si="194"/>
        <v>255076.27739060399</v>
      </c>
      <c r="BB240" s="150">
        <f t="shared" si="195"/>
        <v>1662318.13445855</v>
      </c>
      <c r="BC240" s="45">
        <f t="shared" si="196"/>
        <v>47.987013494372277</v>
      </c>
      <c r="BD240" s="155">
        <f t="shared" si="197"/>
        <v>6995717.486046833</v>
      </c>
      <c r="BE240" s="146">
        <v>4604580</v>
      </c>
      <c r="BF240" s="146">
        <f t="shared" si="198"/>
        <v>0</v>
      </c>
      <c r="BG240" s="146">
        <f t="shared" si="199"/>
        <v>2391137.486046833</v>
      </c>
      <c r="BH240" s="56">
        <f t="shared" si="200"/>
        <v>1.4140212587820124E-3</v>
      </c>
      <c r="BI240" s="1">
        <f t="shared" si="201"/>
        <v>-1233.0344042208421</v>
      </c>
      <c r="BJ240" s="155">
        <f t="shared" si="202"/>
        <v>6994484.451642612</v>
      </c>
      <c r="BK240" s="63">
        <v>6.5</v>
      </c>
      <c r="BL240" s="1">
        <f t="shared" si="203"/>
        <v>0</v>
      </c>
      <c r="BM240" s="106">
        <v>724.18</v>
      </c>
      <c r="BN240" s="21">
        <f t="shared" si="204"/>
        <v>0</v>
      </c>
      <c r="BO240" s="150">
        <f t="shared" si="205"/>
        <v>6994484.451642612</v>
      </c>
      <c r="BP240" s="146">
        <f t="shared" si="206"/>
        <v>6994484.451642612</v>
      </c>
      <c r="BQ240" s="56">
        <f t="shared" si="207"/>
        <v>2.2391999015816391E-3</v>
      </c>
      <c r="BR240" s="158">
        <f t="shared" si="208"/>
        <v>14574.406797894724</v>
      </c>
      <c r="BS240" s="159">
        <f t="shared" si="211"/>
        <v>7009059</v>
      </c>
      <c r="BT240" s="66">
        <f t="shared" si="209"/>
        <v>202.33419935914091</v>
      </c>
      <c r="BU240" s="160"/>
    </row>
    <row r="241" spans="1:73" ht="15.6" x14ac:dyDescent="0.3">
      <c r="A241" s="2" t="s">
        <v>399</v>
      </c>
      <c r="B241" s="8" t="s">
        <v>100</v>
      </c>
      <c r="C241" s="138">
        <v>18693</v>
      </c>
      <c r="D241" s="142">
        <v>0</v>
      </c>
      <c r="E241" s="143">
        <v>0</v>
      </c>
      <c r="F241" s="144">
        <v>0</v>
      </c>
      <c r="G241" s="143">
        <v>0</v>
      </c>
      <c r="H241" s="143">
        <v>0</v>
      </c>
      <c r="I241" s="144">
        <v>0</v>
      </c>
      <c r="J241" s="143">
        <f t="shared" si="163"/>
        <v>0</v>
      </c>
      <c r="K241" s="33">
        <f t="shared" si="164"/>
        <v>0</v>
      </c>
      <c r="L241" s="25">
        <v>6091</v>
      </c>
      <c r="M241" s="28">
        <f t="shared" si="165"/>
        <v>1.8743060974799183E-3</v>
      </c>
      <c r="N241" s="146">
        <f t="shared" si="166"/>
        <v>237449.8900223329</v>
      </c>
      <c r="O241" s="30">
        <v>735</v>
      </c>
      <c r="P241" s="30">
        <v>1613.5</v>
      </c>
      <c r="Q241" s="30">
        <f t="shared" si="210"/>
        <v>1541.75</v>
      </c>
      <c r="R241" s="28">
        <f t="shared" si="167"/>
        <v>1.5496968454233309E-3</v>
      </c>
      <c r="S241" s="148">
        <f t="shared" si="168"/>
        <v>196326.17426176232</v>
      </c>
      <c r="T241" s="150">
        <f t="shared" si="169"/>
        <v>433776.06428409519</v>
      </c>
      <c r="U241" s="1">
        <f t="shared" si="170"/>
        <v>23.20526744150726</v>
      </c>
      <c r="V241" s="151">
        <v>141403588.56999996</v>
      </c>
      <c r="W241" s="40">
        <f t="shared" si="171"/>
        <v>2.4711413093099841</v>
      </c>
      <c r="X241" s="28">
        <f t="shared" si="172"/>
        <v>1.7673457880768501E-3</v>
      </c>
      <c r="Y241" s="67">
        <f t="shared" si="173"/>
        <v>7564.5208671695264</v>
      </c>
      <c r="Z241" s="148">
        <f t="shared" si="174"/>
        <v>1063529.2990426186</v>
      </c>
      <c r="AA241" s="152">
        <v>47075902.213199995</v>
      </c>
      <c r="AB241" s="40">
        <f t="shared" si="175"/>
        <v>7.4226564457010227</v>
      </c>
      <c r="AC241" s="40">
        <f t="shared" si="176"/>
        <v>1.4679388409961321E-3</v>
      </c>
      <c r="AD241" s="72">
        <f t="shared" si="177"/>
        <v>2518.3706314235274</v>
      </c>
      <c r="AE241" s="146">
        <f t="shared" si="178"/>
        <v>520710.90172742662</v>
      </c>
      <c r="AF241" s="150">
        <f t="shared" si="179"/>
        <v>1584240.2007700452</v>
      </c>
      <c r="AG241" s="45">
        <f t="shared" si="180"/>
        <v>84.750452082065223</v>
      </c>
      <c r="AH241" s="25">
        <v>1226.02</v>
      </c>
      <c r="AI241" s="28">
        <f t="shared" si="181"/>
        <v>1.314168634409867E-3</v>
      </c>
      <c r="AJ241" s="146">
        <f t="shared" si="182"/>
        <v>249733.86613092807</v>
      </c>
      <c r="AK241" s="150">
        <f t="shared" si="183"/>
        <v>249733.86613092807</v>
      </c>
      <c r="AL241" s="1">
        <f t="shared" si="184"/>
        <v>13.359753176639815</v>
      </c>
      <c r="AM241" s="50">
        <v>1194.3055555555557</v>
      </c>
      <c r="AN241" s="28">
        <f t="shared" si="185"/>
        <v>1.2012152123939601E-3</v>
      </c>
      <c r="AO241" s="146">
        <f t="shared" si="186"/>
        <v>38043.581822934837</v>
      </c>
      <c r="AP241" s="75">
        <v>2.6666666666666665</v>
      </c>
      <c r="AQ241" s="28">
        <f t="shared" si="187"/>
        <v>3.3575355688924305E-4</v>
      </c>
      <c r="AR241" s="148">
        <f t="shared" si="188"/>
        <v>31901.930860956032</v>
      </c>
      <c r="AS241" s="25">
        <v>56.666666666666664</v>
      </c>
      <c r="AT241" s="56">
        <f t="shared" si="189"/>
        <v>1.3052725332268647E-3</v>
      </c>
      <c r="AU241" s="146">
        <f t="shared" si="190"/>
        <v>165360.83400710998</v>
      </c>
      <c r="AV241" s="77">
        <v>54.694444444444443</v>
      </c>
      <c r="AW241" s="28">
        <f t="shared" si="191"/>
        <v>1.4161759078917466E-3</v>
      </c>
      <c r="AX241" s="148">
        <f t="shared" si="192"/>
        <v>179410.83051125033</v>
      </c>
      <c r="AY241" s="59">
        <v>56</v>
      </c>
      <c r="AZ241" s="28">
        <f t="shared" si="193"/>
        <v>5.8724832214765096E-4</v>
      </c>
      <c r="BA241" s="148">
        <f t="shared" si="194"/>
        <v>55797.935679194627</v>
      </c>
      <c r="BB241" s="150">
        <f t="shared" si="195"/>
        <v>470515.11288144579</v>
      </c>
      <c r="BC241" s="45">
        <f t="shared" si="196"/>
        <v>25.170658154466686</v>
      </c>
      <c r="BD241" s="155">
        <f t="shared" si="197"/>
        <v>2738265.2440665141</v>
      </c>
      <c r="BE241" s="146">
        <v>2187459</v>
      </c>
      <c r="BF241" s="146">
        <f t="shared" si="198"/>
        <v>0</v>
      </c>
      <c r="BG241" s="146">
        <f t="shared" si="199"/>
        <v>550806.24406651407</v>
      </c>
      <c r="BH241" s="56">
        <f t="shared" si="200"/>
        <v>3.2572436471127702E-4</v>
      </c>
      <c r="BI241" s="1">
        <f t="shared" si="201"/>
        <v>-284.03345811641543</v>
      </c>
      <c r="BJ241" s="155">
        <f t="shared" si="202"/>
        <v>2737981.2106083976</v>
      </c>
      <c r="BK241" s="63">
        <v>6</v>
      </c>
      <c r="BL241" s="1">
        <f t="shared" si="203"/>
        <v>0</v>
      </c>
      <c r="BM241" s="106">
        <v>652</v>
      </c>
      <c r="BN241" s="21">
        <f t="shared" si="204"/>
        <v>0</v>
      </c>
      <c r="BO241" s="150">
        <f t="shared" si="205"/>
        <v>2737981.2106083976</v>
      </c>
      <c r="BP241" s="146">
        <f t="shared" si="206"/>
        <v>2737981.2106083976</v>
      </c>
      <c r="BQ241" s="56">
        <f t="shared" si="207"/>
        <v>8.7653168717630073E-4</v>
      </c>
      <c r="BR241" s="158">
        <f t="shared" si="208"/>
        <v>5705.1312708297955</v>
      </c>
      <c r="BS241" s="159">
        <f t="shared" si="211"/>
        <v>2743686</v>
      </c>
      <c r="BT241" s="66">
        <f t="shared" si="209"/>
        <v>146.77611940298507</v>
      </c>
      <c r="BU241" s="160"/>
    </row>
    <row r="242" spans="1:73" ht="15.6" x14ac:dyDescent="0.3">
      <c r="A242" s="2" t="s">
        <v>550</v>
      </c>
      <c r="B242" s="8" t="s">
        <v>253</v>
      </c>
      <c r="C242" s="138">
        <v>20144</v>
      </c>
      <c r="D242" s="142">
        <v>0</v>
      </c>
      <c r="E242" s="143">
        <v>0</v>
      </c>
      <c r="F242" s="144">
        <v>0</v>
      </c>
      <c r="G242" s="143">
        <v>0</v>
      </c>
      <c r="H242" s="143">
        <v>0</v>
      </c>
      <c r="I242" s="144">
        <v>0</v>
      </c>
      <c r="J242" s="143">
        <f t="shared" si="163"/>
        <v>0</v>
      </c>
      <c r="K242" s="33">
        <f t="shared" si="164"/>
        <v>0</v>
      </c>
      <c r="L242" s="25">
        <v>5062</v>
      </c>
      <c r="M242" s="28">
        <f t="shared" si="165"/>
        <v>1.5576649918639545E-3</v>
      </c>
      <c r="N242" s="146">
        <f t="shared" si="166"/>
        <v>197335.63344164327</v>
      </c>
      <c r="O242" s="30">
        <v>4</v>
      </c>
      <c r="P242" s="30">
        <v>511.5</v>
      </c>
      <c r="Q242" s="30">
        <f t="shared" si="210"/>
        <v>259.75</v>
      </c>
      <c r="R242" s="28">
        <f t="shared" si="167"/>
        <v>2.610888636930178E-4</v>
      </c>
      <c r="S242" s="148">
        <f t="shared" si="168"/>
        <v>33076.519386731161</v>
      </c>
      <c r="T242" s="150">
        <f t="shared" si="169"/>
        <v>230412.15282837441</v>
      </c>
      <c r="U242" s="1">
        <f t="shared" si="170"/>
        <v>11.438252225395871</v>
      </c>
      <c r="V242" s="151">
        <v>112115672.97999999</v>
      </c>
      <c r="W242" s="40">
        <f t="shared" si="171"/>
        <v>3.6193042882807842</v>
      </c>
      <c r="X242" s="28">
        <f t="shared" si="172"/>
        <v>2.5885052245141075E-3</v>
      </c>
      <c r="Y242" s="67">
        <f t="shared" si="173"/>
        <v>5565.7105331612383</v>
      </c>
      <c r="Z242" s="148">
        <f t="shared" si="174"/>
        <v>1557675.4507058226</v>
      </c>
      <c r="AA242" s="152">
        <v>21308020.545699999</v>
      </c>
      <c r="AB242" s="40">
        <f t="shared" si="175"/>
        <v>19.043567896403562</v>
      </c>
      <c r="AC242" s="40">
        <f t="shared" si="176"/>
        <v>3.766143993161419E-3</v>
      </c>
      <c r="AD242" s="72">
        <f t="shared" si="177"/>
        <v>1057.7849754616759</v>
      </c>
      <c r="AE242" s="146">
        <f t="shared" si="178"/>
        <v>1335935.9259025021</v>
      </c>
      <c r="AF242" s="150">
        <f t="shared" si="179"/>
        <v>2893611.3766083247</v>
      </c>
      <c r="AG242" s="45">
        <f t="shared" si="180"/>
        <v>143.64631535982548</v>
      </c>
      <c r="AH242" s="25">
        <v>4156.3492999999999</v>
      </c>
      <c r="AI242" s="28">
        <f t="shared" si="181"/>
        <v>4.4551833442451234E-3</v>
      </c>
      <c r="AJ242" s="146">
        <f t="shared" si="182"/>
        <v>846626.62899428757</v>
      </c>
      <c r="AK242" s="150">
        <f t="shared" si="183"/>
        <v>846626.62899428757</v>
      </c>
      <c r="AL242" s="1">
        <f t="shared" si="184"/>
        <v>42.028724632361374</v>
      </c>
      <c r="AM242" s="50">
        <v>2464.8888888888887</v>
      </c>
      <c r="AN242" s="28">
        <f t="shared" si="185"/>
        <v>2.4791495077797518E-3</v>
      </c>
      <c r="AO242" s="146">
        <f t="shared" si="186"/>
        <v>78516.927006394806</v>
      </c>
      <c r="AP242" s="75">
        <v>24.666666666666668</v>
      </c>
      <c r="AQ242" s="28">
        <f t="shared" si="187"/>
        <v>3.1057204012254988E-3</v>
      </c>
      <c r="AR242" s="148">
        <f t="shared" si="188"/>
        <v>295092.86046384333</v>
      </c>
      <c r="AS242" s="25">
        <v>107.58333333333333</v>
      </c>
      <c r="AT242" s="56">
        <f t="shared" si="189"/>
        <v>2.4780982946998268E-3</v>
      </c>
      <c r="AU242" s="146">
        <f t="shared" si="190"/>
        <v>313942.40691643971</v>
      </c>
      <c r="AV242" s="77">
        <v>78.111111111111114</v>
      </c>
      <c r="AW242" s="28">
        <f t="shared" si="191"/>
        <v>2.0224919517478884E-3</v>
      </c>
      <c r="AX242" s="148">
        <f t="shared" si="192"/>
        <v>256223.08552444694</v>
      </c>
      <c r="AY242" s="59">
        <v>102</v>
      </c>
      <c r="AZ242" s="28">
        <f t="shared" si="193"/>
        <v>1.0696308724832215E-3</v>
      </c>
      <c r="BA242" s="148">
        <f t="shared" si="194"/>
        <v>101631.9542728188</v>
      </c>
      <c r="BB242" s="150">
        <f t="shared" si="195"/>
        <v>1045407.2341839436</v>
      </c>
      <c r="BC242" s="45">
        <f t="shared" si="196"/>
        <v>51.896705430100454</v>
      </c>
      <c r="BD242" s="155">
        <f t="shared" si="197"/>
        <v>5016057.3926149299</v>
      </c>
      <c r="BE242" s="146">
        <v>2351544</v>
      </c>
      <c r="BF242" s="146">
        <f t="shared" si="198"/>
        <v>0</v>
      </c>
      <c r="BG242" s="146">
        <f t="shared" si="199"/>
        <v>2664513.3926149299</v>
      </c>
      <c r="BH242" s="56">
        <f t="shared" si="200"/>
        <v>1.5756846285304314E-3</v>
      </c>
      <c r="BI242" s="1">
        <f t="shared" si="201"/>
        <v>-1374.0057620162522</v>
      </c>
      <c r="BJ242" s="155">
        <f t="shared" si="202"/>
        <v>5014683.3868529135</v>
      </c>
      <c r="BK242" s="63">
        <v>7.9</v>
      </c>
      <c r="BL242" s="1">
        <f t="shared" si="203"/>
        <v>0</v>
      </c>
      <c r="BM242" s="106">
        <v>945</v>
      </c>
      <c r="BN242" s="21">
        <f t="shared" si="204"/>
        <v>0</v>
      </c>
      <c r="BO242" s="150">
        <f t="shared" si="205"/>
        <v>5014683.3868529135</v>
      </c>
      <c r="BP242" s="146">
        <f t="shared" si="206"/>
        <v>5014683.3868529135</v>
      </c>
      <c r="BQ242" s="56">
        <f t="shared" si="207"/>
        <v>1.6053904507096432E-3</v>
      </c>
      <c r="BR242" s="158">
        <f t="shared" si="208"/>
        <v>10449.09544769594</v>
      </c>
      <c r="BS242" s="159">
        <f t="shared" si="211"/>
        <v>5025132</v>
      </c>
      <c r="BT242" s="66">
        <f t="shared" si="209"/>
        <v>249.46048451151708</v>
      </c>
      <c r="BU242" s="160"/>
    </row>
    <row r="243" spans="1:73" ht="15.6" x14ac:dyDescent="0.3">
      <c r="A243" s="2" t="s">
        <v>340</v>
      </c>
      <c r="B243" s="8" t="s">
        <v>41</v>
      </c>
      <c r="C243" s="138">
        <v>21792</v>
      </c>
      <c r="D243" s="142">
        <v>0</v>
      </c>
      <c r="E243" s="143">
        <v>0</v>
      </c>
      <c r="F243" s="144">
        <v>0</v>
      </c>
      <c r="G243" s="143">
        <v>0</v>
      </c>
      <c r="H243" s="143">
        <v>0</v>
      </c>
      <c r="I243" s="144">
        <v>0</v>
      </c>
      <c r="J243" s="143">
        <f t="shared" si="163"/>
        <v>0</v>
      </c>
      <c r="K243" s="33">
        <f t="shared" si="164"/>
        <v>0</v>
      </c>
      <c r="L243" s="25">
        <v>9615</v>
      </c>
      <c r="M243" s="28">
        <f t="shared" si="165"/>
        <v>2.9587018760908581E-3</v>
      </c>
      <c r="N243" s="146">
        <f t="shared" si="166"/>
        <v>374828.54909944691</v>
      </c>
      <c r="O243" s="30">
        <v>4033</v>
      </c>
      <c r="P243" s="30">
        <v>276</v>
      </c>
      <c r="Q243" s="30">
        <f t="shared" si="210"/>
        <v>4171</v>
      </c>
      <c r="R243" s="28">
        <f t="shared" si="167"/>
        <v>4.1924991355671883E-3</v>
      </c>
      <c r="S243" s="148">
        <f t="shared" si="168"/>
        <v>531134.407553631</v>
      </c>
      <c r="T243" s="150">
        <f t="shared" si="169"/>
        <v>905962.95665307785</v>
      </c>
      <c r="U243" s="1">
        <f t="shared" si="170"/>
        <v>41.573190007942266</v>
      </c>
      <c r="V243" s="151">
        <v>129816292.16000012</v>
      </c>
      <c r="W243" s="40">
        <f t="shared" si="171"/>
        <v>3.658179232346976</v>
      </c>
      <c r="X243" s="28">
        <f t="shared" si="172"/>
        <v>2.6163083567745981E-3</v>
      </c>
      <c r="Y243" s="67">
        <f t="shared" si="173"/>
        <v>5957.0618649045573</v>
      </c>
      <c r="Z243" s="148">
        <f t="shared" si="174"/>
        <v>1574406.441304083</v>
      </c>
      <c r="AA243" s="152">
        <v>30434822.0869</v>
      </c>
      <c r="AB243" s="40">
        <f t="shared" si="175"/>
        <v>15.603549862852871</v>
      </c>
      <c r="AC243" s="40">
        <f t="shared" si="176"/>
        <v>3.0858301295040419E-3</v>
      </c>
      <c r="AD243" s="72">
        <f t="shared" si="177"/>
        <v>1396.6052719759546</v>
      </c>
      <c r="AE243" s="146">
        <f t="shared" si="178"/>
        <v>1094613.3070648448</v>
      </c>
      <c r="AF243" s="150">
        <f t="shared" si="179"/>
        <v>2669019.7483689277</v>
      </c>
      <c r="AG243" s="45">
        <f t="shared" si="180"/>
        <v>122.47704425334653</v>
      </c>
      <c r="AH243" s="25">
        <v>2028.6447000000001</v>
      </c>
      <c r="AI243" s="28">
        <f t="shared" si="181"/>
        <v>2.1745006077403422E-3</v>
      </c>
      <c r="AJ243" s="146">
        <f t="shared" si="182"/>
        <v>413224.32255347935</v>
      </c>
      <c r="AK243" s="150">
        <f t="shared" si="183"/>
        <v>413224.32255347935</v>
      </c>
      <c r="AL243" s="1">
        <f t="shared" si="184"/>
        <v>18.962202760346887</v>
      </c>
      <c r="AM243" s="50">
        <v>2281.0555555555557</v>
      </c>
      <c r="AN243" s="28">
        <f t="shared" si="185"/>
        <v>2.2942526063813749E-3</v>
      </c>
      <c r="AO243" s="146">
        <f t="shared" si="186"/>
        <v>72661.073430300326</v>
      </c>
      <c r="AP243" s="75">
        <v>13.333333333333334</v>
      </c>
      <c r="AQ243" s="28">
        <f t="shared" si="187"/>
        <v>1.6787677844462155E-3</v>
      </c>
      <c r="AR243" s="148">
        <f t="shared" si="188"/>
        <v>159509.65430478018</v>
      </c>
      <c r="AS243" s="25">
        <v>110.41666666666667</v>
      </c>
      <c r="AT243" s="56">
        <f t="shared" si="189"/>
        <v>2.5433619213611706E-3</v>
      </c>
      <c r="AU243" s="146">
        <f t="shared" si="190"/>
        <v>322210.44861679524</v>
      </c>
      <c r="AV243" s="77">
        <v>63.944444444444443</v>
      </c>
      <c r="AW243" s="28">
        <f t="shared" si="191"/>
        <v>1.6556815337566281E-3</v>
      </c>
      <c r="AX243" s="148">
        <f t="shared" si="192"/>
        <v>209753.03800756641</v>
      </c>
      <c r="AY243" s="59">
        <v>91</v>
      </c>
      <c r="AZ243" s="28">
        <f t="shared" si="193"/>
        <v>9.5427852348993285E-4</v>
      </c>
      <c r="BA243" s="148">
        <f t="shared" si="194"/>
        <v>90671.645478691265</v>
      </c>
      <c r="BB243" s="150">
        <f t="shared" si="195"/>
        <v>854805.85983813345</v>
      </c>
      <c r="BC243" s="45">
        <f t="shared" si="196"/>
        <v>39.225672716507589</v>
      </c>
      <c r="BD243" s="155">
        <f t="shared" si="197"/>
        <v>4843012.8874136182</v>
      </c>
      <c r="BE243" s="146">
        <v>2547700</v>
      </c>
      <c r="BF243" s="146">
        <f t="shared" si="198"/>
        <v>0</v>
      </c>
      <c r="BG243" s="146">
        <f t="shared" si="199"/>
        <v>2295312.8874136182</v>
      </c>
      <c r="BH243" s="56">
        <f t="shared" si="200"/>
        <v>1.3573544964681345E-3</v>
      </c>
      <c r="BI243" s="1">
        <f t="shared" si="201"/>
        <v>-1183.620672231408</v>
      </c>
      <c r="BJ243" s="155">
        <f t="shared" si="202"/>
        <v>4841829.2667413866</v>
      </c>
      <c r="BK243" s="63">
        <v>7.3</v>
      </c>
      <c r="BL243" s="1">
        <f t="shared" si="203"/>
        <v>0</v>
      </c>
      <c r="BM243" s="106">
        <v>880</v>
      </c>
      <c r="BN243" s="21">
        <f t="shared" si="204"/>
        <v>0</v>
      </c>
      <c r="BO243" s="150">
        <f t="shared" si="205"/>
        <v>4841829.2667413866</v>
      </c>
      <c r="BP243" s="146">
        <f t="shared" si="206"/>
        <v>4841829.2667413866</v>
      </c>
      <c r="BQ243" s="56">
        <f t="shared" si="207"/>
        <v>1.5500532873464715E-3</v>
      </c>
      <c r="BR243" s="158">
        <f t="shared" si="208"/>
        <v>10088.919328839042</v>
      </c>
      <c r="BS243" s="159">
        <f t="shared" si="211"/>
        <v>4851918</v>
      </c>
      <c r="BT243" s="66">
        <f t="shared" si="209"/>
        <v>222.6467511013216</v>
      </c>
      <c r="BU243" s="160"/>
    </row>
    <row r="244" spans="1:73" ht="15.6" x14ac:dyDescent="0.3">
      <c r="A244" s="2" t="s">
        <v>522</v>
      </c>
      <c r="B244" s="8" t="s">
        <v>223</v>
      </c>
      <c r="C244" s="138">
        <v>7016</v>
      </c>
      <c r="D244" s="142">
        <v>0</v>
      </c>
      <c r="E244" s="143">
        <v>0</v>
      </c>
      <c r="F244" s="144">
        <v>0</v>
      </c>
      <c r="G244" s="143">
        <v>0</v>
      </c>
      <c r="H244" s="143">
        <v>0</v>
      </c>
      <c r="I244" s="144">
        <v>0</v>
      </c>
      <c r="J244" s="143">
        <f t="shared" si="163"/>
        <v>0</v>
      </c>
      <c r="K244" s="33">
        <f t="shared" si="164"/>
        <v>0</v>
      </c>
      <c r="L244" s="25">
        <v>1848</v>
      </c>
      <c r="M244" s="28">
        <f t="shared" si="165"/>
        <v>5.686615774327515E-4</v>
      </c>
      <c r="N244" s="146">
        <f t="shared" si="166"/>
        <v>72041.930185728328</v>
      </c>
      <c r="O244" s="30">
        <v>0</v>
      </c>
      <c r="P244" s="30">
        <v>52</v>
      </c>
      <c r="Q244" s="30">
        <f t="shared" si="210"/>
        <v>26</v>
      </c>
      <c r="R244" s="28">
        <f t="shared" si="167"/>
        <v>2.6134015230099951E-5</v>
      </c>
      <c r="S244" s="148">
        <f t="shared" si="168"/>
        <v>3310.8354342830035</v>
      </c>
      <c r="T244" s="150">
        <f t="shared" si="169"/>
        <v>75352.765620011327</v>
      </c>
      <c r="U244" s="1">
        <f t="shared" si="170"/>
        <v>10.740131929876187</v>
      </c>
      <c r="V244" s="151">
        <v>33695656.779999867</v>
      </c>
      <c r="W244" s="40">
        <f t="shared" si="171"/>
        <v>1.460848688048638</v>
      </c>
      <c r="X244" s="28">
        <f t="shared" si="172"/>
        <v>1.044790423806753E-3</v>
      </c>
      <c r="Y244" s="67">
        <f t="shared" si="173"/>
        <v>4802.6876824401179</v>
      </c>
      <c r="Z244" s="148">
        <f t="shared" si="174"/>
        <v>628719.76416497352</v>
      </c>
      <c r="AA244" s="152">
        <v>6685641.4786</v>
      </c>
      <c r="AB244" s="40">
        <f t="shared" si="175"/>
        <v>7.362682572429498</v>
      </c>
      <c r="AC244" s="40">
        <f t="shared" si="176"/>
        <v>1.4560781306609206E-3</v>
      </c>
      <c r="AD244" s="72">
        <f t="shared" si="177"/>
        <v>952.91355168186999</v>
      </c>
      <c r="AE244" s="146">
        <f t="shared" si="178"/>
        <v>516503.64117862558</v>
      </c>
      <c r="AF244" s="150">
        <f t="shared" si="179"/>
        <v>1145223.4053435992</v>
      </c>
      <c r="AG244" s="45">
        <f t="shared" si="180"/>
        <v>163.2302459155643</v>
      </c>
      <c r="AH244" s="25">
        <v>6518.2942999999996</v>
      </c>
      <c r="AI244" s="28">
        <f t="shared" si="181"/>
        <v>6.9869479444973322E-3</v>
      </c>
      <c r="AJ244" s="146">
        <f t="shared" si="182"/>
        <v>1327742.4806432126</v>
      </c>
      <c r="AK244" s="150">
        <f t="shared" si="183"/>
        <v>1327742.4806432126</v>
      </c>
      <c r="AL244" s="1">
        <f t="shared" si="184"/>
        <v>189.24493737788092</v>
      </c>
      <c r="AM244" s="50">
        <v>828.58333333333337</v>
      </c>
      <c r="AN244" s="28">
        <f t="shared" si="185"/>
        <v>8.3337710362831573E-4</v>
      </c>
      <c r="AO244" s="146">
        <f t="shared" si="186"/>
        <v>26393.813285180211</v>
      </c>
      <c r="AP244" s="75">
        <v>11.666666666666666</v>
      </c>
      <c r="AQ244" s="28">
        <f t="shared" si="187"/>
        <v>1.4689218113904383E-3</v>
      </c>
      <c r="AR244" s="148">
        <f t="shared" si="188"/>
        <v>139570.94751668265</v>
      </c>
      <c r="AS244" s="25">
        <v>35.666666666666664</v>
      </c>
      <c r="AT244" s="56">
        <f t="shared" si="189"/>
        <v>8.2155388856043838E-4</v>
      </c>
      <c r="AU244" s="146">
        <f t="shared" si="190"/>
        <v>104080.05434565159</v>
      </c>
      <c r="AV244" s="77">
        <v>17.416666666666668</v>
      </c>
      <c r="AW244" s="28">
        <f t="shared" si="191"/>
        <v>4.5096104329513727E-4</v>
      </c>
      <c r="AX244" s="148">
        <f t="shared" si="192"/>
        <v>57130.823123694252</v>
      </c>
      <c r="AY244" s="59">
        <v>13</v>
      </c>
      <c r="AZ244" s="28">
        <f t="shared" si="193"/>
        <v>1.3632550335570469E-4</v>
      </c>
      <c r="BA244" s="148">
        <f t="shared" si="194"/>
        <v>12953.092211241608</v>
      </c>
      <c r="BB244" s="150">
        <f t="shared" si="195"/>
        <v>340128.73048245028</v>
      </c>
      <c r="BC244" s="45">
        <f t="shared" si="196"/>
        <v>48.479009475833848</v>
      </c>
      <c r="BD244" s="155">
        <f t="shared" si="197"/>
        <v>2888447.3820892735</v>
      </c>
      <c r="BE244" s="146">
        <v>1084005</v>
      </c>
      <c r="BF244" s="146">
        <f t="shared" si="198"/>
        <v>0</v>
      </c>
      <c r="BG244" s="146">
        <f t="shared" si="199"/>
        <v>1804442.3820892735</v>
      </c>
      <c r="BH244" s="56">
        <f t="shared" si="200"/>
        <v>1.0670736849765206E-3</v>
      </c>
      <c r="BI244" s="1">
        <f t="shared" si="201"/>
        <v>-930.4941897041158</v>
      </c>
      <c r="BJ244" s="155">
        <f t="shared" si="202"/>
        <v>2887516.8878995692</v>
      </c>
      <c r="BK244" s="63">
        <v>7</v>
      </c>
      <c r="BL244" s="1">
        <f t="shared" si="203"/>
        <v>0</v>
      </c>
      <c r="BM244" s="106">
        <v>881.6</v>
      </c>
      <c r="BN244" s="21">
        <f t="shared" si="204"/>
        <v>0</v>
      </c>
      <c r="BO244" s="150">
        <f t="shared" si="205"/>
        <v>2887516.8878995692</v>
      </c>
      <c r="BP244" s="146">
        <f t="shared" si="206"/>
        <v>2887516.8878995692</v>
      </c>
      <c r="BQ244" s="56">
        <f t="shared" si="207"/>
        <v>9.2440373209802475E-4</v>
      </c>
      <c r="BR244" s="158">
        <f t="shared" si="208"/>
        <v>6016.7187518954552</v>
      </c>
      <c r="BS244" s="159">
        <f t="shared" si="211"/>
        <v>2893534</v>
      </c>
      <c r="BT244" s="66">
        <f t="shared" si="209"/>
        <v>412.41932725199541</v>
      </c>
      <c r="BU244" s="160"/>
    </row>
    <row r="245" spans="1:73" ht="15.6" x14ac:dyDescent="0.3">
      <c r="A245" s="2" t="s">
        <v>505</v>
      </c>
      <c r="B245" s="8" t="s">
        <v>206</v>
      </c>
      <c r="C245" s="138">
        <v>10687</v>
      </c>
      <c r="D245" s="142">
        <v>0</v>
      </c>
      <c r="E245" s="143">
        <v>0</v>
      </c>
      <c r="F245" s="144">
        <v>0</v>
      </c>
      <c r="G245" s="143">
        <v>0</v>
      </c>
      <c r="H245" s="143">
        <v>0</v>
      </c>
      <c r="I245" s="144">
        <v>0</v>
      </c>
      <c r="J245" s="143">
        <f t="shared" si="163"/>
        <v>0</v>
      </c>
      <c r="K245" s="33">
        <f t="shared" si="164"/>
        <v>0</v>
      </c>
      <c r="L245" s="25">
        <v>3102</v>
      </c>
      <c r="M245" s="28">
        <f t="shared" si="165"/>
        <v>9.5453907640497568E-4</v>
      </c>
      <c r="N245" s="146">
        <f t="shared" si="166"/>
        <v>120927.52566890111</v>
      </c>
      <c r="O245" s="30">
        <v>0</v>
      </c>
      <c r="P245" s="30">
        <v>198.5</v>
      </c>
      <c r="Q245" s="30">
        <f t="shared" si="210"/>
        <v>99.25</v>
      </c>
      <c r="R245" s="28">
        <f t="shared" si="167"/>
        <v>9.9761577368746938E-5</v>
      </c>
      <c r="S245" s="148">
        <f t="shared" si="168"/>
        <v>12638.477571253388</v>
      </c>
      <c r="T245" s="150">
        <f t="shared" si="169"/>
        <v>133566.0032401545</v>
      </c>
      <c r="U245" s="1">
        <f t="shared" si="170"/>
        <v>12.497988513161271</v>
      </c>
      <c r="V245" s="151">
        <v>62848150.76000002</v>
      </c>
      <c r="W245" s="40">
        <f t="shared" si="171"/>
        <v>1.8172685690648944</v>
      </c>
      <c r="X245" s="28">
        <f t="shared" si="172"/>
        <v>1.2996998347448204E-3</v>
      </c>
      <c r="Y245" s="67">
        <f t="shared" si="173"/>
        <v>5880.8038514082546</v>
      </c>
      <c r="Z245" s="148">
        <f t="shared" si="174"/>
        <v>782115.68077806197</v>
      </c>
      <c r="AA245" s="152">
        <v>10883084.3464</v>
      </c>
      <c r="AB245" s="40">
        <f t="shared" si="175"/>
        <v>10.494448574018451</v>
      </c>
      <c r="AC245" s="40">
        <f t="shared" si="176"/>
        <v>2.0754306479535889E-3</v>
      </c>
      <c r="AD245" s="72">
        <f t="shared" si="177"/>
        <v>1018.3479317301394</v>
      </c>
      <c r="AE245" s="146">
        <f t="shared" si="178"/>
        <v>736201.90023400169</v>
      </c>
      <c r="AF245" s="150">
        <f t="shared" si="179"/>
        <v>1518317.5810120637</v>
      </c>
      <c r="AG245" s="45">
        <f t="shared" si="180"/>
        <v>142.07144951923493</v>
      </c>
      <c r="AH245" s="25">
        <v>1934.7035000000001</v>
      </c>
      <c r="AI245" s="28">
        <f t="shared" si="181"/>
        <v>2.0738052043057943E-3</v>
      </c>
      <c r="AJ245" s="146">
        <f t="shared" si="182"/>
        <v>394088.99110294931</v>
      </c>
      <c r="AK245" s="150">
        <f t="shared" si="183"/>
        <v>394088.99110294931</v>
      </c>
      <c r="AL245" s="1">
        <f t="shared" si="184"/>
        <v>36.875548900809328</v>
      </c>
      <c r="AM245" s="50">
        <v>1093.6666666666667</v>
      </c>
      <c r="AN245" s="28">
        <f t="shared" si="185"/>
        <v>1.0999940770409348E-3</v>
      </c>
      <c r="AO245" s="146">
        <f t="shared" si="186"/>
        <v>34837.816107282015</v>
      </c>
      <c r="AP245" s="75">
        <v>3.3333333333333335</v>
      </c>
      <c r="AQ245" s="28">
        <f t="shared" si="187"/>
        <v>4.1969194611155388E-4</v>
      </c>
      <c r="AR245" s="148">
        <f t="shared" si="188"/>
        <v>39877.413576195046</v>
      </c>
      <c r="AS245" s="25">
        <v>30.75</v>
      </c>
      <c r="AT245" s="56">
        <f t="shared" si="189"/>
        <v>7.0830230111869569E-4</v>
      </c>
      <c r="AU245" s="146">
        <f t="shared" si="190"/>
        <v>89732.570218564098</v>
      </c>
      <c r="AV245" s="77">
        <v>26.333333333333332</v>
      </c>
      <c r="AW245" s="28">
        <f t="shared" si="191"/>
        <v>6.818358357955184E-4</v>
      </c>
      <c r="AX245" s="148">
        <f t="shared" si="192"/>
        <v>86379.617737260196</v>
      </c>
      <c r="AY245" s="59">
        <v>36</v>
      </c>
      <c r="AZ245" s="28">
        <f t="shared" si="193"/>
        <v>3.7751677852348992E-4</v>
      </c>
      <c r="BA245" s="148">
        <f t="shared" si="194"/>
        <v>35870.101508053689</v>
      </c>
      <c r="BB245" s="150">
        <f t="shared" si="195"/>
        <v>286697.51914735505</v>
      </c>
      <c r="BC245" s="45">
        <f t="shared" si="196"/>
        <v>26.826753920403767</v>
      </c>
      <c r="BD245" s="155">
        <f t="shared" si="197"/>
        <v>2332670.0945025226</v>
      </c>
      <c r="BE245" s="146">
        <v>1151877</v>
      </c>
      <c r="BF245" s="146">
        <f t="shared" si="198"/>
        <v>0</v>
      </c>
      <c r="BG245" s="146">
        <f t="shared" si="199"/>
        <v>1180793.0945025226</v>
      </c>
      <c r="BH245" s="56">
        <f t="shared" si="200"/>
        <v>6.9827291303519075E-4</v>
      </c>
      <c r="BI245" s="1">
        <f t="shared" si="201"/>
        <v>-608.89786483799287</v>
      </c>
      <c r="BJ245" s="155">
        <f t="shared" si="202"/>
        <v>2332061.1966376845</v>
      </c>
      <c r="BK245" s="63">
        <v>7.9</v>
      </c>
      <c r="BL245" s="1">
        <f t="shared" si="203"/>
        <v>0</v>
      </c>
      <c r="BM245" s="106">
        <v>941</v>
      </c>
      <c r="BN245" s="21">
        <f t="shared" si="204"/>
        <v>0</v>
      </c>
      <c r="BO245" s="150">
        <f t="shared" si="205"/>
        <v>2332061.1966376845</v>
      </c>
      <c r="BP245" s="146">
        <f t="shared" si="206"/>
        <v>2332061.1966376845</v>
      </c>
      <c r="BQ245" s="56">
        <f t="shared" si="207"/>
        <v>7.4658128674045718E-4</v>
      </c>
      <c r="BR245" s="158">
        <f t="shared" si="208"/>
        <v>4859.3157640661857</v>
      </c>
      <c r="BS245" s="159">
        <f t="shared" si="211"/>
        <v>2336921</v>
      </c>
      <c r="BT245" s="66">
        <f t="shared" si="209"/>
        <v>218.66950500608215</v>
      </c>
      <c r="BU245" s="160"/>
    </row>
    <row r="246" spans="1:73" ht="15.6" x14ac:dyDescent="0.3">
      <c r="A246" s="2" t="s">
        <v>535</v>
      </c>
      <c r="B246" s="8" t="s">
        <v>238</v>
      </c>
      <c r="C246" s="138">
        <v>8208</v>
      </c>
      <c r="D246" s="142">
        <v>0</v>
      </c>
      <c r="E246" s="143">
        <v>0</v>
      </c>
      <c r="F246" s="144">
        <v>0</v>
      </c>
      <c r="G246" s="143">
        <v>0</v>
      </c>
      <c r="H246" s="143">
        <v>0</v>
      </c>
      <c r="I246" s="144">
        <v>0</v>
      </c>
      <c r="J246" s="143">
        <f t="shared" si="163"/>
        <v>0</v>
      </c>
      <c r="K246" s="33">
        <f t="shared" si="164"/>
        <v>0</v>
      </c>
      <c r="L246" s="25">
        <v>5484</v>
      </c>
      <c r="M246" s="28">
        <f t="shared" si="165"/>
        <v>1.6875216940699183E-3</v>
      </c>
      <c r="N246" s="146">
        <f t="shared" si="166"/>
        <v>213786.76684985613</v>
      </c>
      <c r="O246" s="30">
        <v>0</v>
      </c>
      <c r="P246" s="30">
        <v>145.5</v>
      </c>
      <c r="Q246" s="30">
        <f t="shared" si="210"/>
        <v>72.75</v>
      </c>
      <c r="R246" s="28">
        <f t="shared" si="167"/>
        <v>7.3124984922683518E-5</v>
      </c>
      <c r="S246" s="148">
        <f t="shared" si="168"/>
        <v>9263.9722247726349</v>
      </c>
      <c r="T246" s="150">
        <f t="shared" si="169"/>
        <v>223050.73907462877</v>
      </c>
      <c r="U246" s="1">
        <f t="shared" si="170"/>
        <v>27.174797645544441</v>
      </c>
      <c r="V246" s="151">
        <v>73683150.990000233</v>
      </c>
      <c r="W246" s="40">
        <f t="shared" si="171"/>
        <v>0.91433744478630075</v>
      </c>
      <c r="X246" s="28">
        <f t="shared" si="172"/>
        <v>6.5392878417593991E-4</v>
      </c>
      <c r="Y246" s="67">
        <f t="shared" si="173"/>
        <v>8976.9920796783917</v>
      </c>
      <c r="Z246" s="148">
        <f t="shared" si="174"/>
        <v>393512.36535053642</v>
      </c>
      <c r="AA246" s="152">
        <v>21993896.724799998</v>
      </c>
      <c r="AB246" s="40">
        <f t="shared" si="175"/>
        <v>3.0631799741076868</v>
      </c>
      <c r="AC246" s="40">
        <f t="shared" si="176"/>
        <v>6.0578862754162241E-4</v>
      </c>
      <c r="AD246" s="72">
        <f t="shared" si="177"/>
        <v>2679.568314424951</v>
      </c>
      <c r="AE246" s="146">
        <f t="shared" si="178"/>
        <v>214886.8424854558</v>
      </c>
      <c r="AF246" s="150">
        <f t="shared" si="179"/>
        <v>608399.20783599222</v>
      </c>
      <c r="AG246" s="45">
        <f t="shared" si="180"/>
        <v>74.122710506334329</v>
      </c>
      <c r="AH246" s="25">
        <v>655.68129999999996</v>
      </c>
      <c r="AI246" s="28">
        <f t="shared" si="181"/>
        <v>7.0282360697956502E-4</v>
      </c>
      <c r="AJ246" s="146">
        <f t="shared" si="182"/>
        <v>133558.85385128536</v>
      </c>
      <c r="AK246" s="150">
        <f t="shared" si="183"/>
        <v>133558.85385128536</v>
      </c>
      <c r="AL246" s="1">
        <f t="shared" si="184"/>
        <v>16.271790186560107</v>
      </c>
      <c r="AM246" s="50">
        <v>486.5</v>
      </c>
      <c r="AN246" s="28">
        <f t="shared" si="185"/>
        <v>4.8931464658373796E-4</v>
      </c>
      <c r="AO246" s="146">
        <f t="shared" si="186"/>
        <v>15497.041331477627</v>
      </c>
      <c r="AP246" s="75">
        <v>0.33333333333333331</v>
      </c>
      <c r="AQ246" s="28">
        <f t="shared" si="187"/>
        <v>4.1969194611155381E-5</v>
      </c>
      <c r="AR246" s="148">
        <f t="shared" si="188"/>
        <v>3987.741357619504</v>
      </c>
      <c r="AS246" s="25">
        <v>9.4166666666666661</v>
      </c>
      <c r="AT246" s="56">
        <f t="shared" si="189"/>
        <v>2.1690558272740546E-4</v>
      </c>
      <c r="AU246" s="146">
        <f t="shared" si="190"/>
        <v>27479.079768828571</v>
      </c>
      <c r="AV246" s="77">
        <v>13.5</v>
      </c>
      <c r="AW246" s="28">
        <f t="shared" si="191"/>
        <v>3.4954875126225947E-4</v>
      </c>
      <c r="AX246" s="148">
        <f t="shared" si="192"/>
        <v>44283.221751380232</v>
      </c>
      <c r="AY246" s="59">
        <v>2</v>
      </c>
      <c r="AZ246" s="28">
        <f t="shared" si="193"/>
        <v>2.0973154362416106E-5</v>
      </c>
      <c r="BA246" s="148">
        <f t="shared" si="194"/>
        <v>1992.7834171140937</v>
      </c>
      <c r="BB246" s="150">
        <f t="shared" si="195"/>
        <v>93239.867626420033</v>
      </c>
      <c r="BC246" s="45">
        <f t="shared" si="196"/>
        <v>11.359632995421544</v>
      </c>
      <c r="BD246" s="155">
        <f t="shared" si="197"/>
        <v>1058248.6683883264</v>
      </c>
      <c r="BE246" s="146">
        <v>809273</v>
      </c>
      <c r="BF246" s="146">
        <f t="shared" si="198"/>
        <v>0</v>
      </c>
      <c r="BG246" s="146">
        <f t="shared" si="199"/>
        <v>248975.66838832642</v>
      </c>
      <c r="BH246" s="56">
        <f t="shared" si="200"/>
        <v>1.472340633171182E-4</v>
      </c>
      <c r="BI246" s="1">
        <f t="shared" si="201"/>
        <v>-128.38892231338352</v>
      </c>
      <c r="BJ246" s="155">
        <f t="shared" si="202"/>
        <v>1058120.279466013</v>
      </c>
      <c r="BK246" s="63">
        <v>5.5</v>
      </c>
      <c r="BL246" s="1">
        <f t="shared" si="203"/>
        <v>0</v>
      </c>
      <c r="BM246" s="106">
        <v>472</v>
      </c>
      <c r="BN246" s="21">
        <f t="shared" si="204"/>
        <v>0</v>
      </c>
      <c r="BO246" s="150">
        <f t="shared" si="205"/>
        <v>1058120.279466013</v>
      </c>
      <c r="BP246" s="146">
        <f t="shared" si="206"/>
        <v>1058120.279466013</v>
      </c>
      <c r="BQ246" s="56">
        <f t="shared" si="207"/>
        <v>3.3874445529511572E-4</v>
      </c>
      <c r="BR246" s="158">
        <f t="shared" si="208"/>
        <v>2204.8051576436183</v>
      </c>
      <c r="BS246" s="159">
        <f t="shared" si="211"/>
        <v>1060325</v>
      </c>
      <c r="BT246" s="66">
        <f t="shared" si="209"/>
        <v>129.18189571150097</v>
      </c>
      <c r="BU246" s="160"/>
    </row>
    <row r="247" spans="1:73" ht="15.6" x14ac:dyDescent="0.3">
      <c r="A247" s="2" t="s">
        <v>551</v>
      </c>
      <c r="B247" s="8" t="s">
        <v>254</v>
      </c>
      <c r="C247" s="138">
        <v>81863</v>
      </c>
      <c r="D247" s="142">
        <v>0</v>
      </c>
      <c r="E247" s="143">
        <f>C247/($C$7+$C$147+$C$98+$C$81+$C$186+$C$208+$C$231+$C$247+$C$265)*$E$6</f>
        <v>20518599.844819207</v>
      </c>
      <c r="F247" s="144">
        <v>0</v>
      </c>
      <c r="G247" s="143">
        <v>0</v>
      </c>
      <c r="H247" s="143">
        <v>0</v>
      </c>
      <c r="I247" s="144">
        <v>0</v>
      </c>
      <c r="J247" s="143">
        <f t="shared" si="163"/>
        <v>20518599.844819207</v>
      </c>
      <c r="K247" s="33">
        <f t="shared" si="164"/>
        <v>250.64558890853263</v>
      </c>
      <c r="L247" s="25">
        <v>39271</v>
      </c>
      <c r="M247" s="28">
        <f t="shared" si="165"/>
        <v>1.2084366237749774E-2</v>
      </c>
      <c r="N247" s="146">
        <f t="shared" si="166"/>
        <v>1530930.0001751822</v>
      </c>
      <c r="O247" s="30">
        <v>13276</v>
      </c>
      <c r="P247" s="30">
        <v>8795</v>
      </c>
      <c r="Q247" s="30">
        <f t="shared" si="210"/>
        <v>17673.5</v>
      </c>
      <c r="R247" s="28">
        <f t="shared" si="167"/>
        <v>1.7764596852660443E-2</v>
      </c>
      <c r="S247" s="148">
        <f t="shared" si="168"/>
        <v>2250540.3864538716</v>
      </c>
      <c r="T247" s="150">
        <f t="shared" si="169"/>
        <v>3781470.3866290539</v>
      </c>
      <c r="U247" s="1">
        <f t="shared" si="170"/>
        <v>46.192668075065093</v>
      </c>
      <c r="V247" s="151">
        <v>356719323.72999322</v>
      </c>
      <c r="W247" s="40">
        <f t="shared" si="171"/>
        <v>18.786621086085358</v>
      </c>
      <c r="X247" s="28">
        <f t="shared" si="172"/>
        <v>1.3436081345732433E-2</v>
      </c>
      <c r="Y247" s="67">
        <f t="shared" si="173"/>
        <v>4357.5158952150941</v>
      </c>
      <c r="Z247" s="148">
        <f t="shared" si="174"/>
        <v>8085382.1996293208</v>
      </c>
      <c r="AA247" s="152">
        <v>105169366.7024</v>
      </c>
      <c r="AB247" s="40">
        <f t="shared" si="175"/>
        <v>63.721509210600473</v>
      </c>
      <c r="AC247" s="40">
        <f t="shared" si="176"/>
        <v>1.2601860137459052E-2</v>
      </c>
      <c r="AD247" s="72">
        <f t="shared" si="177"/>
        <v>1284.6996408927109</v>
      </c>
      <c r="AE247" s="146">
        <f t="shared" si="178"/>
        <v>4470163.0424645906</v>
      </c>
      <c r="AF247" s="150">
        <f t="shared" si="179"/>
        <v>12555545.242093911</v>
      </c>
      <c r="AG247" s="45">
        <f t="shared" si="180"/>
        <v>153.3726499406803</v>
      </c>
      <c r="AH247" s="25">
        <v>5044.8545000000004</v>
      </c>
      <c r="AI247" s="28">
        <f t="shared" si="181"/>
        <v>5.4075704711680659E-3</v>
      </c>
      <c r="AJ247" s="146">
        <f t="shared" si="182"/>
        <v>1027610.4944071141</v>
      </c>
      <c r="AK247" s="150">
        <f t="shared" si="183"/>
        <v>1027610.4944071141</v>
      </c>
      <c r="AL247" s="1">
        <f t="shared" si="184"/>
        <v>12.552807671440261</v>
      </c>
      <c r="AM247" s="50">
        <v>16477.75</v>
      </c>
      <c r="AN247" s="28">
        <f t="shared" si="185"/>
        <v>1.6573082050863698E-2</v>
      </c>
      <c r="AO247" s="146">
        <f t="shared" si="186"/>
        <v>524884.63062642445</v>
      </c>
      <c r="AP247" s="75">
        <v>204</v>
      </c>
      <c r="AQ247" s="28">
        <f t="shared" si="187"/>
        <v>2.5685147102027097E-2</v>
      </c>
      <c r="AR247" s="148">
        <f t="shared" si="188"/>
        <v>2440497.7108631367</v>
      </c>
      <c r="AS247" s="25">
        <v>752.66666666666674</v>
      </c>
      <c r="AT247" s="56">
        <f t="shared" si="189"/>
        <v>1.7337090470742712E-2</v>
      </c>
      <c r="AU247" s="146">
        <f t="shared" si="190"/>
        <v>2196380.9599297317</v>
      </c>
      <c r="AV247" s="77">
        <v>1011.25</v>
      </c>
      <c r="AW247" s="28">
        <f t="shared" si="191"/>
        <v>2.6183790719552586E-2</v>
      </c>
      <c r="AX247" s="148">
        <f t="shared" si="192"/>
        <v>3317141.3330432042</v>
      </c>
      <c r="AY247" s="59">
        <v>1647</v>
      </c>
      <c r="AZ247" s="28">
        <f t="shared" si="193"/>
        <v>1.7271392617449664E-2</v>
      </c>
      <c r="BA247" s="148">
        <f t="shared" si="194"/>
        <v>1641057.1439934561</v>
      </c>
      <c r="BB247" s="150">
        <f t="shared" si="195"/>
        <v>10119961.778455954</v>
      </c>
      <c r="BC247" s="45">
        <f t="shared" si="196"/>
        <v>123.62070506157794</v>
      </c>
      <c r="BD247" s="155">
        <f t="shared" si="197"/>
        <v>48003187.746405244</v>
      </c>
      <c r="BE247" s="146">
        <v>18704826</v>
      </c>
      <c r="BF247" s="146">
        <f t="shared" si="198"/>
        <v>0</v>
      </c>
      <c r="BG247" s="146">
        <f t="shared" si="199"/>
        <v>29298361.746405244</v>
      </c>
      <c r="BH247" s="56">
        <f t="shared" si="200"/>
        <v>1.7325857086283529E-2</v>
      </c>
      <c r="BI247" s="1">
        <f t="shared" si="201"/>
        <v>-15108.2437674259</v>
      </c>
      <c r="BJ247" s="155">
        <f t="shared" si="202"/>
        <v>47988079.502637818</v>
      </c>
      <c r="BK247" s="63">
        <v>7.5</v>
      </c>
      <c r="BL247" s="1">
        <f t="shared" si="203"/>
        <v>0</v>
      </c>
      <c r="BM247" s="106">
        <v>834.38</v>
      </c>
      <c r="BN247" s="21">
        <f t="shared" si="204"/>
        <v>0</v>
      </c>
      <c r="BO247" s="150">
        <f t="shared" si="205"/>
        <v>47988079.502637818</v>
      </c>
      <c r="BP247" s="146">
        <f t="shared" si="206"/>
        <v>47988079.502637818</v>
      </c>
      <c r="BQ247" s="56">
        <f t="shared" si="207"/>
        <v>1.5362805313572947E-2</v>
      </c>
      <c r="BR247" s="158">
        <f t="shared" si="208"/>
        <v>99992.758144870546</v>
      </c>
      <c r="BS247" s="159">
        <f t="shared" si="211"/>
        <v>48088072</v>
      </c>
      <c r="BT247" s="66">
        <f t="shared" si="209"/>
        <v>587.42132587371589</v>
      </c>
      <c r="BU247" s="160"/>
    </row>
    <row r="248" spans="1:73" ht="15.6" x14ac:dyDescent="0.3">
      <c r="A248" s="2" t="s">
        <v>389</v>
      </c>
      <c r="B248" s="8" t="s">
        <v>90</v>
      </c>
      <c r="C248" s="138">
        <v>36525</v>
      </c>
      <c r="D248" s="142">
        <v>0</v>
      </c>
      <c r="E248" s="143">
        <v>0</v>
      </c>
      <c r="F248" s="144">
        <v>0</v>
      </c>
      <c r="G248" s="143">
        <v>0</v>
      </c>
      <c r="H248" s="143">
        <v>0</v>
      </c>
      <c r="I248" s="144">
        <v>0</v>
      </c>
      <c r="J248" s="143">
        <f t="shared" si="163"/>
        <v>0</v>
      </c>
      <c r="K248" s="33">
        <f t="shared" si="164"/>
        <v>0</v>
      </c>
      <c r="L248" s="25">
        <v>11477</v>
      </c>
      <c r="M248" s="28">
        <f t="shared" si="165"/>
        <v>3.5316714957768875E-3</v>
      </c>
      <c r="N248" s="146">
        <f t="shared" si="166"/>
        <v>447416.25148355193</v>
      </c>
      <c r="O248" s="30">
        <v>27</v>
      </c>
      <c r="P248" s="30">
        <v>817.5</v>
      </c>
      <c r="Q248" s="30">
        <f t="shared" si="210"/>
        <v>435.75</v>
      </c>
      <c r="R248" s="28">
        <f t="shared" si="167"/>
        <v>4.3799604371215592E-4</v>
      </c>
      <c r="S248" s="148">
        <f t="shared" si="168"/>
        <v>55488.32848033918</v>
      </c>
      <c r="T248" s="150">
        <f t="shared" si="169"/>
        <v>502904.57996389113</v>
      </c>
      <c r="U248" s="1">
        <f t="shared" si="170"/>
        <v>13.76877700106478</v>
      </c>
      <c r="V248" s="151">
        <v>160209583.04999989</v>
      </c>
      <c r="W248" s="40">
        <f t="shared" si="171"/>
        <v>8.3270650831395496</v>
      </c>
      <c r="X248" s="28">
        <f t="shared" si="172"/>
        <v>5.9554681661802078E-3</v>
      </c>
      <c r="Y248" s="67">
        <f t="shared" si="173"/>
        <v>4386.2993305954797</v>
      </c>
      <c r="Z248" s="148">
        <f t="shared" si="174"/>
        <v>3583800.5935105947</v>
      </c>
      <c r="AA248" s="152">
        <v>56889441.748300001</v>
      </c>
      <c r="AB248" s="40">
        <f t="shared" si="175"/>
        <v>23.450320200054794</v>
      </c>
      <c r="AC248" s="40">
        <f t="shared" si="176"/>
        <v>4.6376436936393225E-3</v>
      </c>
      <c r="AD248" s="72">
        <f t="shared" si="177"/>
        <v>1557.5480287008897</v>
      </c>
      <c r="AE248" s="146">
        <f t="shared" si="178"/>
        <v>1645076.4583398663</v>
      </c>
      <c r="AF248" s="150">
        <f t="shared" si="179"/>
        <v>5228877.0518504605</v>
      </c>
      <c r="AG248" s="45">
        <f t="shared" si="180"/>
        <v>143.15885152225763</v>
      </c>
      <c r="AH248" s="25">
        <v>2672.4421000000002</v>
      </c>
      <c r="AI248" s="28">
        <f t="shared" si="181"/>
        <v>2.8645858836694651E-3</v>
      </c>
      <c r="AJ248" s="146">
        <f t="shared" si="182"/>
        <v>544362.48808670032</v>
      </c>
      <c r="AK248" s="150">
        <f t="shared" si="183"/>
        <v>544362.48808670032</v>
      </c>
      <c r="AL248" s="1">
        <f t="shared" si="184"/>
        <v>14.903832664933615</v>
      </c>
      <c r="AM248" s="50">
        <v>4714.8055555555557</v>
      </c>
      <c r="AN248" s="28">
        <f t="shared" si="185"/>
        <v>4.7420830711772067E-3</v>
      </c>
      <c r="AO248" s="146">
        <f t="shared" si="186"/>
        <v>150186.09776839626</v>
      </c>
      <c r="AP248" s="75">
        <v>23</v>
      </c>
      <c r="AQ248" s="28">
        <f t="shared" si="187"/>
        <v>2.8958744281697216E-3</v>
      </c>
      <c r="AR248" s="148">
        <f t="shared" si="188"/>
        <v>275154.15367574582</v>
      </c>
      <c r="AS248" s="25">
        <v>228.75</v>
      </c>
      <c r="AT248" s="56">
        <f t="shared" si="189"/>
        <v>5.2690780936878586E-3</v>
      </c>
      <c r="AU248" s="146">
        <f t="shared" si="190"/>
        <v>667522.77845517197</v>
      </c>
      <c r="AV248" s="77">
        <v>148.19444444444446</v>
      </c>
      <c r="AW248" s="28">
        <f t="shared" si="191"/>
        <v>3.8371246666340625E-3</v>
      </c>
      <c r="AX248" s="148">
        <f t="shared" si="192"/>
        <v>486113.14412266162</v>
      </c>
      <c r="AY248" s="59">
        <v>489</v>
      </c>
      <c r="AZ248" s="28">
        <f t="shared" si="193"/>
        <v>5.127936241610738E-3</v>
      </c>
      <c r="BA248" s="148">
        <f t="shared" si="194"/>
        <v>487235.54548439593</v>
      </c>
      <c r="BB248" s="150">
        <f t="shared" si="195"/>
        <v>2066211.7195063713</v>
      </c>
      <c r="BC248" s="45">
        <f t="shared" si="196"/>
        <v>56.569793826320911</v>
      </c>
      <c r="BD248" s="155">
        <f t="shared" si="197"/>
        <v>8342355.8394074235</v>
      </c>
      <c r="BE248" s="146">
        <v>3700971</v>
      </c>
      <c r="BF248" s="146">
        <f t="shared" si="198"/>
        <v>0</v>
      </c>
      <c r="BG248" s="146">
        <f t="shared" si="199"/>
        <v>4641384.8394074235</v>
      </c>
      <c r="BH248" s="56">
        <f t="shared" si="200"/>
        <v>2.7447258350505781E-3</v>
      </c>
      <c r="BI248" s="1">
        <f t="shared" si="201"/>
        <v>-2393.4161977778849</v>
      </c>
      <c r="BJ248" s="155">
        <f t="shared" si="202"/>
        <v>8339962.4232096458</v>
      </c>
      <c r="BK248" s="63">
        <v>7.4</v>
      </c>
      <c r="BL248" s="1">
        <f t="shared" si="203"/>
        <v>0</v>
      </c>
      <c r="BM248" s="106">
        <v>566.75</v>
      </c>
      <c r="BN248" s="21">
        <f t="shared" si="204"/>
        <v>0</v>
      </c>
      <c r="BO248" s="150">
        <f t="shared" si="205"/>
        <v>8339962.4232096458</v>
      </c>
      <c r="BP248" s="146">
        <f t="shared" si="206"/>
        <v>8339962.4232096458</v>
      </c>
      <c r="BQ248" s="56">
        <f t="shared" si="207"/>
        <v>2.6699384588466609E-3</v>
      </c>
      <c r="BR248" s="158">
        <f t="shared" si="208"/>
        <v>17377.979159917635</v>
      </c>
      <c r="BS248" s="159">
        <f t="shared" si="211"/>
        <v>8357340</v>
      </c>
      <c r="BT248" s="66">
        <f t="shared" si="209"/>
        <v>228.81149897330596</v>
      </c>
      <c r="BU248" s="160"/>
    </row>
    <row r="249" spans="1:73" ht="15.6" x14ac:dyDescent="0.3">
      <c r="A249" s="2" t="s">
        <v>565</v>
      </c>
      <c r="B249" s="8" t="s">
        <v>268</v>
      </c>
      <c r="C249" s="138">
        <v>41469</v>
      </c>
      <c r="D249" s="142">
        <v>0</v>
      </c>
      <c r="E249" s="143">
        <v>0</v>
      </c>
      <c r="F249" s="144">
        <v>0</v>
      </c>
      <c r="G249" s="143">
        <v>0</v>
      </c>
      <c r="H249" s="143">
        <f>C249/($C$9+$C$59+$C$61+$C$66+$C$73+$C$79+$C$93+$C$104+$C$126+$C$139+$C$166+$C$174+$C$198+$C$213+$C$232+$C$249+$C$259+$C$261+$C$262+$C$267+$C$274)*$H$6</f>
        <v>3494857.6587710511</v>
      </c>
      <c r="I249" s="144">
        <v>0</v>
      </c>
      <c r="J249" s="143">
        <f t="shared" si="163"/>
        <v>3494857.6587710511</v>
      </c>
      <c r="K249" s="33">
        <f t="shared" si="164"/>
        <v>84.276391009454073</v>
      </c>
      <c r="L249" s="25">
        <v>21955</v>
      </c>
      <c r="M249" s="28">
        <f t="shared" si="165"/>
        <v>6.7559334050519794E-3</v>
      </c>
      <c r="N249" s="146">
        <f t="shared" si="166"/>
        <v>855887.75824007858</v>
      </c>
      <c r="O249" s="30">
        <v>3926</v>
      </c>
      <c r="P249" s="30">
        <v>3329</v>
      </c>
      <c r="Q249" s="30">
        <f t="shared" si="210"/>
        <v>5590.5</v>
      </c>
      <c r="R249" s="28">
        <f t="shared" si="167"/>
        <v>5.6193158516874529E-3</v>
      </c>
      <c r="S249" s="148">
        <f t="shared" si="168"/>
        <v>711893.28828304342</v>
      </c>
      <c r="T249" s="150">
        <f t="shared" si="169"/>
        <v>1567781.0465231221</v>
      </c>
      <c r="U249" s="1">
        <f t="shared" si="170"/>
        <v>37.806097241870361</v>
      </c>
      <c r="V249" s="151">
        <v>191618136.00999701</v>
      </c>
      <c r="W249" s="40">
        <f t="shared" si="171"/>
        <v>8.9745052154681311</v>
      </c>
      <c r="X249" s="28">
        <f t="shared" si="172"/>
        <v>6.4185135560135987E-3</v>
      </c>
      <c r="Y249" s="67">
        <f t="shared" si="173"/>
        <v>4620.7561313269434</v>
      </c>
      <c r="Z249" s="148">
        <f t="shared" si="174"/>
        <v>3862445.747275495</v>
      </c>
      <c r="AA249" s="152">
        <v>58411341.3961</v>
      </c>
      <c r="AB249" s="40">
        <f t="shared" si="175"/>
        <v>29.440822961734263</v>
      </c>
      <c r="AC249" s="40">
        <f t="shared" si="176"/>
        <v>5.8223532036769223E-3</v>
      </c>
      <c r="AD249" s="72">
        <f t="shared" si="177"/>
        <v>1408.5543754635994</v>
      </c>
      <c r="AE249" s="146">
        <f t="shared" si="178"/>
        <v>2065319.550237427</v>
      </c>
      <c r="AF249" s="150">
        <f t="shared" si="179"/>
        <v>5927765.2975129224</v>
      </c>
      <c r="AG249" s="45">
        <f t="shared" si="180"/>
        <v>142.94449582852064</v>
      </c>
      <c r="AH249" s="25">
        <v>7999.5214999999998</v>
      </c>
      <c r="AI249" s="28">
        <f t="shared" si="181"/>
        <v>8.5746727178898953E-3</v>
      </c>
      <c r="AJ249" s="146">
        <f t="shared" si="182"/>
        <v>1629460.719557985</v>
      </c>
      <c r="AK249" s="150">
        <f t="shared" si="183"/>
        <v>1629460.719557985</v>
      </c>
      <c r="AL249" s="1">
        <f t="shared" si="184"/>
        <v>39.293465469579324</v>
      </c>
      <c r="AM249" s="50">
        <v>7459.3888888888887</v>
      </c>
      <c r="AN249" s="28">
        <f t="shared" si="185"/>
        <v>7.5025451960890619E-3</v>
      </c>
      <c r="AO249" s="146">
        <f t="shared" si="186"/>
        <v>237612.45204249967</v>
      </c>
      <c r="AP249" s="75">
        <v>55</v>
      </c>
      <c r="AQ249" s="28">
        <f t="shared" si="187"/>
        <v>6.9249171108406388E-3</v>
      </c>
      <c r="AR249" s="148">
        <f t="shared" si="188"/>
        <v>657977.32400721824</v>
      </c>
      <c r="AS249" s="25">
        <v>370.91666666666669</v>
      </c>
      <c r="AT249" s="56">
        <f t="shared" si="189"/>
        <v>8.5437765373423159E-3</v>
      </c>
      <c r="AU249" s="146">
        <f t="shared" si="190"/>
        <v>1082383.9296553626</v>
      </c>
      <c r="AV249" s="77">
        <v>204.61111111111111</v>
      </c>
      <c r="AW249" s="28">
        <f t="shared" si="191"/>
        <v>5.2978932135757271E-3</v>
      </c>
      <c r="AX249" s="148">
        <f t="shared" si="192"/>
        <v>671173.27452812099</v>
      </c>
      <c r="AY249" s="59">
        <v>880</v>
      </c>
      <c r="AZ249" s="28">
        <f t="shared" si="193"/>
        <v>9.2281879194630878E-3</v>
      </c>
      <c r="BA249" s="148">
        <f t="shared" si="194"/>
        <v>876824.70353020134</v>
      </c>
      <c r="BB249" s="150">
        <f t="shared" si="195"/>
        <v>3525971.683763403</v>
      </c>
      <c r="BC249" s="45">
        <f t="shared" si="196"/>
        <v>85.026687013513779</v>
      </c>
      <c r="BD249" s="155">
        <f t="shared" si="197"/>
        <v>16145836.406128485</v>
      </c>
      <c r="BE249" s="146">
        <v>6729364</v>
      </c>
      <c r="BF249" s="146">
        <f t="shared" si="198"/>
        <v>0</v>
      </c>
      <c r="BG249" s="146">
        <f t="shared" si="199"/>
        <v>9416472.4061284848</v>
      </c>
      <c r="BH249" s="56">
        <f t="shared" si="200"/>
        <v>5.5685180139989224E-3</v>
      </c>
      <c r="BI249" s="1">
        <f t="shared" si="201"/>
        <v>-4855.7786873009718</v>
      </c>
      <c r="BJ249" s="155">
        <f t="shared" si="202"/>
        <v>16140980.627441185</v>
      </c>
      <c r="BK249" s="63">
        <v>8</v>
      </c>
      <c r="BL249" s="1">
        <f t="shared" si="203"/>
        <v>0</v>
      </c>
      <c r="BM249" s="106">
        <v>944.58</v>
      </c>
      <c r="BN249" s="21">
        <f t="shared" si="204"/>
        <v>0</v>
      </c>
      <c r="BO249" s="150">
        <f t="shared" si="205"/>
        <v>16140980.627441185</v>
      </c>
      <c r="BP249" s="146">
        <f t="shared" si="206"/>
        <v>16140980.627441185</v>
      </c>
      <c r="BQ249" s="56">
        <f t="shared" si="207"/>
        <v>5.167340421195662E-3</v>
      </c>
      <c r="BR249" s="158">
        <f t="shared" si="208"/>
        <v>33632.960285731991</v>
      </c>
      <c r="BS249" s="159">
        <f t="shared" si="211"/>
        <v>16174614</v>
      </c>
      <c r="BT249" s="66">
        <f t="shared" si="209"/>
        <v>390.04109093539751</v>
      </c>
      <c r="BU249" s="160"/>
    </row>
    <row r="250" spans="1:73" ht="15.6" x14ac:dyDescent="0.3">
      <c r="A250" s="2" t="s">
        <v>468</v>
      </c>
      <c r="B250" s="8" t="s">
        <v>169</v>
      </c>
      <c r="C250" s="138">
        <v>2063</v>
      </c>
      <c r="D250" s="142">
        <v>0</v>
      </c>
      <c r="E250" s="143">
        <v>0</v>
      </c>
      <c r="F250" s="144">
        <v>0</v>
      </c>
      <c r="G250" s="143">
        <v>0</v>
      </c>
      <c r="H250" s="143">
        <v>0</v>
      </c>
      <c r="I250" s="144">
        <v>0</v>
      </c>
      <c r="J250" s="143">
        <f t="shared" si="163"/>
        <v>0</v>
      </c>
      <c r="K250" s="33">
        <f t="shared" si="164"/>
        <v>0</v>
      </c>
      <c r="L250" s="25">
        <v>826</v>
      </c>
      <c r="M250" s="28">
        <f t="shared" si="165"/>
        <v>2.5417449294342677E-4</v>
      </c>
      <c r="N250" s="146">
        <f t="shared" si="166"/>
        <v>32200.559704227049</v>
      </c>
      <c r="O250" s="30">
        <v>0</v>
      </c>
      <c r="P250" s="30">
        <v>157</v>
      </c>
      <c r="Q250" s="30">
        <f t="shared" si="210"/>
        <v>78.5</v>
      </c>
      <c r="R250" s="28">
        <f t="shared" si="167"/>
        <v>7.8904622906263315E-5</v>
      </c>
      <c r="S250" s="148">
        <f t="shared" si="168"/>
        <v>9996.1762150467603</v>
      </c>
      <c r="T250" s="150">
        <f t="shared" si="169"/>
        <v>42196.735919273808</v>
      </c>
      <c r="U250" s="1">
        <f t="shared" si="170"/>
        <v>20.454064914820073</v>
      </c>
      <c r="V250" s="151">
        <v>9113009.0300000105</v>
      </c>
      <c r="W250" s="40">
        <f t="shared" si="171"/>
        <v>0.46702126443519998</v>
      </c>
      <c r="X250" s="28">
        <f t="shared" si="172"/>
        <v>3.3401087243867424E-4</v>
      </c>
      <c r="Y250" s="67">
        <f t="shared" si="173"/>
        <v>4417.3577460009747</v>
      </c>
      <c r="Z250" s="148">
        <f t="shared" si="174"/>
        <v>200996.51773514177</v>
      </c>
      <c r="AA250" s="152">
        <v>2616887.5823999997</v>
      </c>
      <c r="AB250" s="40">
        <f t="shared" si="175"/>
        <v>1.6263476614829462</v>
      </c>
      <c r="AC250" s="40">
        <f t="shared" si="176"/>
        <v>3.216340293691948E-4</v>
      </c>
      <c r="AD250" s="72">
        <f t="shared" si="177"/>
        <v>1268.4864674745515</v>
      </c>
      <c r="AE250" s="146">
        <f t="shared" si="178"/>
        <v>114090.81957761232</v>
      </c>
      <c r="AF250" s="150">
        <f t="shared" si="179"/>
        <v>315087.33731275407</v>
      </c>
      <c r="AG250" s="45">
        <f t="shared" si="180"/>
        <v>152.73259200812123</v>
      </c>
      <c r="AH250" s="25">
        <v>867.26300000000003</v>
      </c>
      <c r="AI250" s="28">
        <f t="shared" si="181"/>
        <v>9.2961765092266396E-4</v>
      </c>
      <c r="AJ250" s="146">
        <f t="shared" si="182"/>
        <v>176656.94029649359</v>
      </c>
      <c r="AK250" s="150">
        <f t="shared" si="183"/>
        <v>176656.94029649359</v>
      </c>
      <c r="AL250" s="1">
        <f t="shared" si="184"/>
        <v>85.631090788411825</v>
      </c>
      <c r="AM250" s="50">
        <v>304.27777777777777</v>
      </c>
      <c r="AN250" s="28">
        <f t="shared" si="185"/>
        <v>3.0603817738256628E-4</v>
      </c>
      <c r="AO250" s="146">
        <f t="shared" si="186"/>
        <v>9692.5083216287494</v>
      </c>
      <c r="AP250" s="75">
        <v>1</v>
      </c>
      <c r="AQ250" s="28">
        <f t="shared" si="187"/>
        <v>1.2590758383346616E-4</v>
      </c>
      <c r="AR250" s="148">
        <f t="shared" si="188"/>
        <v>11963.224072858515</v>
      </c>
      <c r="AS250" s="25">
        <v>17</v>
      </c>
      <c r="AT250" s="56">
        <f t="shared" si="189"/>
        <v>3.9158175996805941E-4</v>
      </c>
      <c r="AU250" s="146">
        <f t="shared" si="190"/>
        <v>49608.250202133</v>
      </c>
      <c r="AV250" s="77">
        <v>14.722222222222221</v>
      </c>
      <c r="AW250" s="28">
        <f t="shared" si="191"/>
        <v>3.8119514026542696E-4</v>
      </c>
      <c r="AX250" s="148">
        <f t="shared" si="192"/>
        <v>48292.402321464033</v>
      </c>
      <c r="AY250" s="59">
        <v>26</v>
      </c>
      <c r="AZ250" s="28">
        <f t="shared" si="193"/>
        <v>2.7265100671140937E-4</v>
      </c>
      <c r="BA250" s="148">
        <f t="shared" si="194"/>
        <v>25906.184422483217</v>
      </c>
      <c r="BB250" s="150">
        <f t="shared" si="195"/>
        <v>145462.56934056751</v>
      </c>
      <c r="BC250" s="45">
        <f t="shared" si="196"/>
        <v>70.510212961981338</v>
      </c>
      <c r="BD250" s="155">
        <f t="shared" si="197"/>
        <v>679403.58286908898</v>
      </c>
      <c r="BE250" s="146">
        <v>254026</v>
      </c>
      <c r="BF250" s="146">
        <f t="shared" si="198"/>
        <v>0</v>
      </c>
      <c r="BG250" s="146">
        <f t="shared" si="199"/>
        <v>425377.58286908898</v>
      </c>
      <c r="BH250" s="56">
        <f t="shared" si="200"/>
        <v>2.5155096630625871E-4</v>
      </c>
      <c r="BI250" s="1">
        <f t="shared" si="201"/>
        <v>-219.35384206160032</v>
      </c>
      <c r="BJ250" s="155">
        <f t="shared" si="202"/>
        <v>679184.22902702738</v>
      </c>
      <c r="BK250" s="63">
        <v>7</v>
      </c>
      <c r="BL250" s="1">
        <f t="shared" si="203"/>
        <v>0</v>
      </c>
      <c r="BM250" s="106">
        <v>1400</v>
      </c>
      <c r="BN250" s="21">
        <f t="shared" si="204"/>
        <v>0</v>
      </c>
      <c r="BO250" s="150">
        <f t="shared" si="205"/>
        <v>679184.22902702738</v>
      </c>
      <c r="BP250" s="146">
        <f t="shared" si="206"/>
        <v>679184.22902702738</v>
      </c>
      <c r="BQ250" s="56">
        <f t="shared" si="207"/>
        <v>2.1743264558061369E-4</v>
      </c>
      <c r="BR250" s="158">
        <f t="shared" si="208"/>
        <v>1415.2161339396137</v>
      </c>
      <c r="BS250" s="159">
        <f t="shared" si="211"/>
        <v>680599</v>
      </c>
      <c r="BT250" s="66">
        <f t="shared" si="209"/>
        <v>329.90741638390693</v>
      </c>
      <c r="BU250" s="160"/>
    </row>
    <row r="251" spans="1:73" ht="15.6" x14ac:dyDescent="0.3">
      <c r="A251" s="2" t="s">
        <v>323</v>
      </c>
      <c r="B251" s="8" t="s">
        <v>24</v>
      </c>
      <c r="C251" s="138">
        <v>18826</v>
      </c>
      <c r="D251" s="142">
        <v>0</v>
      </c>
      <c r="E251" s="143">
        <v>0</v>
      </c>
      <c r="F251" s="144">
        <v>0</v>
      </c>
      <c r="G251" s="143">
        <v>0</v>
      </c>
      <c r="H251" s="143">
        <v>0</v>
      </c>
      <c r="I251" s="144">
        <v>0</v>
      </c>
      <c r="J251" s="143">
        <f t="shared" si="163"/>
        <v>0</v>
      </c>
      <c r="K251" s="33">
        <f t="shared" si="164"/>
        <v>0</v>
      </c>
      <c r="L251" s="25">
        <v>4385</v>
      </c>
      <c r="M251" s="28">
        <f t="shared" si="165"/>
        <v>1.3493403771875623E-3</v>
      </c>
      <c r="N251" s="146">
        <f t="shared" si="166"/>
        <v>170943.64927728285</v>
      </c>
      <c r="O251" s="30">
        <v>1599</v>
      </c>
      <c r="P251" s="30">
        <v>317</v>
      </c>
      <c r="Q251" s="30">
        <f t="shared" si="210"/>
        <v>1757.5</v>
      </c>
      <c r="R251" s="28">
        <f t="shared" si="167"/>
        <v>1.7665589141115641E-3</v>
      </c>
      <c r="S251" s="148">
        <f t="shared" si="168"/>
        <v>223799.74137509149</v>
      </c>
      <c r="T251" s="150">
        <f t="shared" si="169"/>
        <v>394743.39065237436</v>
      </c>
      <c r="U251" s="1">
        <f t="shared" si="170"/>
        <v>20.967990579643811</v>
      </c>
      <c r="V251" s="151">
        <v>111654458.03000011</v>
      </c>
      <c r="W251" s="40">
        <f t="shared" si="171"/>
        <v>3.1742420522499191</v>
      </c>
      <c r="X251" s="28">
        <f t="shared" si="172"/>
        <v>2.2701993205507072E-3</v>
      </c>
      <c r="Y251" s="67">
        <f t="shared" si="173"/>
        <v>5930.8646568575432</v>
      </c>
      <c r="Z251" s="148">
        <f t="shared" si="174"/>
        <v>1366129.6551930534</v>
      </c>
      <c r="AA251" s="152">
        <v>22554296.151099999</v>
      </c>
      <c r="AB251" s="40">
        <f t="shared" si="175"/>
        <v>15.71400293875784</v>
      </c>
      <c r="AC251" s="40">
        <f t="shared" si="176"/>
        <v>3.1076738402313927E-3</v>
      </c>
      <c r="AD251" s="72">
        <f t="shared" si="177"/>
        <v>1198.0397403112715</v>
      </c>
      <c r="AE251" s="146">
        <f t="shared" si="178"/>
        <v>1102361.7622403977</v>
      </c>
      <c r="AF251" s="150">
        <f t="shared" si="179"/>
        <v>2468491.4174334509</v>
      </c>
      <c r="AG251" s="45">
        <f t="shared" si="180"/>
        <v>131.12139686781319</v>
      </c>
      <c r="AH251" s="25">
        <v>1480.7609</v>
      </c>
      <c r="AI251" s="28">
        <f t="shared" si="181"/>
        <v>1.5872249472606691E-3</v>
      </c>
      <c r="AJ251" s="146">
        <f t="shared" si="182"/>
        <v>301623.25604191818</v>
      </c>
      <c r="AK251" s="150">
        <f t="shared" si="183"/>
        <v>301623.25604191818</v>
      </c>
      <c r="AL251" s="1">
        <f t="shared" si="184"/>
        <v>16.021632637943174</v>
      </c>
      <c r="AM251" s="50">
        <v>1829.6111111111111</v>
      </c>
      <c r="AN251" s="28">
        <f t="shared" si="185"/>
        <v>1.8401963293299352E-3</v>
      </c>
      <c r="AO251" s="146">
        <f t="shared" si="186"/>
        <v>58280.696833339352</v>
      </c>
      <c r="AP251" s="75">
        <v>9.3333333333333339</v>
      </c>
      <c r="AQ251" s="28">
        <f t="shared" si="187"/>
        <v>1.1751374491123508E-3</v>
      </c>
      <c r="AR251" s="148">
        <f t="shared" si="188"/>
        <v>111656.75801334612</v>
      </c>
      <c r="AS251" s="25">
        <v>101</v>
      </c>
      <c r="AT251" s="56">
        <f t="shared" si="189"/>
        <v>2.3264563386337649E-3</v>
      </c>
      <c r="AU251" s="146">
        <f t="shared" si="190"/>
        <v>294731.36884796666</v>
      </c>
      <c r="AV251" s="77">
        <v>55.388888888888886</v>
      </c>
      <c r="AW251" s="28">
        <f t="shared" si="191"/>
        <v>1.4341568107344555E-3</v>
      </c>
      <c r="AX251" s="148">
        <f t="shared" si="192"/>
        <v>181688.77401697979</v>
      </c>
      <c r="AY251" s="59">
        <v>114</v>
      </c>
      <c r="AZ251" s="28">
        <f t="shared" si="193"/>
        <v>1.1954697986577181E-3</v>
      </c>
      <c r="BA251" s="148">
        <f t="shared" si="194"/>
        <v>113588.65477550334</v>
      </c>
      <c r="BB251" s="150">
        <f t="shared" si="195"/>
        <v>759946.25248713535</v>
      </c>
      <c r="BC251" s="45">
        <f t="shared" si="196"/>
        <v>40.366846514774004</v>
      </c>
      <c r="BD251" s="155">
        <f t="shared" si="197"/>
        <v>3924804.3166148784</v>
      </c>
      <c r="BE251" s="146">
        <v>2121048</v>
      </c>
      <c r="BF251" s="146">
        <f t="shared" si="198"/>
        <v>0</v>
      </c>
      <c r="BG251" s="146">
        <f t="shared" si="199"/>
        <v>1803756.3166148784</v>
      </c>
      <c r="BH251" s="56">
        <f t="shared" si="200"/>
        <v>1.0666679738154635E-3</v>
      </c>
      <c r="BI251" s="1">
        <f t="shared" si="201"/>
        <v>-930.14040731459875</v>
      </c>
      <c r="BJ251" s="155">
        <f t="shared" si="202"/>
        <v>3923874.1762075638</v>
      </c>
      <c r="BK251" s="63">
        <v>6.5</v>
      </c>
      <c r="BL251" s="1">
        <f t="shared" si="203"/>
        <v>0</v>
      </c>
      <c r="BM251" s="106">
        <v>755</v>
      </c>
      <c r="BN251" s="21">
        <f t="shared" si="204"/>
        <v>0</v>
      </c>
      <c r="BO251" s="150">
        <f t="shared" si="205"/>
        <v>3923874.1762075638</v>
      </c>
      <c r="BP251" s="146">
        <f t="shared" si="206"/>
        <v>3923874.1762075638</v>
      </c>
      <c r="BQ251" s="56">
        <f t="shared" si="207"/>
        <v>1.2561810280555122E-3</v>
      </c>
      <c r="BR251" s="158">
        <f t="shared" si="208"/>
        <v>8176.1763662756866</v>
      </c>
      <c r="BS251" s="159">
        <f t="shared" si="211"/>
        <v>3932050</v>
      </c>
      <c r="BT251" s="66">
        <f t="shared" si="209"/>
        <v>208.86274301497929</v>
      </c>
      <c r="BU251" s="160"/>
    </row>
    <row r="252" spans="1:73" ht="15.6" x14ac:dyDescent="0.3">
      <c r="A252" s="2" t="s">
        <v>483</v>
      </c>
      <c r="B252" s="8" t="s">
        <v>184</v>
      </c>
      <c r="C252" s="138">
        <v>11677</v>
      </c>
      <c r="D252" s="142">
        <v>0</v>
      </c>
      <c r="E252" s="143">
        <v>0</v>
      </c>
      <c r="F252" s="144">
        <v>0</v>
      </c>
      <c r="G252" s="143">
        <v>0</v>
      </c>
      <c r="H252" s="143">
        <v>0</v>
      </c>
      <c r="I252" s="144">
        <v>0</v>
      </c>
      <c r="J252" s="143">
        <f t="shared" si="163"/>
        <v>0</v>
      </c>
      <c r="K252" s="33">
        <f t="shared" si="164"/>
        <v>0</v>
      </c>
      <c r="L252" s="25">
        <v>6117</v>
      </c>
      <c r="M252" s="28">
        <f t="shared" si="165"/>
        <v>1.8823067473788639E-3</v>
      </c>
      <c r="N252" s="146">
        <f t="shared" si="166"/>
        <v>238463.46696217539</v>
      </c>
      <c r="O252" s="30">
        <v>63</v>
      </c>
      <c r="P252" s="30">
        <v>330</v>
      </c>
      <c r="Q252" s="30">
        <f t="shared" si="210"/>
        <v>228</v>
      </c>
      <c r="R252" s="28">
        <f t="shared" si="167"/>
        <v>2.2917521047933803E-4</v>
      </c>
      <c r="S252" s="148">
        <f t="shared" si="168"/>
        <v>29033.479962174028</v>
      </c>
      <c r="T252" s="150">
        <f t="shared" si="169"/>
        <v>267496.94692434941</v>
      </c>
      <c r="U252" s="1">
        <f t="shared" si="170"/>
        <v>22.908019775999779</v>
      </c>
      <c r="V252" s="151">
        <v>46491240.429999992</v>
      </c>
      <c r="W252" s="40">
        <f t="shared" si="171"/>
        <v>2.9328606365171148</v>
      </c>
      <c r="X252" s="28">
        <f t="shared" si="172"/>
        <v>2.0975647460696068E-3</v>
      </c>
      <c r="Y252" s="67">
        <f t="shared" si="173"/>
        <v>3981.4370497559298</v>
      </c>
      <c r="Z252" s="148">
        <f t="shared" si="174"/>
        <v>1262243.9701012904</v>
      </c>
      <c r="AA252" s="152">
        <v>14463940.0745</v>
      </c>
      <c r="AB252" s="40">
        <f t="shared" si="175"/>
        <v>9.4270529535994037</v>
      </c>
      <c r="AC252" s="40">
        <f t="shared" si="176"/>
        <v>1.8643375573081545E-3</v>
      </c>
      <c r="AD252" s="72">
        <f t="shared" si="177"/>
        <v>1238.6691851074763</v>
      </c>
      <c r="AE252" s="146">
        <f t="shared" si="178"/>
        <v>661322.43624773389</v>
      </c>
      <c r="AF252" s="150">
        <f t="shared" si="179"/>
        <v>1923566.4063490243</v>
      </c>
      <c r="AG252" s="45">
        <f t="shared" si="180"/>
        <v>164.73121575310648</v>
      </c>
      <c r="AH252" s="25">
        <v>3396.9389999999999</v>
      </c>
      <c r="AI252" s="28">
        <f t="shared" si="181"/>
        <v>3.6411728086031378E-3</v>
      </c>
      <c r="AJ252" s="146">
        <f t="shared" si="182"/>
        <v>691938.71998901211</v>
      </c>
      <c r="AK252" s="150">
        <f t="shared" si="183"/>
        <v>691938.71998901211</v>
      </c>
      <c r="AL252" s="1">
        <f t="shared" si="184"/>
        <v>59.256548770147482</v>
      </c>
      <c r="AM252" s="50">
        <v>1801.1944444444443</v>
      </c>
      <c r="AN252" s="28">
        <f t="shared" si="185"/>
        <v>1.8116152579895695E-3</v>
      </c>
      <c r="AO252" s="146">
        <f t="shared" si="186"/>
        <v>57375.508225248588</v>
      </c>
      <c r="AP252" s="75">
        <v>13.666666666666666</v>
      </c>
      <c r="AQ252" s="28">
        <f t="shared" si="187"/>
        <v>1.7207369790573706E-3</v>
      </c>
      <c r="AR252" s="148">
        <f t="shared" si="188"/>
        <v>163497.39566239968</v>
      </c>
      <c r="AS252" s="25">
        <v>43.333333333333336</v>
      </c>
      <c r="AT252" s="56">
        <f t="shared" si="189"/>
        <v>9.9814958423230841E-4</v>
      </c>
      <c r="AU252" s="146">
        <f t="shared" si="190"/>
        <v>126452.40247602529</v>
      </c>
      <c r="AV252" s="77">
        <v>40.805555555555557</v>
      </c>
      <c r="AW252" s="28">
        <f t="shared" si="191"/>
        <v>1.0565578510375703E-3</v>
      </c>
      <c r="AX252" s="148">
        <f t="shared" si="192"/>
        <v>133851.96039666166</v>
      </c>
      <c r="AY252" s="59">
        <v>88</v>
      </c>
      <c r="AZ252" s="28">
        <f t="shared" si="193"/>
        <v>9.2281879194630872E-4</v>
      </c>
      <c r="BA252" s="148">
        <f t="shared" si="194"/>
        <v>87682.470353020122</v>
      </c>
      <c r="BB252" s="150">
        <f t="shared" si="195"/>
        <v>568859.73711335531</v>
      </c>
      <c r="BC252" s="45">
        <f t="shared" si="196"/>
        <v>48.716257353203332</v>
      </c>
      <c r="BD252" s="155">
        <f t="shared" si="197"/>
        <v>3451861.8103757408</v>
      </c>
      <c r="BE252" s="146">
        <v>1505626</v>
      </c>
      <c r="BF252" s="146">
        <f t="shared" si="198"/>
        <v>0</v>
      </c>
      <c r="BG252" s="146">
        <f t="shared" si="199"/>
        <v>1946235.8103757408</v>
      </c>
      <c r="BH252" s="56">
        <f t="shared" si="200"/>
        <v>1.1509245396942574E-3</v>
      </c>
      <c r="BI252" s="1">
        <f t="shared" si="201"/>
        <v>-1003.6126015017929</v>
      </c>
      <c r="BJ252" s="155">
        <f t="shared" si="202"/>
        <v>3450858.1977742389</v>
      </c>
      <c r="BK252" s="63">
        <v>8</v>
      </c>
      <c r="BL252" s="1">
        <f t="shared" si="203"/>
        <v>0</v>
      </c>
      <c r="BM252" s="106">
        <v>1150</v>
      </c>
      <c r="BN252" s="21">
        <f t="shared" si="204"/>
        <v>0</v>
      </c>
      <c r="BO252" s="150">
        <f t="shared" si="205"/>
        <v>3450858.1977742389</v>
      </c>
      <c r="BP252" s="146">
        <f t="shared" si="206"/>
        <v>3450858.1977742389</v>
      </c>
      <c r="BQ252" s="56">
        <f t="shared" si="207"/>
        <v>1.1047506632191587E-3</v>
      </c>
      <c r="BR252" s="158">
        <f t="shared" si="208"/>
        <v>7190.5530027163504</v>
      </c>
      <c r="BS252" s="159">
        <f t="shared" si="211"/>
        <v>3458049</v>
      </c>
      <c r="BT252" s="66">
        <f t="shared" si="209"/>
        <v>296.14190288601526</v>
      </c>
      <c r="BU252" s="160"/>
    </row>
    <row r="253" spans="1:73" ht="15.6" x14ac:dyDescent="0.3">
      <c r="A253" s="2" t="s">
        <v>390</v>
      </c>
      <c r="B253" s="8" t="s">
        <v>91</v>
      </c>
      <c r="C253" s="138">
        <v>12663</v>
      </c>
      <c r="D253" s="142">
        <v>0</v>
      </c>
      <c r="E253" s="143">
        <v>0</v>
      </c>
      <c r="F253" s="144">
        <v>0</v>
      </c>
      <c r="G253" s="143">
        <v>0</v>
      </c>
      <c r="H253" s="143">
        <v>0</v>
      </c>
      <c r="I253" s="144">
        <v>0</v>
      </c>
      <c r="J253" s="143">
        <f t="shared" si="163"/>
        <v>0</v>
      </c>
      <c r="K253" s="33">
        <f t="shared" si="164"/>
        <v>0</v>
      </c>
      <c r="L253" s="25">
        <v>7780</v>
      </c>
      <c r="M253" s="28">
        <f t="shared" si="165"/>
        <v>2.3940406236075793E-3</v>
      </c>
      <c r="N253" s="146">
        <f t="shared" si="166"/>
        <v>303293.40738363983</v>
      </c>
      <c r="O253" s="30">
        <v>0</v>
      </c>
      <c r="P253" s="30">
        <v>57</v>
      </c>
      <c r="Q253" s="30">
        <f t="shared" si="210"/>
        <v>28.5</v>
      </c>
      <c r="R253" s="28">
        <f t="shared" si="167"/>
        <v>2.8646901309917254E-5</v>
      </c>
      <c r="S253" s="148">
        <f t="shared" si="168"/>
        <v>3629.1849952717535</v>
      </c>
      <c r="T253" s="150">
        <f t="shared" si="169"/>
        <v>306922.59237891156</v>
      </c>
      <c r="U253" s="1">
        <f t="shared" si="170"/>
        <v>24.23774716725196</v>
      </c>
      <c r="V253" s="151">
        <v>79106230.480000094</v>
      </c>
      <c r="W253" s="40">
        <f t="shared" si="171"/>
        <v>2.0270409552701496</v>
      </c>
      <c r="X253" s="28">
        <f t="shared" si="172"/>
        <v>1.4497278164785764E-3</v>
      </c>
      <c r="Y253" s="67">
        <f t="shared" si="173"/>
        <v>6247.0370749427539</v>
      </c>
      <c r="Z253" s="148">
        <f t="shared" si="174"/>
        <v>872397.47810743784</v>
      </c>
      <c r="AA253" s="152">
        <v>27127636.083799999</v>
      </c>
      <c r="AB253" s="40">
        <f t="shared" si="175"/>
        <v>5.9110041326364691</v>
      </c>
      <c r="AC253" s="40">
        <f t="shared" si="176"/>
        <v>1.1689874937713407E-3</v>
      </c>
      <c r="AD253" s="72">
        <f t="shared" si="177"/>
        <v>2142.2756127142065</v>
      </c>
      <c r="AE253" s="146">
        <f t="shared" si="178"/>
        <v>414666.13934453635</v>
      </c>
      <c r="AF253" s="150">
        <f t="shared" si="179"/>
        <v>1287063.6174519742</v>
      </c>
      <c r="AG253" s="45">
        <f t="shared" si="180"/>
        <v>101.63970760893739</v>
      </c>
      <c r="AH253" s="25">
        <v>1178.894</v>
      </c>
      <c r="AI253" s="28">
        <f t="shared" si="181"/>
        <v>1.2636543597119017E-3</v>
      </c>
      <c r="AJ253" s="146">
        <f t="shared" si="182"/>
        <v>240134.54623787076</v>
      </c>
      <c r="AK253" s="150">
        <f t="shared" si="183"/>
        <v>240134.54623787076</v>
      </c>
      <c r="AL253" s="1">
        <f t="shared" si="184"/>
        <v>18.963479920861626</v>
      </c>
      <c r="AM253" s="50">
        <v>1023.4444444444445</v>
      </c>
      <c r="AN253" s="28">
        <f t="shared" si="185"/>
        <v>1.0293655840317027E-3</v>
      </c>
      <c r="AO253" s="146">
        <f t="shared" si="186"/>
        <v>32600.947288852443</v>
      </c>
      <c r="AP253" s="75">
        <v>2.6666666666666665</v>
      </c>
      <c r="AQ253" s="28">
        <f t="shared" si="187"/>
        <v>3.3575355688924305E-4</v>
      </c>
      <c r="AR253" s="148">
        <f t="shared" si="188"/>
        <v>31901.930860956032</v>
      </c>
      <c r="AS253" s="25">
        <v>50.333333333333336</v>
      </c>
      <c r="AT253" s="56">
        <f t="shared" si="189"/>
        <v>1.1593891324544504E-3</v>
      </c>
      <c r="AU253" s="146">
        <f t="shared" si="190"/>
        <v>146879.32902984475</v>
      </c>
      <c r="AV253" s="77">
        <v>29.555555555555557</v>
      </c>
      <c r="AW253" s="28">
        <f t="shared" si="191"/>
        <v>7.6526722498568745E-4</v>
      </c>
      <c r="AX253" s="148">
        <f t="shared" si="192"/>
        <v>96949.275603844784</v>
      </c>
      <c r="AY253" s="59">
        <v>79</v>
      </c>
      <c r="AZ253" s="28">
        <f t="shared" si="193"/>
        <v>8.284395973154362E-4</v>
      </c>
      <c r="BA253" s="148">
        <f t="shared" si="194"/>
        <v>78714.944976006707</v>
      </c>
      <c r="BB253" s="150">
        <f t="shared" si="195"/>
        <v>387046.4277595047</v>
      </c>
      <c r="BC253" s="45">
        <f t="shared" si="196"/>
        <v>30.565144733436366</v>
      </c>
      <c r="BD253" s="155">
        <f t="shared" si="197"/>
        <v>2221167.1838282612</v>
      </c>
      <c r="BE253" s="146">
        <v>1170642</v>
      </c>
      <c r="BF253" s="146">
        <f t="shared" si="198"/>
        <v>0</v>
      </c>
      <c r="BG253" s="146">
        <f t="shared" si="199"/>
        <v>1050525.1838282612</v>
      </c>
      <c r="BH253" s="56">
        <f t="shared" si="200"/>
        <v>6.2123777971249147E-4</v>
      </c>
      <c r="BI253" s="1">
        <f t="shared" si="201"/>
        <v>-541.72280001439458</v>
      </c>
      <c r="BJ253" s="155">
        <f t="shared" si="202"/>
        <v>2220625.4610282467</v>
      </c>
      <c r="BK253" s="63">
        <v>6.7</v>
      </c>
      <c r="BL253" s="1">
        <f t="shared" si="203"/>
        <v>0</v>
      </c>
      <c r="BM253" s="106">
        <v>661.21</v>
      </c>
      <c r="BN253" s="21">
        <f t="shared" si="204"/>
        <v>0</v>
      </c>
      <c r="BO253" s="150">
        <f t="shared" si="205"/>
        <v>2220625.4610282467</v>
      </c>
      <c r="BP253" s="146">
        <f t="shared" si="206"/>
        <v>2220625.4610282467</v>
      </c>
      <c r="BQ253" s="56">
        <f t="shared" si="207"/>
        <v>7.1090647897807376E-4</v>
      </c>
      <c r="BR253" s="158">
        <f t="shared" si="208"/>
        <v>4627.1171290097918</v>
      </c>
      <c r="BS253" s="159">
        <f t="shared" si="211"/>
        <v>2225253</v>
      </c>
      <c r="BT253" s="66">
        <f t="shared" si="209"/>
        <v>175.7287372660507</v>
      </c>
      <c r="BU253" s="160"/>
    </row>
    <row r="254" spans="1:73" ht="15.6" x14ac:dyDescent="0.3">
      <c r="A254" s="2" t="s">
        <v>552</v>
      </c>
      <c r="B254" s="8" t="s">
        <v>255</v>
      </c>
      <c r="C254" s="138">
        <v>19589</v>
      </c>
      <c r="D254" s="142">
        <v>0</v>
      </c>
      <c r="E254" s="143">
        <v>0</v>
      </c>
      <c r="F254" s="144">
        <v>0</v>
      </c>
      <c r="G254" s="143">
        <v>0</v>
      </c>
      <c r="H254" s="143">
        <v>0</v>
      </c>
      <c r="I254" s="144">
        <v>0</v>
      </c>
      <c r="J254" s="143">
        <f t="shared" si="163"/>
        <v>0</v>
      </c>
      <c r="K254" s="33">
        <f t="shared" si="164"/>
        <v>0</v>
      </c>
      <c r="L254" s="25">
        <v>4686</v>
      </c>
      <c r="M254" s="28">
        <f t="shared" si="165"/>
        <v>1.4419632856330483E-3</v>
      </c>
      <c r="N254" s="146">
        <f t="shared" si="166"/>
        <v>182677.75154238252</v>
      </c>
      <c r="O254" s="30">
        <v>497</v>
      </c>
      <c r="P254" s="30">
        <v>656.5</v>
      </c>
      <c r="Q254" s="30">
        <f t="shared" si="210"/>
        <v>825.25</v>
      </c>
      <c r="R254" s="28">
        <f t="shared" si="167"/>
        <v>8.2950369494769172E-4</v>
      </c>
      <c r="S254" s="148">
        <f t="shared" si="168"/>
        <v>105087.19008238649</v>
      </c>
      <c r="T254" s="150">
        <f t="shared" si="169"/>
        <v>287764.94162476901</v>
      </c>
      <c r="U254" s="1">
        <f t="shared" si="170"/>
        <v>14.690129237060034</v>
      </c>
      <c r="V254" s="151">
        <v>102303655.38000101</v>
      </c>
      <c r="W254" s="40">
        <f t="shared" si="171"/>
        <v>3.7508818191750932</v>
      </c>
      <c r="X254" s="28">
        <f t="shared" si="172"/>
        <v>2.6826087038074632E-3</v>
      </c>
      <c r="Y254" s="67">
        <f t="shared" si="173"/>
        <v>5222.505251927153</v>
      </c>
      <c r="Z254" s="148">
        <f t="shared" si="174"/>
        <v>1614303.761953979</v>
      </c>
      <c r="AA254" s="152">
        <v>18737542.560799997</v>
      </c>
      <c r="AB254" s="40">
        <f t="shared" si="175"/>
        <v>20.479148733344719</v>
      </c>
      <c r="AC254" s="40">
        <f t="shared" si="176"/>
        <v>4.0500510937192214E-3</v>
      </c>
      <c r="AD254" s="72">
        <f t="shared" si="177"/>
        <v>956.53389967839075</v>
      </c>
      <c r="AE254" s="146">
        <f t="shared" si="178"/>
        <v>1436644.1558434402</v>
      </c>
      <c r="AF254" s="150">
        <f t="shared" si="179"/>
        <v>3050947.9177974192</v>
      </c>
      <c r="AG254" s="45">
        <f t="shared" si="180"/>
        <v>155.74801765263257</v>
      </c>
      <c r="AH254" s="25">
        <v>3175.0623000000001</v>
      </c>
      <c r="AI254" s="28">
        <f t="shared" si="181"/>
        <v>3.4033435726637832E-3</v>
      </c>
      <c r="AJ254" s="146">
        <f t="shared" si="182"/>
        <v>646743.5958512557</v>
      </c>
      <c r="AK254" s="150">
        <f t="shared" si="183"/>
        <v>646743.5958512557</v>
      </c>
      <c r="AL254" s="1">
        <f t="shared" si="184"/>
        <v>33.015651429437732</v>
      </c>
      <c r="AM254" s="50">
        <v>2376.4166666666665</v>
      </c>
      <c r="AN254" s="28">
        <f t="shared" si="185"/>
        <v>2.3901654293642439E-3</v>
      </c>
      <c r="AO254" s="146">
        <f t="shared" si="186"/>
        <v>75698.720049631287</v>
      </c>
      <c r="AP254" s="75">
        <v>17.333333333333332</v>
      </c>
      <c r="AQ254" s="28">
        <f t="shared" si="187"/>
        <v>2.1823981197800798E-3</v>
      </c>
      <c r="AR254" s="148">
        <f t="shared" si="188"/>
        <v>207362.55059621422</v>
      </c>
      <c r="AS254" s="25">
        <v>96.25</v>
      </c>
      <c r="AT254" s="56">
        <f t="shared" si="189"/>
        <v>2.2170437880544543E-3</v>
      </c>
      <c r="AU254" s="146">
        <f t="shared" si="190"/>
        <v>280870.24011501775</v>
      </c>
      <c r="AV254" s="77">
        <v>102.58333333333333</v>
      </c>
      <c r="AW254" s="28">
        <f t="shared" si="191"/>
        <v>2.656138967924947E-3</v>
      </c>
      <c r="AX254" s="148">
        <f t="shared" si="192"/>
        <v>336497.81466635223</v>
      </c>
      <c r="AY254" s="59">
        <v>122</v>
      </c>
      <c r="AZ254" s="28">
        <f t="shared" si="193"/>
        <v>1.2793624161073825E-3</v>
      </c>
      <c r="BA254" s="148">
        <f t="shared" si="194"/>
        <v>121559.78844395973</v>
      </c>
      <c r="BB254" s="150">
        <f t="shared" si="195"/>
        <v>1021989.1138711752</v>
      </c>
      <c r="BC254" s="45">
        <f t="shared" si="196"/>
        <v>52.171581697441177</v>
      </c>
      <c r="BD254" s="155">
        <f t="shared" si="197"/>
        <v>5007445.5691446187</v>
      </c>
      <c r="BE254" s="146">
        <v>2312641</v>
      </c>
      <c r="BF254" s="146">
        <f t="shared" si="198"/>
        <v>0</v>
      </c>
      <c r="BG254" s="146">
        <f t="shared" si="199"/>
        <v>2694804.5691446187</v>
      </c>
      <c r="BH254" s="56">
        <f t="shared" si="200"/>
        <v>1.5935975958175244E-3</v>
      </c>
      <c r="BI254" s="1">
        <f t="shared" si="201"/>
        <v>-1389.6259691450286</v>
      </c>
      <c r="BJ254" s="155">
        <f t="shared" si="202"/>
        <v>5006055.9431754733</v>
      </c>
      <c r="BK254" s="63">
        <v>8</v>
      </c>
      <c r="BL254" s="1">
        <f t="shared" si="203"/>
        <v>0</v>
      </c>
      <c r="BM254" s="106">
        <v>976</v>
      </c>
      <c r="BN254" s="21">
        <f t="shared" si="204"/>
        <v>0</v>
      </c>
      <c r="BO254" s="150">
        <f t="shared" si="205"/>
        <v>5006055.9431754733</v>
      </c>
      <c r="BP254" s="146">
        <f t="shared" si="206"/>
        <v>5006055.9431754733</v>
      </c>
      <c r="BQ254" s="56">
        <f t="shared" si="207"/>
        <v>1.6026284785919001E-3</v>
      </c>
      <c r="BR254" s="158">
        <f t="shared" si="208"/>
        <v>10431.118443865242</v>
      </c>
      <c r="BS254" s="159">
        <f t="shared" si="211"/>
        <v>5016487</v>
      </c>
      <c r="BT254" s="66">
        <f t="shared" si="209"/>
        <v>256.08693654602075</v>
      </c>
      <c r="BU254" s="160"/>
    </row>
    <row r="255" spans="1:73" ht="15.6" x14ac:dyDescent="0.3">
      <c r="A255" s="2" t="s">
        <v>553</v>
      </c>
      <c r="B255" s="8" t="s">
        <v>256</v>
      </c>
      <c r="C255" s="138">
        <v>31271</v>
      </c>
      <c r="D255" s="142">
        <v>0</v>
      </c>
      <c r="E255" s="143">
        <v>0</v>
      </c>
      <c r="F255" s="144">
        <v>0</v>
      </c>
      <c r="G255" s="143">
        <v>0</v>
      </c>
      <c r="H255" s="143">
        <v>0</v>
      </c>
      <c r="I255" s="144">
        <v>0</v>
      </c>
      <c r="J255" s="143">
        <f t="shared" si="163"/>
        <v>0</v>
      </c>
      <c r="K255" s="33">
        <f t="shared" si="164"/>
        <v>0</v>
      </c>
      <c r="L255" s="25">
        <v>13679</v>
      </c>
      <c r="M255" s="28">
        <f t="shared" si="165"/>
        <v>4.2092649987568219E-3</v>
      </c>
      <c r="N255" s="146">
        <f t="shared" si="166"/>
        <v>533258.4215425204</v>
      </c>
      <c r="O255" s="30">
        <v>301</v>
      </c>
      <c r="P255" s="30">
        <v>1640</v>
      </c>
      <c r="Q255" s="30">
        <f t="shared" si="210"/>
        <v>1121</v>
      </c>
      <c r="R255" s="28">
        <f t="shared" si="167"/>
        <v>1.1267781181900788E-3</v>
      </c>
      <c r="S255" s="148">
        <f t="shared" si="168"/>
        <v>142747.94314735566</v>
      </c>
      <c r="T255" s="150">
        <f t="shared" si="169"/>
        <v>676006.36468987609</v>
      </c>
      <c r="U255" s="1">
        <f t="shared" si="170"/>
        <v>21.61767659140661</v>
      </c>
      <c r="V255" s="151">
        <v>162722626.56000099</v>
      </c>
      <c r="W255" s="40">
        <f t="shared" si="171"/>
        <v>6.009462000906348</v>
      </c>
      <c r="X255" s="28">
        <f t="shared" si="172"/>
        <v>4.2979320186571426E-3</v>
      </c>
      <c r="Y255" s="67">
        <f t="shared" si="173"/>
        <v>5203.6272124332763</v>
      </c>
      <c r="Z255" s="148">
        <f t="shared" si="174"/>
        <v>2586351.0457165251</v>
      </c>
      <c r="AA255" s="152">
        <v>38071397.850499995</v>
      </c>
      <c r="AB255" s="40">
        <f t="shared" si="175"/>
        <v>25.685304354727219</v>
      </c>
      <c r="AC255" s="40">
        <f t="shared" si="176"/>
        <v>5.0796444885912043E-3</v>
      </c>
      <c r="AD255" s="72">
        <f t="shared" si="177"/>
        <v>1217.466593665057</v>
      </c>
      <c r="AE255" s="146">
        <f t="shared" si="178"/>
        <v>1801864.0751505587</v>
      </c>
      <c r="AF255" s="150">
        <f t="shared" si="179"/>
        <v>4388215.1208670838</v>
      </c>
      <c r="AG255" s="45">
        <f t="shared" si="180"/>
        <v>140.32858305993039</v>
      </c>
      <c r="AH255" s="25">
        <v>2340.6491999999998</v>
      </c>
      <c r="AI255" s="28">
        <f t="shared" si="181"/>
        <v>2.5089376705082684E-3</v>
      </c>
      <c r="AJ255" s="146">
        <f t="shared" si="182"/>
        <v>476778.00849273568</v>
      </c>
      <c r="AK255" s="150">
        <f t="shared" si="183"/>
        <v>476778.00849273568</v>
      </c>
      <c r="AL255" s="1">
        <f t="shared" si="184"/>
        <v>15.246650522616344</v>
      </c>
      <c r="AM255" s="50">
        <v>4858</v>
      </c>
      <c r="AN255" s="28">
        <f t="shared" si="185"/>
        <v>4.8861059673253838E-3</v>
      </c>
      <c r="AO255" s="146">
        <f t="shared" si="186"/>
        <v>154747.43430281259</v>
      </c>
      <c r="AP255" s="75">
        <v>33</v>
      </c>
      <c r="AQ255" s="28">
        <f t="shared" si="187"/>
        <v>4.1549502665043829E-3</v>
      </c>
      <c r="AR255" s="148">
        <f t="shared" si="188"/>
        <v>394786.39440433093</v>
      </c>
      <c r="AS255" s="25">
        <v>196</v>
      </c>
      <c r="AT255" s="56">
        <f t="shared" si="189"/>
        <v>4.5147073502199795E-3</v>
      </c>
      <c r="AU255" s="146">
        <f t="shared" si="190"/>
        <v>571953.94350694516</v>
      </c>
      <c r="AV255" s="77">
        <v>135</v>
      </c>
      <c r="AW255" s="28">
        <f t="shared" si="191"/>
        <v>3.4954875126225948E-3</v>
      </c>
      <c r="AX255" s="148">
        <f t="shared" si="192"/>
        <v>442832.21751380229</v>
      </c>
      <c r="AY255" s="59">
        <v>520</v>
      </c>
      <c r="AZ255" s="28">
        <f t="shared" si="193"/>
        <v>5.4530201342281879E-3</v>
      </c>
      <c r="BA255" s="148">
        <f t="shared" si="194"/>
        <v>518123.68844966439</v>
      </c>
      <c r="BB255" s="150">
        <f t="shared" si="195"/>
        <v>2082443.6781775556</v>
      </c>
      <c r="BC255" s="45">
        <f t="shared" si="196"/>
        <v>66.593446905361375</v>
      </c>
      <c r="BD255" s="155">
        <f t="shared" si="197"/>
        <v>7623443.1722272523</v>
      </c>
      <c r="BE255" s="146">
        <v>3838056</v>
      </c>
      <c r="BF255" s="146">
        <f t="shared" si="198"/>
        <v>0</v>
      </c>
      <c r="BG255" s="146">
        <f t="shared" si="199"/>
        <v>3785387.1722272523</v>
      </c>
      <c r="BH255" s="56">
        <f t="shared" si="200"/>
        <v>2.2385237007426619E-3</v>
      </c>
      <c r="BI255" s="1">
        <f t="shared" si="201"/>
        <v>-1952.0051205290792</v>
      </c>
      <c r="BJ255" s="155">
        <f t="shared" si="202"/>
        <v>7621491.1671067234</v>
      </c>
      <c r="BK255" s="63">
        <v>8</v>
      </c>
      <c r="BL255" s="1">
        <f t="shared" si="203"/>
        <v>0</v>
      </c>
      <c r="BM255" s="106">
        <v>944.58</v>
      </c>
      <c r="BN255" s="21">
        <f t="shared" si="204"/>
        <v>0</v>
      </c>
      <c r="BO255" s="150">
        <f t="shared" si="205"/>
        <v>7621491.1671067234</v>
      </c>
      <c r="BP255" s="146">
        <f t="shared" si="206"/>
        <v>7621491.1671067234</v>
      </c>
      <c r="BQ255" s="56">
        <f t="shared" si="207"/>
        <v>2.4399285450241942E-3</v>
      </c>
      <c r="BR255" s="158">
        <f t="shared" si="208"/>
        <v>15880.900650209991</v>
      </c>
      <c r="BS255" s="159">
        <f t="shared" si="211"/>
        <v>7637372</v>
      </c>
      <c r="BT255" s="66">
        <f t="shared" si="209"/>
        <v>244.23178024367624</v>
      </c>
      <c r="BU255" s="160"/>
    </row>
    <row r="256" spans="1:73" ht="15.6" x14ac:dyDescent="0.3">
      <c r="A256" s="2" t="s">
        <v>391</v>
      </c>
      <c r="B256" s="8" t="s">
        <v>92</v>
      </c>
      <c r="C256" s="138">
        <v>16578</v>
      </c>
      <c r="D256" s="142">
        <v>0</v>
      </c>
      <c r="E256" s="143">
        <v>0</v>
      </c>
      <c r="F256" s="144">
        <v>0</v>
      </c>
      <c r="G256" s="143">
        <v>0</v>
      </c>
      <c r="H256" s="143">
        <v>0</v>
      </c>
      <c r="I256" s="144">
        <v>0</v>
      </c>
      <c r="J256" s="143">
        <f t="shared" si="163"/>
        <v>0</v>
      </c>
      <c r="K256" s="33">
        <f t="shared" si="164"/>
        <v>0</v>
      </c>
      <c r="L256" s="25">
        <v>8156</v>
      </c>
      <c r="M256" s="28">
        <f t="shared" si="165"/>
        <v>2.5097423298384852E-3</v>
      </c>
      <c r="N256" s="146">
        <f t="shared" si="166"/>
        <v>317951.28928290051</v>
      </c>
      <c r="O256" s="30">
        <v>1526</v>
      </c>
      <c r="P256" s="30">
        <v>852</v>
      </c>
      <c r="Q256" s="30">
        <f t="shared" si="210"/>
        <v>1952</v>
      </c>
      <c r="R256" s="28">
        <f t="shared" si="167"/>
        <v>1.9620614511213501E-3</v>
      </c>
      <c r="S256" s="148">
        <f t="shared" si="168"/>
        <v>248567.33722001623</v>
      </c>
      <c r="T256" s="150">
        <f t="shared" si="169"/>
        <v>566518.62650291668</v>
      </c>
      <c r="U256" s="1">
        <f t="shared" si="170"/>
        <v>34.172917511335307</v>
      </c>
      <c r="V256" s="151">
        <v>97853664.629999995</v>
      </c>
      <c r="W256" s="40">
        <f t="shared" si="171"/>
        <v>2.8085824382681581</v>
      </c>
      <c r="X256" s="28">
        <f t="shared" si="172"/>
        <v>2.0086817067235469E-3</v>
      </c>
      <c r="Y256" s="67">
        <f t="shared" si="173"/>
        <v>5902.6218259138614</v>
      </c>
      <c r="Z256" s="148">
        <f t="shared" si="174"/>
        <v>1208757.1441670426</v>
      </c>
      <c r="AA256" s="152">
        <v>22264619.739599999</v>
      </c>
      <c r="AB256" s="40">
        <f t="shared" si="175"/>
        <v>12.343803182552694</v>
      </c>
      <c r="AC256" s="40">
        <f t="shared" si="176"/>
        <v>2.4411675617528133E-3</v>
      </c>
      <c r="AD256" s="72">
        <f t="shared" si="177"/>
        <v>1343.0220617444807</v>
      </c>
      <c r="AE256" s="146">
        <f t="shared" si="178"/>
        <v>865937.00421842036</v>
      </c>
      <c r="AF256" s="150">
        <f t="shared" si="179"/>
        <v>2074694.1483854628</v>
      </c>
      <c r="AG256" s="45">
        <f t="shared" si="180"/>
        <v>125.14743324800716</v>
      </c>
      <c r="AH256" s="25">
        <v>1448.2650000000001</v>
      </c>
      <c r="AI256" s="28">
        <f t="shared" si="181"/>
        <v>1.5523926504572569E-3</v>
      </c>
      <c r="AJ256" s="146">
        <f t="shared" si="182"/>
        <v>295004.01105374185</v>
      </c>
      <c r="AK256" s="150">
        <f t="shared" si="183"/>
        <v>295004.01105374185</v>
      </c>
      <c r="AL256" s="1">
        <f t="shared" si="184"/>
        <v>17.794909582201825</v>
      </c>
      <c r="AM256" s="50">
        <v>1543.0277777777778</v>
      </c>
      <c r="AN256" s="28">
        <f t="shared" si="185"/>
        <v>1.5519549676304707E-3</v>
      </c>
      <c r="AO256" s="146">
        <f t="shared" si="186"/>
        <v>49151.829903063306</v>
      </c>
      <c r="AP256" s="75">
        <v>9</v>
      </c>
      <c r="AQ256" s="28">
        <f t="shared" si="187"/>
        <v>1.1331682545011954E-3</v>
      </c>
      <c r="AR256" s="148">
        <f t="shared" si="188"/>
        <v>107669.01665572662</v>
      </c>
      <c r="AS256" s="25">
        <v>59.666666666666671</v>
      </c>
      <c r="AT256" s="56">
        <f t="shared" si="189"/>
        <v>1.37437519675064E-3</v>
      </c>
      <c r="AU256" s="146">
        <f t="shared" si="190"/>
        <v>174115.23110160406</v>
      </c>
      <c r="AV256" s="77">
        <v>78.972222222222229</v>
      </c>
      <c r="AW256" s="28">
        <f t="shared" si="191"/>
        <v>2.0447882712728471E-3</v>
      </c>
      <c r="AX256" s="148">
        <f t="shared" si="192"/>
        <v>259047.73547155142</v>
      </c>
      <c r="AY256" s="59">
        <v>117</v>
      </c>
      <c r="AZ256" s="28">
        <f t="shared" si="193"/>
        <v>1.2269295302013423E-3</v>
      </c>
      <c r="BA256" s="148">
        <f t="shared" si="194"/>
        <v>116577.8299011745</v>
      </c>
      <c r="BB256" s="150">
        <f t="shared" si="195"/>
        <v>706561.64303311985</v>
      </c>
      <c r="BC256" s="45">
        <f t="shared" si="196"/>
        <v>42.62043931916515</v>
      </c>
      <c r="BD256" s="155">
        <f t="shared" si="197"/>
        <v>3642778.4289752413</v>
      </c>
      <c r="BE256" s="146">
        <v>1767758</v>
      </c>
      <c r="BF256" s="146">
        <f t="shared" si="198"/>
        <v>0</v>
      </c>
      <c r="BG256" s="146">
        <f t="shared" si="199"/>
        <v>1875020.4289752413</v>
      </c>
      <c r="BH256" s="56">
        <f t="shared" si="200"/>
        <v>1.1088106655066804E-3</v>
      </c>
      <c r="BI256" s="1">
        <f t="shared" si="201"/>
        <v>-966.88906891994247</v>
      </c>
      <c r="BJ256" s="155">
        <f t="shared" si="202"/>
        <v>3641811.5399063211</v>
      </c>
      <c r="BK256" s="63">
        <v>6.9</v>
      </c>
      <c r="BL256" s="1">
        <f t="shared" si="203"/>
        <v>0</v>
      </c>
      <c r="BM256" s="106">
        <v>802.9</v>
      </c>
      <c r="BN256" s="21">
        <f t="shared" si="204"/>
        <v>0</v>
      </c>
      <c r="BO256" s="150">
        <f t="shared" si="205"/>
        <v>3641811.5399063211</v>
      </c>
      <c r="BP256" s="146">
        <f t="shared" si="206"/>
        <v>3641811.5399063211</v>
      </c>
      <c r="BQ256" s="56">
        <f t="shared" si="207"/>
        <v>1.1658820743853423E-3</v>
      </c>
      <c r="BR256" s="158">
        <f t="shared" si="208"/>
        <v>7588.4424693227074</v>
      </c>
      <c r="BS256" s="159">
        <f t="shared" si="211"/>
        <v>3649400</v>
      </c>
      <c r="BT256" s="66">
        <f t="shared" si="209"/>
        <v>220.13511883218723</v>
      </c>
      <c r="BU256" s="160"/>
    </row>
    <row r="257" spans="1:73" ht="15.6" x14ac:dyDescent="0.3">
      <c r="A257" s="2" t="s">
        <v>426</v>
      </c>
      <c r="B257" s="8" t="s">
        <v>127</v>
      </c>
      <c r="C257" s="138">
        <v>23077</v>
      </c>
      <c r="D257" s="142">
        <v>0</v>
      </c>
      <c r="E257" s="143">
        <v>0</v>
      </c>
      <c r="F257" s="144">
        <v>0</v>
      </c>
      <c r="G257" s="143">
        <v>0</v>
      </c>
      <c r="H257" s="143">
        <v>0</v>
      </c>
      <c r="I257" s="144">
        <v>0</v>
      </c>
      <c r="J257" s="143">
        <f t="shared" si="163"/>
        <v>0</v>
      </c>
      <c r="K257" s="33">
        <f t="shared" si="164"/>
        <v>0</v>
      </c>
      <c r="L257" s="25">
        <v>5607</v>
      </c>
      <c r="M257" s="28">
        <f t="shared" si="165"/>
        <v>1.7253709224380072E-3</v>
      </c>
      <c r="N257" s="146">
        <f t="shared" si="166"/>
        <v>218581.76544988024</v>
      </c>
      <c r="O257" s="30">
        <v>1076</v>
      </c>
      <c r="P257" s="30">
        <v>1641</v>
      </c>
      <c r="Q257" s="30">
        <f t="shared" si="210"/>
        <v>1896.5</v>
      </c>
      <c r="R257" s="28">
        <f t="shared" si="167"/>
        <v>1.9062753801494061E-3</v>
      </c>
      <c r="S257" s="148">
        <f t="shared" si="168"/>
        <v>241499.97696606599</v>
      </c>
      <c r="T257" s="150">
        <f t="shared" si="169"/>
        <v>460081.74241594621</v>
      </c>
      <c r="U257" s="1">
        <f t="shared" si="170"/>
        <v>19.936809048660841</v>
      </c>
      <c r="V257" s="151">
        <v>181550844.10999897</v>
      </c>
      <c r="W257" s="40">
        <f t="shared" si="171"/>
        <v>2.9333266480288964</v>
      </c>
      <c r="X257" s="28">
        <f t="shared" si="172"/>
        <v>2.0978980347728629E-3</v>
      </c>
      <c r="Y257" s="67">
        <f t="shared" si="173"/>
        <v>7867.177020843219</v>
      </c>
      <c r="Z257" s="148">
        <f t="shared" si="174"/>
        <v>1262444.5320418819</v>
      </c>
      <c r="AA257" s="152">
        <v>48482305.619999997</v>
      </c>
      <c r="AB257" s="40">
        <f t="shared" si="175"/>
        <v>10.984377128721215</v>
      </c>
      <c r="AC257" s="40">
        <f t="shared" si="176"/>
        <v>2.1723211830365938E-3</v>
      </c>
      <c r="AD257" s="72">
        <f t="shared" si="177"/>
        <v>2100.8929072236424</v>
      </c>
      <c r="AE257" s="146">
        <f t="shared" si="178"/>
        <v>770571.15083417518</v>
      </c>
      <c r="AF257" s="150">
        <f t="shared" si="179"/>
        <v>2033015.682876057</v>
      </c>
      <c r="AG257" s="45">
        <f t="shared" si="180"/>
        <v>88.097052601120467</v>
      </c>
      <c r="AH257" s="25">
        <v>2323.3226</v>
      </c>
      <c r="AI257" s="28">
        <f t="shared" si="181"/>
        <v>2.4903653191102769E-3</v>
      </c>
      <c r="AJ257" s="146">
        <f t="shared" si="182"/>
        <v>473248.67063127825</v>
      </c>
      <c r="AK257" s="150">
        <f t="shared" si="183"/>
        <v>473248.67063127825</v>
      </c>
      <c r="AL257" s="1">
        <f t="shared" si="184"/>
        <v>20.507374036108605</v>
      </c>
      <c r="AM257" s="50">
        <v>1397.9444444444443</v>
      </c>
      <c r="AN257" s="28">
        <f t="shared" si="185"/>
        <v>1.4060322544235009E-3</v>
      </c>
      <c r="AO257" s="146">
        <f t="shared" si="186"/>
        <v>44530.324428910753</v>
      </c>
      <c r="AP257" s="75">
        <v>6.666666666666667</v>
      </c>
      <c r="AQ257" s="28">
        <f t="shared" si="187"/>
        <v>8.3938389222310776E-4</v>
      </c>
      <c r="AR257" s="148">
        <f t="shared" si="188"/>
        <v>79754.827152390091</v>
      </c>
      <c r="AS257" s="25">
        <v>48.166666666666664</v>
      </c>
      <c r="AT257" s="56">
        <f t="shared" si="189"/>
        <v>1.1094816532428351E-3</v>
      </c>
      <c r="AU257" s="146">
        <f t="shared" si="190"/>
        <v>140556.7089060435</v>
      </c>
      <c r="AV257" s="77">
        <v>62.055555555555557</v>
      </c>
      <c r="AW257" s="28">
        <f t="shared" si="191"/>
        <v>1.6067734780244602E-3</v>
      </c>
      <c r="AX257" s="148">
        <f t="shared" si="192"/>
        <v>203557.03167198237</v>
      </c>
      <c r="AY257" s="59">
        <v>281</v>
      </c>
      <c r="AZ257" s="28">
        <f t="shared" si="193"/>
        <v>2.946728187919463E-3</v>
      </c>
      <c r="BA257" s="148">
        <f t="shared" si="194"/>
        <v>279986.0701045302</v>
      </c>
      <c r="BB257" s="150">
        <f t="shared" si="195"/>
        <v>748384.9622638569</v>
      </c>
      <c r="BC257" s="45">
        <f t="shared" si="196"/>
        <v>32.429906931744028</v>
      </c>
      <c r="BD257" s="155">
        <f t="shared" si="197"/>
        <v>3714731.0581871383</v>
      </c>
      <c r="BE257" s="146">
        <v>2287553</v>
      </c>
      <c r="BF257" s="146">
        <f t="shared" si="198"/>
        <v>0</v>
      </c>
      <c r="BG257" s="146">
        <f t="shared" si="199"/>
        <v>1427178.0581871383</v>
      </c>
      <c r="BH257" s="56">
        <f t="shared" si="200"/>
        <v>8.4397493917433395E-4</v>
      </c>
      <c r="BI257" s="1">
        <f t="shared" si="201"/>
        <v>-735.95084220906642</v>
      </c>
      <c r="BJ257" s="155">
        <f t="shared" si="202"/>
        <v>3713995.1073449291</v>
      </c>
      <c r="BK257" s="63">
        <v>6.7</v>
      </c>
      <c r="BL257" s="1">
        <f t="shared" si="203"/>
        <v>0</v>
      </c>
      <c r="BM257" s="106">
        <v>614</v>
      </c>
      <c r="BN257" s="21">
        <f t="shared" si="204"/>
        <v>0</v>
      </c>
      <c r="BO257" s="150">
        <f t="shared" si="205"/>
        <v>3713995.1073449291</v>
      </c>
      <c r="BP257" s="146">
        <f t="shared" si="206"/>
        <v>3713995.1073449291</v>
      </c>
      <c r="BQ257" s="56">
        <f t="shared" si="207"/>
        <v>1.1889907735642194E-3</v>
      </c>
      <c r="BR257" s="158">
        <f t="shared" si="208"/>
        <v>7738.851364109295</v>
      </c>
      <c r="BS257" s="159">
        <f t="shared" si="211"/>
        <v>3721734</v>
      </c>
      <c r="BT257" s="66">
        <f t="shared" si="209"/>
        <v>161.27460241799193</v>
      </c>
      <c r="BU257" s="160"/>
    </row>
    <row r="258" spans="1:73" ht="15.6" x14ac:dyDescent="0.3">
      <c r="A258" s="2" t="s">
        <v>566</v>
      </c>
      <c r="B258" s="8" t="s">
        <v>269</v>
      </c>
      <c r="C258" s="138">
        <v>19011</v>
      </c>
      <c r="D258" s="142">
        <v>0</v>
      </c>
      <c r="E258" s="143">
        <v>0</v>
      </c>
      <c r="F258" s="144">
        <v>0</v>
      </c>
      <c r="G258" s="143">
        <v>0</v>
      </c>
      <c r="H258" s="143">
        <v>0</v>
      </c>
      <c r="I258" s="144">
        <v>0</v>
      </c>
      <c r="J258" s="143">
        <f t="shared" si="163"/>
        <v>0</v>
      </c>
      <c r="K258" s="33">
        <f t="shared" si="164"/>
        <v>0</v>
      </c>
      <c r="L258" s="25">
        <v>10987</v>
      </c>
      <c r="M258" s="28">
        <f t="shared" si="165"/>
        <v>3.3808900169121428E-3</v>
      </c>
      <c r="N258" s="146">
        <f t="shared" si="166"/>
        <v>428314.22454036638</v>
      </c>
      <c r="O258" s="30">
        <v>2231</v>
      </c>
      <c r="P258" s="30">
        <v>1900</v>
      </c>
      <c r="Q258" s="30">
        <f t="shared" si="210"/>
        <v>3181</v>
      </c>
      <c r="R258" s="28">
        <f t="shared" si="167"/>
        <v>3.1973962479595365E-3</v>
      </c>
      <c r="S258" s="148">
        <f t="shared" si="168"/>
        <v>405067.98140208592</v>
      </c>
      <c r="T258" s="150">
        <f t="shared" si="169"/>
        <v>833382.2059424523</v>
      </c>
      <c r="U258" s="1">
        <f t="shared" si="170"/>
        <v>43.836842140994811</v>
      </c>
      <c r="V258" s="151">
        <v>97792602.240000024</v>
      </c>
      <c r="W258" s="40">
        <f t="shared" si="171"/>
        <v>3.6957613635540363</v>
      </c>
      <c r="X258" s="28">
        <f t="shared" si="172"/>
        <v>2.6431868768517423E-3</v>
      </c>
      <c r="Y258" s="67">
        <f t="shared" si="173"/>
        <v>5144.0009594445337</v>
      </c>
      <c r="Z258" s="148">
        <f t="shared" si="174"/>
        <v>1590581.0313643871</v>
      </c>
      <c r="AA258" s="152">
        <v>31786006.233799998</v>
      </c>
      <c r="AB258" s="40">
        <f t="shared" si="175"/>
        <v>11.370353303954307</v>
      </c>
      <c r="AC258" s="40">
        <f t="shared" si="176"/>
        <v>2.2486536151609358E-3</v>
      </c>
      <c r="AD258" s="72">
        <f t="shared" si="177"/>
        <v>1671.9797082636367</v>
      </c>
      <c r="AE258" s="146">
        <f t="shared" si="178"/>
        <v>797647.98023092421</v>
      </c>
      <c r="AF258" s="150">
        <f t="shared" si="179"/>
        <v>2388229.0115953116</v>
      </c>
      <c r="AG258" s="45">
        <f t="shared" si="180"/>
        <v>125.62353435354855</v>
      </c>
      <c r="AH258" s="25">
        <v>3441.1860000000001</v>
      </c>
      <c r="AI258" s="28">
        <f t="shared" si="181"/>
        <v>3.688601088375681E-3</v>
      </c>
      <c r="AJ258" s="146">
        <f t="shared" si="182"/>
        <v>700951.60262934025</v>
      </c>
      <c r="AK258" s="150">
        <f t="shared" si="183"/>
        <v>700951.60262934025</v>
      </c>
      <c r="AL258" s="1">
        <f t="shared" si="184"/>
        <v>36.870843334350653</v>
      </c>
      <c r="AM258" s="50">
        <v>2316.0833333333335</v>
      </c>
      <c r="AN258" s="28">
        <f t="shared" si="185"/>
        <v>2.3294830374275145E-3</v>
      </c>
      <c r="AO258" s="146">
        <f t="shared" si="186"/>
        <v>73776.853327467921</v>
      </c>
      <c r="AP258" s="75">
        <v>23</v>
      </c>
      <c r="AQ258" s="28">
        <f t="shared" si="187"/>
        <v>2.8958744281697216E-3</v>
      </c>
      <c r="AR258" s="148">
        <f t="shared" si="188"/>
        <v>275154.15367574582</v>
      </c>
      <c r="AS258" s="25">
        <v>87.416666666666671</v>
      </c>
      <c r="AT258" s="56">
        <f t="shared" si="189"/>
        <v>2.0135748343455607E-3</v>
      </c>
      <c r="AU258" s="146">
        <f t="shared" si="190"/>
        <v>255093.40422567414</v>
      </c>
      <c r="AV258" s="77">
        <v>48.916666666666664</v>
      </c>
      <c r="AW258" s="28">
        <f t="shared" si="191"/>
        <v>1.2665747962404092E-3</v>
      </c>
      <c r="AX258" s="148">
        <f t="shared" si="192"/>
        <v>160458.34054358143</v>
      </c>
      <c r="AY258" s="59">
        <v>145</v>
      </c>
      <c r="AZ258" s="28">
        <f t="shared" si="193"/>
        <v>1.5205536912751678E-3</v>
      </c>
      <c r="BA258" s="148">
        <f t="shared" si="194"/>
        <v>144476.79774077181</v>
      </c>
      <c r="BB258" s="150">
        <f t="shared" si="195"/>
        <v>908959.54951324116</v>
      </c>
      <c r="BC258" s="45">
        <f t="shared" si="196"/>
        <v>47.812295487519918</v>
      </c>
      <c r="BD258" s="155">
        <f t="shared" si="197"/>
        <v>4831522.3696803451</v>
      </c>
      <c r="BE258" s="146">
        <v>2111572</v>
      </c>
      <c r="BF258" s="146">
        <f t="shared" si="198"/>
        <v>0</v>
      </c>
      <c r="BG258" s="146">
        <f t="shared" si="199"/>
        <v>2719950.3696803451</v>
      </c>
      <c r="BH258" s="56">
        <f t="shared" si="200"/>
        <v>1.6084677974408505E-3</v>
      </c>
      <c r="BI258" s="1">
        <f t="shared" si="201"/>
        <v>-1402.5928676873145</v>
      </c>
      <c r="BJ258" s="155">
        <f t="shared" si="202"/>
        <v>4830119.7768126577</v>
      </c>
      <c r="BK258" s="63">
        <v>7</v>
      </c>
      <c r="BL258" s="1">
        <f t="shared" si="203"/>
        <v>0</v>
      </c>
      <c r="BM258" s="106">
        <v>850.13</v>
      </c>
      <c r="BN258" s="21">
        <f t="shared" si="204"/>
        <v>0</v>
      </c>
      <c r="BO258" s="150">
        <f t="shared" si="205"/>
        <v>4830119.7768126577</v>
      </c>
      <c r="BP258" s="146">
        <f t="shared" si="206"/>
        <v>4830119.7768126577</v>
      </c>
      <c r="BQ258" s="56">
        <f t="shared" si="207"/>
        <v>1.5463046352653558E-3</v>
      </c>
      <c r="BR258" s="158">
        <f t="shared" si="208"/>
        <v>10064.520265434581</v>
      </c>
      <c r="BS258" s="159">
        <f t="shared" si="211"/>
        <v>4840184</v>
      </c>
      <c r="BT258" s="66">
        <f t="shared" si="209"/>
        <v>254.59912682131397</v>
      </c>
      <c r="BU258" s="160"/>
    </row>
    <row r="259" spans="1:73" ht="15.6" x14ac:dyDescent="0.3">
      <c r="A259" s="2" t="s">
        <v>489</v>
      </c>
      <c r="B259" s="8" t="s">
        <v>190</v>
      </c>
      <c r="C259" s="138">
        <v>20627</v>
      </c>
      <c r="D259" s="142">
        <v>0</v>
      </c>
      <c r="E259" s="143">
        <v>0</v>
      </c>
      <c r="F259" s="144">
        <v>0</v>
      </c>
      <c r="G259" s="143">
        <v>0</v>
      </c>
      <c r="H259" s="143">
        <f>C259/($C$9+$C$59+$C$61+$C$66+$C$73+$C$79+$C$93+$C$104+$C$126+$C$139+$C$166+$C$174+$C$198+$C$213+$C$232+$C$249+$C$259+$C$261+$C$262+$C$267+$C$274)*$H$6</f>
        <v>1738369.1173520091</v>
      </c>
      <c r="I259" s="144">
        <v>0</v>
      </c>
      <c r="J259" s="143">
        <f t="shared" si="163"/>
        <v>1738369.1173520091</v>
      </c>
      <c r="K259" s="33">
        <f t="shared" si="164"/>
        <v>84.276391009454073</v>
      </c>
      <c r="L259" s="25">
        <v>12534</v>
      </c>
      <c r="M259" s="28">
        <f t="shared" si="165"/>
        <v>3.8569286858994084E-3</v>
      </c>
      <c r="N259" s="146">
        <f t="shared" si="166"/>
        <v>488622.05246099498</v>
      </c>
      <c r="O259" s="30">
        <v>3114</v>
      </c>
      <c r="P259" s="30">
        <v>2568.5</v>
      </c>
      <c r="Q259" s="30">
        <f t="shared" si="210"/>
        <v>4398.25</v>
      </c>
      <c r="R259" s="28">
        <f t="shared" si="167"/>
        <v>4.4209204802225814E-3</v>
      </c>
      <c r="S259" s="148">
        <f t="shared" si="168"/>
        <v>560072.38264750841</v>
      </c>
      <c r="T259" s="150">
        <f t="shared" si="169"/>
        <v>1048694.4351085033</v>
      </c>
      <c r="U259" s="1">
        <f t="shared" si="170"/>
        <v>50.840860770276983</v>
      </c>
      <c r="V259" s="151">
        <v>95709784.830001518</v>
      </c>
      <c r="W259" s="40">
        <f t="shared" si="171"/>
        <v>4.4454506898716772</v>
      </c>
      <c r="X259" s="28">
        <f t="shared" si="172"/>
        <v>3.1793602912339501E-3</v>
      </c>
      <c r="Y259" s="67">
        <f t="shared" si="173"/>
        <v>4640.024474232875</v>
      </c>
      <c r="Z259" s="148">
        <f t="shared" si="174"/>
        <v>1913232.1726465374</v>
      </c>
      <c r="AA259" s="152">
        <v>28646101.530199997</v>
      </c>
      <c r="AB259" s="40">
        <f t="shared" si="175"/>
        <v>14.852741080717292</v>
      </c>
      <c r="AC259" s="40">
        <f t="shared" si="176"/>
        <v>2.9373467150391108E-3</v>
      </c>
      <c r="AD259" s="72">
        <f t="shared" si="177"/>
        <v>1388.767224036457</v>
      </c>
      <c r="AE259" s="146">
        <f t="shared" si="178"/>
        <v>1041942.9024959903</v>
      </c>
      <c r="AF259" s="150">
        <f t="shared" si="179"/>
        <v>2955175.0751425279</v>
      </c>
      <c r="AG259" s="45">
        <f t="shared" si="180"/>
        <v>143.26732317557222</v>
      </c>
      <c r="AH259" s="25">
        <v>5202.3440000000001</v>
      </c>
      <c r="AI259" s="28">
        <f t="shared" si="181"/>
        <v>5.5763831831539164E-3</v>
      </c>
      <c r="AJ259" s="146">
        <f t="shared" si="182"/>
        <v>1059690.2824285384</v>
      </c>
      <c r="AK259" s="150">
        <f t="shared" si="183"/>
        <v>1059690.2824285384</v>
      </c>
      <c r="AL259" s="1">
        <f t="shared" si="184"/>
        <v>51.373941068916395</v>
      </c>
      <c r="AM259" s="50">
        <v>3170.0277777777778</v>
      </c>
      <c r="AN259" s="28">
        <f t="shared" si="185"/>
        <v>3.188367978918737E-3</v>
      </c>
      <c r="AO259" s="146">
        <f t="shared" si="186"/>
        <v>100978.52311234202</v>
      </c>
      <c r="AP259" s="75">
        <v>21</v>
      </c>
      <c r="AQ259" s="28">
        <f t="shared" si="187"/>
        <v>2.6440592605027893E-3</v>
      </c>
      <c r="AR259" s="148">
        <f t="shared" si="188"/>
        <v>251227.70553002879</v>
      </c>
      <c r="AS259" s="25">
        <v>107.91666666666667</v>
      </c>
      <c r="AT259" s="56">
        <f t="shared" si="189"/>
        <v>2.4857763684246912E-3</v>
      </c>
      <c r="AU259" s="146">
        <f t="shared" si="190"/>
        <v>314915.11770471686</v>
      </c>
      <c r="AV259" s="77">
        <v>94.972222222222229</v>
      </c>
      <c r="AW259" s="28">
        <f t="shared" si="191"/>
        <v>2.4590682727688583E-3</v>
      </c>
      <c r="AX259" s="148">
        <f t="shared" si="192"/>
        <v>311531.5538435576</v>
      </c>
      <c r="AY259" s="59">
        <v>294</v>
      </c>
      <c r="AZ259" s="28">
        <f t="shared" si="193"/>
        <v>3.0830536912751678E-3</v>
      </c>
      <c r="BA259" s="148">
        <f t="shared" si="194"/>
        <v>292939.1623157718</v>
      </c>
      <c r="BB259" s="150">
        <f t="shared" si="195"/>
        <v>1271592.062506417</v>
      </c>
      <c r="BC259" s="45">
        <f t="shared" si="196"/>
        <v>61.646970597101713</v>
      </c>
      <c r="BD259" s="155">
        <f t="shared" si="197"/>
        <v>8073520.9725379953</v>
      </c>
      <c r="BE259" s="146">
        <v>3010687</v>
      </c>
      <c r="BF259" s="146">
        <f t="shared" si="198"/>
        <v>0</v>
      </c>
      <c r="BG259" s="146">
        <f t="shared" si="199"/>
        <v>5062833.9725379953</v>
      </c>
      <c r="BH259" s="56">
        <f t="shared" si="200"/>
        <v>2.9939536762848846E-3</v>
      </c>
      <c r="BI259" s="1">
        <f t="shared" si="201"/>
        <v>-2610.744261852602</v>
      </c>
      <c r="BJ259" s="155">
        <f t="shared" si="202"/>
        <v>8070910.2282761429</v>
      </c>
      <c r="BK259" s="63">
        <v>7.5</v>
      </c>
      <c r="BL259" s="1">
        <f t="shared" si="203"/>
        <v>0</v>
      </c>
      <c r="BM259" s="106">
        <v>1032</v>
      </c>
      <c r="BN259" s="21">
        <f t="shared" si="204"/>
        <v>0</v>
      </c>
      <c r="BO259" s="150">
        <f t="shared" si="205"/>
        <v>8070910.2282761429</v>
      </c>
      <c r="BP259" s="146">
        <f t="shared" si="206"/>
        <v>8070910.2282761429</v>
      </c>
      <c r="BQ259" s="56">
        <f t="shared" si="207"/>
        <v>2.5838046411820951E-3</v>
      </c>
      <c r="BR259" s="158">
        <f t="shared" si="208"/>
        <v>16817.355118798139</v>
      </c>
      <c r="BS259" s="159">
        <f t="shared" si="211"/>
        <v>8087728</v>
      </c>
      <c r="BT259" s="66">
        <f t="shared" si="209"/>
        <v>392.09424540650605</v>
      </c>
      <c r="BU259" s="160"/>
    </row>
    <row r="260" spans="1:73" ht="15.6" x14ac:dyDescent="0.3">
      <c r="A260" s="2" t="s">
        <v>432</v>
      </c>
      <c r="B260" s="8" t="s">
        <v>133</v>
      </c>
      <c r="C260" s="138">
        <v>11604</v>
      </c>
      <c r="D260" s="142">
        <v>0</v>
      </c>
      <c r="E260" s="143">
        <v>0</v>
      </c>
      <c r="F260" s="144">
        <v>0</v>
      </c>
      <c r="G260" s="143">
        <v>0</v>
      </c>
      <c r="H260" s="143">
        <v>0</v>
      </c>
      <c r="I260" s="144">
        <v>0</v>
      </c>
      <c r="J260" s="143">
        <f t="shared" si="163"/>
        <v>0</v>
      </c>
      <c r="K260" s="33">
        <f t="shared" si="164"/>
        <v>0</v>
      </c>
      <c r="L260" s="25">
        <v>3072</v>
      </c>
      <c r="M260" s="28">
        <f t="shared" si="165"/>
        <v>9.4530755729080763E-4</v>
      </c>
      <c r="N260" s="146">
        <f t="shared" si="166"/>
        <v>119758.01381523669</v>
      </c>
      <c r="O260" s="30">
        <v>96</v>
      </c>
      <c r="P260" s="30">
        <v>466.5</v>
      </c>
      <c r="Q260" s="30">
        <f t="shared" si="210"/>
        <v>329.25</v>
      </c>
      <c r="R260" s="28">
        <f t="shared" si="167"/>
        <v>3.3094709671193881E-4</v>
      </c>
      <c r="S260" s="148">
        <f t="shared" si="168"/>
        <v>41926.637182218416</v>
      </c>
      <c r="T260" s="150">
        <f t="shared" si="169"/>
        <v>161684.65099745512</v>
      </c>
      <c r="U260" s="1">
        <f t="shared" si="170"/>
        <v>13.933527317946838</v>
      </c>
      <c r="V260" s="151">
        <v>66552867.560000084</v>
      </c>
      <c r="W260" s="40">
        <f t="shared" si="171"/>
        <v>2.023245893628927</v>
      </c>
      <c r="X260" s="28">
        <f t="shared" si="172"/>
        <v>1.447013610624853E-3</v>
      </c>
      <c r="Y260" s="67">
        <f t="shared" si="173"/>
        <v>5735.3384660461979</v>
      </c>
      <c r="Z260" s="148">
        <f t="shared" si="174"/>
        <v>870764.16024256835</v>
      </c>
      <c r="AA260" s="152">
        <v>11814806.254999999</v>
      </c>
      <c r="AB260" s="40">
        <f t="shared" si="175"/>
        <v>11.396955065853511</v>
      </c>
      <c r="AC260" s="40">
        <f t="shared" si="176"/>
        <v>2.2539145025287444E-3</v>
      </c>
      <c r="AD260" s="72">
        <f t="shared" si="177"/>
        <v>1018.1666886418476</v>
      </c>
      <c r="AE260" s="146">
        <f t="shared" si="178"/>
        <v>799514.13522912504</v>
      </c>
      <c r="AF260" s="150">
        <f t="shared" si="179"/>
        <v>1670278.2954716934</v>
      </c>
      <c r="AG260" s="45">
        <f t="shared" si="180"/>
        <v>143.93987379108009</v>
      </c>
      <c r="AH260" s="25">
        <v>3473.6837999999998</v>
      </c>
      <c r="AI260" s="28">
        <f t="shared" si="181"/>
        <v>3.7234354217856782E-3</v>
      </c>
      <c r="AJ260" s="146">
        <f t="shared" si="182"/>
        <v>707571.23463758617</v>
      </c>
      <c r="AK260" s="150">
        <f t="shared" si="183"/>
        <v>707571.23463758617</v>
      </c>
      <c r="AL260" s="1">
        <f t="shared" si="184"/>
        <v>60.976493850188398</v>
      </c>
      <c r="AM260" s="50">
        <v>1257.9722222222222</v>
      </c>
      <c r="AN260" s="28">
        <f t="shared" si="185"/>
        <v>1.2652502226697352E-3</v>
      </c>
      <c r="AO260" s="146">
        <f t="shared" si="186"/>
        <v>40071.629026985684</v>
      </c>
      <c r="AP260" s="75">
        <v>11.666666666666666</v>
      </c>
      <c r="AQ260" s="28">
        <f t="shared" si="187"/>
        <v>1.4689218113904383E-3</v>
      </c>
      <c r="AR260" s="148">
        <f t="shared" si="188"/>
        <v>139570.94751668265</v>
      </c>
      <c r="AS260" s="25">
        <v>38.666666666666664</v>
      </c>
      <c r="AT260" s="56">
        <f t="shared" si="189"/>
        <v>8.906565520842135E-4</v>
      </c>
      <c r="AU260" s="146">
        <f t="shared" si="190"/>
        <v>112834.45144014563</v>
      </c>
      <c r="AV260" s="77">
        <v>35.027777777777779</v>
      </c>
      <c r="AW260" s="28">
        <f t="shared" si="191"/>
        <v>9.069567393862329E-4</v>
      </c>
      <c r="AX260" s="148">
        <f t="shared" si="192"/>
        <v>114899.47042899273</v>
      </c>
      <c r="AY260" s="59">
        <v>41</v>
      </c>
      <c r="AZ260" s="28">
        <f t="shared" si="193"/>
        <v>4.2994966442953022E-4</v>
      </c>
      <c r="BA260" s="148">
        <f t="shared" si="194"/>
        <v>40852.060050838925</v>
      </c>
      <c r="BB260" s="150">
        <f t="shared" si="195"/>
        <v>448228.55846364558</v>
      </c>
      <c r="BC260" s="45">
        <f t="shared" si="196"/>
        <v>38.627073290558911</v>
      </c>
      <c r="BD260" s="155">
        <f t="shared" si="197"/>
        <v>2987762.7395703807</v>
      </c>
      <c r="BE260" s="146">
        <v>1314035</v>
      </c>
      <c r="BF260" s="146">
        <f t="shared" si="198"/>
        <v>0</v>
      </c>
      <c r="BG260" s="146">
        <f t="shared" si="199"/>
        <v>1673727.7395703807</v>
      </c>
      <c r="BH260" s="56">
        <f t="shared" si="200"/>
        <v>9.8977437264739874E-4</v>
      </c>
      <c r="BI260" s="1">
        <f t="shared" si="201"/>
        <v>-863.08875931722162</v>
      </c>
      <c r="BJ260" s="155">
        <f t="shared" si="202"/>
        <v>2986899.6508110636</v>
      </c>
      <c r="BK260" s="63">
        <v>7.9</v>
      </c>
      <c r="BL260" s="1">
        <f t="shared" si="203"/>
        <v>0</v>
      </c>
      <c r="BM260" s="106">
        <v>850.13</v>
      </c>
      <c r="BN260" s="21">
        <f t="shared" si="204"/>
        <v>0</v>
      </c>
      <c r="BO260" s="150">
        <f t="shared" si="205"/>
        <v>2986899.6508110636</v>
      </c>
      <c r="BP260" s="146">
        <f t="shared" si="206"/>
        <v>2986899.6508110636</v>
      </c>
      <c r="BQ260" s="56">
        <f t="shared" si="207"/>
        <v>9.5621992591028888E-4</v>
      </c>
      <c r="BR260" s="158">
        <f t="shared" si="208"/>
        <v>6223.8026085234706</v>
      </c>
      <c r="BS260" s="159">
        <f t="shared" si="211"/>
        <v>2993123</v>
      </c>
      <c r="BT260" s="66">
        <f t="shared" si="209"/>
        <v>257.93890037917959</v>
      </c>
      <c r="BU260" s="160"/>
    </row>
    <row r="261" spans="1:73" ht="15.6" x14ac:dyDescent="0.3">
      <c r="A261" s="2" t="s">
        <v>427</v>
      </c>
      <c r="B261" s="8" t="s">
        <v>128</v>
      </c>
      <c r="C261" s="138">
        <v>36581</v>
      </c>
      <c r="D261" s="142">
        <v>0</v>
      </c>
      <c r="E261" s="143">
        <v>0</v>
      </c>
      <c r="F261" s="144">
        <v>0</v>
      </c>
      <c r="G261" s="143">
        <v>0</v>
      </c>
      <c r="H261" s="143">
        <f>C261/($C$9+$C$59+$C$61+$C$66+$C$73+$C$79+$C$93+$C$104+$C$126+$C$139+$C$166+$C$174+$C$198+$C$213+$C$232+$C$249+$C$259+$C$261+$C$262+$C$267+$C$274)*$H$6</f>
        <v>3082914.6595168393</v>
      </c>
      <c r="I261" s="144">
        <v>0</v>
      </c>
      <c r="J261" s="143">
        <f t="shared" si="163"/>
        <v>3082914.6595168393</v>
      </c>
      <c r="K261" s="33">
        <f t="shared" si="164"/>
        <v>84.276391009454073</v>
      </c>
      <c r="L261" s="25">
        <v>16398</v>
      </c>
      <c r="M261" s="28">
        <f t="shared" si="165"/>
        <v>5.0459483478042522E-3</v>
      </c>
      <c r="N261" s="146">
        <f t="shared" si="166"/>
        <v>639255.17921297241</v>
      </c>
      <c r="O261" s="30">
        <v>3302</v>
      </c>
      <c r="P261" s="30">
        <v>3585</v>
      </c>
      <c r="Q261" s="30">
        <f t="shared" si="210"/>
        <v>5094.5</v>
      </c>
      <c r="R261" s="28">
        <f t="shared" si="167"/>
        <v>5.1207592534517005E-3</v>
      </c>
      <c r="S261" s="148">
        <f t="shared" si="168"/>
        <v>648732.73538287543</v>
      </c>
      <c r="T261" s="150">
        <f t="shared" si="169"/>
        <v>1287987.9145958479</v>
      </c>
      <c r="U261" s="1">
        <f t="shared" si="170"/>
        <v>35.209204630705777</v>
      </c>
      <c r="V261" s="151">
        <v>179692139.95999676</v>
      </c>
      <c r="W261" s="40">
        <f t="shared" si="171"/>
        <v>7.4470122137668602</v>
      </c>
      <c r="X261" s="28">
        <f t="shared" si="172"/>
        <v>5.3260595094955475E-3</v>
      </c>
      <c r="Y261" s="67">
        <f t="shared" si="173"/>
        <v>4912.1713446870444</v>
      </c>
      <c r="Z261" s="148">
        <f t="shared" si="174"/>
        <v>3205043.6168220663</v>
      </c>
      <c r="AA261" s="152">
        <v>51147226.319699995</v>
      </c>
      <c r="AB261" s="40">
        <f t="shared" si="175"/>
        <v>26.163091477056053</v>
      </c>
      <c r="AC261" s="40">
        <f t="shared" si="176"/>
        <v>5.1741338778987849E-3</v>
      </c>
      <c r="AD261" s="72">
        <f t="shared" si="177"/>
        <v>1398.1910368688661</v>
      </c>
      <c r="AE261" s="146">
        <f t="shared" si="178"/>
        <v>1835381.5853736934</v>
      </c>
      <c r="AF261" s="150">
        <f t="shared" si="179"/>
        <v>5040425.2021957599</v>
      </c>
      <c r="AG261" s="45">
        <f t="shared" si="180"/>
        <v>137.78806490242911</v>
      </c>
      <c r="AH261" s="25">
        <v>5219.8730999999998</v>
      </c>
      <c r="AI261" s="28">
        <f t="shared" si="181"/>
        <v>5.5951725939379447E-3</v>
      </c>
      <c r="AJ261" s="146">
        <f t="shared" si="182"/>
        <v>1063260.8684816174</v>
      </c>
      <c r="AK261" s="150">
        <f t="shared" si="183"/>
        <v>1063260.8684816174</v>
      </c>
      <c r="AL261" s="1">
        <f t="shared" si="184"/>
        <v>29.065932273082129</v>
      </c>
      <c r="AM261" s="50">
        <v>5972.6944444444443</v>
      </c>
      <c r="AN261" s="28">
        <f t="shared" si="185"/>
        <v>6.0072494783884652E-3</v>
      </c>
      <c r="AO261" s="146">
        <f t="shared" si="186"/>
        <v>190255.07228333474</v>
      </c>
      <c r="AP261" s="75">
        <v>41.333333333333336</v>
      </c>
      <c r="AQ261" s="28">
        <f t="shared" si="187"/>
        <v>5.2041801317832684E-3</v>
      </c>
      <c r="AR261" s="148">
        <f t="shared" si="188"/>
        <v>494479.92834481865</v>
      </c>
      <c r="AS261" s="25">
        <v>299.91666666666669</v>
      </c>
      <c r="AT261" s="56">
        <f t="shared" si="189"/>
        <v>6.9083468339463036E-3</v>
      </c>
      <c r="AU261" s="146">
        <f t="shared" si="190"/>
        <v>875196.53175233665</v>
      </c>
      <c r="AV261" s="77">
        <v>300.30555555555554</v>
      </c>
      <c r="AW261" s="28">
        <f t="shared" si="191"/>
        <v>7.7756616253010025E-3</v>
      </c>
      <c r="AX261" s="148">
        <f t="shared" si="192"/>
        <v>985073.88961763715</v>
      </c>
      <c r="AY261" s="59">
        <v>516</v>
      </c>
      <c r="AZ261" s="28">
        <f t="shared" si="193"/>
        <v>5.4110738255033555E-3</v>
      </c>
      <c r="BA261" s="148">
        <f t="shared" si="194"/>
        <v>514138.12161543622</v>
      </c>
      <c r="BB261" s="150">
        <f t="shared" si="195"/>
        <v>3059143.5436135633</v>
      </c>
      <c r="BC261" s="45">
        <f t="shared" si="196"/>
        <v>83.626569629413169</v>
      </c>
      <c r="BD261" s="155">
        <f t="shared" si="197"/>
        <v>13533732.188403629</v>
      </c>
      <c r="BE261" s="146">
        <v>5707146</v>
      </c>
      <c r="BF261" s="146">
        <f t="shared" si="198"/>
        <v>0</v>
      </c>
      <c r="BG261" s="146">
        <f t="shared" si="199"/>
        <v>7826586.1884036288</v>
      </c>
      <c r="BH261" s="56">
        <f t="shared" si="200"/>
        <v>4.6283241004217417E-3</v>
      </c>
      <c r="BI261" s="1">
        <f t="shared" si="201"/>
        <v>-4035.9243641217904</v>
      </c>
      <c r="BJ261" s="155">
        <f t="shared" si="202"/>
        <v>13529696.264039507</v>
      </c>
      <c r="BK261" s="63">
        <v>7.6</v>
      </c>
      <c r="BL261" s="1">
        <f t="shared" si="203"/>
        <v>0</v>
      </c>
      <c r="BM261" s="106">
        <v>982</v>
      </c>
      <c r="BN261" s="21">
        <f t="shared" si="204"/>
        <v>0</v>
      </c>
      <c r="BO261" s="150">
        <f t="shared" si="205"/>
        <v>13529696.264039507</v>
      </c>
      <c r="BP261" s="146">
        <f t="shared" si="206"/>
        <v>13529696.264039507</v>
      </c>
      <c r="BQ261" s="56">
        <f t="shared" si="207"/>
        <v>4.3313692027368757E-3</v>
      </c>
      <c r="BR261" s="158">
        <f t="shared" si="208"/>
        <v>28191.827227203288</v>
      </c>
      <c r="BS261" s="159">
        <f t="shared" si="211"/>
        <v>13557888</v>
      </c>
      <c r="BT261" s="66">
        <f t="shared" si="209"/>
        <v>370.62650009567807</v>
      </c>
      <c r="BU261" s="160"/>
    </row>
    <row r="262" spans="1:73" ht="15.6" x14ac:dyDescent="0.3">
      <c r="A262" s="2" t="s">
        <v>590</v>
      </c>
      <c r="B262" s="8" t="s">
        <v>293</v>
      </c>
      <c r="C262" s="138">
        <v>32138</v>
      </c>
      <c r="D262" s="142">
        <v>0</v>
      </c>
      <c r="E262" s="143">
        <v>0</v>
      </c>
      <c r="F262" s="144">
        <v>0</v>
      </c>
      <c r="G262" s="143">
        <v>0</v>
      </c>
      <c r="H262" s="143">
        <f>C262/($C$9+$C$59+$C$61+$C$66+$C$73+$C$79+$C$93+$C$104+$C$126+$C$139+$C$166+$C$174+$C$198+$C$213+$C$232+$C$249+$C$259+$C$261+$C$262+$C$267+$C$274)*$H$6</f>
        <v>2708474.6542618349</v>
      </c>
      <c r="I262" s="144">
        <v>0</v>
      </c>
      <c r="J262" s="143">
        <f t="shared" si="163"/>
        <v>2708474.6542618349</v>
      </c>
      <c r="K262" s="33">
        <f t="shared" si="164"/>
        <v>84.276391009454073</v>
      </c>
      <c r="L262" s="25">
        <v>14410</v>
      </c>
      <c r="M262" s="28">
        <f t="shared" si="165"/>
        <v>4.4342063478387166E-3</v>
      </c>
      <c r="N262" s="146">
        <f t="shared" si="166"/>
        <v>561755.52704347682</v>
      </c>
      <c r="O262" s="30">
        <v>3236</v>
      </c>
      <c r="P262" s="30">
        <v>2859</v>
      </c>
      <c r="Q262" s="30">
        <f t="shared" si="210"/>
        <v>4665.5</v>
      </c>
      <c r="R262" s="28">
        <f t="shared" si="167"/>
        <v>4.6895480021550513E-3</v>
      </c>
      <c r="S262" s="148">
        <f t="shared" si="168"/>
        <v>594103.95071720588</v>
      </c>
      <c r="T262" s="150">
        <f t="shared" si="169"/>
        <v>1155859.4777606828</v>
      </c>
      <c r="U262" s="1">
        <f t="shared" si="170"/>
        <v>35.965507429232773</v>
      </c>
      <c r="V262" s="151">
        <v>139824766.13999778</v>
      </c>
      <c r="W262" s="40">
        <f t="shared" si="171"/>
        <v>7.3867532377338003</v>
      </c>
      <c r="X262" s="28">
        <f t="shared" si="172"/>
        <v>5.2829626428434378E-3</v>
      </c>
      <c r="Y262" s="67">
        <f t="shared" si="173"/>
        <v>4350.7612838383775</v>
      </c>
      <c r="Z262" s="148">
        <f t="shared" si="174"/>
        <v>3179109.3708523926</v>
      </c>
      <c r="AA262" s="152">
        <v>40210093.562799998</v>
      </c>
      <c r="AB262" s="40">
        <f t="shared" si="175"/>
        <v>25.686362614075904</v>
      </c>
      <c r="AC262" s="40">
        <f t="shared" si="176"/>
        <v>5.0798537748505306E-3</v>
      </c>
      <c r="AD262" s="72">
        <f t="shared" si="177"/>
        <v>1251.1697542722011</v>
      </c>
      <c r="AE262" s="146">
        <f t="shared" si="178"/>
        <v>1801938.313690864</v>
      </c>
      <c r="AF262" s="150">
        <f t="shared" si="179"/>
        <v>4981047.6845432566</v>
      </c>
      <c r="AG262" s="45">
        <f t="shared" si="180"/>
        <v>154.98934857624172</v>
      </c>
      <c r="AH262" s="25">
        <v>6801.6337999999996</v>
      </c>
      <c r="AI262" s="28">
        <f t="shared" si="181"/>
        <v>7.2906590452863681E-3</v>
      </c>
      <c r="AJ262" s="146">
        <f t="shared" si="182"/>
        <v>1385457.2559018575</v>
      </c>
      <c r="AK262" s="150">
        <f t="shared" si="183"/>
        <v>1385457.2559018575</v>
      </c>
      <c r="AL262" s="1">
        <f t="shared" si="184"/>
        <v>43.109628971991334</v>
      </c>
      <c r="AM262" s="50">
        <v>5894.3055555555557</v>
      </c>
      <c r="AN262" s="28">
        <f t="shared" si="185"/>
        <v>5.9284070704485716E-3</v>
      </c>
      <c r="AO262" s="146">
        <f t="shared" si="186"/>
        <v>187758.06128428088</v>
      </c>
      <c r="AP262" s="75">
        <v>50.666666666666664</v>
      </c>
      <c r="AQ262" s="28">
        <f t="shared" si="187"/>
        <v>6.3793175808956179E-3</v>
      </c>
      <c r="AR262" s="148">
        <f t="shared" si="188"/>
        <v>606136.68635816465</v>
      </c>
      <c r="AS262" s="25">
        <v>263.91666666666669</v>
      </c>
      <c r="AT262" s="56">
        <f t="shared" si="189"/>
        <v>6.0791148716610012E-3</v>
      </c>
      <c r="AU262" s="146">
        <f t="shared" si="190"/>
        <v>770143.76661840791</v>
      </c>
      <c r="AV262" s="77">
        <v>221.69444444444446</v>
      </c>
      <c r="AW262" s="28">
        <f t="shared" si="191"/>
        <v>5.7402234235063646E-3</v>
      </c>
      <c r="AX262" s="148">
        <f t="shared" si="192"/>
        <v>727210.68476906512</v>
      </c>
      <c r="AY262" s="59">
        <v>699</v>
      </c>
      <c r="AZ262" s="28">
        <f t="shared" si="193"/>
        <v>7.3301174496644295E-3</v>
      </c>
      <c r="BA262" s="148">
        <f t="shared" si="194"/>
        <v>696477.80428137584</v>
      </c>
      <c r="BB262" s="150">
        <f t="shared" si="195"/>
        <v>2987727.0033112941</v>
      </c>
      <c r="BC262" s="45">
        <f t="shared" si="196"/>
        <v>92.965554897980397</v>
      </c>
      <c r="BD262" s="155">
        <f t="shared" si="197"/>
        <v>13218566.075778928</v>
      </c>
      <c r="BE262" s="146">
        <v>5804668</v>
      </c>
      <c r="BF262" s="146">
        <f t="shared" si="198"/>
        <v>0</v>
      </c>
      <c r="BG262" s="146">
        <f t="shared" si="199"/>
        <v>7413898.0757789277</v>
      </c>
      <c r="BH262" s="56">
        <f t="shared" si="200"/>
        <v>4.3842771696604695E-3</v>
      </c>
      <c r="BI262" s="1">
        <f t="shared" si="201"/>
        <v>-3823.1140828022926</v>
      </c>
      <c r="BJ262" s="155">
        <f t="shared" si="202"/>
        <v>13214742.961696126</v>
      </c>
      <c r="BK262" s="63">
        <v>7.9</v>
      </c>
      <c r="BL262" s="1">
        <f t="shared" si="203"/>
        <v>0</v>
      </c>
      <c r="BM262" s="106">
        <v>900</v>
      </c>
      <c r="BN262" s="21">
        <f t="shared" si="204"/>
        <v>0</v>
      </c>
      <c r="BO262" s="150">
        <f t="shared" si="205"/>
        <v>13214742.961696126</v>
      </c>
      <c r="BP262" s="146">
        <f t="shared" si="206"/>
        <v>13214742.961696126</v>
      </c>
      <c r="BQ262" s="56">
        <f t="shared" si="207"/>
        <v>4.2305406987226176E-3</v>
      </c>
      <c r="BR262" s="158">
        <f t="shared" si="208"/>
        <v>27535.559051553148</v>
      </c>
      <c r="BS262" s="159">
        <f t="shared" si="211"/>
        <v>13242279</v>
      </c>
      <c r="BT262" s="66">
        <f t="shared" si="209"/>
        <v>412.04427780197898</v>
      </c>
      <c r="BU262" s="160"/>
    </row>
    <row r="263" spans="1:73" ht="15.6" x14ac:dyDescent="0.3">
      <c r="A263" s="2" t="s">
        <v>440</v>
      </c>
      <c r="B263" s="8" t="s">
        <v>141</v>
      </c>
      <c r="C263" s="138">
        <v>20965</v>
      </c>
      <c r="D263" s="142">
        <v>0</v>
      </c>
      <c r="E263" s="143">
        <v>0</v>
      </c>
      <c r="F263" s="144">
        <v>0</v>
      </c>
      <c r="G263" s="143">
        <v>0</v>
      </c>
      <c r="H263" s="143">
        <v>0</v>
      </c>
      <c r="I263" s="144">
        <v>0</v>
      </c>
      <c r="J263" s="143">
        <f t="shared" ref="J263:J306" si="212">SUM(D263:I263)</f>
        <v>0</v>
      </c>
      <c r="K263" s="33">
        <f t="shared" ref="K263:K306" si="213">J263/C263</f>
        <v>0</v>
      </c>
      <c r="L263" s="25">
        <v>8812</v>
      </c>
      <c r="M263" s="28">
        <f t="shared" ref="M263:M306" si="214">L263/$L$6</f>
        <v>2.71160488113496E-3</v>
      </c>
      <c r="N263" s="146">
        <f t="shared" ref="N263:N306" si="215">$N$6*M263</f>
        <v>343524.61514969589</v>
      </c>
      <c r="O263" s="30">
        <v>5427</v>
      </c>
      <c r="P263" s="30">
        <v>2640.5</v>
      </c>
      <c r="Q263" s="30">
        <f t="shared" si="210"/>
        <v>6747.25</v>
      </c>
      <c r="R263" s="28">
        <f t="shared" ref="R263:R306" si="216">Q263/$Q$6</f>
        <v>6.7820282408189193E-3</v>
      </c>
      <c r="S263" s="148">
        <f t="shared" ref="S263:S306" si="217">$S$6*R263</f>
        <v>859193.6301525383</v>
      </c>
      <c r="T263" s="150">
        <f t="shared" ref="T263:T306" si="218">N263+S263</f>
        <v>1202718.2453022343</v>
      </c>
      <c r="U263" s="1">
        <f t="shared" ref="U263:U306" si="219">T263/C263</f>
        <v>57.367910579643898</v>
      </c>
      <c r="V263" s="151">
        <v>95398663.39000091</v>
      </c>
      <c r="W263" s="40">
        <f t="shared" ref="W263:W306" si="220">C263*C263/V263</f>
        <v>4.6073100961922799</v>
      </c>
      <c r="X263" s="28">
        <f t="shared" ref="X263:X306" si="221">W263/$W$6</f>
        <v>3.2951211904361142E-3</v>
      </c>
      <c r="Y263" s="67">
        <f t="shared" ref="Y263:Y306" si="222">V263/C263</f>
        <v>4550.3774571905988</v>
      </c>
      <c r="Z263" s="148">
        <f t="shared" ref="Z263:Z306" si="223">$Z$6*X263</f>
        <v>1982893.1913422558</v>
      </c>
      <c r="AA263" s="152">
        <v>22412399.2148</v>
      </c>
      <c r="AB263" s="40">
        <f t="shared" ref="AB263:AB306" si="224">C263*C263/AA263</f>
        <v>19.611074244552814</v>
      </c>
      <c r="AC263" s="40">
        <f t="shared" ref="AC263:AC306" si="225">AB263/$AB$6</f>
        <v>3.8783766711863658E-3</v>
      </c>
      <c r="AD263" s="72">
        <f t="shared" ref="AD263:AD306" si="226">AA263/C263</f>
        <v>1069.0388368614358</v>
      </c>
      <c r="AE263" s="146">
        <f t="shared" ref="AE263:AE306" si="227">$AE$6*AC263</f>
        <v>1375747.3794491612</v>
      </c>
      <c r="AF263" s="150">
        <f t="shared" ref="AF263:AF306" si="228">Z263+AE263</f>
        <v>3358640.5707914168</v>
      </c>
      <c r="AG263" s="45">
        <f t="shared" ref="AG263:AG306" si="229">AF263/C263</f>
        <v>160.20226905754433</v>
      </c>
      <c r="AH263" s="25">
        <v>3149.86</v>
      </c>
      <c r="AI263" s="28">
        <f t="shared" ref="AI263:AI306" si="230">AH263/$AH$6</f>
        <v>3.3763292725912004E-3</v>
      </c>
      <c r="AJ263" s="146">
        <f t="shared" ref="AJ263:AJ306" si="231">$AJ$6*AI263</f>
        <v>641610.01906262955</v>
      </c>
      <c r="AK263" s="150">
        <f t="shared" ref="AK263:AK306" si="232">AJ263</f>
        <v>641610.01906262955</v>
      </c>
      <c r="AL263" s="1">
        <f t="shared" ref="AL263:AL306" si="233">AK263/C263</f>
        <v>30.603864491420442</v>
      </c>
      <c r="AM263" s="50">
        <v>3126.6666666666665</v>
      </c>
      <c r="AN263" s="28">
        <f t="shared" ref="AN263:AN306" si="234">AM263/$AM$6</f>
        <v>3.1447560020249825E-3</v>
      </c>
      <c r="AO263" s="146">
        <f t="shared" ref="AO263:AO306" si="235">AN263*$AO$6</f>
        <v>99597.292010455727</v>
      </c>
      <c r="AP263" s="75">
        <v>28</v>
      </c>
      <c r="AQ263" s="28">
        <f t="shared" ref="AQ263:AQ306" si="236">AP263/$AP$6</f>
        <v>3.5254123473370523E-3</v>
      </c>
      <c r="AR263" s="148">
        <f t="shared" ref="AR263:AR306" si="237">AQ263*$AR$6</f>
        <v>334970.27404003835</v>
      </c>
      <c r="AS263" s="25">
        <v>128.58333333333334</v>
      </c>
      <c r="AT263" s="56">
        <f t="shared" ref="AT263:AT306" si="238">AS263/$AS$6</f>
        <v>2.9618169393662535E-3</v>
      </c>
      <c r="AU263" s="146">
        <f t="shared" ref="AU263:AU306" si="239">AT263*$AU$6</f>
        <v>375223.18657789816</v>
      </c>
      <c r="AV263" s="77">
        <v>96.333333333333329</v>
      </c>
      <c r="AW263" s="28">
        <f t="shared" ref="AW263:AW306" si="240">AV263/$AV$6</f>
        <v>2.4943108423405675E-3</v>
      </c>
      <c r="AX263" s="148">
        <f t="shared" ref="AX263:AX306" si="241">$AX$6*AW263</f>
        <v>315996.32311478729</v>
      </c>
      <c r="AY263" s="59">
        <v>169</v>
      </c>
      <c r="AZ263" s="28">
        <f t="shared" ref="AZ263:AZ306" si="242">AY263/$AY$6</f>
        <v>1.7722315436241611E-3</v>
      </c>
      <c r="BA263" s="148">
        <f t="shared" ref="BA263:BA306" si="243">AZ263*$BA$6</f>
        <v>168390.19874614093</v>
      </c>
      <c r="BB263" s="150">
        <f t="shared" ref="BB263:BB306" si="244">BA263+AX263+AU263+AR263+AO263</f>
        <v>1294177.2744893203</v>
      </c>
      <c r="BC263" s="45">
        <f t="shared" ref="BC263:BC306" si="245">BB263/C263</f>
        <v>61.730373216757471</v>
      </c>
      <c r="BD263" s="155">
        <f t="shared" ref="BD263:BD306" si="246">J263+T263+AF263+AK263+BB263</f>
        <v>6497146.1096456014</v>
      </c>
      <c r="BE263" s="146">
        <v>2869461</v>
      </c>
      <c r="BF263" s="146">
        <f t="shared" ref="BF263:BF306" si="247">IF(BD263&gt;BE263,0,BE263-BD263)</f>
        <v>0</v>
      </c>
      <c r="BG263" s="146">
        <f t="shared" ref="BG263:BG306" si="248">IF(BD263&lt;BE263,0,BD263-BE263)</f>
        <v>3627685.1096456014</v>
      </c>
      <c r="BH263" s="56">
        <f t="shared" ref="BH263:BH306" si="249">BG263/$BG$6</f>
        <v>2.145265128056868E-3</v>
      </c>
      <c r="BI263" s="1">
        <f t="shared" ref="BI263:BI306" si="250">$BI$6*BH263</f>
        <v>-1870.6831263257084</v>
      </c>
      <c r="BJ263" s="155">
        <f t="shared" ref="BJ263:BJ306" si="251">BD263+BF263+BI263</f>
        <v>6495275.4265192756</v>
      </c>
      <c r="BK263" s="63">
        <v>8</v>
      </c>
      <c r="BL263" s="1">
        <f t="shared" ref="BL263:BL306" si="252">IF(BK263&gt;=5,0,BJ263*(5-BK263)/5*-0.25)</f>
        <v>0</v>
      </c>
      <c r="BM263" s="106">
        <v>1102</v>
      </c>
      <c r="BN263" s="21">
        <f t="shared" ref="BN263:BN306" si="253">IF(BM263&gt;=441,0,BJ263*(441-BM263)/441*-0.25)</f>
        <v>0</v>
      </c>
      <c r="BO263" s="150">
        <f t="shared" ref="BO263:BO306" si="254">BJ263+BL263+BN263</f>
        <v>6495275.4265192756</v>
      </c>
      <c r="BP263" s="146">
        <f t="shared" ref="BP263:BP306" si="255">IF(BK263&lt;5,0,IF(BM263&lt;441,0,IF(BF263&lt;&gt;0,0,BO263)))</f>
        <v>6495275.4265192756</v>
      </c>
      <c r="BQ263" s="56">
        <f t="shared" ref="BQ263:BQ306" si="256">BP263/$BP$6</f>
        <v>2.079384148518906E-3</v>
      </c>
      <c r="BR263" s="158">
        <f t="shared" ref="BR263:BR306" si="257">$BR$6*BQ263</f>
        <v>13534.204984647529</v>
      </c>
      <c r="BS263" s="159">
        <f t="shared" si="211"/>
        <v>6508810</v>
      </c>
      <c r="BT263" s="66">
        <f t="shared" ref="BT263:BT306" si="258">BS263/C263</f>
        <v>310.46076794657762</v>
      </c>
      <c r="BU263" s="160"/>
    </row>
    <row r="264" spans="1:73" ht="15.6" x14ac:dyDescent="0.3">
      <c r="A264" s="2" t="s">
        <v>428</v>
      </c>
      <c r="B264" s="8" t="s">
        <v>129</v>
      </c>
      <c r="C264" s="138">
        <v>15417</v>
      </c>
      <c r="D264" s="142">
        <v>0</v>
      </c>
      <c r="E264" s="143">
        <v>0</v>
      </c>
      <c r="F264" s="144">
        <v>0</v>
      </c>
      <c r="G264" s="143">
        <v>0</v>
      </c>
      <c r="H264" s="143">
        <v>0</v>
      </c>
      <c r="I264" s="144">
        <v>0</v>
      </c>
      <c r="J264" s="143">
        <f t="shared" si="212"/>
        <v>0</v>
      </c>
      <c r="K264" s="33">
        <f t="shared" si="213"/>
        <v>0</v>
      </c>
      <c r="L264" s="25">
        <v>3886</v>
      </c>
      <c r="M264" s="28">
        <f t="shared" si="214"/>
        <v>1.1957894425885672E-3</v>
      </c>
      <c r="N264" s="146">
        <f t="shared" si="215"/>
        <v>151490.76877799799</v>
      </c>
      <c r="O264" s="30">
        <v>0</v>
      </c>
      <c r="P264" s="30">
        <v>105</v>
      </c>
      <c r="Q264" s="30">
        <f t="shared" ref="Q264:Q306" si="259">O264+P264/2</f>
        <v>52.5</v>
      </c>
      <c r="R264" s="28">
        <f t="shared" si="216"/>
        <v>5.2770607676163368E-5</v>
      </c>
      <c r="S264" s="148">
        <f t="shared" si="217"/>
        <v>6685.3407807637568</v>
      </c>
      <c r="T264" s="150">
        <f t="shared" si="218"/>
        <v>158176.10955876176</v>
      </c>
      <c r="U264" s="1">
        <f t="shared" si="219"/>
        <v>10.259850136781589</v>
      </c>
      <c r="V264" s="151">
        <v>97419943.090000018</v>
      </c>
      <c r="W264" s="40">
        <f t="shared" si="220"/>
        <v>2.4397867773379742</v>
      </c>
      <c r="X264" s="28">
        <f t="shared" si="221"/>
        <v>1.7449212104903398E-3</v>
      </c>
      <c r="Y264" s="67">
        <f t="shared" si="222"/>
        <v>6318.9948167607199</v>
      </c>
      <c r="Z264" s="148">
        <f t="shared" si="223"/>
        <v>1050034.9418869317</v>
      </c>
      <c r="AA264" s="152">
        <v>22681746.807999998</v>
      </c>
      <c r="AB264" s="40">
        <f t="shared" si="224"/>
        <v>10.479082189391487</v>
      </c>
      <c r="AC264" s="40">
        <f t="shared" si="225"/>
        <v>2.0723917207171451E-3</v>
      </c>
      <c r="AD264" s="72">
        <f t="shared" si="226"/>
        <v>1471.2166315106699</v>
      </c>
      <c r="AE264" s="146">
        <f t="shared" si="227"/>
        <v>735123.92443734058</v>
      </c>
      <c r="AF264" s="150">
        <f t="shared" si="228"/>
        <v>1785158.8663242722</v>
      </c>
      <c r="AG264" s="45">
        <f t="shared" si="229"/>
        <v>115.79158502460091</v>
      </c>
      <c r="AH264" s="25">
        <v>1206.8637000000001</v>
      </c>
      <c r="AI264" s="28">
        <f t="shared" si="230"/>
        <v>1.2936350308704911E-3</v>
      </c>
      <c r="AJ264" s="146">
        <f t="shared" si="231"/>
        <v>245831.82794251034</v>
      </c>
      <c r="AK264" s="150">
        <f t="shared" si="232"/>
        <v>245831.82794251034</v>
      </c>
      <c r="AL264" s="1">
        <f t="shared" si="233"/>
        <v>15.945503531329724</v>
      </c>
      <c r="AM264" s="50">
        <v>1574.1388888888889</v>
      </c>
      <c r="AN264" s="28">
        <f t="shared" si="234"/>
        <v>1.5832460721282315E-3</v>
      </c>
      <c r="AO264" s="146">
        <f t="shared" si="235"/>
        <v>50142.847734013114</v>
      </c>
      <c r="AP264" s="75">
        <v>6.333333333333333</v>
      </c>
      <c r="AQ264" s="28">
        <f t="shared" si="236"/>
        <v>7.9741469761195223E-4</v>
      </c>
      <c r="AR264" s="148">
        <f t="shared" si="237"/>
        <v>75767.085794770581</v>
      </c>
      <c r="AS264" s="25">
        <v>48.583333333333336</v>
      </c>
      <c r="AT264" s="56">
        <f t="shared" si="238"/>
        <v>1.119079245398915E-3</v>
      </c>
      <c r="AU264" s="146">
        <f t="shared" si="239"/>
        <v>141772.59739138989</v>
      </c>
      <c r="AV264" s="77">
        <v>17.861111111111111</v>
      </c>
      <c r="AW264" s="28">
        <f t="shared" si="240"/>
        <v>4.6246882111447086E-4</v>
      </c>
      <c r="AX264" s="148">
        <f t="shared" si="241"/>
        <v>58588.706967361082</v>
      </c>
      <c r="AY264" s="59">
        <v>37</v>
      </c>
      <c r="AZ264" s="28">
        <f t="shared" si="242"/>
        <v>3.88003355704698E-4</v>
      </c>
      <c r="BA264" s="148">
        <f t="shared" si="243"/>
        <v>36866.493216610739</v>
      </c>
      <c r="BB264" s="150">
        <f t="shared" si="244"/>
        <v>363137.73110414541</v>
      </c>
      <c r="BC264" s="45">
        <f t="shared" si="245"/>
        <v>23.554370571715989</v>
      </c>
      <c r="BD264" s="155">
        <f t="shared" si="246"/>
        <v>2552304.5349296895</v>
      </c>
      <c r="BE264" s="146">
        <v>1604888</v>
      </c>
      <c r="BF264" s="146">
        <f t="shared" si="247"/>
        <v>0</v>
      </c>
      <c r="BG264" s="146">
        <f t="shared" si="248"/>
        <v>947416.53492968949</v>
      </c>
      <c r="BH264" s="56">
        <f t="shared" si="249"/>
        <v>5.6026352693210762E-4</v>
      </c>
      <c r="BI264" s="1">
        <f t="shared" si="250"/>
        <v>-488.55291237449313</v>
      </c>
      <c r="BJ264" s="155">
        <f t="shared" si="251"/>
        <v>2551815.982017315</v>
      </c>
      <c r="BK264" s="63">
        <v>7</v>
      </c>
      <c r="BL264" s="1">
        <f t="shared" si="252"/>
        <v>0</v>
      </c>
      <c r="BM264" s="106">
        <v>567</v>
      </c>
      <c r="BN264" s="21">
        <f t="shared" si="253"/>
        <v>0</v>
      </c>
      <c r="BO264" s="150">
        <f t="shared" si="254"/>
        <v>2551815.982017315</v>
      </c>
      <c r="BP264" s="146">
        <f t="shared" si="255"/>
        <v>2551815.982017315</v>
      </c>
      <c r="BQ264" s="56">
        <f t="shared" si="256"/>
        <v>8.1693313285523446E-4</v>
      </c>
      <c r="BR264" s="158">
        <f t="shared" si="257"/>
        <v>5317.2187960980355</v>
      </c>
      <c r="BS264" s="159">
        <f t="shared" ref="BS264:BS306" si="260">ROUND(BJ264+BL264+BR264,0)</f>
        <v>2557133</v>
      </c>
      <c r="BT264" s="66">
        <f t="shared" si="258"/>
        <v>165.86450022702212</v>
      </c>
      <c r="BU264" s="160"/>
    </row>
    <row r="265" spans="1:73" ht="15.6" x14ac:dyDescent="0.3">
      <c r="A265" s="2" t="s">
        <v>364</v>
      </c>
      <c r="B265" s="8" t="s">
        <v>65</v>
      </c>
      <c r="C265" s="138">
        <v>47305</v>
      </c>
      <c r="D265" s="142">
        <v>0</v>
      </c>
      <c r="E265" s="143">
        <f>C265/($C$7+$C$147+$C$98+$C$81+$C$186+$C$208+$C$231+$C$247+$C$265)*$E$6</f>
        <v>11856789.583318135</v>
      </c>
      <c r="F265" s="144">
        <v>0</v>
      </c>
      <c r="G265" s="143">
        <v>0</v>
      </c>
      <c r="H265" s="143">
        <v>0</v>
      </c>
      <c r="I265" s="144">
        <v>0</v>
      </c>
      <c r="J265" s="143">
        <f t="shared" si="212"/>
        <v>11856789.583318135</v>
      </c>
      <c r="K265" s="33">
        <f t="shared" si="213"/>
        <v>250.6455889085326</v>
      </c>
      <c r="L265" s="25">
        <v>31446</v>
      </c>
      <c r="M265" s="28">
        <f t="shared" si="214"/>
        <v>9.6764783354709432E-3</v>
      </c>
      <c r="N265" s="146">
        <f t="shared" si="215"/>
        <v>1225882.3250110459</v>
      </c>
      <c r="O265" s="30">
        <v>10007</v>
      </c>
      <c r="P265" s="30">
        <v>7687</v>
      </c>
      <c r="Q265" s="30">
        <f t="shared" si="259"/>
        <v>13850.5</v>
      </c>
      <c r="R265" s="28">
        <f t="shared" si="216"/>
        <v>1.3921891459403823E-2</v>
      </c>
      <c r="S265" s="148">
        <f t="shared" si="217"/>
        <v>1763720.2377898747</v>
      </c>
      <c r="T265" s="150">
        <f t="shared" si="218"/>
        <v>2989602.5628009206</v>
      </c>
      <c r="U265" s="1">
        <f t="shared" si="219"/>
        <v>63.198447580613475</v>
      </c>
      <c r="V265" s="151">
        <v>181854711.68999779</v>
      </c>
      <c r="W265" s="40">
        <f t="shared" si="220"/>
        <v>12.305224342026655</v>
      </c>
      <c r="X265" s="28">
        <f t="shared" si="221"/>
        <v>8.8006243634420524E-3</v>
      </c>
      <c r="Y265" s="67">
        <f t="shared" si="222"/>
        <v>3844.3021179578859</v>
      </c>
      <c r="Z265" s="148">
        <f t="shared" si="223"/>
        <v>5295919.9741968801</v>
      </c>
      <c r="AA265" s="152">
        <v>71927822.736699998</v>
      </c>
      <c r="AB265" s="40">
        <f t="shared" si="224"/>
        <v>31.111229839273559</v>
      </c>
      <c r="AC265" s="40">
        <f t="shared" si="225"/>
        <v>6.1527005872241101E-3</v>
      </c>
      <c r="AD265" s="72">
        <f t="shared" si="226"/>
        <v>1520.5120544699291</v>
      </c>
      <c r="AE265" s="146">
        <f t="shared" si="227"/>
        <v>2182501.1923918263</v>
      </c>
      <c r="AF265" s="150">
        <f t="shared" si="228"/>
        <v>7478421.1665887069</v>
      </c>
      <c r="AG265" s="45">
        <f t="shared" si="229"/>
        <v>158.08944438407582</v>
      </c>
      <c r="AH265" s="25">
        <v>3712.7345999999998</v>
      </c>
      <c r="AI265" s="28">
        <f t="shared" si="230"/>
        <v>3.9796735446471212E-3</v>
      </c>
      <c r="AJ265" s="146">
        <f t="shared" si="231"/>
        <v>756264.63318385079</v>
      </c>
      <c r="AK265" s="150">
        <f t="shared" si="232"/>
        <v>756264.63318385079</v>
      </c>
      <c r="AL265" s="1">
        <f t="shared" si="233"/>
        <v>15.986991505841894</v>
      </c>
      <c r="AM265" s="50">
        <v>9214.0555555555547</v>
      </c>
      <c r="AN265" s="28">
        <f t="shared" si="234"/>
        <v>9.2673634897627831E-3</v>
      </c>
      <c r="AO265" s="146">
        <f t="shared" si="235"/>
        <v>293505.85770806886</v>
      </c>
      <c r="AP265" s="75">
        <v>134.66666666666666</v>
      </c>
      <c r="AQ265" s="28">
        <f t="shared" si="236"/>
        <v>1.6955554622906776E-2</v>
      </c>
      <c r="AR265" s="148">
        <f t="shared" si="237"/>
        <v>1611047.5084782799</v>
      </c>
      <c r="AS265" s="25">
        <v>578.41666666666674</v>
      </c>
      <c r="AT265" s="56">
        <f t="shared" si="238"/>
        <v>1.3323377431070102E-2</v>
      </c>
      <c r="AU265" s="146">
        <f t="shared" si="239"/>
        <v>1687896.3953578686</v>
      </c>
      <c r="AV265" s="77">
        <v>641.94444444444446</v>
      </c>
      <c r="AW265" s="28">
        <f t="shared" si="240"/>
        <v>1.6621546587800035E-2</v>
      </c>
      <c r="AX265" s="148">
        <f t="shared" si="241"/>
        <v>2105730.9766962905</v>
      </c>
      <c r="AY265" s="59">
        <v>819</v>
      </c>
      <c r="AZ265" s="28">
        <f t="shared" si="242"/>
        <v>8.5885067114093959E-3</v>
      </c>
      <c r="BA265" s="148">
        <f t="shared" si="243"/>
        <v>816044.80930822145</v>
      </c>
      <c r="BB265" s="150">
        <f t="shared" si="244"/>
        <v>6514225.5475487299</v>
      </c>
      <c r="BC265" s="45">
        <f t="shared" si="245"/>
        <v>137.70691359367362</v>
      </c>
      <c r="BD265" s="155">
        <f t="shared" si="246"/>
        <v>29595303.493440341</v>
      </c>
      <c r="BE265" s="146">
        <v>8505600</v>
      </c>
      <c r="BF265" s="146">
        <f t="shared" si="247"/>
        <v>0</v>
      </c>
      <c r="BG265" s="146">
        <f t="shared" si="248"/>
        <v>21089703.493440341</v>
      </c>
      <c r="BH265" s="56">
        <f t="shared" si="249"/>
        <v>1.2471591138172569E-2</v>
      </c>
      <c r="BI265" s="1">
        <f t="shared" si="250"/>
        <v>-10875.296855146664</v>
      </c>
      <c r="BJ265" s="155">
        <f t="shared" si="251"/>
        <v>29584428.196585193</v>
      </c>
      <c r="BK265" s="63">
        <v>7.5</v>
      </c>
      <c r="BL265" s="1">
        <f t="shared" si="252"/>
        <v>0</v>
      </c>
      <c r="BM265" s="106">
        <v>913</v>
      </c>
      <c r="BN265" s="21">
        <f t="shared" si="253"/>
        <v>0</v>
      </c>
      <c r="BO265" s="150">
        <f t="shared" si="254"/>
        <v>29584428.196585193</v>
      </c>
      <c r="BP265" s="146">
        <f t="shared" si="255"/>
        <v>29584428.196585193</v>
      </c>
      <c r="BQ265" s="56">
        <f t="shared" si="256"/>
        <v>9.4710981437074026E-3</v>
      </c>
      <c r="BR265" s="158">
        <f t="shared" si="257"/>
        <v>61645.071112979698</v>
      </c>
      <c r="BS265" s="159">
        <f t="shared" si="260"/>
        <v>29646073</v>
      </c>
      <c r="BT265" s="66">
        <f t="shared" si="258"/>
        <v>626.70062361272596</v>
      </c>
      <c r="BU265" s="160"/>
    </row>
    <row r="266" spans="1:73" ht="15.6" x14ac:dyDescent="0.3">
      <c r="A266" s="2" t="s">
        <v>497</v>
      </c>
      <c r="B266" s="8" t="s">
        <v>198</v>
      </c>
      <c r="C266" s="138">
        <v>12542</v>
      </c>
      <c r="D266" s="142">
        <v>0</v>
      </c>
      <c r="E266" s="143">
        <v>0</v>
      </c>
      <c r="F266" s="144">
        <v>0</v>
      </c>
      <c r="G266" s="143">
        <v>0</v>
      </c>
      <c r="H266" s="143">
        <v>0</v>
      </c>
      <c r="I266" s="144">
        <v>0</v>
      </c>
      <c r="J266" s="143">
        <f t="shared" si="212"/>
        <v>0</v>
      </c>
      <c r="K266" s="33">
        <f t="shared" si="213"/>
        <v>0</v>
      </c>
      <c r="L266" s="25">
        <v>9822</v>
      </c>
      <c r="M266" s="28">
        <f t="shared" si="214"/>
        <v>3.0223993579786175E-3</v>
      </c>
      <c r="N266" s="146">
        <f t="shared" si="215"/>
        <v>382898.18088973139</v>
      </c>
      <c r="O266" s="30">
        <v>1891</v>
      </c>
      <c r="P266" s="30">
        <v>675</v>
      </c>
      <c r="Q266" s="30">
        <f t="shared" si="259"/>
        <v>2228.5</v>
      </c>
      <c r="R266" s="28">
        <f t="shared" si="216"/>
        <v>2.2399866515491439E-3</v>
      </c>
      <c r="S266" s="148">
        <f t="shared" si="217"/>
        <v>283776.79866537201</v>
      </c>
      <c r="T266" s="150">
        <f t="shared" si="218"/>
        <v>666674.97955510346</v>
      </c>
      <c r="U266" s="1">
        <f t="shared" si="219"/>
        <v>53.155396233065176</v>
      </c>
      <c r="V266" s="151">
        <v>52909557.000000075</v>
      </c>
      <c r="W266" s="40">
        <f t="shared" si="220"/>
        <v>2.9730312049295704</v>
      </c>
      <c r="X266" s="28">
        <f t="shared" si="221"/>
        <v>2.1262945012725703E-3</v>
      </c>
      <c r="Y266" s="67">
        <f t="shared" si="222"/>
        <v>4218.5900972731679</v>
      </c>
      <c r="Z266" s="148">
        <f t="shared" si="223"/>
        <v>1279532.5712447725</v>
      </c>
      <c r="AA266" s="152">
        <v>19990410.1789</v>
      </c>
      <c r="AB266" s="40">
        <f t="shared" si="224"/>
        <v>7.8688612485817311</v>
      </c>
      <c r="AC266" s="40">
        <f t="shared" si="225"/>
        <v>1.5561823648583973E-3</v>
      </c>
      <c r="AD266" s="72">
        <f t="shared" si="226"/>
        <v>1593.877386294052</v>
      </c>
      <c r="AE266" s="146">
        <f t="shared" si="227"/>
        <v>552012.86308894004</v>
      </c>
      <c r="AF266" s="150">
        <f t="shared" si="228"/>
        <v>1831545.4343337126</v>
      </c>
      <c r="AG266" s="45">
        <f t="shared" si="229"/>
        <v>146.03296398769834</v>
      </c>
      <c r="AH266" s="25">
        <v>8171.2869000000001</v>
      </c>
      <c r="AI266" s="28">
        <f t="shared" si="230"/>
        <v>8.7587877414269221E-3</v>
      </c>
      <c r="AJ266" s="146">
        <f t="shared" si="231"/>
        <v>1664448.4337955385</v>
      </c>
      <c r="AK266" s="150">
        <f t="shared" si="232"/>
        <v>1664448.4337955385</v>
      </c>
      <c r="AL266" s="1">
        <f t="shared" si="233"/>
        <v>132.70996920710721</v>
      </c>
      <c r="AM266" s="50">
        <v>2096.1666666666665</v>
      </c>
      <c r="AN266" s="28">
        <f t="shared" si="234"/>
        <v>2.1082940425089661E-3</v>
      </c>
      <c r="AO266" s="146">
        <f t="shared" si="235"/>
        <v>66771.596034941453</v>
      </c>
      <c r="AP266" s="75">
        <v>8.6666666666666661</v>
      </c>
      <c r="AQ266" s="28">
        <f t="shared" si="236"/>
        <v>1.0911990598900399E-3</v>
      </c>
      <c r="AR266" s="148">
        <f t="shared" si="237"/>
        <v>103681.27529810711</v>
      </c>
      <c r="AS266" s="25">
        <v>54.583333333333336</v>
      </c>
      <c r="AT266" s="56">
        <f t="shared" si="238"/>
        <v>1.2572845724464655E-3</v>
      </c>
      <c r="AU266" s="146">
        <f t="shared" si="239"/>
        <v>159281.39158037803</v>
      </c>
      <c r="AV266" s="77">
        <v>34.833333333333336</v>
      </c>
      <c r="AW266" s="28">
        <f t="shared" si="240"/>
        <v>9.0192208659027454E-4</v>
      </c>
      <c r="AX266" s="148">
        <f t="shared" si="241"/>
        <v>114261.6462473885</v>
      </c>
      <c r="AY266" s="59">
        <v>231</v>
      </c>
      <c r="AZ266" s="28">
        <f t="shared" si="242"/>
        <v>2.4223993288590602E-3</v>
      </c>
      <c r="BA266" s="148">
        <f t="shared" si="243"/>
        <v>230166.48467667782</v>
      </c>
      <c r="BB266" s="150">
        <f t="shared" si="244"/>
        <v>674162.39383749291</v>
      </c>
      <c r="BC266" s="45">
        <f t="shared" si="245"/>
        <v>53.752383498444658</v>
      </c>
      <c r="BD266" s="155">
        <f t="shared" si="246"/>
        <v>4836831.2415218474</v>
      </c>
      <c r="BE266" s="146">
        <v>1972719</v>
      </c>
      <c r="BF266" s="146">
        <f t="shared" si="247"/>
        <v>0</v>
      </c>
      <c r="BG266" s="146">
        <f t="shared" si="248"/>
        <v>2864112.2415218474</v>
      </c>
      <c r="BH266" s="56">
        <f t="shared" si="249"/>
        <v>1.6937192531514568E-3</v>
      </c>
      <c r="BI266" s="1">
        <f t="shared" si="250"/>
        <v>-1476.9326113426764</v>
      </c>
      <c r="BJ266" s="155">
        <f t="shared" si="251"/>
        <v>4835354.3089105049</v>
      </c>
      <c r="BK266" s="63">
        <v>7</v>
      </c>
      <c r="BL266" s="1">
        <f t="shared" si="252"/>
        <v>0</v>
      </c>
      <c r="BM266" s="106">
        <v>1209</v>
      </c>
      <c r="BN266" s="21">
        <f t="shared" si="253"/>
        <v>0</v>
      </c>
      <c r="BO266" s="150">
        <f t="shared" si="254"/>
        <v>4835354.3089105049</v>
      </c>
      <c r="BP266" s="146">
        <f t="shared" si="255"/>
        <v>4835354.3089105049</v>
      </c>
      <c r="BQ266" s="56">
        <f t="shared" si="256"/>
        <v>1.5479804076313339E-3</v>
      </c>
      <c r="BR266" s="158">
        <f t="shared" si="257"/>
        <v>10075.427459627106</v>
      </c>
      <c r="BS266" s="159">
        <f t="shared" si="260"/>
        <v>4845430</v>
      </c>
      <c r="BT266" s="66">
        <f t="shared" si="258"/>
        <v>386.33630999840534</v>
      </c>
      <c r="BU266" s="160"/>
    </row>
    <row r="267" spans="1:73" ht="15.6" x14ac:dyDescent="0.3">
      <c r="A267" s="2" t="s">
        <v>392</v>
      </c>
      <c r="B267" s="8" t="s">
        <v>93</v>
      </c>
      <c r="C267" s="138">
        <v>47445</v>
      </c>
      <c r="D267" s="142">
        <v>0</v>
      </c>
      <c r="E267" s="143">
        <v>0</v>
      </c>
      <c r="F267" s="144">
        <v>0</v>
      </c>
      <c r="G267" s="143">
        <v>0</v>
      </c>
      <c r="H267" s="143">
        <f>C267/($C$9+$C$59+$C$61+$C$66+$C$73+$C$79+$C$93+$C$104+$C$126+$C$139+$C$166+$C$174+$C$198+$C$213+$C$232+$C$249+$C$259+$C$261+$C$262+$C$267+$C$274)*$H$6</f>
        <v>3998493.3714435487</v>
      </c>
      <c r="I267" s="144">
        <v>0</v>
      </c>
      <c r="J267" s="143">
        <f t="shared" si="212"/>
        <v>3998493.3714435487</v>
      </c>
      <c r="K267" s="33">
        <f t="shared" si="213"/>
        <v>84.276391009454073</v>
      </c>
      <c r="L267" s="25">
        <v>29138</v>
      </c>
      <c r="M267" s="28">
        <f t="shared" si="214"/>
        <v>8.9662667982876153E-3</v>
      </c>
      <c r="N267" s="146">
        <f t="shared" si="215"/>
        <v>1135907.8797357965</v>
      </c>
      <c r="O267" s="30">
        <v>4519</v>
      </c>
      <c r="P267" s="30">
        <v>4209</v>
      </c>
      <c r="Q267" s="30">
        <f t="shared" si="259"/>
        <v>6623.5</v>
      </c>
      <c r="R267" s="28">
        <f t="shared" si="216"/>
        <v>6.6576403798679629E-3</v>
      </c>
      <c r="S267" s="148">
        <f t="shared" si="217"/>
        <v>843435.32688359509</v>
      </c>
      <c r="T267" s="150">
        <f t="shared" si="218"/>
        <v>1979343.2066193917</v>
      </c>
      <c r="U267" s="1">
        <f t="shared" si="219"/>
        <v>41.718689147842589</v>
      </c>
      <c r="V267" s="151">
        <v>200871140.47999901</v>
      </c>
      <c r="W267" s="40">
        <f t="shared" si="220"/>
        <v>11.206328692220163</v>
      </c>
      <c r="X267" s="28">
        <f t="shared" si="221"/>
        <v>8.0147006322072011E-3</v>
      </c>
      <c r="Y267" s="67">
        <f t="shared" si="222"/>
        <v>4233.7683734850671</v>
      </c>
      <c r="Z267" s="148">
        <f t="shared" si="223"/>
        <v>4822977.4857375622</v>
      </c>
      <c r="AA267" s="152">
        <v>73020033.712499991</v>
      </c>
      <c r="AB267" s="40">
        <f t="shared" si="224"/>
        <v>30.8275402044173</v>
      </c>
      <c r="AC267" s="40">
        <f t="shared" si="225"/>
        <v>6.0965968140210946E-3</v>
      </c>
      <c r="AD267" s="72">
        <f t="shared" si="226"/>
        <v>1539.045920803035</v>
      </c>
      <c r="AE267" s="146">
        <f t="shared" si="227"/>
        <v>2162599.9229935529</v>
      </c>
      <c r="AF267" s="150">
        <f t="shared" si="228"/>
        <v>6985577.4087311151</v>
      </c>
      <c r="AG267" s="45">
        <f t="shared" si="229"/>
        <v>147.23527049702003</v>
      </c>
      <c r="AH267" s="25">
        <v>832.04700000000003</v>
      </c>
      <c r="AI267" s="28">
        <f t="shared" si="230"/>
        <v>8.9186968381823023E-4</v>
      </c>
      <c r="AJ267" s="146">
        <f t="shared" si="231"/>
        <v>169483.62515508744</v>
      </c>
      <c r="AK267" s="150">
        <f t="shared" si="232"/>
        <v>169483.62515508744</v>
      </c>
      <c r="AL267" s="1">
        <f t="shared" si="233"/>
        <v>3.5722125651825785</v>
      </c>
      <c r="AM267" s="50">
        <v>7339.25</v>
      </c>
      <c r="AN267" s="28">
        <f t="shared" si="234"/>
        <v>7.3817112434526183E-3</v>
      </c>
      <c r="AO267" s="146">
        <f t="shared" si="235"/>
        <v>233785.53050780509</v>
      </c>
      <c r="AP267" s="75">
        <v>73.666666666666671</v>
      </c>
      <c r="AQ267" s="28">
        <f t="shared" si="236"/>
        <v>9.2751920090653403E-3</v>
      </c>
      <c r="AR267" s="148">
        <f t="shared" si="237"/>
        <v>881290.84003391047</v>
      </c>
      <c r="AS267" s="25">
        <v>397.16666666666669</v>
      </c>
      <c r="AT267" s="56">
        <f t="shared" si="238"/>
        <v>9.1484248431753495E-3</v>
      </c>
      <c r="AU267" s="146">
        <f t="shared" si="239"/>
        <v>1158984.9042321858</v>
      </c>
      <c r="AV267" s="77">
        <v>461.75</v>
      </c>
      <c r="AW267" s="28">
        <f t="shared" si="240"/>
        <v>1.1955861918173948E-2</v>
      </c>
      <c r="AX267" s="148">
        <f t="shared" si="241"/>
        <v>1514650.1958296162</v>
      </c>
      <c r="AY267" s="59">
        <v>834</v>
      </c>
      <c r="AZ267" s="28">
        <f t="shared" si="242"/>
        <v>8.7458053691275173E-3</v>
      </c>
      <c r="BA267" s="148">
        <f t="shared" si="243"/>
        <v>830990.68493657722</v>
      </c>
      <c r="BB267" s="150">
        <f t="shared" si="244"/>
        <v>4619702.1555400947</v>
      </c>
      <c r="BC267" s="45">
        <f t="shared" si="245"/>
        <v>97.369631268628822</v>
      </c>
      <c r="BD267" s="155">
        <f t="shared" si="246"/>
        <v>17752599.767489236</v>
      </c>
      <c r="BE267" s="146">
        <v>7687857</v>
      </c>
      <c r="BF267" s="146">
        <f t="shared" si="247"/>
        <v>0</v>
      </c>
      <c r="BG267" s="146">
        <f t="shared" si="248"/>
        <v>10064742.767489236</v>
      </c>
      <c r="BH267" s="56">
        <f t="shared" si="249"/>
        <v>5.9518786855418575E-3</v>
      </c>
      <c r="BI267" s="1">
        <f t="shared" si="250"/>
        <v>-5190.0713256201498</v>
      </c>
      <c r="BJ267" s="155">
        <f t="shared" si="251"/>
        <v>17747409.696163617</v>
      </c>
      <c r="BK267" s="63">
        <v>7.2</v>
      </c>
      <c r="BL267" s="1">
        <f t="shared" si="252"/>
        <v>0</v>
      </c>
      <c r="BM267" s="106">
        <v>960</v>
      </c>
      <c r="BN267" s="21">
        <f t="shared" si="253"/>
        <v>0</v>
      </c>
      <c r="BO267" s="150">
        <f t="shared" si="254"/>
        <v>17747409.696163617</v>
      </c>
      <c r="BP267" s="146">
        <f t="shared" si="255"/>
        <v>17747409.696163617</v>
      </c>
      <c r="BQ267" s="56">
        <f t="shared" si="256"/>
        <v>5.6816193273038018E-3</v>
      </c>
      <c r="BR267" s="158">
        <f t="shared" si="257"/>
        <v>36980.276431959974</v>
      </c>
      <c r="BS267" s="159">
        <f t="shared" si="260"/>
        <v>17784390</v>
      </c>
      <c r="BT267" s="66">
        <f t="shared" si="258"/>
        <v>374.84223838128361</v>
      </c>
      <c r="BU267" s="160"/>
    </row>
    <row r="268" spans="1:73" ht="15.6" x14ac:dyDescent="0.3">
      <c r="A268" s="2" t="s">
        <v>456</v>
      </c>
      <c r="B268" s="8" t="s">
        <v>157</v>
      </c>
      <c r="C268" s="138">
        <v>3600</v>
      </c>
      <c r="D268" s="142">
        <v>0</v>
      </c>
      <c r="E268" s="143">
        <v>0</v>
      </c>
      <c r="F268" s="144">
        <v>0</v>
      </c>
      <c r="G268" s="143">
        <v>0</v>
      </c>
      <c r="H268" s="143">
        <v>0</v>
      </c>
      <c r="I268" s="144">
        <v>0</v>
      </c>
      <c r="J268" s="143">
        <f t="shared" si="212"/>
        <v>0</v>
      </c>
      <c r="K268" s="33">
        <f t="shared" si="213"/>
        <v>0</v>
      </c>
      <c r="L268" s="25">
        <v>1031</v>
      </c>
      <c r="M268" s="28">
        <f t="shared" si="214"/>
        <v>3.172565402235751E-4</v>
      </c>
      <c r="N268" s="146">
        <f t="shared" si="215"/>
        <v>40192.224037600601</v>
      </c>
      <c r="O268" s="30">
        <v>0</v>
      </c>
      <c r="P268" s="30">
        <v>89</v>
      </c>
      <c r="Q268" s="30">
        <f t="shared" si="259"/>
        <v>44.5</v>
      </c>
      <c r="R268" s="28">
        <f t="shared" si="216"/>
        <v>4.4729372220747996E-5</v>
      </c>
      <c r="S268" s="148">
        <f t="shared" si="217"/>
        <v>5666.6221855997564</v>
      </c>
      <c r="T268" s="150">
        <f t="shared" si="218"/>
        <v>45858.846223200359</v>
      </c>
      <c r="U268" s="1">
        <f t="shared" si="219"/>
        <v>12.738568395333433</v>
      </c>
      <c r="V268" s="151">
        <v>12967150.199999999</v>
      </c>
      <c r="W268" s="40">
        <f t="shared" si="220"/>
        <v>0.99944859125638885</v>
      </c>
      <c r="X268" s="28">
        <f t="shared" si="221"/>
        <v>7.1479977753661659E-4</v>
      </c>
      <c r="Y268" s="67">
        <f t="shared" si="222"/>
        <v>3601.9861666666666</v>
      </c>
      <c r="Z268" s="148">
        <f t="shared" si="223"/>
        <v>430142.48342796916</v>
      </c>
      <c r="AA268" s="152">
        <v>3652212.2524999999</v>
      </c>
      <c r="AB268" s="40">
        <f t="shared" si="224"/>
        <v>3.5485341770946266</v>
      </c>
      <c r="AC268" s="40">
        <f t="shared" si="225"/>
        <v>7.0177451768987128E-4</v>
      </c>
      <c r="AD268" s="72">
        <f t="shared" si="226"/>
        <v>1014.5034034722222</v>
      </c>
      <c r="AE268" s="146">
        <f t="shared" si="227"/>
        <v>248935.19519358888</v>
      </c>
      <c r="AF268" s="150">
        <f t="shared" si="228"/>
        <v>679077.67862155801</v>
      </c>
      <c r="AG268" s="45">
        <f t="shared" si="229"/>
        <v>188.63268850598834</v>
      </c>
      <c r="AH268" s="25">
        <v>3277.0520000000001</v>
      </c>
      <c r="AI268" s="28">
        <f t="shared" si="230"/>
        <v>3.5126661487823391E-3</v>
      </c>
      <c r="AJ268" s="146">
        <f t="shared" si="231"/>
        <v>667518.36468580458</v>
      </c>
      <c r="AK268" s="150">
        <f t="shared" si="232"/>
        <v>667518.36468580458</v>
      </c>
      <c r="AL268" s="1">
        <f t="shared" si="233"/>
        <v>185.42176796827906</v>
      </c>
      <c r="AM268" s="50">
        <v>621.05555555555554</v>
      </c>
      <c r="AN268" s="28">
        <f t="shared" si="234"/>
        <v>6.2464867353655433E-4</v>
      </c>
      <c r="AO268" s="146">
        <f t="shared" si="235"/>
        <v>19783.193450335548</v>
      </c>
      <c r="AP268" s="75">
        <v>2.6666666666666665</v>
      </c>
      <c r="AQ268" s="28">
        <f t="shared" si="236"/>
        <v>3.3575355688924305E-4</v>
      </c>
      <c r="AR268" s="148">
        <f t="shared" si="237"/>
        <v>31901.930860956032</v>
      </c>
      <c r="AS268" s="25">
        <v>13.083333333333334</v>
      </c>
      <c r="AT268" s="56">
        <f t="shared" si="238"/>
        <v>3.013643937009085E-4</v>
      </c>
      <c r="AU268" s="146">
        <f t="shared" si="239"/>
        <v>38178.898439876866</v>
      </c>
      <c r="AV268" s="77">
        <v>2.9444444444444446</v>
      </c>
      <c r="AW268" s="28">
        <f t="shared" si="240"/>
        <v>7.6239028053085408E-5</v>
      </c>
      <c r="AX268" s="148">
        <f t="shared" si="241"/>
        <v>9658.4804642928084</v>
      </c>
      <c r="AY268" s="59">
        <v>0</v>
      </c>
      <c r="AZ268" s="28">
        <f t="shared" si="242"/>
        <v>0</v>
      </c>
      <c r="BA268" s="148">
        <f t="shared" si="243"/>
        <v>0</v>
      </c>
      <c r="BB268" s="150">
        <f t="shared" si="244"/>
        <v>99522.503215461256</v>
      </c>
      <c r="BC268" s="45">
        <f t="shared" si="245"/>
        <v>27.645139782072572</v>
      </c>
      <c r="BD268" s="155">
        <f t="shared" si="246"/>
        <v>1491977.3927460241</v>
      </c>
      <c r="BE268" s="146">
        <v>575380</v>
      </c>
      <c r="BF268" s="146">
        <f t="shared" si="247"/>
        <v>0</v>
      </c>
      <c r="BG268" s="146">
        <f t="shared" si="248"/>
        <v>916597.39274602407</v>
      </c>
      <c r="BH268" s="56">
        <f t="shared" si="249"/>
        <v>5.4203834227441758E-4</v>
      </c>
      <c r="BI268" s="1">
        <f t="shared" si="250"/>
        <v>-472.66044996161082</v>
      </c>
      <c r="BJ268" s="155">
        <f t="shared" si="251"/>
        <v>1491504.7322960624</v>
      </c>
      <c r="BK268" s="63">
        <v>7</v>
      </c>
      <c r="BL268" s="1">
        <f t="shared" si="252"/>
        <v>0</v>
      </c>
      <c r="BM268" s="106">
        <v>1259.45</v>
      </c>
      <c r="BN268" s="21">
        <f t="shared" si="253"/>
        <v>0</v>
      </c>
      <c r="BO268" s="150">
        <f t="shared" si="254"/>
        <v>1491504.7322960624</v>
      </c>
      <c r="BP268" s="146">
        <f t="shared" si="255"/>
        <v>1491504.7322960624</v>
      </c>
      <c r="BQ268" s="56">
        <f t="shared" si="256"/>
        <v>4.7748726483787745E-4</v>
      </c>
      <c r="BR268" s="158">
        <f t="shared" si="257"/>
        <v>3107.8483138757847</v>
      </c>
      <c r="BS268" s="159">
        <f t="shared" si="260"/>
        <v>1494613</v>
      </c>
      <c r="BT268" s="66">
        <f t="shared" si="258"/>
        <v>415.17027777777776</v>
      </c>
      <c r="BU268" s="160"/>
    </row>
    <row r="269" spans="1:73" ht="15.6" x14ac:dyDescent="0.3">
      <c r="A269" s="2" t="s">
        <v>593</v>
      </c>
      <c r="B269" s="8" t="s">
        <v>296</v>
      </c>
      <c r="C269" s="138">
        <v>4406</v>
      </c>
      <c r="D269" s="142">
        <v>0</v>
      </c>
      <c r="E269" s="143">
        <v>0</v>
      </c>
      <c r="F269" s="144">
        <v>0</v>
      </c>
      <c r="G269" s="143">
        <v>0</v>
      </c>
      <c r="H269" s="143">
        <v>0</v>
      </c>
      <c r="I269" s="144">
        <v>0</v>
      </c>
      <c r="J269" s="143">
        <f t="shared" si="212"/>
        <v>0</v>
      </c>
      <c r="K269" s="33">
        <f t="shared" si="213"/>
        <v>0</v>
      </c>
      <c r="L269" s="25">
        <v>1256</v>
      </c>
      <c r="M269" s="28">
        <f t="shared" si="214"/>
        <v>3.864929335798354E-4</v>
      </c>
      <c r="N269" s="146">
        <f t="shared" si="215"/>
        <v>48963.56294008375</v>
      </c>
      <c r="O269" s="30">
        <v>231</v>
      </c>
      <c r="P269" s="30">
        <v>1333</v>
      </c>
      <c r="Q269" s="30">
        <f t="shared" si="259"/>
        <v>897.5</v>
      </c>
      <c r="R269" s="28">
        <f t="shared" si="216"/>
        <v>9.0212610265441183E-4</v>
      </c>
      <c r="S269" s="148">
        <f t="shared" si="217"/>
        <v>114287.49239496137</v>
      </c>
      <c r="T269" s="150">
        <f t="shared" si="218"/>
        <v>163251.05533504512</v>
      </c>
      <c r="U269" s="1">
        <f t="shared" si="219"/>
        <v>37.051987139138703</v>
      </c>
      <c r="V269" s="151">
        <v>16133343.369999997</v>
      </c>
      <c r="W269" s="40">
        <f t="shared" si="220"/>
        <v>1.2032742101118501</v>
      </c>
      <c r="X269" s="28">
        <f t="shared" si="221"/>
        <v>8.6057466609891573E-4</v>
      </c>
      <c r="Y269" s="67">
        <f t="shared" si="222"/>
        <v>3661.6757535179295</v>
      </c>
      <c r="Z269" s="148">
        <f t="shared" si="223"/>
        <v>517864.91222294833</v>
      </c>
      <c r="AA269" s="152">
        <v>4912437.9408999998</v>
      </c>
      <c r="AB269" s="40">
        <f t="shared" si="224"/>
        <v>3.9517722632936518</v>
      </c>
      <c r="AC269" s="40">
        <f t="shared" si="225"/>
        <v>7.8152074509924073E-4</v>
      </c>
      <c r="AD269" s="72">
        <f t="shared" si="226"/>
        <v>1114.94279185202</v>
      </c>
      <c r="AE269" s="146">
        <f t="shared" si="227"/>
        <v>277222.97450973181</v>
      </c>
      <c r="AF269" s="150">
        <f t="shared" si="228"/>
        <v>795087.88673268014</v>
      </c>
      <c r="AG269" s="45">
        <f t="shared" si="229"/>
        <v>180.4557164622515</v>
      </c>
      <c r="AH269" s="25">
        <v>4561.8647000000001</v>
      </c>
      <c r="AI269" s="28">
        <f t="shared" si="230"/>
        <v>4.8898545726509986E-3</v>
      </c>
      <c r="AJ269" s="146">
        <f t="shared" si="231"/>
        <v>929227.99652306351</v>
      </c>
      <c r="AK269" s="150">
        <f t="shared" si="232"/>
        <v>929227.99652306351</v>
      </c>
      <c r="AL269" s="1">
        <f t="shared" si="233"/>
        <v>210.90058931526633</v>
      </c>
      <c r="AM269" s="50">
        <v>476.55555555555554</v>
      </c>
      <c r="AN269" s="28">
        <f t="shared" si="234"/>
        <v>4.7931266853891793E-4</v>
      </c>
      <c r="AO269" s="146">
        <f t="shared" si="235"/>
        <v>15180.269560513314</v>
      </c>
      <c r="AP269" s="75">
        <v>2.6666666666666665</v>
      </c>
      <c r="AQ269" s="28">
        <f t="shared" si="236"/>
        <v>3.3575355688924305E-4</v>
      </c>
      <c r="AR269" s="148">
        <f t="shared" si="237"/>
        <v>31901.930860956032</v>
      </c>
      <c r="AS269" s="25">
        <v>14.583333333333334</v>
      </c>
      <c r="AT269" s="56">
        <f t="shared" si="238"/>
        <v>3.3591572546279612E-4</v>
      </c>
      <c r="AU269" s="146">
        <f t="shared" si="239"/>
        <v>42556.096987123899</v>
      </c>
      <c r="AV269" s="77">
        <v>12.444444444444445</v>
      </c>
      <c r="AW269" s="28">
        <f t="shared" si="240"/>
        <v>3.2221777894134206E-4</v>
      </c>
      <c r="AX269" s="148">
        <f t="shared" si="241"/>
        <v>40820.747622671486</v>
      </c>
      <c r="AY269" s="59">
        <v>23</v>
      </c>
      <c r="AZ269" s="28">
        <f t="shared" si="242"/>
        <v>2.4119127516778523E-4</v>
      </c>
      <c r="BA269" s="148">
        <f t="shared" si="243"/>
        <v>22917.009296812081</v>
      </c>
      <c r="BB269" s="150">
        <f t="shared" si="244"/>
        <v>153376.0543280768</v>
      </c>
      <c r="BC269" s="45">
        <f t="shared" si="245"/>
        <v>34.810724995024238</v>
      </c>
      <c r="BD269" s="155">
        <f t="shared" si="246"/>
        <v>2040942.9929188655</v>
      </c>
      <c r="BE269" s="146">
        <v>703301</v>
      </c>
      <c r="BF269" s="146">
        <f t="shared" si="247"/>
        <v>0</v>
      </c>
      <c r="BG269" s="146">
        <f t="shared" si="248"/>
        <v>1337641.9929188655</v>
      </c>
      <c r="BH269" s="56">
        <f t="shared" si="249"/>
        <v>7.9102695920420523E-4</v>
      </c>
      <c r="BI269" s="1">
        <f t="shared" si="250"/>
        <v>-689.7799091119216</v>
      </c>
      <c r="BJ269" s="155">
        <f t="shared" si="251"/>
        <v>2040253.2130097535</v>
      </c>
      <c r="BK269" s="63">
        <v>7.5</v>
      </c>
      <c r="BL269" s="1">
        <f t="shared" si="252"/>
        <v>0</v>
      </c>
      <c r="BM269" s="106">
        <v>945</v>
      </c>
      <c r="BN269" s="21">
        <f t="shared" si="253"/>
        <v>0</v>
      </c>
      <c r="BO269" s="150">
        <f t="shared" si="254"/>
        <v>2040253.2130097535</v>
      </c>
      <c r="BP269" s="146">
        <f t="shared" si="255"/>
        <v>2040253.2130097535</v>
      </c>
      <c r="BQ269" s="56">
        <f t="shared" si="256"/>
        <v>6.5316247757190606E-4</v>
      </c>
      <c r="BR269" s="158">
        <f t="shared" si="257"/>
        <v>4251.2754875211294</v>
      </c>
      <c r="BS269" s="159">
        <f t="shared" si="260"/>
        <v>2044504</v>
      </c>
      <c r="BT269" s="66">
        <f t="shared" si="258"/>
        <v>464.02723558783475</v>
      </c>
      <c r="BU269" s="160"/>
    </row>
    <row r="270" spans="1:73" ht="15.6" x14ac:dyDescent="0.3">
      <c r="A270" s="2" t="s">
        <v>365</v>
      </c>
      <c r="B270" s="8" t="s">
        <v>66</v>
      </c>
      <c r="C270" s="138">
        <v>8034</v>
      </c>
      <c r="D270" s="142">
        <v>0</v>
      </c>
      <c r="E270" s="143">
        <v>0</v>
      </c>
      <c r="F270" s="144">
        <v>0</v>
      </c>
      <c r="G270" s="143">
        <v>0</v>
      </c>
      <c r="H270" s="143">
        <v>0</v>
      </c>
      <c r="I270" s="144">
        <v>0</v>
      </c>
      <c r="J270" s="143">
        <f t="shared" si="212"/>
        <v>0</v>
      </c>
      <c r="K270" s="33">
        <f t="shared" si="213"/>
        <v>0</v>
      </c>
      <c r="L270" s="25">
        <v>1803</v>
      </c>
      <c r="M270" s="28">
        <f t="shared" si="214"/>
        <v>5.5481429876149942E-4</v>
      </c>
      <c r="N270" s="146">
        <f t="shared" si="215"/>
        <v>70287.662405231691</v>
      </c>
      <c r="O270" s="30">
        <v>2024</v>
      </c>
      <c r="P270" s="30">
        <v>139.5</v>
      </c>
      <c r="Q270" s="30">
        <f t="shared" si="259"/>
        <v>2093.75</v>
      </c>
      <c r="R270" s="28">
        <f t="shared" si="216"/>
        <v>2.1045420918469914E-3</v>
      </c>
      <c r="S270" s="148">
        <f t="shared" si="217"/>
        <v>266617.75732807838</v>
      </c>
      <c r="T270" s="150">
        <f t="shared" si="218"/>
        <v>336905.41973331006</v>
      </c>
      <c r="U270" s="1">
        <f t="shared" si="219"/>
        <v>41.934953912535484</v>
      </c>
      <c r="V270" s="151">
        <v>40364661.619999796</v>
      </c>
      <c r="W270" s="40">
        <f t="shared" si="220"/>
        <v>1.5990510860128035</v>
      </c>
      <c r="X270" s="28">
        <f t="shared" si="221"/>
        <v>1.1436319692189377E-3</v>
      </c>
      <c r="Y270" s="67">
        <f t="shared" si="222"/>
        <v>5024.2297261637787</v>
      </c>
      <c r="Z270" s="148">
        <f t="shared" si="223"/>
        <v>688199.28436848614</v>
      </c>
      <c r="AA270" s="152">
        <v>7756770.6362999994</v>
      </c>
      <c r="AB270" s="40">
        <f t="shared" si="224"/>
        <v>8.3211376262619794</v>
      </c>
      <c r="AC270" s="40">
        <f t="shared" si="225"/>
        <v>1.6456266314115653E-3</v>
      </c>
      <c r="AD270" s="72">
        <f t="shared" si="226"/>
        <v>965.49298435399544</v>
      </c>
      <c r="AE270" s="146">
        <f t="shared" si="227"/>
        <v>583740.75487198145</v>
      </c>
      <c r="AF270" s="150">
        <f t="shared" si="228"/>
        <v>1271940.0392404676</v>
      </c>
      <c r="AG270" s="45">
        <f t="shared" si="229"/>
        <v>158.31964640782519</v>
      </c>
      <c r="AH270" s="25">
        <v>2215.6437000000001</v>
      </c>
      <c r="AI270" s="28">
        <f t="shared" si="230"/>
        <v>2.374944499737219E-3</v>
      </c>
      <c r="AJ270" s="146">
        <f t="shared" si="231"/>
        <v>451315.04149168381</v>
      </c>
      <c r="AK270" s="150">
        <f t="shared" si="232"/>
        <v>451315.04149168381</v>
      </c>
      <c r="AL270" s="1">
        <f t="shared" si="233"/>
        <v>56.175633743052501</v>
      </c>
      <c r="AM270" s="50">
        <v>1010.25</v>
      </c>
      <c r="AN270" s="28">
        <f t="shared" si="234"/>
        <v>1.0160948031063129E-3</v>
      </c>
      <c r="AO270" s="146">
        <f t="shared" si="235"/>
        <v>32180.649548047833</v>
      </c>
      <c r="AP270" s="75">
        <v>4.333333333333333</v>
      </c>
      <c r="AQ270" s="28">
        <f t="shared" si="236"/>
        <v>5.4559952994501996E-4</v>
      </c>
      <c r="AR270" s="148">
        <f t="shared" si="237"/>
        <v>51840.637649053555</v>
      </c>
      <c r="AS270" s="25">
        <v>50.083333333333336</v>
      </c>
      <c r="AT270" s="56">
        <f t="shared" si="238"/>
        <v>1.1536305771608025E-3</v>
      </c>
      <c r="AU270" s="146">
        <f t="shared" si="239"/>
        <v>146149.79593863693</v>
      </c>
      <c r="AV270" s="77">
        <v>16.75</v>
      </c>
      <c r="AW270" s="28">
        <f t="shared" si="240"/>
        <v>4.3369937656613673E-4</v>
      </c>
      <c r="AX270" s="148">
        <f t="shared" si="241"/>
        <v>54943.997358193985</v>
      </c>
      <c r="AY270" s="59">
        <v>102</v>
      </c>
      <c r="AZ270" s="28">
        <f t="shared" si="242"/>
        <v>1.0696308724832215E-3</v>
      </c>
      <c r="BA270" s="148">
        <f t="shared" si="243"/>
        <v>101631.9542728188</v>
      </c>
      <c r="BB270" s="150">
        <f t="shared" si="244"/>
        <v>386747.03476675111</v>
      </c>
      <c r="BC270" s="45">
        <f t="shared" si="245"/>
        <v>48.138789490509225</v>
      </c>
      <c r="BD270" s="155">
        <f t="shared" si="246"/>
        <v>2446907.5352322124</v>
      </c>
      <c r="BE270" s="146">
        <v>957988</v>
      </c>
      <c r="BF270" s="146">
        <f t="shared" si="247"/>
        <v>0</v>
      </c>
      <c r="BG270" s="146">
        <f t="shared" si="248"/>
        <v>1488919.5352322124</v>
      </c>
      <c r="BH270" s="56">
        <f t="shared" si="249"/>
        <v>8.8048633243372864E-4</v>
      </c>
      <c r="BI270" s="1">
        <f t="shared" si="250"/>
        <v>-767.78898025350361</v>
      </c>
      <c r="BJ270" s="155">
        <f t="shared" si="251"/>
        <v>2446139.7462519589</v>
      </c>
      <c r="BK270" s="63">
        <v>7.5</v>
      </c>
      <c r="BL270" s="1">
        <f t="shared" si="252"/>
        <v>0</v>
      </c>
      <c r="BM270" s="106">
        <v>756</v>
      </c>
      <c r="BN270" s="21">
        <f t="shared" si="253"/>
        <v>0</v>
      </c>
      <c r="BO270" s="150">
        <f t="shared" si="254"/>
        <v>2446139.7462519589</v>
      </c>
      <c r="BP270" s="146">
        <f t="shared" si="255"/>
        <v>2446139.7462519589</v>
      </c>
      <c r="BQ270" s="56">
        <f t="shared" si="256"/>
        <v>7.8310215955601828E-4</v>
      </c>
      <c r="BR270" s="158">
        <f t="shared" si="257"/>
        <v>5097.02123049292</v>
      </c>
      <c r="BS270" s="159">
        <f t="shared" si="260"/>
        <v>2451237</v>
      </c>
      <c r="BT270" s="66">
        <f t="shared" si="258"/>
        <v>305.10791635548918</v>
      </c>
      <c r="BU270" s="160"/>
    </row>
    <row r="271" spans="1:73" ht="15.6" x14ac:dyDescent="0.3">
      <c r="A271" s="2" t="s">
        <v>366</v>
      </c>
      <c r="B271" s="8" t="s">
        <v>67</v>
      </c>
      <c r="C271" s="138">
        <v>11801</v>
      </c>
      <c r="D271" s="142">
        <v>0</v>
      </c>
      <c r="E271" s="143">
        <v>0</v>
      </c>
      <c r="F271" s="144">
        <v>0</v>
      </c>
      <c r="G271" s="143">
        <v>0</v>
      </c>
      <c r="H271" s="143">
        <v>0</v>
      </c>
      <c r="I271" s="144">
        <v>0</v>
      </c>
      <c r="J271" s="143">
        <f t="shared" si="212"/>
        <v>0</v>
      </c>
      <c r="K271" s="33">
        <f t="shared" si="213"/>
        <v>0</v>
      </c>
      <c r="L271" s="25">
        <v>2149</v>
      </c>
      <c r="M271" s="28">
        <f t="shared" si="214"/>
        <v>6.6128448587823754E-4</v>
      </c>
      <c r="N271" s="146">
        <f t="shared" si="215"/>
        <v>83776.032450828017</v>
      </c>
      <c r="O271" s="30">
        <v>0</v>
      </c>
      <c r="P271" s="30">
        <v>184</v>
      </c>
      <c r="Q271" s="30">
        <f t="shared" si="259"/>
        <v>92</v>
      </c>
      <c r="R271" s="28">
        <f t="shared" si="216"/>
        <v>9.2474207737276758E-5</v>
      </c>
      <c r="S271" s="148">
        <f t="shared" si="217"/>
        <v>11715.263844386012</v>
      </c>
      <c r="T271" s="150">
        <f t="shared" si="218"/>
        <v>95491.296295214037</v>
      </c>
      <c r="U271" s="1">
        <f t="shared" si="219"/>
        <v>8.0917969913748014</v>
      </c>
      <c r="V271" s="151">
        <v>66828214.630000107</v>
      </c>
      <c r="W271" s="40">
        <f t="shared" si="220"/>
        <v>2.0839042576708708</v>
      </c>
      <c r="X271" s="28">
        <f t="shared" si="221"/>
        <v>1.4903961172412377E-3</v>
      </c>
      <c r="Y271" s="67">
        <f t="shared" si="222"/>
        <v>5662.9281103296425</v>
      </c>
      <c r="Z271" s="148">
        <f t="shared" si="223"/>
        <v>896870.29474307341</v>
      </c>
      <c r="AA271" s="152">
        <v>15657035.6131</v>
      </c>
      <c r="AB271" s="40">
        <f t="shared" si="224"/>
        <v>8.8946339806163746</v>
      </c>
      <c r="AC271" s="40">
        <f t="shared" si="225"/>
        <v>1.7590439207452345E-3</v>
      </c>
      <c r="AD271" s="72">
        <f t="shared" si="226"/>
        <v>1326.7549879755952</v>
      </c>
      <c r="AE271" s="146">
        <f t="shared" si="227"/>
        <v>623972.41667632421</v>
      </c>
      <c r="AF271" s="150">
        <f t="shared" si="228"/>
        <v>1520842.7114193975</v>
      </c>
      <c r="AG271" s="45">
        <f t="shared" si="229"/>
        <v>128.87405401401554</v>
      </c>
      <c r="AH271" s="25">
        <v>603.25729999999999</v>
      </c>
      <c r="AI271" s="28">
        <f t="shared" si="230"/>
        <v>6.4663041560397336E-4</v>
      </c>
      <c r="AJ271" s="146">
        <f t="shared" si="231"/>
        <v>122880.3590485515</v>
      </c>
      <c r="AK271" s="150">
        <f t="shared" si="232"/>
        <v>122880.3590485515</v>
      </c>
      <c r="AL271" s="1">
        <f t="shared" si="233"/>
        <v>10.412707317053767</v>
      </c>
      <c r="AM271" s="50">
        <v>1215.3611111111111</v>
      </c>
      <c r="AN271" s="28">
        <f t="shared" si="234"/>
        <v>1.222392584902266E-3</v>
      </c>
      <c r="AO271" s="146">
        <f t="shared" si="235"/>
        <v>38714.288533524072</v>
      </c>
      <c r="AP271" s="75">
        <v>8.6666666666666661</v>
      </c>
      <c r="AQ271" s="28">
        <f t="shared" si="236"/>
        <v>1.0911990598900399E-3</v>
      </c>
      <c r="AR271" s="148">
        <f t="shared" si="237"/>
        <v>103681.27529810711</v>
      </c>
      <c r="AS271" s="25">
        <v>75.583333333333329</v>
      </c>
      <c r="AT271" s="56">
        <f t="shared" si="238"/>
        <v>1.7410032171128915E-3</v>
      </c>
      <c r="AU271" s="146">
        <f t="shared" si="239"/>
        <v>220562.17124183642</v>
      </c>
      <c r="AV271" s="77">
        <v>22.638888888888889</v>
      </c>
      <c r="AW271" s="28">
        <f t="shared" si="240"/>
        <v>5.861774326723076E-4</v>
      </c>
      <c r="AX271" s="148">
        <f t="shared" si="241"/>
        <v>74260.958286779613</v>
      </c>
      <c r="AY271" s="59">
        <v>29</v>
      </c>
      <c r="AZ271" s="28">
        <f t="shared" si="242"/>
        <v>3.0411073825503356E-4</v>
      </c>
      <c r="BA271" s="148">
        <f t="shared" si="243"/>
        <v>28895.35954815436</v>
      </c>
      <c r="BB271" s="150">
        <f t="shared" si="244"/>
        <v>466114.05290840159</v>
      </c>
      <c r="BC271" s="45">
        <f t="shared" si="245"/>
        <v>39.497843649555257</v>
      </c>
      <c r="BD271" s="155">
        <f t="shared" si="246"/>
        <v>2205328.4196715644</v>
      </c>
      <c r="BE271" s="146">
        <v>1091417</v>
      </c>
      <c r="BF271" s="146">
        <f t="shared" si="247"/>
        <v>0</v>
      </c>
      <c r="BG271" s="146">
        <f t="shared" si="248"/>
        <v>1113911.4196715644</v>
      </c>
      <c r="BH271" s="56">
        <f t="shared" si="249"/>
        <v>6.5872181629324938E-4</v>
      </c>
      <c r="BI271" s="1">
        <f t="shared" si="250"/>
        <v>-574.40908844612477</v>
      </c>
      <c r="BJ271" s="155">
        <f t="shared" si="251"/>
        <v>2204754.0105831181</v>
      </c>
      <c r="BK271" s="63">
        <v>7.5</v>
      </c>
      <c r="BL271" s="1">
        <f t="shared" si="252"/>
        <v>0</v>
      </c>
      <c r="BM271" s="106">
        <v>630</v>
      </c>
      <c r="BN271" s="21">
        <f t="shared" si="253"/>
        <v>0</v>
      </c>
      <c r="BO271" s="150">
        <f t="shared" si="254"/>
        <v>2204754.0105831181</v>
      </c>
      <c r="BP271" s="146">
        <f t="shared" si="255"/>
        <v>2204754.0105831181</v>
      </c>
      <c r="BQ271" s="56">
        <f t="shared" si="256"/>
        <v>7.0582542539644147E-4</v>
      </c>
      <c r="BR271" s="158">
        <f t="shared" si="257"/>
        <v>4594.0457887474495</v>
      </c>
      <c r="BS271" s="159">
        <f t="shared" si="260"/>
        <v>2209348</v>
      </c>
      <c r="BT271" s="66">
        <f t="shared" si="258"/>
        <v>187.2170155071604</v>
      </c>
      <c r="BU271" s="160"/>
    </row>
    <row r="272" spans="1:73" ht="15.6" x14ac:dyDescent="0.3">
      <c r="A272" s="2" t="s">
        <v>514</v>
      </c>
      <c r="B272" s="8" t="s">
        <v>215</v>
      </c>
      <c r="C272" s="138">
        <v>11296</v>
      </c>
      <c r="D272" s="142">
        <v>0</v>
      </c>
      <c r="E272" s="143">
        <v>0</v>
      </c>
      <c r="F272" s="144">
        <v>0</v>
      </c>
      <c r="G272" s="143">
        <v>0</v>
      </c>
      <c r="H272" s="143">
        <v>0</v>
      </c>
      <c r="I272" s="144">
        <v>0</v>
      </c>
      <c r="J272" s="143">
        <f t="shared" si="212"/>
        <v>0</v>
      </c>
      <c r="K272" s="33">
        <f t="shared" si="213"/>
        <v>0</v>
      </c>
      <c r="L272" s="25">
        <v>3559</v>
      </c>
      <c r="M272" s="28">
        <f t="shared" si="214"/>
        <v>1.0951658842441355E-3</v>
      </c>
      <c r="N272" s="146">
        <f t="shared" si="215"/>
        <v>138743.0895730558</v>
      </c>
      <c r="O272" s="30">
        <v>0</v>
      </c>
      <c r="P272" s="30">
        <v>461</v>
      </c>
      <c r="Q272" s="30">
        <f t="shared" si="259"/>
        <v>230.5</v>
      </c>
      <c r="R272" s="28">
        <f t="shared" si="216"/>
        <v>2.3168809655915536E-4</v>
      </c>
      <c r="S272" s="148">
        <f t="shared" si="217"/>
        <v>29351.829523162782</v>
      </c>
      <c r="T272" s="150">
        <f t="shared" si="218"/>
        <v>168094.91909621857</v>
      </c>
      <c r="U272" s="1">
        <f t="shared" si="219"/>
        <v>14.880924140954193</v>
      </c>
      <c r="V272" s="151">
        <v>73718703.310000226</v>
      </c>
      <c r="W272" s="40">
        <f t="shared" si="220"/>
        <v>1.7308988122514986</v>
      </c>
      <c r="X272" s="28">
        <f t="shared" si="221"/>
        <v>1.237928690639751E-3</v>
      </c>
      <c r="Y272" s="67">
        <f t="shared" si="222"/>
        <v>6526.0891740439292</v>
      </c>
      <c r="Z272" s="148">
        <f t="shared" si="223"/>
        <v>744943.88223454554</v>
      </c>
      <c r="AA272" s="152">
        <v>14710710.7315</v>
      </c>
      <c r="AB272" s="40">
        <f t="shared" si="224"/>
        <v>8.6739259801208206</v>
      </c>
      <c r="AC272" s="40">
        <f t="shared" si="225"/>
        <v>1.7153956866101817E-3</v>
      </c>
      <c r="AD272" s="72">
        <f t="shared" si="226"/>
        <v>1302.2937970520538</v>
      </c>
      <c r="AE272" s="146">
        <f t="shared" si="227"/>
        <v>608489.40694830986</v>
      </c>
      <c r="AF272" s="150">
        <f t="shared" si="228"/>
        <v>1353433.2891828553</v>
      </c>
      <c r="AG272" s="45">
        <f t="shared" si="229"/>
        <v>119.81526993474286</v>
      </c>
      <c r="AH272" s="25">
        <v>2131.5324000000001</v>
      </c>
      <c r="AI272" s="28">
        <f t="shared" si="230"/>
        <v>2.2847857484448756E-3</v>
      </c>
      <c r="AJ272" s="146">
        <f t="shared" si="231"/>
        <v>434182.00929457578</v>
      </c>
      <c r="AK272" s="150">
        <f t="shared" si="232"/>
        <v>434182.00929457578</v>
      </c>
      <c r="AL272" s="1">
        <f t="shared" si="233"/>
        <v>38.436792607522641</v>
      </c>
      <c r="AM272" s="50">
        <v>1399.6388888888889</v>
      </c>
      <c r="AN272" s="28">
        <f t="shared" si="234"/>
        <v>1.4077365020791826E-3</v>
      </c>
      <c r="AO272" s="146">
        <f t="shared" si="235"/>
        <v>44584.299507203563</v>
      </c>
      <c r="AP272" s="75">
        <v>6</v>
      </c>
      <c r="AQ272" s="28">
        <f t="shared" si="236"/>
        <v>7.5544550300079693E-4</v>
      </c>
      <c r="AR272" s="148">
        <f t="shared" si="237"/>
        <v>71779.344437151085</v>
      </c>
      <c r="AS272" s="25">
        <v>48.916666666666664</v>
      </c>
      <c r="AT272" s="56">
        <f t="shared" si="238"/>
        <v>1.1267573191237788E-3</v>
      </c>
      <c r="AU272" s="146">
        <f t="shared" si="239"/>
        <v>142745.30817966702</v>
      </c>
      <c r="AV272" s="77">
        <v>35.361111111111114</v>
      </c>
      <c r="AW272" s="28">
        <f t="shared" si="240"/>
        <v>9.1558757275073328E-4</v>
      </c>
      <c r="AX272" s="148">
        <f t="shared" si="241"/>
        <v>115992.88331174287</v>
      </c>
      <c r="AY272" s="59">
        <v>83</v>
      </c>
      <c r="AZ272" s="28">
        <f t="shared" si="242"/>
        <v>8.7038590604026841E-4</v>
      </c>
      <c r="BA272" s="148">
        <f t="shared" si="243"/>
        <v>82700.511810234893</v>
      </c>
      <c r="BB272" s="150">
        <f t="shared" si="244"/>
        <v>457802.34724599944</v>
      </c>
      <c r="BC272" s="45">
        <f t="shared" si="245"/>
        <v>40.527828191041024</v>
      </c>
      <c r="BD272" s="155">
        <f t="shared" si="246"/>
        <v>2413512.5648196493</v>
      </c>
      <c r="BE272" s="146">
        <v>1238321</v>
      </c>
      <c r="BF272" s="146">
        <f t="shared" si="247"/>
        <v>0</v>
      </c>
      <c r="BG272" s="146">
        <f t="shared" si="248"/>
        <v>1175191.5648196493</v>
      </c>
      <c r="BH272" s="56">
        <f t="shared" si="249"/>
        <v>6.9496039667028017E-4</v>
      </c>
      <c r="BI272" s="1">
        <f t="shared" si="250"/>
        <v>-606.00933213941266</v>
      </c>
      <c r="BJ272" s="155">
        <f t="shared" si="251"/>
        <v>2412906.5554875098</v>
      </c>
      <c r="BK272" s="63">
        <v>7.4</v>
      </c>
      <c r="BL272" s="1">
        <f t="shared" si="252"/>
        <v>0</v>
      </c>
      <c r="BM272" s="106">
        <v>913.1</v>
      </c>
      <c r="BN272" s="21">
        <f t="shared" si="253"/>
        <v>0</v>
      </c>
      <c r="BO272" s="150">
        <f t="shared" si="254"/>
        <v>2412906.5554875098</v>
      </c>
      <c r="BP272" s="146">
        <f t="shared" si="255"/>
        <v>2412906.5554875098</v>
      </c>
      <c r="BQ272" s="56">
        <f t="shared" si="256"/>
        <v>7.7246295405009686E-4</v>
      </c>
      <c r="BR272" s="158">
        <f t="shared" si="257"/>
        <v>5027.7732330541139</v>
      </c>
      <c r="BS272" s="159">
        <f t="shared" si="260"/>
        <v>2417934</v>
      </c>
      <c r="BT272" s="66">
        <f t="shared" si="258"/>
        <v>214.05223087818698</v>
      </c>
      <c r="BU272" s="160"/>
    </row>
    <row r="273" spans="1:73" ht="15.6" x14ac:dyDescent="0.3">
      <c r="A273" s="2" t="s">
        <v>536</v>
      </c>
      <c r="B273" s="8" t="s">
        <v>239</v>
      </c>
      <c r="C273" s="138">
        <v>7897</v>
      </c>
      <c r="D273" s="142">
        <v>0</v>
      </c>
      <c r="E273" s="143">
        <v>0</v>
      </c>
      <c r="F273" s="144">
        <v>0</v>
      </c>
      <c r="G273" s="143">
        <v>0</v>
      </c>
      <c r="H273" s="143">
        <v>0</v>
      </c>
      <c r="I273" s="144">
        <v>0</v>
      </c>
      <c r="J273" s="143">
        <f t="shared" si="212"/>
        <v>0</v>
      </c>
      <c r="K273" s="33">
        <f t="shared" si="213"/>
        <v>0</v>
      </c>
      <c r="L273" s="25">
        <v>1843</v>
      </c>
      <c r="M273" s="28">
        <f t="shared" si="214"/>
        <v>5.6712299091372345E-4</v>
      </c>
      <c r="N273" s="146">
        <f t="shared" si="215"/>
        <v>71847.011543450921</v>
      </c>
      <c r="O273" s="30">
        <v>68</v>
      </c>
      <c r="P273" s="30">
        <v>0</v>
      </c>
      <c r="Q273" s="30">
        <f t="shared" si="259"/>
        <v>68</v>
      </c>
      <c r="R273" s="28">
        <f t="shared" si="216"/>
        <v>6.8350501371030651E-5</v>
      </c>
      <c r="S273" s="148">
        <f t="shared" si="217"/>
        <v>8659.1080588940094</v>
      </c>
      <c r="T273" s="150">
        <f t="shared" si="218"/>
        <v>80506.11960234493</v>
      </c>
      <c r="U273" s="1">
        <f t="shared" si="219"/>
        <v>10.194519387405968</v>
      </c>
      <c r="V273" s="151">
        <v>40978854.699999891</v>
      </c>
      <c r="W273" s="40">
        <f t="shared" si="220"/>
        <v>1.5218241079831878</v>
      </c>
      <c r="X273" s="28">
        <f t="shared" si="221"/>
        <v>1.0883996869401652E-3</v>
      </c>
      <c r="Y273" s="67">
        <f t="shared" si="222"/>
        <v>5189.1673673546775</v>
      </c>
      <c r="Z273" s="148">
        <f t="shared" si="223"/>
        <v>654962.35311668704</v>
      </c>
      <c r="AA273" s="152">
        <v>6975298.3033999996</v>
      </c>
      <c r="AB273" s="40">
        <f t="shared" si="224"/>
        <v>8.9404934796268609</v>
      </c>
      <c r="AC273" s="40">
        <f t="shared" si="225"/>
        <v>1.7681133071998786E-3</v>
      </c>
      <c r="AD273" s="72">
        <f t="shared" si="226"/>
        <v>883.28457685196906</v>
      </c>
      <c r="AE273" s="146">
        <f t="shared" si="227"/>
        <v>627189.53190416819</v>
      </c>
      <c r="AF273" s="150">
        <f t="shared" si="228"/>
        <v>1282151.8850208553</v>
      </c>
      <c r="AG273" s="45">
        <f t="shared" si="229"/>
        <v>162.3593624187483</v>
      </c>
      <c r="AH273" s="25">
        <v>2812.3607000000002</v>
      </c>
      <c r="AI273" s="28">
        <f t="shared" si="230"/>
        <v>3.0145643795264168E-3</v>
      </c>
      <c r="AJ273" s="146">
        <f t="shared" si="231"/>
        <v>572863.17561351624</v>
      </c>
      <c r="AK273" s="150">
        <f t="shared" si="232"/>
        <v>572863.17561351624</v>
      </c>
      <c r="AL273" s="1">
        <f t="shared" si="233"/>
        <v>72.541873573954192</v>
      </c>
      <c r="AM273" s="50">
        <v>938.5</v>
      </c>
      <c r="AN273" s="28">
        <f t="shared" si="234"/>
        <v>9.4392969335835167E-4</v>
      </c>
      <c r="AO273" s="146">
        <f t="shared" si="235"/>
        <v>29895.114675419842</v>
      </c>
      <c r="AP273" s="75">
        <v>4.333333333333333</v>
      </c>
      <c r="AQ273" s="28">
        <f t="shared" si="236"/>
        <v>5.4559952994501996E-4</v>
      </c>
      <c r="AR273" s="148">
        <f t="shared" si="237"/>
        <v>51840.637649053555</v>
      </c>
      <c r="AS273" s="25">
        <v>32.916666666666664</v>
      </c>
      <c r="AT273" s="56">
        <f t="shared" si="238"/>
        <v>7.5820978033031114E-4</v>
      </c>
      <c r="AU273" s="146">
        <f t="shared" si="239"/>
        <v>96055.190342365371</v>
      </c>
      <c r="AV273" s="77">
        <v>26.5</v>
      </c>
      <c r="AW273" s="28">
        <f t="shared" si="240"/>
        <v>6.8615125247776859E-4</v>
      </c>
      <c r="AX273" s="148">
        <f t="shared" si="241"/>
        <v>86926.324178635259</v>
      </c>
      <c r="AY273" s="59">
        <v>19</v>
      </c>
      <c r="AZ273" s="28">
        <f t="shared" si="242"/>
        <v>1.9924496644295301E-4</v>
      </c>
      <c r="BA273" s="148">
        <f t="shared" si="243"/>
        <v>18931.442462583891</v>
      </c>
      <c r="BB273" s="150">
        <f t="shared" si="244"/>
        <v>283648.70930805791</v>
      </c>
      <c r="BC273" s="45">
        <f t="shared" si="245"/>
        <v>35.918539864259579</v>
      </c>
      <c r="BD273" s="155">
        <f t="shared" si="246"/>
        <v>2219169.8895447743</v>
      </c>
      <c r="BE273" s="146">
        <v>929086</v>
      </c>
      <c r="BF273" s="146">
        <f t="shared" si="247"/>
        <v>0</v>
      </c>
      <c r="BG273" s="146">
        <f t="shared" si="248"/>
        <v>1290083.8895447743</v>
      </c>
      <c r="BH273" s="56">
        <f t="shared" si="249"/>
        <v>7.6290303509246539E-4</v>
      </c>
      <c r="BI273" s="1">
        <f t="shared" si="250"/>
        <v>-665.25569082588152</v>
      </c>
      <c r="BJ273" s="155">
        <f t="shared" si="251"/>
        <v>2218504.6338539482</v>
      </c>
      <c r="BK273" s="63">
        <v>8.5</v>
      </c>
      <c r="BL273" s="1">
        <f t="shared" si="252"/>
        <v>0</v>
      </c>
      <c r="BM273" s="106">
        <v>945</v>
      </c>
      <c r="BN273" s="21">
        <f t="shared" si="253"/>
        <v>0</v>
      </c>
      <c r="BO273" s="150">
        <f t="shared" si="254"/>
        <v>2218504.6338539482</v>
      </c>
      <c r="BP273" s="146">
        <f t="shared" si="255"/>
        <v>2218504.6338539482</v>
      </c>
      <c r="BQ273" s="56">
        <f t="shared" si="256"/>
        <v>7.1022752171785058E-4</v>
      </c>
      <c r="BR273" s="158">
        <f t="shared" si="257"/>
        <v>4622.6979615643631</v>
      </c>
      <c r="BS273" s="159">
        <f t="shared" si="260"/>
        <v>2223127</v>
      </c>
      <c r="BT273" s="66">
        <f t="shared" si="258"/>
        <v>281.51538558946436</v>
      </c>
      <c r="BU273" s="160"/>
    </row>
    <row r="274" spans="1:73" ht="15.6" x14ac:dyDescent="0.3">
      <c r="A274" s="2" t="s">
        <v>465</v>
      </c>
      <c r="B274" s="8" t="s">
        <v>166</v>
      </c>
      <c r="C274" s="138">
        <v>39997</v>
      </c>
      <c r="D274" s="142">
        <v>0</v>
      </c>
      <c r="E274" s="143">
        <v>0</v>
      </c>
      <c r="F274" s="144">
        <v>0</v>
      </c>
      <c r="G274" s="143">
        <v>0</v>
      </c>
      <c r="H274" s="143">
        <f>C274/($C$9+$C$59+$C$61+$C$66+$C$73+$C$79+$C$93+$C$104+$C$126+$C$139+$C$166+$C$174+$C$198+$C$213+$C$232+$C$249+$C$259+$C$261+$C$262+$C$267+$C$274)*$H$6</f>
        <v>3370802.8112051347</v>
      </c>
      <c r="I274" s="144">
        <v>0</v>
      </c>
      <c r="J274" s="143">
        <f t="shared" si="212"/>
        <v>3370802.8112051347</v>
      </c>
      <c r="K274" s="33">
        <f t="shared" si="213"/>
        <v>84.276391009454073</v>
      </c>
      <c r="L274" s="25">
        <v>26354</v>
      </c>
      <c r="M274" s="28">
        <f t="shared" si="214"/>
        <v>8.1095818244928206E-3</v>
      </c>
      <c r="N274" s="146">
        <f t="shared" si="215"/>
        <v>1027377.1797157383</v>
      </c>
      <c r="O274" s="30">
        <v>5805</v>
      </c>
      <c r="P274" s="30">
        <v>4605.5</v>
      </c>
      <c r="Q274" s="30">
        <f t="shared" si="259"/>
        <v>8107.75</v>
      </c>
      <c r="R274" s="28">
        <f t="shared" si="216"/>
        <v>8.1495408454554958E-3</v>
      </c>
      <c r="S274" s="148">
        <f t="shared" si="217"/>
        <v>1032439.4612426162</v>
      </c>
      <c r="T274" s="150">
        <f t="shared" si="218"/>
        <v>2059816.6409583543</v>
      </c>
      <c r="U274" s="1">
        <f t="shared" si="219"/>
        <v>51.4992784698441</v>
      </c>
      <c r="V274" s="151">
        <v>194155737.75999689</v>
      </c>
      <c r="W274" s="40">
        <f t="shared" si="220"/>
        <v>8.2395711167574284</v>
      </c>
      <c r="X274" s="28">
        <f t="shared" si="221"/>
        <v>5.8928929939773859E-3</v>
      </c>
      <c r="Y274" s="67">
        <f t="shared" si="222"/>
        <v>4854.2575133134205</v>
      </c>
      <c r="Z274" s="148">
        <f t="shared" si="223"/>
        <v>3546144.9578792928</v>
      </c>
      <c r="AA274" s="152">
        <v>62581073.435999997</v>
      </c>
      <c r="AB274" s="40">
        <f t="shared" si="224"/>
        <v>25.563000459492471</v>
      </c>
      <c r="AC274" s="40">
        <f t="shared" si="225"/>
        <v>5.0554571050670499E-3</v>
      </c>
      <c r="AD274" s="72">
        <f t="shared" si="226"/>
        <v>1564.6441842138161</v>
      </c>
      <c r="AE274" s="146">
        <f t="shared" si="227"/>
        <v>1793284.2665553023</v>
      </c>
      <c r="AF274" s="150">
        <f t="shared" si="228"/>
        <v>5339429.2244345956</v>
      </c>
      <c r="AG274" s="45">
        <f t="shared" si="229"/>
        <v>133.49574279157426</v>
      </c>
      <c r="AH274" s="25">
        <v>2046.9331999999999</v>
      </c>
      <c r="AI274" s="28">
        <f t="shared" si="230"/>
        <v>2.1941040180194606E-3</v>
      </c>
      <c r="AJ274" s="146">
        <f t="shared" si="231"/>
        <v>416949.59441750724</v>
      </c>
      <c r="AK274" s="150">
        <f t="shared" si="232"/>
        <v>416949.59441750724</v>
      </c>
      <c r="AL274" s="1">
        <f t="shared" si="233"/>
        <v>10.424521699565148</v>
      </c>
      <c r="AM274" s="50">
        <v>6124.9444444444443</v>
      </c>
      <c r="AN274" s="28">
        <f t="shared" si="234"/>
        <v>6.1603803210243833E-3</v>
      </c>
      <c r="AO274" s="146">
        <f t="shared" si="235"/>
        <v>195104.86579354538</v>
      </c>
      <c r="AP274" s="75">
        <v>35.333333333333336</v>
      </c>
      <c r="AQ274" s="28">
        <f t="shared" si="236"/>
        <v>4.4487346287824707E-3</v>
      </c>
      <c r="AR274" s="148">
        <f t="shared" si="237"/>
        <v>422700.58390766749</v>
      </c>
      <c r="AS274" s="25">
        <v>182.5</v>
      </c>
      <c r="AT274" s="56">
        <f t="shared" si="238"/>
        <v>4.2037453643629912E-3</v>
      </c>
      <c r="AU274" s="146">
        <f t="shared" si="239"/>
        <v>532559.15658172197</v>
      </c>
      <c r="AV274" s="77">
        <v>167.05555555555554</v>
      </c>
      <c r="AW274" s="28">
        <f t="shared" si="240"/>
        <v>4.3254859878420334E-3</v>
      </c>
      <c r="AX274" s="148">
        <f t="shared" si="241"/>
        <v>547982.08973827295</v>
      </c>
      <c r="AY274" s="59">
        <v>485</v>
      </c>
      <c r="AZ274" s="28">
        <f t="shared" si="242"/>
        <v>5.0859899328859056E-3</v>
      </c>
      <c r="BA274" s="148">
        <f t="shared" si="243"/>
        <v>483249.9786501677</v>
      </c>
      <c r="BB274" s="150">
        <f t="shared" si="244"/>
        <v>2181596.6746713757</v>
      </c>
      <c r="BC274" s="45">
        <f t="shared" si="245"/>
        <v>54.544007667359445</v>
      </c>
      <c r="BD274" s="155">
        <f t="shared" si="246"/>
        <v>13368594.945686968</v>
      </c>
      <c r="BE274" s="146">
        <v>5953449</v>
      </c>
      <c r="BF274" s="146">
        <f t="shared" si="247"/>
        <v>0</v>
      </c>
      <c r="BG274" s="146">
        <f t="shared" si="248"/>
        <v>7415145.945686968</v>
      </c>
      <c r="BH274" s="56">
        <f t="shared" si="249"/>
        <v>4.3850151090673254E-3</v>
      </c>
      <c r="BI274" s="1">
        <f t="shared" si="250"/>
        <v>-3823.7575700704169</v>
      </c>
      <c r="BJ274" s="155">
        <f t="shared" si="251"/>
        <v>13364771.188116897</v>
      </c>
      <c r="BK274" s="63">
        <v>6.8</v>
      </c>
      <c r="BL274" s="1">
        <f t="shared" si="252"/>
        <v>0</v>
      </c>
      <c r="BM274" s="106">
        <v>1006</v>
      </c>
      <c r="BN274" s="21">
        <f t="shared" si="253"/>
        <v>0</v>
      </c>
      <c r="BO274" s="150">
        <f t="shared" si="254"/>
        <v>13364771.188116897</v>
      </c>
      <c r="BP274" s="146">
        <f t="shared" si="255"/>
        <v>13364771.188116897</v>
      </c>
      <c r="BQ274" s="56">
        <f t="shared" si="256"/>
        <v>4.278570427312116E-3</v>
      </c>
      <c r="BR274" s="158">
        <f t="shared" si="257"/>
        <v>27848.172857208185</v>
      </c>
      <c r="BS274" s="159">
        <f t="shared" si="260"/>
        <v>13392619</v>
      </c>
      <c r="BT274" s="66">
        <f t="shared" si="258"/>
        <v>334.8405880441033</v>
      </c>
      <c r="BU274" s="160"/>
    </row>
    <row r="275" spans="1:73" ht="15.6" x14ac:dyDescent="0.3">
      <c r="A275" s="2" t="s">
        <v>591</v>
      </c>
      <c r="B275" s="8" t="s">
        <v>294</v>
      </c>
      <c r="C275" s="138">
        <v>7490</v>
      </c>
      <c r="D275" s="142">
        <v>0</v>
      </c>
      <c r="E275" s="143">
        <v>0</v>
      </c>
      <c r="F275" s="144">
        <v>0</v>
      </c>
      <c r="G275" s="143">
        <v>0</v>
      </c>
      <c r="H275" s="143">
        <v>0</v>
      </c>
      <c r="I275" s="144">
        <v>0</v>
      </c>
      <c r="J275" s="143">
        <f t="shared" si="212"/>
        <v>0</v>
      </c>
      <c r="K275" s="33">
        <f t="shared" si="213"/>
        <v>0</v>
      </c>
      <c r="L275" s="25">
        <v>2334</v>
      </c>
      <c r="M275" s="28">
        <f t="shared" si="214"/>
        <v>7.182121870822738E-4</v>
      </c>
      <c r="N275" s="146">
        <f t="shared" si="215"/>
        <v>90988.022215091944</v>
      </c>
      <c r="O275" s="30">
        <v>0</v>
      </c>
      <c r="P275" s="30">
        <v>0</v>
      </c>
      <c r="Q275" s="30">
        <f t="shared" si="259"/>
        <v>0</v>
      </c>
      <c r="R275" s="28">
        <f t="shared" si="216"/>
        <v>0</v>
      </c>
      <c r="S275" s="148">
        <f t="shared" si="217"/>
        <v>0</v>
      </c>
      <c r="T275" s="150">
        <f t="shared" si="218"/>
        <v>90988.022215091944</v>
      </c>
      <c r="U275" s="1">
        <f t="shared" si="219"/>
        <v>12.147933540065679</v>
      </c>
      <c r="V275" s="151">
        <v>37510119.940000109</v>
      </c>
      <c r="W275" s="40">
        <f t="shared" si="220"/>
        <v>1.4955990567275119</v>
      </c>
      <c r="X275" s="28">
        <f t="shared" si="221"/>
        <v>1.0696436839126571E-3</v>
      </c>
      <c r="Y275" s="67">
        <f t="shared" si="222"/>
        <v>5008.026694259027</v>
      </c>
      <c r="Z275" s="148">
        <f t="shared" si="223"/>
        <v>643675.62083867984</v>
      </c>
      <c r="AA275" s="152">
        <v>7750222.1495999992</v>
      </c>
      <c r="AB275" s="40">
        <f t="shared" si="224"/>
        <v>7.2385150924861437</v>
      </c>
      <c r="AC275" s="40">
        <f t="shared" si="225"/>
        <v>1.431522196012615E-3</v>
      </c>
      <c r="AD275" s="72">
        <f t="shared" si="226"/>
        <v>1034.7426100934579</v>
      </c>
      <c r="AE275" s="146">
        <f t="shared" si="227"/>
        <v>507793.09921571775</v>
      </c>
      <c r="AF275" s="150">
        <f t="shared" si="228"/>
        <v>1151468.7200543976</v>
      </c>
      <c r="AG275" s="45">
        <f t="shared" si="229"/>
        <v>153.73414152929206</v>
      </c>
      <c r="AH275" s="25">
        <v>2135.8960000000002</v>
      </c>
      <c r="AI275" s="28">
        <f t="shared" si="230"/>
        <v>2.2894630834419481E-3</v>
      </c>
      <c r="AJ275" s="146">
        <f t="shared" si="231"/>
        <v>435070.85180795152</v>
      </c>
      <c r="AK275" s="150">
        <f t="shared" si="232"/>
        <v>435070.85180795152</v>
      </c>
      <c r="AL275" s="1">
        <f t="shared" si="233"/>
        <v>58.08689610253024</v>
      </c>
      <c r="AM275" s="50">
        <v>933.58333333333337</v>
      </c>
      <c r="AN275" s="28">
        <f t="shared" si="234"/>
        <v>9.3898458130825915E-4</v>
      </c>
      <c r="AO275" s="146">
        <f t="shared" si="235"/>
        <v>29738.498464635813</v>
      </c>
      <c r="AP275" s="75">
        <v>2.6666666666666665</v>
      </c>
      <c r="AQ275" s="28">
        <f t="shared" si="236"/>
        <v>3.3575355688924305E-4</v>
      </c>
      <c r="AR275" s="148">
        <f t="shared" si="237"/>
        <v>31901.930860956032</v>
      </c>
      <c r="AS275" s="25">
        <v>38.166666666666664</v>
      </c>
      <c r="AT275" s="56">
        <f t="shared" si="238"/>
        <v>8.7913944149691772E-4</v>
      </c>
      <c r="AU275" s="146">
        <f t="shared" si="239"/>
        <v>111375.38525772997</v>
      </c>
      <c r="AV275" s="77">
        <v>13.416666666666666</v>
      </c>
      <c r="AW275" s="28">
        <f t="shared" si="240"/>
        <v>3.4739104292113437E-4</v>
      </c>
      <c r="AX275" s="148">
        <f t="shared" si="241"/>
        <v>44009.868530692693</v>
      </c>
      <c r="AY275" s="59">
        <v>73</v>
      </c>
      <c r="AZ275" s="28">
        <f t="shared" si="242"/>
        <v>7.6552013422818792E-4</v>
      </c>
      <c r="BA275" s="148">
        <f t="shared" si="243"/>
        <v>72736.594724664421</v>
      </c>
      <c r="BB275" s="150">
        <f t="shared" si="244"/>
        <v>289762.27783867891</v>
      </c>
      <c r="BC275" s="45">
        <f t="shared" si="245"/>
        <v>38.68655244842175</v>
      </c>
      <c r="BD275" s="155">
        <f t="shared" si="246"/>
        <v>1967289.8719161199</v>
      </c>
      <c r="BE275" s="146">
        <v>809452</v>
      </c>
      <c r="BF275" s="146">
        <f t="shared" si="247"/>
        <v>0</v>
      </c>
      <c r="BG275" s="146">
        <f t="shared" si="248"/>
        <v>1157837.8719161199</v>
      </c>
      <c r="BH275" s="56">
        <f t="shared" si="249"/>
        <v>6.8469812993440392E-4</v>
      </c>
      <c r="BI275" s="1">
        <f t="shared" si="250"/>
        <v>-597.06057845410669</v>
      </c>
      <c r="BJ275" s="155">
        <f t="shared" si="251"/>
        <v>1966692.8113376659</v>
      </c>
      <c r="BK275" s="63">
        <v>7.8</v>
      </c>
      <c r="BL275" s="1">
        <f t="shared" si="252"/>
        <v>0</v>
      </c>
      <c r="BM275" s="106">
        <v>850</v>
      </c>
      <c r="BN275" s="21">
        <f t="shared" si="253"/>
        <v>0</v>
      </c>
      <c r="BO275" s="150">
        <f t="shared" si="254"/>
        <v>1966692.8113376659</v>
      </c>
      <c r="BP275" s="146">
        <f t="shared" si="255"/>
        <v>1966692.8113376659</v>
      </c>
      <c r="BQ275" s="56">
        <f t="shared" si="256"/>
        <v>6.2961300150640958E-4</v>
      </c>
      <c r="BR275" s="158">
        <f t="shared" si="257"/>
        <v>4097.9976833316059</v>
      </c>
      <c r="BS275" s="159">
        <f t="shared" si="260"/>
        <v>1970791</v>
      </c>
      <c r="BT275" s="66">
        <f t="shared" si="258"/>
        <v>263.1229639519359</v>
      </c>
      <c r="BU275" s="160"/>
    </row>
    <row r="276" spans="1:73" ht="15.6" x14ac:dyDescent="0.3">
      <c r="A276" s="2" t="s">
        <v>400</v>
      </c>
      <c r="B276" s="8" t="s">
        <v>101</v>
      </c>
      <c r="C276" s="138">
        <v>18179</v>
      </c>
      <c r="D276" s="142">
        <v>0</v>
      </c>
      <c r="E276" s="143">
        <v>0</v>
      </c>
      <c r="F276" s="144">
        <v>0</v>
      </c>
      <c r="G276" s="143">
        <v>0</v>
      </c>
      <c r="H276" s="143">
        <v>0</v>
      </c>
      <c r="I276" s="144">
        <v>0</v>
      </c>
      <c r="J276" s="143">
        <f t="shared" si="212"/>
        <v>0</v>
      </c>
      <c r="K276" s="33">
        <f t="shared" si="213"/>
        <v>0</v>
      </c>
      <c r="L276" s="25">
        <v>6231</v>
      </c>
      <c r="M276" s="28">
        <f t="shared" si="214"/>
        <v>1.9173865200127025E-3</v>
      </c>
      <c r="N276" s="146">
        <f t="shared" si="215"/>
        <v>242907.61200610019</v>
      </c>
      <c r="O276" s="30">
        <v>577</v>
      </c>
      <c r="P276" s="30">
        <v>721</v>
      </c>
      <c r="Q276" s="30">
        <f t="shared" si="259"/>
        <v>937.5</v>
      </c>
      <c r="R276" s="28">
        <f t="shared" si="216"/>
        <v>9.4233227993148862E-4</v>
      </c>
      <c r="S276" s="148">
        <f t="shared" si="217"/>
        <v>119381.08537078137</v>
      </c>
      <c r="T276" s="150">
        <f t="shared" si="218"/>
        <v>362288.69737688155</v>
      </c>
      <c r="U276" s="1">
        <f t="shared" si="219"/>
        <v>19.928967345667065</v>
      </c>
      <c r="V276" s="151">
        <v>101433413.56000002</v>
      </c>
      <c r="W276" s="40">
        <f t="shared" si="220"/>
        <v>3.2580589512006948</v>
      </c>
      <c r="X276" s="28">
        <f t="shared" si="221"/>
        <v>2.3301446756674813E-3</v>
      </c>
      <c r="Y276" s="67">
        <f t="shared" si="222"/>
        <v>5579.702599702955</v>
      </c>
      <c r="Z276" s="148">
        <f t="shared" si="223"/>
        <v>1402202.7552837706</v>
      </c>
      <c r="AA276" s="152">
        <v>32744635.915599998</v>
      </c>
      <c r="AB276" s="40">
        <f t="shared" si="224"/>
        <v>10.092524523766551</v>
      </c>
      <c r="AC276" s="40">
        <f t="shared" si="225"/>
        <v>1.9959442903656724E-3</v>
      </c>
      <c r="AD276" s="72">
        <f t="shared" si="226"/>
        <v>1801.2341666538312</v>
      </c>
      <c r="AE276" s="146">
        <f t="shared" si="227"/>
        <v>708006.30258461589</v>
      </c>
      <c r="AF276" s="150">
        <f t="shared" si="228"/>
        <v>2110209.0578683866</v>
      </c>
      <c r="AG276" s="45">
        <f t="shared" si="229"/>
        <v>116.07949050378934</v>
      </c>
      <c r="AH276" s="25">
        <v>371.16759999999999</v>
      </c>
      <c r="AI276" s="28">
        <f t="shared" si="230"/>
        <v>3.9785388332097982E-4</v>
      </c>
      <c r="AJ276" s="146">
        <f t="shared" si="231"/>
        <v>75604.900189668886</v>
      </c>
      <c r="AK276" s="150">
        <f t="shared" si="232"/>
        <v>75604.900189668886</v>
      </c>
      <c r="AL276" s="1">
        <f t="shared" si="233"/>
        <v>4.1589141421238178</v>
      </c>
      <c r="AM276" s="50">
        <v>1963.5833333333333</v>
      </c>
      <c r="AN276" s="28">
        <f t="shared" si="234"/>
        <v>1.9749436480734186E-3</v>
      </c>
      <c r="AO276" s="146">
        <f t="shared" si="235"/>
        <v>62548.26736786696</v>
      </c>
      <c r="AP276" s="75">
        <v>12.666666666666666</v>
      </c>
      <c r="AQ276" s="28">
        <f t="shared" si="236"/>
        <v>1.5948293952239045E-3</v>
      </c>
      <c r="AR276" s="148">
        <f t="shared" si="237"/>
        <v>151534.17158954116</v>
      </c>
      <c r="AS276" s="25">
        <v>87.916666666666671</v>
      </c>
      <c r="AT276" s="56">
        <f t="shared" si="238"/>
        <v>2.0250919449328565E-3</v>
      </c>
      <c r="AU276" s="146">
        <f t="shared" si="239"/>
        <v>256552.47040808978</v>
      </c>
      <c r="AV276" s="77">
        <v>108.41666666666667</v>
      </c>
      <c r="AW276" s="28">
        <f t="shared" si="240"/>
        <v>2.8071785518037013E-3</v>
      </c>
      <c r="AX276" s="148">
        <f t="shared" si="241"/>
        <v>355632.54011447949</v>
      </c>
      <c r="AY276" s="59">
        <v>37</v>
      </c>
      <c r="AZ276" s="28">
        <f t="shared" si="242"/>
        <v>3.88003355704698E-4</v>
      </c>
      <c r="BA276" s="148">
        <f t="shared" si="243"/>
        <v>36866.493216610739</v>
      </c>
      <c r="BB276" s="150">
        <f t="shared" si="244"/>
        <v>863133.94269658811</v>
      </c>
      <c r="BC276" s="45">
        <f t="shared" si="245"/>
        <v>47.479726205874258</v>
      </c>
      <c r="BD276" s="155">
        <f t="shared" si="246"/>
        <v>3411236.5981315253</v>
      </c>
      <c r="BE276" s="146">
        <v>1609219</v>
      </c>
      <c r="BF276" s="146">
        <f t="shared" si="247"/>
        <v>0</v>
      </c>
      <c r="BG276" s="146">
        <f t="shared" si="248"/>
        <v>1802017.5981315253</v>
      </c>
      <c r="BH276" s="56">
        <f t="shared" si="249"/>
        <v>1.0656397665656315E-3</v>
      </c>
      <c r="BI276" s="1">
        <f t="shared" si="250"/>
        <v>-929.24380487256462</v>
      </c>
      <c r="BJ276" s="155">
        <f t="shared" si="251"/>
        <v>3410307.3543266528</v>
      </c>
      <c r="BK276" s="63">
        <v>7.3</v>
      </c>
      <c r="BL276" s="1">
        <f t="shared" si="252"/>
        <v>0</v>
      </c>
      <c r="BM276" s="106">
        <v>693</v>
      </c>
      <c r="BN276" s="21">
        <f t="shared" si="253"/>
        <v>0</v>
      </c>
      <c r="BO276" s="150">
        <f t="shared" si="254"/>
        <v>3410307.3543266528</v>
      </c>
      <c r="BP276" s="146">
        <f t="shared" si="255"/>
        <v>3410307.3543266528</v>
      </c>
      <c r="BQ276" s="56">
        <f t="shared" si="256"/>
        <v>1.0917687993970775E-3</v>
      </c>
      <c r="BR276" s="158">
        <f t="shared" si="257"/>
        <v>7106.0572128566591</v>
      </c>
      <c r="BS276" s="159">
        <f t="shared" si="260"/>
        <v>3417413</v>
      </c>
      <c r="BT276" s="66">
        <f t="shared" si="258"/>
        <v>187.98685296220916</v>
      </c>
      <c r="BU276" s="160"/>
    </row>
    <row r="277" spans="1:73" ht="15.6" x14ac:dyDescent="0.3">
      <c r="A277" s="2" t="s">
        <v>452</v>
      </c>
      <c r="B277" s="8" t="s">
        <v>153</v>
      </c>
      <c r="C277" s="138">
        <v>19209</v>
      </c>
      <c r="D277" s="142">
        <v>0</v>
      </c>
      <c r="E277" s="143">
        <v>0</v>
      </c>
      <c r="F277" s="144">
        <v>0</v>
      </c>
      <c r="G277" s="143">
        <v>0</v>
      </c>
      <c r="H277" s="143">
        <v>0</v>
      </c>
      <c r="I277" s="144">
        <v>0</v>
      </c>
      <c r="J277" s="143">
        <f t="shared" si="212"/>
        <v>0</v>
      </c>
      <c r="K277" s="33">
        <f t="shared" si="213"/>
        <v>0</v>
      </c>
      <c r="L277" s="25">
        <v>5255</v>
      </c>
      <c r="M277" s="28">
        <f t="shared" si="214"/>
        <v>1.6170544314984357E-3</v>
      </c>
      <c r="N277" s="146">
        <f t="shared" si="215"/>
        <v>204859.49303355106</v>
      </c>
      <c r="O277" s="30">
        <v>462</v>
      </c>
      <c r="P277" s="30">
        <v>493</v>
      </c>
      <c r="Q277" s="30">
        <f t="shared" si="259"/>
        <v>708.5</v>
      </c>
      <c r="R277" s="28">
        <f t="shared" si="216"/>
        <v>7.1215191502022371E-4</v>
      </c>
      <c r="S277" s="148">
        <f t="shared" si="217"/>
        <v>90220.26558421184</v>
      </c>
      <c r="T277" s="150">
        <f t="shared" si="218"/>
        <v>295079.75861776288</v>
      </c>
      <c r="U277" s="1">
        <f t="shared" si="219"/>
        <v>15.361536707676761</v>
      </c>
      <c r="V277" s="151">
        <v>72066108.140000403</v>
      </c>
      <c r="W277" s="40">
        <f t="shared" si="220"/>
        <v>5.120100009885145</v>
      </c>
      <c r="X277" s="28">
        <f t="shared" si="221"/>
        <v>3.6618655327037915E-3</v>
      </c>
      <c r="Y277" s="67">
        <f t="shared" si="222"/>
        <v>3751.6845301681715</v>
      </c>
      <c r="Z277" s="148">
        <f t="shared" si="223"/>
        <v>2203587.6111276546</v>
      </c>
      <c r="AA277" s="152">
        <v>16021981.5364</v>
      </c>
      <c r="AB277" s="40">
        <f t="shared" si="224"/>
        <v>23.029965436029823</v>
      </c>
      <c r="AC277" s="40">
        <f t="shared" si="225"/>
        <v>4.5545123929218558E-3</v>
      </c>
      <c r="AD277" s="72">
        <f t="shared" si="226"/>
        <v>834.08722663334891</v>
      </c>
      <c r="AE277" s="146">
        <f t="shared" si="227"/>
        <v>1615587.9174351296</v>
      </c>
      <c r="AF277" s="150">
        <f t="shared" si="228"/>
        <v>3819175.5285627842</v>
      </c>
      <c r="AG277" s="45">
        <f t="shared" si="229"/>
        <v>198.82219420910948</v>
      </c>
      <c r="AH277" s="25">
        <v>3210.0405999999998</v>
      </c>
      <c r="AI277" s="28">
        <f t="shared" si="230"/>
        <v>3.4408367495654471E-3</v>
      </c>
      <c r="AJ277" s="146">
        <f t="shared" si="231"/>
        <v>653868.49274501554</v>
      </c>
      <c r="AK277" s="150">
        <f t="shared" si="232"/>
        <v>653868.49274501554</v>
      </c>
      <c r="AL277" s="1">
        <f t="shared" si="233"/>
        <v>34.039694556979306</v>
      </c>
      <c r="AM277" s="50">
        <v>4055.4166666666665</v>
      </c>
      <c r="AN277" s="28">
        <f t="shared" si="234"/>
        <v>4.0788792867416249E-3</v>
      </c>
      <c r="AO277" s="146">
        <f t="shared" si="235"/>
        <v>129181.82877635468</v>
      </c>
      <c r="AP277" s="75">
        <v>26</v>
      </c>
      <c r="AQ277" s="28">
        <f t="shared" si="236"/>
        <v>3.27359717967012E-3</v>
      </c>
      <c r="AR277" s="148">
        <f t="shared" si="237"/>
        <v>311043.82589432137</v>
      </c>
      <c r="AS277" s="25">
        <v>141.58333333333334</v>
      </c>
      <c r="AT277" s="56">
        <f t="shared" si="238"/>
        <v>3.261261814635946E-3</v>
      </c>
      <c r="AU277" s="146">
        <f t="shared" si="239"/>
        <v>413158.90732070571</v>
      </c>
      <c r="AV277" s="77">
        <v>66.583333333333329</v>
      </c>
      <c r="AW277" s="28">
        <f t="shared" si="240"/>
        <v>1.7240089645589216E-3</v>
      </c>
      <c r="AX277" s="148">
        <f t="shared" si="241"/>
        <v>218409.22332933827</v>
      </c>
      <c r="AY277" s="59">
        <v>300</v>
      </c>
      <c r="AZ277" s="28">
        <f t="shared" si="242"/>
        <v>3.1459731543624159E-3</v>
      </c>
      <c r="BA277" s="148">
        <f t="shared" si="243"/>
        <v>298917.51256711408</v>
      </c>
      <c r="BB277" s="150">
        <f t="shared" si="244"/>
        <v>1370711.297887834</v>
      </c>
      <c r="BC277" s="45">
        <f t="shared" si="245"/>
        <v>71.357764479558227</v>
      </c>
      <c r="BD277" s="155">
        <f t="shared" si="246"/>
        <v>6138835.0778133962</v>
      </c>
      <c r="BE277" s="146">
        <v>2651781</v>
      </c>
      <c r="BF277" s="146">
        <f t="shared" si="247"/>
        <v>0</v>
      </c>
      <c r="BG277" s="146">
        <f t="shared" si="248"/>
        <v>3487054.0778133962</v>
      </c>
      <c r="BH277" s="56">
        <f t="shared" si="249"/>
        <v>2.0621016672288804E-3</v>
      </c>
      <c r="BI277" s="1">
        <f t="shared" si="250"/>
        <v>-1798.1641258240411</v>
      </c>
      <c r="BJ277" s="155">
        <f t="shared" si="251"/>
        <v>6137036.9136875719</v>
      </c>
      <c r="BK277" s="63">
        <v>8</v>
      </c>
      <c r="BL277" s="1">
        <f t="shared" si="252"/>
        <v>0</v>
      </c>
      <c r="BM277" s="106">
        <v>1259</v>
      </c>
      <c r="BN277" s="21">
        <f t="shared" si="253"/>
        <v>0</v>
      </c>
      <c r="BO277" s="150">
        <f t="shared" si="254"/>
        <v>6137036.9136875719</v>
      </c>
      <c r="BP277" s="146">
        <f t="shared" si="255"/>
        <v>6137036.9136875719</v>
      </c>
      <c r="BQ277" s="56">
        <f t="shared" si="256"/>
        <v>1.9646984060283186E-3</v>
      </c>
      <c r="BR277" s="158">
        <f t="shared" si="257"/>
        <v>12787.743418712398</v>
      </c>
      <c r="BS277" s="159">
        <f t="shared" si="260"/>
        <v>6149825</v>
      </c>
      <c r="BT277" s="66">
        <f t="shared" si="258"/>
        <v>320.15331355093969</v>
      </c>
      <c r="BU277" s="160"/>
    </row>
    <row r="278" spans="1:73" ht="15.6" x14ac:dyDescent="0.3">
      <c r="A278" s="2" t="s">
        <v>367</v>
      </c>
      <c r="B278" s="8" t="s">
        <v>68</v>
      </c>
      <c r="C278" s="138">
        <v>25625</v>
      </c>
      <c r="D278" s="142">
        <v>0</v>
      </c>
      <c r="E278" s="143">
        <v>0</v>
      </c>
      <c r="F278" s="144">
        <v>0</v>
      </c>
      <c r="G278" s="143">
        <v>0</v>
      </c>
      <c r="H278" s="143">
        <v>0</v>
      </c>
      <c r="I278" s="144">
        <v>0</v>
      </c>
      <c r="J278" s="143">
        <f t="shared" si="212"/>
        <v>0</v>
      </c>
      <c r="K278" s="33">
        <f t="shared" si="213"/>
        <v>0</v>
      </c>
      <c r="L278" s="25">
        <v>14591</v>
      </c>
      <c r="M278" s="28">
        <f t="shared" si="214"/>
        <v>4.4899031798275304E-3</v>
      </c>
      <c r="N278" s="146">
        <f t="shared" si="215"/>
        <v>568811.5818939188</v>
      </c>
      <c r="O278" s="30">
        <v>2803</v>
      </c>
      <c r="P278" s="30">
        <v>1673.5</v>
      </c>
      <c r="Q278" s="30">
        <f t="shared" si="259"/>
        <v>3639.75</v>
      </c>
      <c r="R278" s="28">
        <f t="shared" si="216"/>
        <v>3.6585108436060117E-3</v>
      </c>
      <c r="S278" s="148">
        <f t="shared" si="217"/>
        <v>463485.12584352162</v>
      </c>
      <c r="T278" s="150">
        <f t="shared" si="218"/>
        <v>1032296.7077374405</v>
      </c>
      <c r="U278" s="1">
        <f t="shared" si="219"/>
        <v>40.28474957024158</v>
      </c>
      <c r="V278" s="151">
        <v>131054666.97999999</v>
      </c>
      <c r="W278" s="40">
        <f t="shared" si="220"/>
        <v>5.0104329752728969</v>
      </c>
      <c r="X278" s="28">
        <f t="shared" si="221"/>
        <v>3.5834323119961682E-3</v>
      </c>
      <c r="Y278" s="67">
        <f t="shared" si="222"/>
        <v>5114.3284675121949</v>
      </c>
      <c r="Z278" s="148">
        <f t="shared" si="223"/>
        <v>2156389.1348568602</v>
      </c>
      <c r="AA278" s="152">
        <v>36328784.385600001</v>
      </c>
      <c r="AB278" s="40">
        <f t="shared" si="224"/>
        <v>18.074940742038127</v>
      </c>
      <c r="AC278" s="40">
        <f t="shared" si="225"/>
        <v>3.5745838108010874E-3</v>
      </c>
      <c r="AD278" s="72">
        <f t="shared" si="226"/>
        <v>1417.7086589502439</v>
      </c>
      <c r="AE278" s="146">
        <f t="shared" si="227"/>
        <v>1267985.2235256711</v>
      </c>
      <c r="AF278" s="150">
        <f t="shared" si="228"/>
        <v>3424374.3583825314</v>
      </c>
      <c r="AG278" s="45">
        <f t="shared" si="229"/>
        <v>133.63412130273292</v>
      </c>
      <c r="AH278" s="25">
        <v>3533.7977000000001</v>
      </c>
      <c r="AI278" s="28">
        <f t="shared" si="230"/>
        <v>3.7878714031498091E-3</v>
      </c>
      <c r="AJ278" s="146">
        <f t="shared" si="231"/>
        <v>719816.12187858392</v>
      </c>
      <c r="AK278" s="150">
        <f t="shared" si="232"/>
        <v>719816.12187858392</v>
      </c>
      <c r="AL278" s="1">
        <f t="shared" si="233"/>
        <v>28.090385244042299</v>
      </c>
      <c r="AM278" s="50">
        <v>3142.5833333333335</v>
      </c>
      <c r="AN278" s="28">
        <f t="shared" si="234"/>
        <v>3.1607647545939268E-3</v>
      </c>
      <c r="AO278" s="146">
        <f t="shared" si="235"/>
        <v>100104.30381146846</v>
      </c>
      <c r="AP278" s="75">
        <v>19.333333333333332</v>
      </c>
      <c r="AQ278" s="28">
        <f t="shared" si="236"/>
        <v>2.4342132874470121E-3</v>
      </c>
      <c r="AR278" s="148">
        <f t="shared" si="237"/>
        <v>231288.99874193125</v>
      </c>
      <c r="AS278" s="25">
        <v>141.58333333333334</v>
      </c>
      <c r="AT278" s="56">
        <f t="shared" si="238"/>
        <v>3.261261814635946E-3</v>
      </c>
      <c r="AU278" s="146">
        <f t="shared" si="239"/>
        <v>413158.90732070571</v>
      </c>
      <c r="AV278" s="77">
        <v>49.416666666666664</v>
      </c>
      <c r="AW278" s="28">
        <f t="shared" si="240"/>
        <v>1.2795210462871597E-3</v>
      </c>
      <c r="AX278" s="148">
        <f t="shared" si="241"/>
        <v>162098.45986770664</v>
      </c>
      <c r="AY278" s="59">
        <v>305</v>
      </c>
      <c r="AZ278" s="28">
        <f t="shared" si="242"/>
        <v>3.1984060402684565E-3</v>
      </c>
      <c r="BA278" s="148">
        <f t="shared" si="243"/>
        <v>303899.47110989934</v>
      </c>
      <c r="BB278" s="150">
        <f t="shared" si="244"/>
        <v>1210550.1408517114</v>
      </c>
      <c r="BC278" s="45">
        <f t="shared" si="245"/>
        <v>47.240981106408249</v>
      </c>
      <c r="BD278" s="155">
        <f t="shared" si="246"/>
        <v>6387037.3288502675</v>
      </c>
      <c r="BE278" s="146">
        <v>3166115</v>
      </c>
      <c r="BF278" s="146">
        <f t="shared" si="247"/>
        <v>0</v>
      </c>
      <c r="BG278" s="146">
        <f t="shared" si="248"/>
        <v>3220922.3288502675</v>
      </c>
      <c r="BH278" s="56">
        <f t="shared" si="249"/>
        <v>1.904722197053433E-3</v>
      </c>
      <c r="BI278" s="1">
        <f t="shared" si="250"/>
        <v>-1660.9283522886942</v>
      </c>
      <c r="BJ278" s="155">
        <f t="shared" si="251"/>
        <v>6385376.4004979786</v>
      </c>
      <c r="BK278" s="63">
        <v>7</v>
      </c>
      <c r="BL278" s="1">
        <f t="shared" si="252"/>
        <v>0</v>
      </c>
      <c r="BM278" s="106">
        <v>692</v>
      </c>
      <c r="BN278" s="21">
        <f t="shared" si="253"/>
        <v>0</v>
      </c>
      <c r="BO278" s="150">
        <f t="shared" si="254"/>
        <v>6385376.4004979786</v>
      </c>
      <c r="BP278" s="146">
        <f t="shared" si="255"/>
        <v>6385376.4004979786</v>
      </c>
      <c r="BQ278" s="56">
        <f t="shared" si="256"/>
        <v>2.0442012998111627E-3</v>
      </c>
      <c r="BR278" s="158">
        <f t="shared" si="257"/>
        <v>13305.208391260201</v>
      </c>
      <c r="BS278" s="159">
        <f t="shared" si="260"/>
        <v>6398682</v>
      </c>
      <c r="BT278" s="66">
        <f t="shared" si="258"/>
        <v>249.70466341463415</v>
      </c>
      <c r="BU278" s="160"/>
    </row>
    <row r="279" spans="1:73" ht="15.6" x14ac:dyDescent="0.3">
      <c r="A279" s="2" t="s">
        <v>515</v>
      </c>
      <c r="B279" s="8" t="s">
        <v>216</v>
      </c>
      <c r="C279" s="138">
        <v>26960</v>
      </c>
      <c r="D279" s="142">
        <v>0</v>
      </c>
      <c r="E279" s="143">
        <v>0</v>
      </c>
      <c r="F279" s="144">
        <v>0</v>
      </c>
      <c r="G279" s="143">
        <v>0</v>
      </c>
      <c r="H279" s="143">
        <v>0</v>
      </c>
      <c r="I279" s="144">
        <v>0</v>
      </c>
      <c r="J279" s="143">
        <f t="shared" si="212"/>
        <v>0</v>
      </c>
      <c r="K279" s="33">
        <f t="shared" si="213"/>
        <v>0</v>
      </c>
      <c r="L279" s="25">
        <v>12964</v>
      </c>
      <c r="M279" s="28">
        <f t="shared" si="214"/>
        <v>3.989247126535817E-3</v>
      </c>
      <c r="N279" s="146">
        <f t="shared" si="215"/>
        <v>505385.05569685169</v>
      </c>
      <c r="O279" s="30">
        <v>3969</v>
      </c>
      <c r="P279" s="30">
        <v>2723</v>
      </c>
      <c r="Q279" s="30">
        <f t="shared" si="259"/>
        <v>5330.5</v>
      </c>
      <c r="R279" s="28">
        <f t="shared" si="216"/>
        <v>5.3579756993864533E-3</v>
      </c>
      <c r="S279" s="148">
        <f t="shared" si="217"/>
        <v>678784.93394021341</v>
      </c>
      <c r="T279" s="150">
        <f t="shared" si="218"/>
        <v>1184169.9896370652</v>
      </c>
      <c r="U279" s="1">
        <f t="shared" si="219"/>
        <v>43.92321920018788</v>
      </c>
      <c r="V279" s="151">
        <v>135152430.99999994</v>
      </c>
      <c r="W279" s="40">
        <f t="shared" si="220"/>
        <v>5.377939520747506</v>
      </c>
      <c r="X279" s="28">
        <f t="shared" si="221"/>
        <v>3.8462708404073931E-3</v>
      </c>
      <c r="Y279" s="67">
        <f t="shared" si="222"/>
        <v>5013.0723664688403</v>
      </c>
      <c r="Z279" s="148">
        <f t="shared" si="223"/>
        <v>2314556.5278868135</v>
      </c>
      <c r="AA279" s="152">
        <v>36152332.157899998</v>
      </c>
      <c r="AB279" s="40">
        <f t="shared" si="224"/>
        <v>20.104971287202858</v>
      </c>
      <c r="AC279" s="40">
        <f t="shared" si="225"/>
        <v>3.9760520327853828E-3</v>
      </c>
      <c r="AD279" s="72">
        <f t="shared" si="226"/>
        <v>1340.9618752930267</v>
      </c>
      <c r="AE279" s="146">
        <f t="shared" si="227"/>
        <v>1410395.025655091</v>
      </c>
      <c r="AF279" s="150">
        <f t="shared" si="228"/>
        <v>3724951.5535419043</v>
      </c>
      <c r="AG279" s="45">
        <f t="shared" si="229"/>
        <v>138.16585881090148</v>
      </c>
      <c r="AH279" s="25">
        <v>2229.4776000000002</v>
      </c>
      <c r="AI279" s="28">
        <f t="shared" si="230"/>
        <v>2.389773032282824E-3</v>
      </c>
      <c r="AJ279" s="146">
        <f t="shared" si="231"/>
        <v>454132.93461795308</v>
      </c>
      <c r="AK279" s="150">
        <f t="shared" si="232"/>
        <v>454132.93461795308</v>
      </c>
      <c r="AL279" s="1">
        <f t="shared" si="233"/>
        <v>16.84469342054722</v>
      </c>
      <c r="AM279" s="50">
        <v>3905.8888888888887</v>
      </c>
      <c r="AN279" s="28">
        <f t="shared" si="234"/>
        <v>3.9284864157492615E-3</v>
      </c>
      <c r="AO279" s="146">
        <f t="shared" si="235"/>
        <v>124418.74932635219</v>
      </c>
      <c r="AP279" s="75">
        <v>39.666666666666664</v>
      </c>
      <c r="AQ279" s="28">
        <f t="shared" si="236"/>
        <v>4.9943341587274908E-3</v>
      </c>
      <c r="AR279" s="148">
        <f t="shared" si="237"/>
        <v>474541.22155672102</v>
      </c>
      <c r="AS279" s="25">
        <v>189.33333333333331</v>
      </c>
      <c r="AT279" s="56">
        <f t="shared" si="238"/>
        <v>4.3611458757227004E-3</v>
      </c>
      <c r="AU279" s="146">
        <f t="shared" si="239"/>
        <v>552499.72774140269</v>
      </c>
      <c r="AV279" s="77">
        <v>217.11111111111111</v>
      </c>
      <c r="AW279" s="28">
        <f t="shared" si="240"/>
        <v>5.6215494647444859E-3</v>
      </c>
      <c r="AX279" s="148">
        <f t="shared" si="241"/>
        <v>712176.25763125077</v>
      </c>
      <c r="AY279" s="59">
        <v>406</v>
      </c>
      <c r="AZ279" s="28">
        <f t="shared" si="242"/>
        <v>4.2575503355704696E-3</v>
      </c>
      <c r="BA279" s="148">
        <f t="shared" si="243"/>
        <v>404535.03367416101</v>
      </c>
      <c r="BB279" s="150">
        <f t="shared" si="244"/>
        <v>2268170.9899298875</v>
      </c>
      <c r="BC279" s="45">
        <f t="shared" si="245"/>
        <v>84.130971436568529</v>
      </c>
      <c r="BD279" s="155">
        <f t="shared" si="246"/>
        <v>7631425.4677268108</v>
      </c>
      <c r="BE279" s="146">
        <v>3749797</v>
      </c>
      <c r="BF279" s="146">
        <f t="shared" si="247"/>
        <v>0</v>
      </c>
      <c r="BG279" s="146">
        <f t="shared" si="248"/>
        <v>3881628.4677268108</v>
      </c>
      <c r="BH279" s="56">
        <f t="shared" si="249"/>
        <v>2.2954368806008744E-3</v>
      </c>
      <c r="BI279" s="1">
        <f t="shared" si="250"/>
        <v>-2001.6337299880572</v>
      </c>
      <c r="BJ279" s="155">
        <f t="shared" si="251"/>
        <v>7629423.8339968231</v>
      </c>
      <c r="BK279" s="63">
        <v>7.5</v>
      </c>
      <c r="BL279" s="1">
        <f t="shared" si="252"/>
        <v>0</v>
      </c>
      <c r="BM279" s="106">
        <v>976</v>
      </c>
      <c r="BN279" s="21">
        <f t="shared" si="253"/>
        <v>0</v>
      </c>
      <c r="BO279" s="150">
        <f t="shared" si="254"/>
        <v>7629423.8339968231</v>
      </c>
      <c r="BP279" s="146">
        <f t="shared" si="255"/>
        <v>7629423.8339968231</v>
      </c>
      <c r="BQ279" s="56">
        <f t="shared" si="256"/>
        <v>2.4424680927267301E-3</v>
      </c>
      <c r="BR279" s="158">
        <f t="shared" si="257"/>
        <v>15897.429947694005</v>
      </c>
      <c r="BS279" s="159">
        <f t="shared" si="260"/>
        <v>7645321</v>
      </c>
      <c r="BT279" s="66">
        <f t="shared" si="258"/>
        <v>283.58015578635013</v>
      </c>
      <c r="BU279" s="160"/>
    </row>
    <row r="280" spans="1:73" ht="15.6" x14ac:dyDescent="0.3">
      <c r="A280" s="2" t="s">
        <v>466</v>
      </c>
      <c r="B280" s="8" t="s">
        <v>167</v>
      </c>
      <c r="C280" s="138">
        <v>31884</v>
      </c>
      <c r="D280" s="142">
        <v>0</v>
      </c>
      <c r="E280" s="143">
        <v>0</v>
      </c>
      <c r="F280" s="144">
        <v>0</v>
      </c>
      <c r="G280" s="143">
        <v>0</v>
      </c>
      <c r="H280" s="143">
        <v>0</v>
      </c>
      <c r="I280" s="144">
        <v>0</v>
      </c>
      <c r="J280" s="143">
        <f t="shared" si="212"/>
        <v>0</v>
      </c>
      <c r="K280" s="33">
        <f t="shared" si="213"/>
        <v>0</v>
      </c>
      <c r="L280" s="25">
        <v>14273</v>
      </c>
      <c r="M280" s="28">
        <f t="shared" si="214"/>
        <v>4.3920490772173491E-3</v>
      </c>
      <c r="N280" s="146">
        <f t="shared" si="215"/>
        <v>556414.75624507596</v>
      </c>
      <c r="O280" s="30">
        <v>808</v>
      </c>
      <c r="P280" s="30">
        <v>1468.5</v>
      </c>
      <c r="Q280" s="30">
        <f t="shared" si="259"/>
        <v>1542.25</v>
      </c>
      <c r="R280" s="28">
        <f t="shared" si="216"/>
        <v>1.5501994226392944E-3</v>
      </c>
      <c r="S280" s="148">
        <f t="shared" si="217"/>
        <v>196389.8441739601</v>
      </c>
      <c r="T280" s="150">
        <f t="shared" si="218"/>
        <v>752804.60041903611</v>
      </c>
      <c r="U280" s="1">
        <f t="shared" si="219"/>
        <v>23.610732669020077</v>
      </c>
      <c r="V280" s="151">
        <v>146291905.8999998</v>
      </c>
      <c r="W280" s="40">
        <f t="shared" si="220"/>
        <v>6.9490478625311383</v>
      </c>
      <c r="X280" s="28">
        <f t="shared" si="221"/>
        <v>4.9699183226466995E-3</v>
      </c>
      <c r="Y280" s="67">
        <f t="shared" si="222"/>
        <v>4588.2544818717788</v>
      </c>
      <c r="Z280" s="148">
        <f t="shared" si="223"/>
        <v>2990729.8196212822</v>
      </c>
      <c r="AA280" s="152">
        <v>40071136.807799995</v>
      </c>
      <c r="AB280" s="40">
        <f t="shared" si="224"/>
        <v>25.369618558016978</v>
      </c>
      <c r="AC280" s="40">
        <f t="shared" si="225"/>
        <v>5.017213006556203E-3</v>
      </c>
      <c r="AD280" s="72">
        <f t="shared" si="226"/>
        <v>1256.7788485698154</v>
      </c>
      <c r="AE280" s="146">
        <f t="shared" si="227"/>
        <v>1779718.2252018205</v>
      </c>
      <c r="AF280" s="150">
        <f t="shared" si="228"/>
        <v>4770448.0448231027</v>
      </c>
      <c r="AG280" s="45">
        <f t="shared" si="229"/>
        <v>149.61886980376059</v>
      </c>
      <c r="AH280" s="25">
        <v>2026.9114</v>
      </c>
      <c r="AI280" s="28">
        <f t="shared" si="230"/>
        <v>2.172642686585693E-3</v>
      </c>
      <c r="AJ280" s="146">
        <f t="shared" si="231"/>
        <v>412871.25840267853</v>
      </c>
      <c r="AK280" s="150">
        <f t="shared" si="232"/>
        <v>412871.25840267853</v>
      </c>
      <c r="AL280" s="1">
        <f t="shared" si="233"/>
        <v>12.949167557479567</v>
      </c>
      <c r="AM280" s="50">
        <v>4851.4722222222226</v>
      </c>
      <c r="AN280" s="28">
        <f t="shared" si="234"/>
        <v>4.8795404230780855E-3</v>
      </c>
      <c r="AO280" s="146">
        <f t="shared" si="235"/>
        <v>154539.49752578291</v>
      </c>
      <c r="AP280" s="75">
        <v>19.666666666666668</v>
      </c>
      <c r="AQ280" s="28">
        <f t="shared" si="236"/>
        <v>2.4761824820581676E-3</v>
      </c>
      <c r="AR280" s="148">
        <f t="shared" si="237"/>
        <v>235276.74009955075</v>
      </c>
      <c r="AS280" s="25">
        <v>144.58333333333334</v>
      </c>
      <c r="AT280" s="56">
        <f t="shared" si="238"/>
        <v>3.3303644781597212E-3</v>
      </c>
      <c r="AU280" s="146">
        <f t="shared" si="239"/>
        <v>421913.30441519979</v>
      </c>
      <c r="AV280" s="77">
        <v>123.52777777777777</v>
      </c>
      <c r="AW280" s="28">
        <f t="shared" si="240"/>
        <v>3.198442997661045E-3</v>
      </c>
      <c r="AX280" s="148">
        <f t="shared" si="241"/>
        <v>405200.59079915204</v>
      </c>
      <c r="AY280" s="59">
        <v>295</v>
      </c>
      <c r="AZ280" s="28">
        <f t="shared" si="242"/>
        <v>3.0935402684563757E-3</v>
      </c>
      <c r="BA280" s="148">
        <f t="shared" si="243"/>
        <v>293935.55402432883</v>
      </c>
      <c r="BB280" s="150">
        <f t="shared" si="244"/>
        <v>1510865.6868640142</v>
      </c>
      <c r="BC280" s="45">
        <f t="shared" si="245"/>
        <v>47.386328154058909</v>
      </c>
      <c r="BD280" s="155">
        <f t="shared" si="246"/>
        <v>7446989.5905088317</v>
      </c>
      <c r="BE280" s="146">
        <v>4542015</v>
      </c>
      <c r="BF280" s="146">
        <f t="shared" si="247"/>
        <v>0</v>
      </c>
      <c r="BG280" s="146">
        <f t="shared" si="248"/>
        <v>2904974.5905088317</v>
      </c>
      <c r="BH280" s="56">
        <f t="shared" si="249"/>
        <v>1.7178835810031737E-3</v>
      </c>
      <c r="BI280" s="1">
        <f t="shared" si="250"/>
        <v>-1498.0040396617269</v>
      </c>
      <c r="BJ280" s="155">
        <f t="shared" si="251"/>
        <v>7445491.5864691697</v>
      </c>
      <c r="BK280" s="63">
        <v>6.8</v>
      </c>
      <c r="BL280" s="1">
        <f t="shared" si="252"/>
        <v>0</v>
      </c>
      <c r="BM280" s="106">
        <v>1133.5</v>
      </c>
      <c r="BN280" s="21">
        <f t="shared" si="253"/>
        <v>0</v>
      </c>
      <c r="BO280" s="150">
        <f t="shared" si="254"/>
        <v>7445491.5864691697</v>
      </c>
      <c r="BP280" s="146">
        <f t="shared" si="255"/>
        <v>7445491.5864691697</v>
      </c>
      <c r="BQ280" s="56">
        <f t="shared" si="256"/>
        <v>2.3835844003818442E-3</v>
      </c>
      <c r="BR280" s="158">
        <f t="shared" si="257"/>
        <v>15514.170335459175</v>
      </c>
      <c r="BS280" s="159">
        <f t="shared" si="260"/>
        <v>7461006</v>
      </c>
      <c r="BT280" s="66">
        <f t="shared" si="258"/>
        <v>234.00470455400827</v>
      </c>
      <c r="BU280" s="160"/>
    </row>
    <row r="281" spans="1:73" ht="15.6" x14ac:dyDescent="0.3">
      <c r="A281" s="2" t="s">
        <v>401</v>
      </c>
      <c r="B281" s="8" t="s">
        <v>102</v>
      </c>
      <c r="C281" s="138">
        <v>14742</v>
      </c>
      <c r="D281" s="142">
        <v>0</v>
      </c>
      <c r="E281" s="143">
        <v>0</v>
      </c>
      <c r="F281" s="144">
        <v>0</v>
      </c>
      <c r="G281" s="143">
        <v>0</v>
      </c>
      <c r="H281" s="143">
        <v>0</v>
      </c>
      <c r="I281" s="144">
        <v>0</v>
      </c>
      <c r="J281" s="143">
        <f t="shared" si="212"/>
        <v>0</v>
      </c>
      <c r="K281" s="33">
        <f t="shared" si="213"/>
        <v>0</v>
      </c>
      <c r="L281" s="25">
        <v>3261</v>
      </c>
      <c r="M281" s="28">
        <f t="shared" si="214"/>
        <v>1.0034661277100662E-3</v>
      </c>
      <c r="N281" s="146">
        <f t="shared" si="215"/>
        <v>127125.93849332254</v>
      </c>
      <c r="O281" s="30">
        <v>1071</v>
      </c>
      <c r="P281" s="30">
        <v>145.5</v>
      </c>
      <c r="Q281" s="30">
        <f t="shared" si="259"/>
        <v>1143.75</v>
      </c>
      <c r="R281" s="28">
        <f t="shared" si="216"/>
        <v>1.1496453815164163E-3</v>
      </c>
      <c r="S281" s="148">
        <f t="shared" si="217"/>
        <v>145644.92415235328</v>
      </c>
      <c r="T281" s="150">
        <f t="shared" si="218"/>
        <v>272770.86264567584</v>
      </c>
      <c r="U281" s="1">
        <f t="shared" si="219"/>
        <v>18.502975352440362</v>
      </c>
      <c r="V281" s="151">
        <v>104698855.18000004</v>
      </c>
      <c r="W281" s="40">
        <f t="shared" si="220"/>
        <v>2.0757300891816679</v>
      </c>
      <c r="X281" s="28">
        <f t="shared" si="221"/>
        <v>1.4845499998233482E-3</v>
      </c>
      <c r="Y281" s="67">
        <f t="shared" si="222"/>
        <v>7102.0794451227812</v>
      </c>
      <c r="Z281" s="148">
        <f t="shared" si="223"/>
        <v>893352.29775486968</v>
      </c>
      <c r="AA281" s="152">
        <v>32529190.920799997</v>
      </c>
      <c r="AB281" s="40">
        <f t="shared" si="224"/>
        <v>6.6809704713877727</v>
      </c>
      <c r="AC281" s="40">
        <f t="shared" si="225"/>
        <v>1.3212595951653419E-3</v>
      </c>
      <c r="AD281" s="72">
        <f t="shared" si="226"/>
        <v>2206.565657359924</v>
      </c>
      <c r="AE281" s="146">
        <f t="shared" si="227"/>
        <v>468680.4763253571</v>
      </c>
      <c r="AF281" s="150">
        <f t="shared" si="228"/>
        <v>1362032.7740802267</v>
      </c>
      <c r="AG281" s="45">
        <f t="shared" si="229"/>
        <v>92.391315566424268</v>
      </c>
      <c r="AH281" s="25">
        <v>199.6309</v>
      </c>
      <c r="AI281" s="28">
        <f t="shared" si="230"/>
        <v>2.1398400290289937E-4</v>
      </c>
      <c r="AJ281" s="146">
        <f t="shared" si="231"/>
        <v>40663.770946800774</v>
      </c>
      <c r="AK281" s="150">
        <f t="shared" si="232"/>
        <v>40663.770946800774</v>
      </c>
      <c r="AL281" s="1">
        <f t="shared" si="233"/>
        <v>2.7583618875865401</v>
      </c>
      <c r="AM281" s="50">
        <v>992.58333333333337</v>
      </c>
      <c r="AN281" s="28">
        <f t="shared" si="234"/>
        <v>9.9832592590937022E-4</v>
      </c>
      <c r="AO281" s="146">
        <f t="shared" si="235"/>
        <v>31617.892994044199</v>
      </c>
      <c r="AP281" s="75">
        <v>4.666666666666667</v>
      </c>
      <c r="AQ281" s="28">
        <f t="shared" si="236"/>
        <v>5.8756872455617538E-4</v>
      </c>
      <c r="AR281" s="148">
        <f t="shared" si="237"/>
        <v>55828.379006673058</v>
      </c>
      <c r="AS281" s="25">
        <v>33.916666666666664</v>
      </c>
      <c r="AT281" s="56">
        <f t="shared" si="238"/>
        <v>7.8124400150490281E-4</v>
      </c>
      <c r="AU281" s="146">
        <f t="shared" si="239"/>
        <v>98973.322707196712</v>
      </c>
      <c r="AV281" s="77">
        <v>81.416666666666671</v>
      </c>
      <c r="AW281" s="28">
        <f t="shared" si="240"/>
        <v>2.1080810492791822E-3</v>
      </c>
      <c r="AX281" s="148">
        <f t="shared" si="241"/>
        <v>267066.09661171905</v>
      </c>
      <c r="AY281" s="59">
        <v>245</v>
      </c>
      <c r="AZ281" s="28">
        <f t="shared" si="242"/>
        <v>2.5692114093959733E-3</v>
      </c>
      <c r="BA281" s="148">
        <f t="shared" si="243"/>
        <v>244115.96859647651</v>
      </c>
      <c r="BB281" s="150">
        <f t="shared" si="244"/>
        <v>697601.65991610952</v>
      </c>
      <c r="BC281" s="45">
        <f t="shared" si="245"/>
        <v>47.320693251669347</v>
      </c>
      <c r="BD281" s="155">
        <f t="shared" si="246"/>
        <v>2373069.0675888127</v>
      </c>
      <c r="BE281" s="146">
        <v>1486727</v>
      </c>
      <c r="BF281" s="146">
        <f t="shared" si="247"/>
        <v>0</v>
      </c>
      <c r="BG281" s="146">
        <f t="shared" si="248"/>
        <v>886342.06758881267</v>
      </c>
      <c r="BH281" s="56">
        <f t="shared" si="249"/>
        <v>5.2414657602789017E-4</v>
      </c>
      <c r="BI281" s="1">
        <f t="shared" si="250"/>
        <v>-457.05873025815447</v>
      </c>
      <c r="BJ281" s="155">
        <f t="shared" si="251"/>
        <v>2372612.0088585545</v>
      </c>
      <c r="BK281" s="63">
        <v>7.2</v>
      </c>
      <c r="BL281" s="1">
        <f t="shared" si="252"/>
        <v>0</v>
      </c>
      <c r="BM281" s="106">
        <v>535</v>
      </c>
      <c r="BN281" s="21">
        <f t="shared" si="253"/>
        <v>0</v>
      </c>
      <c r="BO281" s="150">
        <f t="shared" si="254"/>
        <v>2372612.0088585545</v>
      </c>
      <c r="BP281" s="146">
        <f t="shared" si="255"/>
        <v>2372612.0088585545</v>
      </c>
      <c r="BQ281" s="56">
        <f t="shared" si="256"/>
        <v>7.5956314056568137E-4</v>
      </c>
      <c r="BR281" s="158">
        <f t="shared" si="257"/>
        <v>4943.8114888587697</v>
      </c>
      <c r="BS281" s="159">
        <f t="shared" si="260"/>
        <v>2377556</v>
      </c>
      <c r="BT281" s="66">
        <f t="shared" si="258"/>
        <v>161.27770994437662</v>
      </c>
      <c r="BU281" s="160"/>
    </row>
    <row r="282" spans="1:73" ht="15.6" x14ac:dyDescent="0.3">
      <c r="A282" s="2" t="s">
        <v>516</v>
      </c>
      <c r="B282" s="8" t="s">
        <v>217</v>
      </c>
      <c r="C282" s="138">
        <v>12032</v>
      </c>
      <c r="D282" s="142">
        <v>0</v>
      </c>
      <c r="E282" s="143">
        <v>0</v>
      </c>
      <c r="F282" s="144">
        <v>0</v>
      </c>
      <c r="G282" s="143">
        <v>0</v>
      </c>
      <c r="H282" s="143">
        <v>0</v>
      </c>
      <c r="I282" s="144">
        <v>0</v>
      </c>
      <c r="J282" s="143">
        <f t="shared" si="212"/>
        <v>0</v>
      </c>
      <c r="K282" s="33">
        <f t="shared" si="213"/>
        <v>0</v>
      </c>
      <c r="L282" s="25">
        <v>3022</v>
      </c>
      <c r="M282" s="28">
        <f t="shared" si="214"/>
        <v>9.299216921005275E-4</v>
      </c>
      <c r="N282" s="146">
        <f t="shared" si="215"/>
        <v>117808.82739246266</v>
      </c>
      <c r="O282" s="30">
        <v>0</v>
      </c>
      <c r="P282" s="30">
        <v>143</v>
      </c>
      <c r="Q282" s="30">
        <f t="shared" si="259"/>
        <v>71.5</v>
      </c>
      <c r="R282" s="28">
        <f t="shared" si="216"/>
        <v>7.1868541882774868E-5</v>
      </c>
      <c r="S282" s="148">
        <f t="shared" si="217"/>
        <v>9104.7974442782597</v>
      </c>
      <c r="T282" s="150">
        <f t="shared" si="218"/>
        <v>126913.62483674091</v>
      </c>
      <c r="U282" s="1">
        <f t="shared" si="219"/>
        <v>10.548007383372749</v>
      </c>
      <c r="V282" s="151">
        <v>65250140.25999999</v>
      </c>
      <c r="W282" s="40">
        <f t="shared" si="220"/>
        <v>2.2186775909315113</v>
      </c>
      <c r="X282" s="28">
        <f t="shared" si="221"/>
        <v>1.5867852156654717E-3</v>
      </c>
      <c r="Y282" s="67">
        <f t="shared" si="222"/>
        <v>5423.0502210771265</v>
      </c>
      <c r="Z282" s="148">
        <f t="shared" si="223"/>
        <v>954874.01477005542</v>
      </c>
      <c r="AA282" s="152">
        <v>12145871.539899999</v>
      </c>
      <c r="AB282" s="40">
        <f t="shared" si="224"/>
        <v>11.919196043233628</v>
      </c>
      <c r="AC282" s="40">
        <f t="shared" si="225"/>
        <v>2.3571952916456996E-3</v>
      </c>
      <c r="AD282" s="72">
        <f t="shared" si="226"/>
        <v>1009.4640575049866</v>
      </c>
      <c r="AE282" s="146">
        <f t="shared" si="227"/>
        <v>836150.15256872727</v>
      </c>
      <c r="AF282" s="150">
        <f t="shared" si="228"/>
        <v>1791024.1673387827</v>
      </c>
      <c r="AG282" s="45">
        <f t="shared" si="229"/>
        <v>148.85506709930041</v>
      </c>
      <c r="AH282" s="25">
        <v>1575.0060000000001</v>
      </c>
      <c r="AI282" s="28">
        <f t="shared" si="230"/>
        <v>1.6882461005590015E-3</v>
      </c>
      <c r="AJ282" s="146">
        <f t="shared" si="231"/>
        <v>320820.49033409607</v>
      </c>
      <c r="AK282" s="150">
        <f t="shared" si="232"/>
        <v>320820.49033409607</v>
      </c>
      <c r="AL282" s="1">
        <f t="shared" si="233"/>
        <v>26.663937029097081</v>
      </c>
      <c r="AM282" s="50">
        <v>1262.8333333333333</v>
      </c>
      <c r="AN282" s="28">
        <f t="shared" si="234"/>
        <v>1.2701394577475102E-3</v>
      </c>
      <c r="AO282" s="146">
        <f t="shared" si="235"/>
        <v>40226.475563071588</v>
      </c>
      <c r="AP282" s="75">
        <v>7</v>
      </c>
      <c r="AQ282" s="28">
        <f t="shared" si="236"/>
        <v>8.8135308683426306E-4</v>
      </c>
      <c r="AR282" s="148">
        <f t="shared" si="237"/>
        <v>83742.568510009587</v>
      </c>
      <c r="AS282" s="25">
        <v>64.166666666666671</v>
      </c>
      <c r="AT282" s="56">
        <f t="shared" si="238"/>
        <v>1.4780291920363029E-3</v>
      </c>
      <c r="AU282" s="146">
        <f t="shared" si="239"/>
        <v>187246.82674334515</v>
      </c>
      <c r="AV282" s="77">
        <v>40.166666666666664</v>
      </c>
      <c r="AW282" s="28">
        <f t="shared" si="240"/>
        <v>1.0400154204222782E-3</v>
      </c>
      <c r="AX282" s="148">
        <f t="shared" si="241"/>
        <v>131756.25237139055</v>
      </c>
      <c r="AY282" s="59">
        <v>110</v>
      </c>
      <c r="AZ282" s="28">
        <f t="shared" si="242"/>
        <v>1.153523489932886E-3</v>
      </c>
      <c r="BA282" s="148">
        <f t="shared" si="243"/>
        <v>109603.08794127517</v>
      </c>
      <c r="BB282" s="150">
        <f t="shared" si="244"/>
        <v>552575.21112909203</v>
      </c>
      <c r="BC282" s="45">
        <f t="shared" si="245"/>
        <v>45.9254663504897</v>
      </c>
      <c r="BD282" s="155">
        <f t="shared" si="246"/>
        <v>2791333.493638712</v>
      </c>
      <c r="BE282" s="146">
        <v>1401858</v>
      </c>
      <c r="BF282" s="146">
        <f t="shared" si="247"/>
        <v>0</v>
      </c>
      <c r="BG282" s="146">
        <f t="shared" si="248"/>
        <v>1389475.493638712</v>
      </c>
      <c r="BH282" s="56">
        <f t="shared" si="249"/>
        <v>8.2167917906301774E-4</v>
      </c>
      <c r="BI282" s="1">
        <f t="shared" si="250"/>
        <v>-716.50881535496683</v>
      </c>
      <c r="BJ282" s="155">
        <f t="shared" si="251"/>
        <v>2790616.9848233568</v>
      </c>
      <c r="BK282" s="63">
        <v>7.5</v>
      </c>
      <c r="BL282" s="1">
        <f t="shared" si="252"/>
        <v>0</v>
      </c>
      <c r="BM282" s="106">
        <v>881.61</v>
      </c>
      <c r="BN282" s="21">
        <f t="shared" si="253"/>
        <v>0</v>
      </c>
      <c r="BO282" s="150">
        <f t="shared" si="254"/>
        <v>2790616.9848233568</v>
      </c>
      <c r="BP282" s="146">
        <f t="shared" si="255"/>
        <v>2790616.9848233568</v>
      </c>
      <c r="BQ282" s="56">
        <f t="shared" si="256"/>
        <v>8.9338239593927905E-4</v>
      </c>
      <c r="BR282" s="158">
        <f t="shared" si="257"/>
        <v>5814.8084301450608</v>
      </c>
      <c r="BS282" s="159">
        <f t="shared" si="260"/>
        <v>2796432</v>
      </c>
      <c r="BT282" s="66">
        <f t="shared" si="258"/>
        <v>232.41622340425531</v>
      </c>
      <c r="BU282" s="160"/>
    </row>
    <row r="283" spans="1:73" ht="15.6" x14ac:dyDescent="0.3">
      <c r="A283" s="2" t="s">
        <v>490</v>
      </c>
      <c r="B283" s="8" t="s">
        <v>191</v>
      </c>
      <c r="C283" s="138">
        <v>10138</v>
      </c>
      <c r="D283" s="142">
        <v>0</v>
      </c>
      <c r="E283" s="143">
        <v>0</v>
      </c>
      <c r="F283" s="144">
        <v>0</v>
      </c>
      <c r="G283" s="143">
        <v>0</v>
      </c>
      <c r="H283" s="143">
        <v>0</v>
      </c>
      <c r="I283" s="144">
        <v>0</v>
      </c>
      <c r="J283" s="143">
        <f t="shared" si="212"/>
        <v>0</v>
      </c>
      <c r="K283" s="33">
        <f t="shared" si="213"/>
        <v>0</v>
      </c>
      <c r="L283" s="25">
        <v>7786</v>
      </c>
      <c r="M283" s="28">
        <f t="shared" si="214"/>
        <v>2.3958869274304127E-3</v>
      </c>
      <c r="N283" s="146">
        <f t="shared" si="215"/>
        <v>303527.30975437269</v>
      </c>
      <c r="O283" s="30">
        <v>0</v>
      </c>
      <c r="P283" s="30">
        <v>171</v>
      </c>
      <c r="Q283" s="30">
        <f t="shared" si="259"/>
        <v>85.5</v>
      </c>
      <c r="R283" s="28">
        <f t="shared" si="216"/>
        <v>8.5940703929751763E-5</v>
      </c>
      <c r="S283" s="148">
        <f t="shared" si="217"/>
        <v>10887.554985815261</v>
      </c>
      <c r="T283" s="150">
        <f t="shared" si="218"/>
        <v>314414.86474018794</v>
      </c>
      <c r="U283" s="1">
        <f t="shared" si="219"/>
        <v>31.013500171650023</v>
      </c>
      <c r="V283" s="151">
        <v>44138469.380000189</v>
      </c>
      <c r="W283" s="40">
        <f t="shared" si="220"/>
        <v>2.3285593144417178</v>
      </c>
      <c r="X283" s="28">
        <f t="shared" si="221"/>
        <v>1.6653719806152328E-3</v>
      </c>
      <c r="Y283" s="67">
        <f t="shared" si="222"/>
        <v>4353.7649812586496</v>
      </c>
      <c r="Z283" s="148">
        <f t="shared" si="223"/>
        <v>1002164.8888055173</v>
      </c>
      <c r="AA283" s="152">
        <v>20215859.6248</v>
      </c>
      <c r="AB283" s="40">
        <f t="shared" si="224"/>
        <v>5.0840798218600023</v>
      </c>
      <c r="AC283" s="40">
        <f t="shared" si="225"/>
        <v>1.0054511206099813E-3</v>
      </c>
      <c r="AD283" s="72">
        <f t="shared" si="226"/>
        <v>1994.0678264746498</v>
      </c>
      <c r="AE283" s="146">
        <f t="shared" si="227"/>
        <v>356656.11198106752</v>
      </c>
      <c r="AF283" s="150">
        <f t="shared" si="228"/>
        <v>1358821.0007865848</v>
      </c>
      <c r="AG283" s="45">
        <f t="shared" si="229"/>
        <v>134.03245223777716</v>
      </c>
      <c r="AH283" s="25">
        <v>1119.2442000000001</v>
      </c>
      <c r="AI283" s="28">
        <f t="shared" si="230"/>
        <v>1.1997158463036199E-3</v>
      </c>
      <c r="AJ283" s="146">
        <f t="shared" si="231"/>
        <v>227984.19374122581</v>
      </c>
      <c r="AK283" s="150">
        <f t="shared" si="232"/>
        <v>227984.19374122581</v>
      </c>
      <c r="AL283" s="1">
        <f t="shared" si="233"/>
        <v>22.488083817441883</v>
      </c>
      <c r="AM283" s="50">
        <v>1382.3333333333333</v>
      </c>
      <c r="AN283" s="28">
        <f t="shared" si="234"/>
        <v>1.3903308252023029E-3</v>
      </c>
      <c r="AO283" s="146">
        <f t="shared" si="235"/>
        <v>44033.045838737729</v>
      </c>
      <c r="AP283" s="75">
        <v>7</v>
      </c>
      <c r="AQ283" s="28">
        <f t="shared" si="236"/>
        <v>8.8135308683426306E-4</v>
      </c>
      <c r="AR283" s="148">
        <f t="shared" si="237"/>
        <v>83742.568510009587</v>
      </c>
      <c r="AS283" s="25">
        <v>48.083333333333336</v>
      </c>
      <c r="AT283" s="56">
        <f t="shared" si="238"/>
        <v>1.1075621348116192E-3</v>
      </c>
      <c r="AU283" s="146">
        <f t="shared" si="239"/>
        <v>140313.53120897422</v>
      </c>
      <c r="AV283" s="77">
        <v>20.666666666666668</v>
      </c>
      <c r="AW283" s="28">
        <f t="shared" si="240"/>
        <v>5.3511166859901448E-4</v>
      </c>
      <c r="AX283" s="148">
        <f t="shared" si="241"/>
        <v>67791.598730508005</v>
      </c>
      <c r="AY283" s="59">
        <v>113</v>
      </c>
      <c r="AZ283" s="28">
        <f t="shared" si="242"/>
        <v>1.18498322147651E-3</v>
      </c>
      <c r="BA283" s="148">
        <f t="shared" si="243"/>
        <v>112592.2630669463</v>
      </c>
      <c r="BB283" s="150">
        <f t="shared" si="244"/>
        <v>448473.0073551758</v>
      </c>
      <c r="BC283" s="45">
        <f t="shared" si="245"/>
        <v>44.236832447738784</v>
      </c>
      <c r="BD283" s="155">
        <f t="shared" si="246"/>
        <v>2349693.0666231746</v>
      </c>
      <c r="BE283" s="146">
        <v>1048905</v>
      </c>
      <c r="BF283" s="146">
        <f t="shared" si="247"/>
        <v>0</v>
      </c>
      <c r="BG283" s="146">
        <f t="shared" si="248"/>
        <v>1300788.0666231746</v>
      </c>
      <c r="BH283" s="56">
        <f t="shared" si="249"/>
        <v>7.6923304916942626E-4</v>
      </c>
      <c r="BI283" s="1">
        <f t="shared" si="250"/>
        <v>-670.77549831648321</v>
      </c>
      <c r="BJ283" s="155">
        <f t="shared" si="251"/>
        <v>2349022.291124858</v>
      </c>
      <c r="BK283" s="63">
        <v>7.5</v>
      </c>
      <c r="BL283" s="1">
        <f t="shared" si="252"/>
        <v>0</v>
      </c>
      <c r="BM283" s="106">
        <v>1085</v>
      </c>
      <c r="BN283" s="21">
        <f t="shared" si="253"/>
        <v>0</v>
      </c>
      <c r="BO283" s="150">
        <f t="shared" si="254"/>
        <v>2349022.291124858</v>
      </c>
      <c r="BP283" s="146">
        <f t="shared" si="255"/>
        <v>2349022.291124858</v>
      </c>
      <c r="BQ283" s="56">
        <f t="shared" si="256"/>
        <v>7.5201117673005845E-4</v>
      </c>
      <c r="BR283" s="158">
        <f t="shared" si="257"/>
        <v>4894.6575955482103</v>
      </c>
      <c r="BS283" s="159">
        <f t="shared" si="260"/>
        <v>2353917</v>
      </c>
      <c r="BT283" s="66">
        <f t="shared" si="258"/>
        <v>232.18751232984809</v>
      </c>
      <c r="BU283" s="160"/>
    </row>
    <row r="284" spans="1:73" ht="15.6" x14ac:dyDescent="0.3">
      <c r="A284" s="2" t="s">
        <v>324</v>
      </c>
      <c r="B284" s="8" t="s">
        <v>25</v>
      </c>
      <c r="C284" s="138">
        <v>10580</v>
      </c>
      <c r="D284" s="142">
        <v>0</v>
      </c>
      <c r="E284" s="143">
        <v>0</v>
      </c>
      <c r="F284" s="144">
        <v>0</v>
      </c>
      <c r="G284" s="143">
        <v>0</v>
      </c>
      <c r="H284" s="143">
        <v>0</v>
      </c>
      <c r="I284" s="144">
        <v>0</v>
      </c>
      <c r="J284" s="143">
        <f t="shared" si="212"/>
        <v>0</v>
      </c>
      <c r="K284" s="33">
        <f t="shared" si="213"/>
        <v>0</v>
      </c>
      <c r="L284" s="25">
        <v>8587</v>
      </c>
      <c r="M284" s="28">
        <f t="shared" si="214"/>
        <v>2.6423684877786993E-3</v>
      </c>
      <c r="N284" s="146">
        <f t="shared" si="215"/>
        <v>334753.27624721266</v>
      </c>
      <c r="O284" s="30">
        <v>723</v>
      </c>
      <c r="P284" s="30">
        <v>588</v>
      </c>
      <c r="Q284" s="30">
        <f t="shared" si="259"/>
        <v>1017</v>
      </c>
      <c r="R284" s="28">
        <f t="shared" si="216"/>
        <v>1.0222420572696788E-3</v>
      </c>
      <c r="S284" s="148">
        <f t="shared" si="217"/>
        <v>129504.60141022362</v>
      </c>
      <c r="T284" s="150">
        <f t="shared" si="218"/>
        <v>464257.8776574363</v>
      </c>
      <c r="U284" s="1">
        <f t="shared" si="219"/>
        <v>43.880706772914586</v>
      </c>
      <c r="V284" s="151">
        <v>56061780.649999902</v>
      </c>
      <c r="W284" s="40">
        <f t="shared" si="220"/>
        <v>1.9966615170294308</v>
      </c>
      <c r="X284" s="28">
        <f t="shared" si="221"/>
        <v>1.4280006202164301E-3</v>
      </c>
      <c r="Y284" s="67">
        <f t="shared" si="222"/>
        <v>5298.8450519848675</v>
      </c>
      <c r="Z284" s="148">
        <f t="shared" si="223"/>
        <v>859322.78159545164</v>
      </c>
      <c r="AA284" s="152">
        <v>25719541.6919</v>
      </c>
      <c r="AB284" s="40">
        <f t="shared" si="224"/>
        <v>4.3521926378358744</v>
      </c>
      <c r="AC284" s="40">
        <f t="shared" si="225"/>
        <v>8.6070972882988054E-4</v>
      </c>
      <c r="AD284" s="72">
        <f t="shared" si="226"/>
        <v>2430.9585720132327</v>
      </c>
      <c r="AE284" s="146">
        <f t="shared" si="227"/>
        <v>305313.08696787653</v>
      </c>
      <c r="AF284" s="150">
        <f t="shared" si="228"/>
        <v>1164635.8685633282</v>
      </c>
      <c r="AG284" s="45">
        <f t="shared" si="229"/>
        <v>110.07900459010663</v>
      </c>
      <c r="AH284" s="25">
        <v>319.65429999999998</v>
      </c>
      <c r="AI284" s="28">
        <f t="shared" si="230"/>
        <v>3.4263686963853924E-4</v>
      </c>
      <c r="AJ284" s="146">
        <f t="shared" si="231"/>
        <v>65111.910217105353</v>
      </c>
      <c r="AK284" s="150">
        <f t="shared" si="232"/>
        <v>65111.910217105353</v>
      </c>
      <c r="AL284" s="1">
        <f t="shared" si="233"/>
        <v>6.1542448220326422</v>
      </c>
      <c r="AM284" s="50">
        <v>1323.4444444444443</v>
      </c>
      <c r="AN284" s="28">
        <f t="shared" si="234"/>
        <v>1.3311012345458269E-3</v>
      </c>
      <c r="AO284" s="146">
        <f t="shared" si="235"/>
        <v>42157.190658725594</v>
      </c>
      <c r="AP284" s="75">
        <v>8</v>
      </c>
      <c r="AQ284" s="28">
        <f t="shared" si="236"/>
        <v>1.0072606706677293E-3</v>
      </c>
      <c r="AR284" s="148">
        <f t="shared" si="237"/>
        <v>95705.792582868118</v>
      </c>
      <c r="AS284" s="25">
        <v>69.916666666666657</v>
      </c>
      <c r="AT284" s="56">
        <f t="shared" si="238"/>
        <v>1.6104759637902051E-3</v>
      </c>
      <c r="AU284" s="146">
        <f t="shared" si="239"/>
        <v>204026.08784112541</v>
      </c>
      <c r="AV284" s="77">
        <v>46.555555555555557</v>
      </c>
      <c r="AW284" s="28">
        <f t="shared" si="240"/>
        <v>1.2054397265751993E-3</v>
      </c>
      <c r="AX284" s="148">
        <f t="shared" si="241"/>
        <v>152713.33262410137</v>
      </c>
      <c r="AY284" s="59">
        <v>36</v>
      </c>
      <c r="AZ284" s="28">
        <f t="shared" si="242"/>
        <v>3.7751677852348992E-4</v>
      </c>
      <c r="BA284" s="148">
        <f t="shared" si="243"/>
        <v>35870.101508053689</v>
      </c>
      <c r="BB284" s="150">
        <f t="shared" si="244"/>
        <v>530472.50521487417</v>
      </c>
      <c r="BC284" s="45">
        <f t="shared" si="245"/>
        <v>50.139178186661077</v>
      </c>
      <c r="BD284" s="155">
        <f t="shared" si="246"/>
        <v>2224478.1616527438</v>
      </c>
      <c r="BE284" s="146">
        <v>979434</v>
      </c>
      <c r="BF284" s="146">
        <f t="shared" si="247"/>
        <v>0</v>
      </c>
      <c r="BG284" s="146">
        <f t="shared" si="248"/>
        <v>1245044.1616527438</v>
      </c>
      <c r="BH284" s="56">
        <f t="shared" si="249"/>
        <v>7.3626837560478381E-4</v>
      </c>
      <c r="BI284" s="1">
        <f t="shared" si="250"/>
        <v>-642.03011957718127</v>
      </c>
      <c r="BJ284" s="155">
        <f t="shared" si="251"/>
        <v>2223836.1315331669</v>
      </c>
      <c r="BK284" s="63">
        <v>5.5</v>
      </c>
      <c r="BL284" s="1">
        <f t="shared" si="252"/>
        <v>0</v>
      </c>
      <c r="BM284" s="106">
        <v>850</v>
      </c>
      <c r="BN284" s="21">
        <f t="shared" si="253"/>
        <v>0</v>
      </c>
      <c r="BO284" s="150">
        <f t="shared" si="254"/>
        <v>2223836.1315331669</v>
      </c>
      <c r="BP284" s="146">
        <f t="shared" si="255"/>
        <v>2223836.1315331669</v>
      </c>
      <c r="BQ284" s="56">
        <f t="shared" si="256"/>
        <v>7.1193433644610199E-4</v>
      </c>
      <c r="BR284" s="158">
        <f t="shared" si="257"/>
        <v>4633.8072029324976</v>
      </c>
      <c r="BS284" s="159">
        <f t="shared" si="260"/>
        <v>2228470</v>
      </c>
      <c r="BT284" s="66">
        <f t="shared" si="258"/>
        <v>210.63043478260869</v>
      </c>
      <c r="BU284" s="160"/>
    </row>
    <row r="285" spans="1:73" ht="15.6" x14ac:dyDescent="0.3">
      <c r="A285" s="2" t="s">
        <v>341</v>
      </c>
      <c r="B285" s="8" t="s">
        <v>42</v>
      </c>
      <c r="C285" s="138">
        <v>28248</v>
      </c>
      <c r="D285" s="142">
        <v>0</v>
      </c>
      <c r="E285" s="143">
        <v>0</v>
      </c>
      <c r="F285" s="144">
        <v>0</v>
      </c>
      <c r="G285" s="143">
        <v>0</v>
      </c>
      <c r="H285" s="143">
        <v>0</v>
      </c>
      <c r="I285" s="144">
        <v>0</v>
      </c>
      <c r="J285" s="143">
        <f t="shared" si="212"/>
        <v>0</v>
      </c>
      <c r="K285" s="33">
        <f t="shared" si="213"/>
        <v>0</v>
      </c>
      <c r="L285" s="25">
        <v>12270</v>
      </c>
      <c r="M285" s="28">
        <f t="shared" si="214"/>
        <v>3.7756913176947298E-3</v>
      </c>
      <c r="N285" s="146">
        <f t="shared" si="215"/>
        <v>478330.3481487481</v>
      </c>
      <c r="O285" s="30">
        <v>701</v>
      </c>
      <c r="P285" s="30">
        <v>1411</v>
      </c>
      <c r="Q285" s="30">
        <f t="shared" si="259"/>
        <v>1406.5</v>
      </c>
      <c r="R285" s="28">
        <f t="shared" si="216"/>
        <v>1.4137497085052147E-3</v>
      </c>
      <c r="S285" s="148">
        <f t="shared" si="217"/>
        <v>179103.46301227095</v>
      </c>
      <c r="T285" s="150">
        <f t="shared" si="218"/>
        <v>657433.81116101902</v>
      </c>
      <c r="U285" s="1">
        <f t="shared" si="219"/>
        <v>23.273641006833017</v>
      </c>
      <c r="V285" s="151">
        <v>130207405.89000005</v>
      </c>
      <c r="W285" s="40">
        <f t="shared" si="220"/>
        <v>6.1282958411298987</v>
      </c>
      <c r="X285" s="28">
        <f t="shared" si="221"/>
        <v>4.3829212850373537E-3</v>
      </c>
      <c r="Y285" s="67">
        <f t="shared" si="222"/>
        <v>4609.4380448173342</v>
      </c>
      <c r="Z285" s="148">
        <f t="shared" si="223"/>
        <v>2637494.7299402272</v>
      </c>
      <c r="AA285" s="152">
        <v>35404329.142700002</v>
      </c>
      <c r="AB285" s="40">
        <f t="shared" si="224"/>
        <v>22.538190196566081</v>
      </c>
      <c r="AC285" s="40">
        <f t="shared" si="225"/>
        <v>4.4572566489264427E-3</v>
      </c>
      <c r="AD285" s="72">
        <f t="shared" si="226"/>
        <v>1253.3393211094592</v>
      </c>
      <c r="AE285" s="146">
        <f t="shared" si="227"/>
        <v>1581089.1190249331</v>
      </c>
      <c r="AF285" s="150">
        <f t="shared" si="228"/>
        <v>4218583.8489651605</v>
      </c>
      <c r="AG285" s="45">
        <f t="shared" si="229"/>
        <v>149.34097454563724</v>
      </c>
      <c r="AH285" s="25">
        <v>1432.0868</v>
      </c>
      <c r="AI285" s="28">
        <f t="shared" si="230"/>
        <v>1.5350512669551853E-3</v>
      </c>
      <c r="AJ285" s="146">
        <f t="shared" si="231"/>
        <v>291708.59627010097</v>
      </c>
      <c r="AK285" s="150">
        <f t="shared" si="232"/>
        <v>291708.59627010097</v>
      </c>
      <c r="AL285" s="1">
        <f t="shared" si="233"/>
        <v>10.326699103302923</v>
      </c>
      <c r="AM285" s="50">
        <v>4245.416666666667</v>
      </c>
      <c r="AN285" s="28">
        <f t="shared" si="234"/>
        <v>4.2699785320672373E-3</v>
      </c>
      <c r="AO285" s="146">
        <f t="shared" si="235"/>
        <v>135234.11624394104</v>
      </c>
      <c r="AP285" s="75">
        <v>49.666666666666664</v>
      </c>
      <c r="AQ285" s="28">
        <f t="shared" si="236"/>
        <v>6.2534099970621522E-3</v>
      </c>
      <c r="AR285" s="148">
        <f t="shared" si="237"/>
        <v>594173.46228530619</v>
      </c>
      <c r="AS285" s="25">
        <v>236.66666666666666</v>
      </c>
      <c r="AT285" s="56">
        <f t="shared" si="238"/>
        <v>5.4514323446533761E-3</v>
      </c>
      <c r="AU285" s="146">
        <f t="shared" si="239"/>
        <v>690624.65967675345</v>
      </c>
      <c r="AV285" s="77">
        <v>307.58333333333331</v>
      </c>
      <c r="AW285" s="28">
        <f t="shared" si="240"/>
        <v>7.9641014870925897E-3</v>
      </c>
      <c r="AX285" s="148">
        <f t="shared" si="241"/>
        <v>1008946.7375576815</v>
      </c>
      <c r="AY285" s="59">
        <v>582</v>
      </c>
      <c r="AZ285" s="28">
        <f t="shared" si="242"/>
        <v>6.1031879194630876E-3</v>
      </c>
      <c r="BA285" s="148">
        <f t="shared" si="243"/>
        <v>579899.97438020131</v>
      </c>
      <c r="BB285" s="150">
        <f t="shared" si="244"/>
        <v>3008878.9501438839</v>
      </c>
      <c r="BC285" s="45">
        <f t="shared" si="245"/>
        <v>106.51653037892537</v>
      </c>
      <c r="BD285" s="155">
        <f t="shared" si="246"/>
        <v>8176605.2065401645</v>
      </c>
      <c r="BE285" s="146">
        <v>3746266</v>
      </c>
      <c r="BF285" s="146">
        <f t="shared" si="247"/>
        <v>0</v>
      </c>
      <c r="BG285" s="146">
        <f t="shared" si="248"/>
        <v>4430339.2065401645</v>
      </c>
      <c r="BH285" s="56">
        <f t="shared" si="249"/>
        <v>2.6199220489074491E-3</v>
      </c>
      <c r="BI285" s="1">
        <f t="shared" si="250"/>
        <v>-2284.5866019456048</v>
      </c>
      <c r="BJ285" s="155">
        <f t="shared" si="251"/>
        <v>8174320.619938219</v>
      </c>
      <c r="BK285" s="63">
        <v>7.5</v>
      </c>
      <c r="BL285" s="1">
        <f t="shared" si="252"/>
        <v>0</v>
      </c>
      <c r="BM285" s="106">
        <v>992</v>
      </c>
      <c r="BN285" s="21">
        <f t="shared" si="253"/>
        <v>0</v>
      </c>
      <c r="BO285" s="150">
        <f t="shared" si="254"/>
        <v>8174320.619938219</v>
      </c>
      <c r="BP285" s="146">
        <f t="shared" si="255"/>
        <v>8174320.619938219</v>
      </c>
      <c r="BQ285" s="56">
        <f t="shared" si="256"/>
        <v>2.616910231798979E-3</v>
      </c>
      <c r="BR285" s="158">
        <f t="shared" si="257"/>
        <v>17032.83134519232</v>
      </c>
      <c r="BS285" s="159">
        <f t="shared" si="260"/>
        <v>8191353</v>
      </c>
      <c r="BT285" s="66">
        <f t="shared" si="258"/>
        <v>289.9799277824979</v>
      </c>
      <c r="BU285" s="160"/>
    </row>
    <row r="286" spans="1:73" ht="15.6" x14ac:dyDescent="0.3">
      <c r="A286" s="2" t="s">
        <v>491</v>
      </c>
      <c r="B286" s="8" t="s">
        <v>192</v>
      </c>
      <c r="C286" s="138">
        <v>15161</v>
      </c>
      <c r="D286" s="142">
        <v>0</v>
      </c>
      <c r="E286" s="143">
        <v>0</v>
      </c>
      <c r="F286" s="144">
        <v>0</v>
      </c>
      <c r="G286" s="143">
        <v>0</v>
      </c>
      <c r="H286" s="143">
        <v>0</v>
      </c>
      <c r="I286" s="144">
        <v>0</v>
      </c>
      <c r="J286" s="143">
        <f t="shared" si="212"/>
        <v>0</v>
      </c>
      <c r="K286" s="33">
        <f t="shared" si="213"/>
        <v>0</v>
      </c>
      <c r="L286" s="25">
        <v>6098</v>
      </c>
      <c r="M286" s="28">
        <f t="shared" si="214"/>
        <v>1.8764601186065577E-3</v>
      </c>
      <c r="N286" s="146">
        <f t="shared" si="215"/>
        <v>237722.77612152128</v>
      </c>
      <c r="O286" s="30">
        <v>0</v>
      </c>
      <c r="P286" s="30">
        <v>521.5</v>
      </c>
      <c r="Q286" s="30">
        <f t="shared" si="259"/>
        <v>260.75</v>
      </c>
      <c r="R286" s="28">
        <f t="shared" si="216"/>
        <v>2.6209401812494473E-4</v>
      </c>
      <c r="S286" s="148">
        <f t="shared" si="217"/>
        <v>33203.859211126663</v>
      </c>
      <c r="T286" s="150">
        <f t="shared" si="218"/>
        <v>270926.63533264794</v>
      </c>
      <c r="U286" s="1">
        <f t="shared" si="219"/>
        <v>17.869971329902246</v>
      </c>
      <c r="V286" s="151">
        <v>70054847.70000042</v>
      </c>
      <c r="W286" s="40">
        <f t="shared" si="220"/>
        <v>3.2810851575086448</v>
      </c>
      <c r="X286" s="28">
        <f t="shared" si="221"/>
        <v>2.346612883527722E-3</v>
      </c>
      <c r="Y286" s="67">
        <f t="shared" si="222"/>
        <v>4620.7273728646142</v>
      </c>
      <c r="Z286" s="148">
        <f t="shared" si="223"/>
        <v>1412112.7693173846</v>
      </c>
      <c r="AA286" s="152">
        <v>17679514.7291</v>
      </c>
      <c r="AB286" s="40">
        <f t="shared" si="224"/>
        <v>13.001257360399345</v>
      </c>
      <c r="AC286" s="40">
        <f t="shared" si="225"/>
        <v>2.5711887382542848E-3</v>
      </c>
      <c r="AD286" s="72">
        <f t="shared" si="226"/>
        <v>1166.117982263703</v>
      </c>
      <c r="AE286" s="146">
        <f t="shared" si="227"/>
        <v>912058.43800635601</v>
      </c>
      <c r="AF286" s="150">
        <f t="shared" si="228"/>
        <v>2324171.2073237407</v>
      </c>
      <c r="AG286" s="45">
        <f t="shared" si="229"/>
        <v>153.29933430009504</v>
      </c>
      <c r="AH286" s="25">
        <v>5360.8563000000004</v>
      </c>
      <c r="AI286" s="28">
        <f t="shared" si="230"/>
        <v>5.7462922326214352E-3</v>
      </c>
      <c r="AJ286" s="146">
        <f t="shared" si="231"/>
        <v>1091978.4094642357</v>
      </c>
      <c r="AK286" s="150">
        <f t="shared" si="232"/>
        <v>1091978.4094642357</v>
      </c>
      <c r="AL286" s="1">
        <f t="shared" si="233"/>
        <v>72.025487069733899</v>
      </c>
      <c r="AM286" s="50">
        <v>2066.8611111111113</v>
      </c>
      <c r="AN286" s="28">
        <f t="shared" si="234"/>
        <v>2.0788189396115219E-3</v>
      </c>
      <c r="AO286" s="146">
        <f t="shared" si="235"/>
        <v>65838.092631680702</v>
      </c>
      <c r="AP286" s="75">
        <v>12.666666666666666</v>
      </c>
      <c r="AQ286" s="28">
        <f t="shared" si="236"/>
        <v>1.5948293952239045E-3</v>
      </c>
      <c r="AR286" s="148">
        <f t="shared" si="237"/>
        <v>151534.17158954116</v>
      </c>
      <c r="AS286" s="25">
        <v>45.333333333333336</v>
      </c>
      <c r="AT286" s="56">
        <f t="shared" si="238"/>
        <v>1.044218026581492E-3</v>
      </c>
      <c r="AU286" s="146">
        <f t="shared" si="239"/>
        <v>132288.66720568802</v>
      </c>
      <c r="AV286" s="77">
        <v>17.138888888888889</v>
      </c>
      <c r="AW286" s="28">
        <f t="shared" si="240"/>
        <v>4.4376868215805371E-4</v>
      </c>
      <c r="AX286" s="148">
        <f t="shared" si="241"/>
        <v>56219.645721402478</v>
      </c>
      <c r="AY286" s="59">
        <v>66</v>
      </c>
      <c r="AZ286" s="28">
        <f t="shared" si="242"/>
        <v>6.9211409395973156E-4</v>
      </c>
      <c r="BA286" s="148">
        <f t="shared" si="243"/>
        <v>65761.852764765092</v>
      </c>
      <c r="BB286" s="150">
        <f t="shared" si="244"/>
        <v>471642.42991307745</v>
      </c>
      <c r="BC286" s="45">
        <f t="shared" si="245"/>
        <v>31.108926186470381</v>
      </c>
      <c r="BD286" s="155">
        <f t="shared" si="246"/>
        <v>4158718.6820337018</v>
      </c>
      <c r="BE286" s="146">
        <v>1820181</v>
      </c>
      <c r="BF286" s="146">
        <f t="shared" si="247"/>
        <v>0</v>
      </c>
      <c r="BG286" s="146">
        <f t="shared" si="248"/>
        <v>2338537.6820337018</v>
      </c>
      <c r="BH286" s="56">
        <f t="shared" si="249"/>
        <v>1.3829158783861325E-3</v>
      </c>
      <c r="BI286" s="1">
        <f t="shared" si="250"/>
        <v>-1205.9103394684257</v>
      </c>
      <c r="BJ286" s="155">
        <f t="shared" si="251"/>
        <v>4157512.7716942332</v>
      </c>
      <c r="BK286" s="63">
        <v>7.8</v>
      </c>
      <c r="BL286" s="1">
        <f t="shared" si="252"/>
        <v>0</v>
      </c>
      <c r="BM286" s="106">
        <v>1008</v>
      </c>
      <c r="BN286" s="21">
        <f t="shared" si="253"/>
        <v>0</v>
      </c>
      <c r="BO286" s="150">
        <f t="shared" si="254"/>
        <v>4157512.7716942332</v>
      </c>
      <c r="BP286" s="146">
        <f t="shared" si="255"/>
        <v>4157512.7716942332</v>
      </c>
      <c r="BQ286" s="56">
        <f t="shared" si="256"/>
        <v>1.3309776086521796E-3</v>
      </c>
      <c r="BR286" s="158">
        <f t="shared" si="257"/>
        <v>8663.009092526414</v>
      </c>
      <c r="BS286" s="159">
        <f t="shared" si="260"/>
        <v>4166176</v>
      </c>
      <c r="BT286" s="66">
        <f t="shared" si="258"/>
        <v>274.79559395818217</v>
      </c>
      <c r="BU286" s="160"/>
    </row>
    <row r="287" spans="1:73" ht="15.6" x14ac:dyDescent="0.3">
      <c r="A287" s="2" t="s">
        <v>325</v>
      </c>
      <c r="B287" s="8" t="s">
        <v>26</v>
      </c>
      <c r="C287" s="138">
        <v>13370</v>
      </c>
      <c r="D287" s="142">
        <v>0</v>
      </c>
      <c r="E287" s="143">
        <v>0</v>
      </c>
      <c r="F287" s="144">
        <v>0</v>
      </c>
      <c r="G287" s="143">
        <v>0</v>
      </c>
      <c r="H287" s="143">
        <v>0</v>
      </c>
      <c r="I287" s="144">
        <v>0</v>
      </c>
      <c r="J287" s="143">
        <f t="shared" si="212"/>
        <v>0</v>
      </c>
      <c r="K287" s="33">
        <f t="shared" si="213"/>
        <v>0</v>
      </c>
      <c r="L287" s="25">
        <v>10463</v>
      </c>
      <c r="M287" s="28">
        <f t="shared" si="214"/>
        <v>3.219646149718008E-3</v>
      </c>
      <c r="N287" s="146">
        <f t="shared" si="215"/>
        <v>407886.7508296945</v>
      </c>
      <c r="O287" s="30">
        <v>0</v>
      </c>
      <c r="P287" s="30">
        <v>0</v>
      </c>
      <c r="Q287" s="30">
        <f t="shared" si="259"/>
        <v>0</v>
      </c>
      <c r="R287" s="28">
        <f t="shared" si="216"/>
        <v>0</v>
      </c>
      <c r="S287" s="148">
        <f t="shared" si="217"/>
        <v>0</v>
      </c>
      <c r="T287" s="150">
        <f t="shared" si="218"/>
        <v>407886.7508296945</v>
      </c>
      <c r="U287" s="1">
        <f t="shared" si="219"/>
        <v>30.507610383671988</v>
      </c>
      <c r="V287" s="151">
        <v>71211441.959999979</v>
      </c>
      <c r="W287" s="40">
        <f t="shared" si="220"/>
        <v>2.5102272202325175</v>
      </c>
      <c r="X287" s="28">
        <f t="shared" si="221"/>
        <v>1.7952998025971185E-3</v>
      </c>
      <c r="Y287" s="67">
        <f t="shared" si="222"/>
        <v>5326.2110665669397</v>
      </c>
      <c r="Z287" s="148">
        <f t="shared" si="223"/>
        <v>1080351.0855140251</v>
      </c>
      <c r="AA287" s="152">
        <v>23446635.734899998</v>
      </c>
      <c r="AB287" s="40">
        <f t="shared" si="224"/>
        <v>7.6239893015407239</v>
      </c>
      <c r="AC287" s="40">
        <f t="shared" si="225"/>
        <v>1.5077553569857603E-3</v>
      </c>
      <c r="AD287" s="72">
        <f t="shared" si="226"/>
        <v>1753.6750736649212</v>
      </c>
      <c r="AE287" s="146">
        <f t="shared" si="227"/>
        <v>534834.71490382205</v>
      </c>
      <c r="AF287" s="150">
        <f t="shared" si="228"/>
        <v>1615185.800417847</v>
      </c>
      <c r="AG287" s="45">
        <f t="shared" si="229"/>
        <v>120.80671656079633</v>
      </c>
      <c r="AH287" s="25">
        <v>583.45979999999997</v>
      </c>
      <c r="AI287" s="28">
        <f t="shared" si="230"/>
        <v>6.2540951093705975E-4</v>
      </c>
      <c r="AJ287" s="146">
        <f t="shared" si="231"/>
        <v>118847.71177140507</v>
      </c>
      <c r="AK287" s="150">
        <f t="shared" si="232"/>
        <v>118847.71177140507</v>
      </c>
      <c r="AL287" s="1">
        <f t="shared" si="233"/>
        <v>8.8891332663728555</v>
      </c>
      <c r="AM287" s="50">
        <v>1579.4722222222222</v>
      </c>
      <c r="AN287" s="28">
        <f t="shared" si="234"/>
        <v>1.5886102614707047E-3</v>
      </c>
      <c r="AO287" s="146">
        <f t="shared" si="235"/>
        <v>50312.736505033077</v>
      </c>
      <c r="AP287" s="75">
        <v>11.666666666666666</v>
      </c>
      <c r="AQ287" s="28">
        <f t="shared" si="236"/>
        <v>1.4689218113904383E-3</v>
      </c>
      <c r="AR287" s="148">
        <f t="shared" si="237"/>
        <v>139570.94751668265</v>
      </c>
      <c r="AS287" s="25">
        <v>85.833333333333329</v>
      </c>
      <c r="AT287" s="56">
        <f t="shared" si="238"/>
        <v>1.977103984152457E-3</v>
      </c>
      <c r="AU287" s="146">
        <f t="shared" si="239"/>
        <v>250473.02798135779</v>
      </c>
      <c r="AV287" s="77">
        <v>28.527777777777779</v>
      </c>
      <c r="AW287" s="28">
        <f t="shared" si="240"/>
        <v>7.3865548877847837E-4</v>
      </c>
      <c r="AX287" s="148">
        <f t="shared" si="241"/>
        <v>93577.919215365211</v>
      </c>
      <c r="AY287" s="59">
        <v>66</v>
      </c>
      <c r="AZ287" s="28">
        <f t="shared" si="242"/>
        <v>6.9211409395973156E-4</v>
      </c>
      <c r="BA287" s="148">
        <f t="shared" si="243"/>
        <v>65761.852764765092</v>
      </c>
      <c r="BB287" s="150">
        <f t="shared" si="244"/>
        <v>599696.48398320389</v>
      </c>
      <c r="BC287" s="45">
        <f t="shared" si="245"/>
        <v>44.853888106447563</v>
      </c>
      <c r="BD287" s="155">
        <f t="shared" si="246"/>
        <v>2741616.7470021504</v>
      </c>
      <c r="BE287" s="146">
        <v>1470374</v>
      </c>
      <c r="BF287" s="146">
        <f t="shared" si="247"/>
        <v>0</v>
      </c>
      <c r="BG287" s="146">
        <f t="shared" si="248"/>
        <v>1271242.7470021504</v>
      </c>
      <c r="BH287" s="56">
        <f t="shared" si="249"/>
        <v>7.517611512608259E-4</v>
      </c>
      <c r="BI287" s="1">
        <f t="shared" si="250"/>
        <v>-655.53990613953442</v>
      </c>
      <c r="BJ287" s="155">
        <f t="shared" si="251"/>
        <v>2740961.2070960109</v>
      </c>
      <c r="BK287" s="63">
        <v>5</v>
      </c>
      <c r="BL287" s="1">
        <f t="shared" si="252"/>
        <v>0</v>
      </c>
      <c r="BM287" s="106">
        <v>630</v>
      </c>
      <c r="BN287" s="21">
        <f t="shared" si="253"/>
        <v>0</v>
      </c>
      <c r="BO287" s="150">
        <f t="shared" si="254"/>
        <v>2740961.2070960109</v>
      </c>
      <c r="BP287" s="146">
        <f t="shared" si="255"/>
        <v>2740961.2070960109</v>
      </c>
      <c r="BQ287" s="56">
        <f t="shared" si="256"/>
        <v>8.7748569713770824E-4</v>
      </c>
      <c r="BR287" s="158">
        <f t="shared" si="257"/>
        <v>5711.3406893176116</v>
      </c>
      <c r="BS287" s="159">
        <f t="shared" si="260"/>
        <v>2746673</v>
      </c>
      <c r="BT287" s="66">
        <f t="shared" si="258"/>
        <v>205.43552729992521</v>
      </c>
      <c r="BU287" s="160"/>
    </row>
    <row r="288" spans="1:73" ht="15.6" x14ac:dyDescent="0.3">
      <c r="A288" s="2" t="s">
        <v>542</v>
      </c>
      <c r="B288" s="8" t="s">
        <v>245</v>
      </c>
      <c r="C288" s="138">
        <v>6552</v>
      </c>
      <c r="D288" s="142">
        <v>0</v>
      </c>
      <c r="E288" s="143">
        <v>0</v>
      </c>
      <c r="F288" s="144">
        <v>0</v>
      </c>
      <c r="G288" s="143">
        <v>0</v>
      </c>
      <c r="H288" s="143">
        <v>0</v>
      </c>
      <c r="I288" s="144">
        <v>0</v>
      </c>
      <c r="J288" s="143">
        <f t="shared" si="212"/>
        <v>0</v>
      </c>
      <c r="K288" s="33">
        <f t="shared" si="213"/>
        <v>0</v>
      </c>
      <c r="L288" s="25">
        <v>2674</v>
      </c>
      <c r="M288" s="28">
        <f t="shared" si="214"/>
        <v>8.2283607037617827E-4</v>
      </c>
      <c r="N288" s="146">
        <f t="shared" si="215"/>
        <v>104242.48988995538</v>
      </c>
      <c r="O288" s="30">
        <v>0</v>
      </c>
      <c r="P288" s="30">
        <v>45</v>
      </c>
      <c r="Q288" s="30">
        <f t="shared" si="259"/>
        <v>22.5</v>
      </c>
      <c r="R288" s="28">
        <f t="shared" si="216"/>
        <v>2.2615974718355728E-5</v>
      </c>
      <c r="S288" s="148">
        <f t="shared" si="217"/>
        <v>2865.1460488987527</v>
      </c>
      <c r="T288" s="150">
        <f t="shared" si="218"/>
        <v>107107.63593885413</v>
      </c>
      <c r="U288" s="1">
        <f t="shared" si="219"/>
        <v>16.347319282486893</v>
      </c>
      <c r="V288" s="151">
        <v>40205423.96999988</v>
      </c>
      <c r="W288" s="40">
        <f t="shared" si="220"/>
        <v>1.0677341453240774</v>
      </c>
      <c r="X288" s="28">
        <f t="shared" si="221"/>
        <v>7.6363720577811282E-4</v>
      </c>
      <c r="Y288" s="67">
        <f t="shared" si="222"/>
        <v>6136.3589697802017</v>
      </c>
      <c r="Z288" s="148">
        <f t="shared" si="223"/>
        <v>459531.20643572957</v>
      </c>
      <c r="AA288" s="152">
        <v>7433065.5979999993</v>
      </c>
      <c r="AB288" s="40">
        <f t="shared" si="224"/>
        <v>5.7753699915618588</v>
      </c>
      <c r="AC288" s="40">
        <f t="shared" si="225"/>
        <v>1.14216385922688E-3</v>
      </c>
      <c r="AD288" s="72">
        <f t="shared" si="226"/>
        <v>1134.4727713675213</v>
      </c>
      <c r="AE288" s="146">
        <f t="shared" si="227"/>
        <v>405151.19325742626</v>
      </c>
      <c r="AF288" s="150">
        <f t="shared" si="228"/>
        <v>864682.39969315589</v>
      </c>
      <c r="AG288" s="45">
        <f t="shared" si="229"/>
        <v>131.97228322545115</v>
      </c>
      <c r="AH288" s="25">
        <v>3417.8879000000002</v>
      </c>
      <c r="AI288" s="28">
        <f t="shared" si="230"/>
        <v>3.6636278968605798E-3</v>
      </c>
      <c r="AJ288" s="146">
        <f t="shared" si="231"/>
        <v>696205.90142829553</v>
      </c>
      <c r="AK288" s="150">
        <f t="shared" si="232"/>
        <v>696205.90142829553</v>
      </c>
      <c r="AL288" s="1">
        <f t="shared" si="233"/>
        <v>106.25853196402556</v>
      </c>
      <c r="AM288" s="50">
        <v>486</v>
      </c>
      <c r="AN288" s="28">
        <f t="shared" si="234"/>
        <v>4.8881175383288112E-4</v>
      </c>
      <c r="AO288" s="146">
        <f t="shared" si="235"/>
        <v>15481.114259194506</v>
      </c>
      <c r="AP288" s="75">
        <v>1</v>
      </c>
      <c r="AQ288" s="28">
        <f t="shared" si="236"/>
        <v>1.2590758383346616E-4</v>
      </c>
      <c r="AR288" s="148">
        <f t="shared" si="237"/>
        <v>11963.224072858515</v>
      </c>
      <c r="AS288" s="25">
        <v>16.916666666666668</v>
      </c>
      <c r="AT288" s="56">
        <f t="shared" si="238"/>
        <v>3.8966224153684346E-4</v>
      </c>
      <c r="AU288" s="146">
        <f t="shared" si="239"/>
        <v>49365.072505063719</v>
      </c>
      <c r="AV288" s="77">
        <v>13</v>
      </c>
      <c r="AW288" s="28">
        <f t="shared" si="240"/>
        <v>3.3660250121550912E-4</v>
      </c>
      <c r="AX288" s="148">
        <f t="shared" si="241"/>
        <v>42643.102427255035</v>
      </c>
      <c r="AY288" s="59">
        <v>29</v>
      </c>
      <c r="AZ288" s="28">
        <f t="shared" si="242"/>
        <v>3.0411073825503356E-4</v>
      </c>
      <c r="BA288" s="148">
        <f t="shared" si="243"/>
        <v>28895.35954815436</v>
      </c>
      <c r="BB288" s="150">
        <f t="shared" si="244"/>
        <v>148347.87281252613</v>
      </c>
      <c r="BC288" s="45">
        <f t="shared" si="245"/>
        <v>22.641616729628531</v>
      </c>
      <c r="BD288" s="155">
        <f t="shared" si="246"/>
        <v>1816343.8098728317</v>
      </c>
      <c r="BE288" s="146">
        <v>815464</v>
      </c>
      <c r="BF288" s="146">
        <f t="shared" si="247"/>
        <v>0</v>
      </c>
      <c r="BG288" s="146">
        <f t="shared" si="248"/>
        <v>1000879.8098728317</v>
      </c>
      <c r="BH288" s="56">
        <f t="shared" si="249"/>
        <v>5.9187952884536194E-4</v>
      </c>
      <c r="BI288" s="1">
        <f t="shared" si="250"/>
        <v>-516.12224193077839</v>
      </c>
      <c r="BJ288" s="155">
        <f t="shared" si="251"/>
        <v>1815827.6876309009</v>
      </c>
      <c r="BK288" s="63">
        <v>7.7</v>
      </c>
      <c r="BL288" s="1">
        <f t="shared" si="252"/>
        <v>0</v>
      </c>
      <c r="BM288" s="106">
        <v>882</v>
      </c>
      <c r="BN288" s="21">
        <f t="shared" si="253"/>
        <v>0</v>
      </c>
      <c r="BO288" s="150">
        <f t="shared" si="254"/>
        <v>1815827.6876309009</v>
      </c>
      <c r="BP288" s="146">
        <f t="shared" si="255"/>
        <v>1815827.6876309009</v>
      </c>
      <c r="BQ288" s="56">
        <f t="shared" si="256"/>
        <v>5.8131535033685761E-4</v>
      </c>
      <c r="BR288" s="158">
        <f t="shared" si="257"/>
        <v>3783.6400348560655</v>
      </c>
      <c r="BS288" s="159">
        <f t="shared" si="260"/>
        <v>1819611</v>
      </c>
      <c r="BT288" s="66">
        <f t="shared" si="258"/>
        <v>277.7184065934066</v>
      </c>
      <c r="BU288" s="160"/>
    </row>
    <row r="289" spans="1:73" ht="15.6" x14ac:dyDescent="0.3">
      <c r="A289" s="2" t="s">
        <v>326</v>
      </c>
      <c r="B289" s="8" t="s">
        <v>27</v>
      </c>
      <c r="C289" s="138">
        <v>21794</v>
      </c>
      <c r="D289" s="142">
        <v>0</v>
      </c>
      <c r="E289" s="143">
        <v>0</v>
      </c>
      <c r="F289" s="144">
        <v>0</v>
      </c>
      <c r="G289" s="143">
        <v>0</v>
      </c>
      <c r="H289" s="143">
        <v>0</v>
      </c>
      <c r="I289" s="144">
        <v>0</v>
      </c>
      <c r="J289" s="143">
        <f t="shared" si="212"/>
        <v>0</v>
      </c>
      <c r="K289" s="33">
        <f t="shared" si="213"/>
        <v>0</v>
      </c>
      <c r="L289" s="25">
        <v>6639</v>
      </c>
      <c r="M289" s="28">
        <f t="shared" si="214"/>
        <v>2.0429351799653881E-3</v>
      </c>
      <c r="N289" s="146">
        <f t="shared" si="215"/>
        <v>258812.97321593636</v>
      </c>
      <c r="O289" s="30">
        <v>1001</v>
      </c>
      <c r="P289" s="30">
        <v>407</v>
      </c>
      <c r="Q289" s="30">
        <f t="shared" si="259"/>
        <v>1204.5</v>
      </c>
      <c r="R289" s="28">
        <f t="shared" si="216"/>
        <v>1.2107085132559766E-3</v>
      </c>
      <c r="S289" s="148">
        <f t="shared" si="217"/>
        <v>153380.81848437991</v>
      </c>
      <c r="T289" s="150">
        <f t="shared" si="218"/>
        <v>412193.79170031624</v>
      </c>
      <c r="U289" s="1">
        <f t="shared" si="219"/>
        <v>18.91317755805801</v>
      </c>
      <c r="V289" s="151">
        <v>106439389.39000103</v>
      </c>
      <c r="W289" s="40">
        <f t="shared" si="220"/>
        <v>4.4624310485251595</v>
      </c>
      <c r="X289" s="28">
        <f t="shared" si="221"/>
        <v>3.1915045442692598E-3</v>
      </c>
      <c r="Y289" s="67">
        <f t="shared" si="222"/>
        <v>4883.8849862347906</v>
      </c>
      <c r="Z289" s="148">
        <f t="shared" si="223"/>
        <v>1920540.1759841826</v>
      </c>
      <c r="AA289" s="152">
        <v>27543420.375099998</v>
      </c>
      <c r="AB289" s="40">
        <f t="shared" si="224"/>
        <v>17.244715054684836</v>
      </c>
      <c r="AC289" s="40">
        <f t="shared" si="225"/>
        <v>3.4103945421512559E-3</v>
      </c>
      <c r="AD289" s="72">
        <f t="shared" si="226"/>
        <v>1263.8074871570157</v>
      </c>
      <c r="AE289" s="146">
        <f t="shared" si="227"/>
        <v>1209743.5994573249</v>
      </c>
      <c r="AF289" s="150">
        <f t="shared" si="228"/>
        <v>3130283.7754415078</v>
      </c>
      <c r="AG289" s="45">
        <f t="shared" si="229"/>
        <v>143.63053021205414</v>
      </c>
      <c r="AH289" s="25">
        <v>6719.5284000000001</v>
      </c>
      <c r="AI289" s="28">
        <f t="shared" si="230"/>
        <v>7.2026504145987161E-3</v>
      </c>
      <c r="AJ289" s="146">
        <f t="shared" si="231"/>
        <v>1368732.8150507896</v>
      </c>
      <c r="AK289" s="150">
        <f t="shared" si="232"/>
        <v>1368732.8150507896</v>
      </c>
      <c r="AL289" s="1">
        <f t="shared" si="233"/>
        <v>62.80319423009955</v>
      </c>
      <c r="AM289" s="50">
        <v>2413.5555555555557</v>
      </c>
      <c r="AN289" s="28">
        <f t="shared" si="234"/>
        <v>2.4275191853584464E-3</v>
      </c>
      <c r="AO289" s="146">
        <f t="shared" si="235"/>
        <v>76881.747585327641</v>
      </c>
      <c r="AP289" s="75">
        <v>8</v>
      </c>
      <c r="AQ289" s="28">
        <f t="shared" si="236"/>
        <v>1.0072606706677293E-3</v>
      </c>
      <c r="AR289" s="148">
        <f t="shared" si="237"/>
        <v>95705.792582868118</v>
      </c>
      <c r="AS289" s="25">
        <v>120.66666666666667</v>
      </c>
      <c r="AT289" s="56">
        <f t="shared" si="238"/>
        <v>2.7794626884007356E-3</v>
      </c>
      <c r="AU289" s="146">
        <f t="shared" si="239"/>
        <v>352121.30535631662</v>
      </c>
      <c r="AV289" s="77">
        <v>78.444444444444443</v>
      </c>
      <c r="AW289" s="28">
        <f t="shared" si="240"/>
        <v>2.0311227851123885E-3</v>
      </c>
      <c r="AX289" s="148">
        <f t="shared" si="241"/>
        <v>257316.49840719707</v>
      </c>
      <c r="AY289" s="59">
        <v>200</v>
      </c>
      <c r="AZ289" s="28">
        <f t="shared" si="242"/>
        <v>2.0973154362416107E-3</v>
      </c>
      <c r="BA289" s="148">
        <f t="shared" si="243"/>
        <v>199278.34171140939</v>
      </c>
      <c r="BB289" s="150">
        <f t="shared" si="244"/>
        <v>981303.68564311881</v>
      </c>
      <c r="BC289" s="45">
        <f t="shared" si="245"/>
        <v>45.026323100078869</v>
      </c>
      <c r="BD289" s="155">
        <f t="shared" si="246"/>
        <v>5892514.0678357324</v>
      </c>
      <c r="BE289" s="146">
        <v>2623136</v>
      </c>
      <c r="BF289" s="146">
        <f t="shared" si="247"/>
        <v>0</v>
      </c>
      <c r="BG289" s="146">
        <f t="shared" si="248"/>
        <v>3269378.0678357324</v>
      </c>
      <c r="BH289" s="56">
        <f t="shared" si="249"/>
        <v>1.9333769462827285E-3</v>
      </c>
      <c r="BI289" s="1">
        <f t="shared" si="250"/>
        <v>-1685.915453030359</v>
      </c>
      <c r="BJ289" s="155">
        <f t="shared" si="251"/>
        <v>5890828.1523827016</v>
      </c>
      <c r="BK289" s="63">
        <v>7</v>
      </c>
      <c r="BL289" s="1">
        <f t="shared" si="252"/>
        <v>0</v>
      </c>
      <c r="BM289" s="106">
        <v>740</v>
      </c>
      <c r="BN289" s="21">
        <f t="shared" si="253"/>
        <v>0</v>
      </c>
      <c r="BO289" s="150">
        <f t="shared" si="254"/>
        <v>5890828.1523827016</v>
      </c>
      <c r="BP289" s="146">
        <f t="shared" si="255"/>
        <v>5890828.1523827016</v>
      </c>
      <c r="BQ289" s="56">
        <f t="shared" si="256"/>
        <v>1.8858776383371514E-3</v>
      </c>
      <c r="BR289" s="158">
        <f t="shared" si="257"/>
        <v>12274.718238762181</v>
      </c>
      <c r="BS289" s="159">
        <f t="shared" si="260"/>
        <v>5903103</v>
      </c>
      <c r="BT289" s="66">
        <f t="shared" si="258"/>
        <v>270.85908965770398</v>
      </c>
      <c r="BU289" s="160"/>
    </row>
    <row r="290" spans="1:73" ht="15.6" x14ac:dyDescent="0.3">
      <c r="A290" s="2" t="s">
        <v>327</v>
      </c>
      <c r="B290" s="8" t="s">
        <v>28</v>
      </c>
      <c r="C290" s="138">
        <v>13445</v>
      </c>
      <c r="D290" s="142">
        <v>0</v>
      </c>
      <c r="E290" s="143">
        <v>0</v>
      </c>
      <c r="F290" s="144">
        <v>0</v>
      </c>
      <c r="G290" s="143">
        <v>0</v>
      </c>
      <c r="H290" s="143">
        <v>0</v>
      </c>
      <c r="I290" s="144">
        <v>0</v>
      </c>
      <c r="J290" s="143">
        <f t="shared" si="212"/>
        <v>0</v>
      </c>
      <c r="K290" s="33">
        <f t="shared" si="213"/>
        <v>0</v>
      </c>
      <c r="L290" s="25">
        <v>5630</v>
      </c>
      <c r="M290" s="28">
        <f t="shared" si="214"/>
        <v>1.7324484204255361E-3</v>
      </c>
      <c r="N290" s="146">
        <f t="shared" si="215"/>
        <v>219478.3912043563</v>
      </c>
      <c r="O290" s="30">
        <v>723</v>
      </c>
      <c r="P290" s="30">
        <v>638.5</v>
      </c>
      <c r="Q290" s="30">
        <f t="shared" si="259"/>
        <v>1042.25</v>
      </c>
      <c r="R290" s="28">
        <f t="shared" si="216"/>
        <v>1.0476222066758336E-3</v>
      </c>
      <c r="S290" s="148">
        <f t="shared" si="217"/>
        <v>132719.93197621001</v>
      </c>
      <c r="T290" s="150">
        <f t="shared" si="218"/>
        <v>352198.32318056631</v>
      </c>
      <c r="U290" s="1">
        <f t="shared" si="219"/>
        <v>26.195487034627469</v>
      </c>
      <c r="V290" s="151">
        <v>74991943.550000355</v>
      </c>
      <c r="W290" s="40">
        <f t="shared" si="220"/>
        <v>2.4104992675576433</v>
      </c>
      <c r="X290" s="28">
        <f t="shared" si="221"/>
        <v>1.7239749550663711E-3</v>
      </c>
      <c r="Y290" s="67">
        <f t="shared" si="222"/>
        <v>5577.6826738564787</v>
      </c>
      <c r="Z290" s="148">
        <f t="shared" si="223"/>
        <v>1037430.1893258259</v>
      </c>
      <c r="AA290" s="152">
        <v>18041781.627099998</v>
      </c>
      <c r="AB290" s="40">
        <f t="shared" si="224"/>
        <v>10.019410983695423</v>
      </c>
      <c r="AC290" s="40">
        <f t="shared" si="225"/>
        <v>1.9814850188018783E-3</v>
      </c>
      <c r="AD290" s="72">
        <f t="shared" si="226"/>
        <v>1341.8952493194495</v>
      </c>
      <c r="AE290" s="146">
        <f t="shared" si="227"/>
        <v>702877.27396023821</v>
      </c>
      <c r="AF290" s="150">
        <f t="shared" si="228"/>
        <v>1740307.4632860641</v>
      </c>
      <c r="AG290" s="45">
        <f t="shared" si="229"/>
        <v>129.43900805400253</v>
      </c>
      <c r="AH290" s="25">
        <v>2636.2530000000002</v>
      </c>
      <c r="AI290" s="28">
        <f t="shared" si="230"/>
        <v>2.825794852424035E-3</v>
      </c>
      <c r="AJ290" s="146">
        <f t="shared" si="231"/>
        <v>536990.95756126125</v>
      </c>
      <c r="AK290" s="150">
        <f t="shared" si="232"/>
        <v>536990.95756126125</v>
      </c>
      <c r="AL290" s="1">
        <f t="shared" si="233"/>
        <v>39.939825776218761</v>
      </c>
      <c r="AM290" s="50">
        <v>1316.8888888888889</v>
      </c>
      <c r="AN290" s="28">
        <f t="shared" si="234"/>
        <v>1.3245077518123701E-3</v>
      </c>
      <c r="AO290" s="146">
        <f t="shared" si="235"/>
        <v>41948.369044346888</v>
      </c>
      <c r="AP290" s="75">
        <v>7</v>
      </c>
      <c r="AQ290" s="28">
        <f t="shared" si="236"/>
        <v>8.8135308683426306E-4</v>
      </c>
      <c r="AR290" s="148">
        <f t="shared" si="237"/>
        <v>83742.568510009587</v>
      </c>
      <c r="AS290" s="25">
        <v>51.25</v>
      </c>
      <c r="AT290" s="56">
        <f t="shared" si="238"/>
        <v>1.1805038351978263E-3</v>
      </c>
      <c r="AU290" s="146">
        <f t="shared" si="239"/>
        <v>149554.28369760685</v>
      </c>
      <c r="AV290" s="77">
        <v>30.111111111111111</v>
      </c>
      <c r="AW290" s="28">
        <f t="shared" si="240"/>
        <v>7.7965194725985445E-4</v>
      </c>
      <c r="AX290" s="148">
        <f t="shared" si="241"/>
        <v>98771.630408428333</v>
      </c>
      <c r="AY290" s="59">
        <v>55</v>
      </c>
      <c r="AZ290" s="28">
        <f t="shared" si="242"/>
        <v>5.7676174496644299E-4</v>
      </c>
      <c r="BA290" s="148">
        <f t="shared" si="243"/>
        <v>54801.543970637584</v>
      </c>
      <c r="BB290" s="150">
        <f t="shared" si="244"/>
        <v>428818.39563102921</v>
      </c>
      <c r="BC290" s="45">
        <f t="shared" si="245"/>
        <v>31.894265201266585</v>
      </c>
      <c r="BD290" s="155">
        <f t="shared" si="246"/>
        <v>3058315.1396589209</v>
      </c>
      <c r="BE290" s="146">
        <v>1531976</v>
      </c>
      <c r="BF290" s="146">
        <f t="shared" si="247"/>
        <v>0</v>
      </c>
      <c r="BG290" s="146">
        <f t="shared" si="248"/>
        <v>1526339.1396589209</v>
      </c>
      <c r="BH290" s="56">
        <f t="shared" si="249"/>
        <v>9.0261476146106026E-4</v>
      </c>
      <c r="BI290" s="1">
        <f t="shared" si="250"/>
        <v>-787.08509347146287</v>
      </c>
      <c r="BJ290" s="155">
        <f t="shared" si="251"/>
        <v>3057528.0545654492</v>
      </c>
      <c r="BK290" s="63">
        <v>7</v>
      </c>
      <c r="BL290" s="1">
        <f t="shared" si="252"/>
        <v>0</v>
      </c>
      <c r="BM290" s="106">
        <v>614</v>
      </c>
      <c r="BN290" s="21">
        <f t="shared" si="253"/>
        <v>0</v>
      </c>
      <c r="BO290" s="150">
        <f t="shared" si="254"/>
        <v>3057528.0545654492</v>
      </c>
      <c r="BP290" s="146">
        <f t="shared" si="255"/>
        <v>3057528.0545654492</v>
      </c>
      <c r="BQ290" s="56">
        <f t="shared" si="256"/>
        <v>9.7883075817806913E-4</v>
      </c>
      <c r="BR290" s="158">
        <f t="shared" si="257"/>
        <v>6370.9710088421862</v>
      </c>
      <c r="BS290" s="159">
        <f t="shared" si="260"/>
        <v>3063899</v>
      </c>
      <c r="BT290" s="66">
        <f t="shared" si="258"/>
        <v>227.88389735961323</v>
      </c>
      <c r="BU290" s="160"/>
    </row>
    <row r="291" spans="1:73" ht="15.6" x14ac:dyDescent="0.3">
      <c r="A291" s="2" t="s">
        <v>393</v>
      </c>
      <c r="B291" s="8" t="s">
        <v>94</v>
      </c>
      <c r="C291" s="138">
        <v>36676</v>
      </c>
      <c r="D291" s="142">
        <v>0</v>
      </c>
      <c r="E291" s="143">
        <v>0</v>
      </c>
      <c r="F291" s="144">
        <v>0</v>
      </c>
      <c r="G291" s="143">
        <v>0</v>
      </c>
      <c r="H291" s="143">
        <v>0</v>
      </c>
      <c r="I291" s="144">
        <v>0</v>
      </c>
      <c r="J291" s="143">
        <f t="shared" si="212"/>
        <v>0</v>
      </c>
      <c r="K291" s="33">
        <f t="shared" si="213"/>
        <v>0</v>
      </c>
      <c r="L291" s="25">
        <v>47488</v>
      </c>
      <c r="M291" s="28">
        <f t="shared" si="214"/>
        <v>1.4612879323120401E-2</v>
      </c>
      <c r="N291" s="146">
        <f t="shared" si="215"/>
        <v>1851259.2968938672</v>
      </c>
      <c r="O291" s="30">
        <v>2662</v>
      </c>
      <c r="P291" s="30">
        <v>1992.5</v>
      </c>
      <c r="Q291" s="30">
        <f t="shared" si="259"/>
        <v>3658.25</v>
      </c>
      <c r="R291" s="28">
        <f t="shared" si="216"/>
        <v>3.6771062005966598E-3</v>
      </c>
      <c r="S291" s="148">
        <f t="shared" si="217"/>
        <v>465840.91259483836</v>
      </c>
      <c r="T291" s="150">
        <f t="shared" si="218"/>
        <v>2317100.2094887057</v>
      </c>
      <c r="U291" s="1">
        <f t="shared" si="219"/>
        <v>63.177560516106055</v>
      </c>
      <c r="V291" s="151">
        <v>191730537.89999992</v>
      </c>
      <c r="W291" s="40">
        <f t="shared" si="220"/>
        <v>7.0157262934377895</v>
      </c>
      <c r="X291" s="28">
        <f t="shared" si="221"/>
        <v>5.0176063458182065E-3</v>
      </c>
      <c r="Y291" s="67">
        <f t="shared" si="222"/>
        <v>5227.6839868033567</v>
      </c>
      <c r="Z291" s="148">
        <f t="shared" si="223"/>
        <v>3019426.8692866508</v>
      </c>
      <c r="AA291" s="152">
        <v>114379459.59719999</v>
      </c>
      <c r="AB291" s="40">
        <f t="shared" si="224"/>
        <v>11.760231957180263</v>
      </c>
      <c r="AC291" s="40">
        <f t="shared" si="225"/>
        <v>2.3257578193676539E-3</v>
      </c>
      <c r="AD291" s="72">
        <f t="shared" si="226"/>
        <v>3118.6459700403529</v>
      </c>
      <c r="AE291" s="146">
        <f t="shared" si="227"/>
        <v>824998.57453239465</v>
      </c>
      <c r="AF291" s="150">
        <f t="shared" si="228"/>
        <v>3844425.4438190456</v>
      </c>
      <c r="AG291" s="45">
        <f t="shared" si="229"/>
        <v>104.82128486800757</v>
      </c>
      <c r="AH291" s="25">
        <v>1091.0308</v>
      </c>
      <c r="AI291" s="28">
        <f t="shared" si="230"/>
        <v>1.1694739535530454E-3</v>
      </c>
      <c r="AJ291" s="146">
        <f t="shared" si="231"/>
        <v>222237.27162029932</v>
      </c>
      <c r="AK291" s="150">
        <f t="shared" si="232"/>
        <v>222237.27162029932</v>
      </c>
      <c r="AL291" s="1">
        <f t="shared" si="233"/>
        <v>6.0594740871496162</v>
      </c>
      <c r="AM291" s="50">
        <v>3751.1111111111113</v>
      </c>
      <c r="AN291" s="28">
        <f t="shared" si="234"/>
        <v>3.7728131708729003E-3</v>
      </c>
      <c r="AO291" s="146">
        <f t="shared" si="235"/>
        <v>119488.43561737689</v>
      </c>
      <c r="AP291" s="75">
        <v>32</v>
      </c>
      <c r="AQ291" s="28">
        <f t="shared" si="236"/>
        <v>4.0290426826709172E-3</v>
      </c>
      <c r="AR291" s="148">
        <f t="shared" si="237"/>
        <v>382823.17033147247</v>
      </c>
      <c r="AS291" s="25">
        <v>224.33333333333334</v>
      </c>
      <c r="AT291" s="56">
        <f t="shared" si="238"/>
        <v>5.1673436168334121E-3</v>
      </c>
      <c r="AU291" s="146">
        <f t="shared" si="239"/>
        <v>654634.36051050026</v>
      </c>
      <c r="AV291" s="77">
        <v>172.88888888888889</v>
      </c>
      <c r="AW291" s="28">
        <f t="shared" si="240"/>
        <v>4.4765255717207882E-3</v>
      </c>
      <c r="AX291" s="148">
        <f t="shared" si="241"/>
        <v>567116.81518640032</v>
      </c>
      <c r="AY291" s="59">
        <v>325</v>
      </c>
      <c r="AZ291" s="28">
        <f t="shared" si="242"/>
        <v>3.4081375838926173E-3</v>
      </c>
      <c r="BA291" s="148">
        <f t="shared" si="243"/>
        <v>323827.30528104026</v>
      </c>
      <c r="BB291" s="150">
        <f t="shared" si="244"/>
        <v>2047890.0869267902</v>
      </c>
      <c r="BC291" s="45">
        <f t="shared" si="245"/>
        <v>55.837334685537961</v>
      </c>
      <c r="BD291" s="155">
        <f t="shared" si="246"/>
        <v>8431653.0118548404</v>
      </c>
      <c r="BE291" s="146">
        <v>5033460</v>
      </c>
      <c r="BF291" s="146">
        <f t="shared" si="247"/>
        <v>0</v>
      </c>
      <c r="BG291" s="146">
        <f t="shared" si="248"/>
        <v>3398193.0118548404</v>
      </c>
      <c r="BH291" s="56">
        <f t="shared" si="249"/>
        <v>2.009552854341018E-3</v>
      </c>
      <c r="BI291" s="1">
        <f t="shared" si="250"/>
        <v>-1752.3412686433014</v>
      </c>
      <c r="BJ291" s="155">
        <f t="shared" si="251"/>
        <v>8429900.6705861967</v>
      </c>
      <c r="BK291" s="63">
        <v>5</v>
      </c>
      <c r="BL291" s="1">
        <f t="shared" si="252"/>
        <v>0</v>
      </c>
      <c r="BM291" s="106">
        <v>472</v>
      </c>
      <c r="BN291" s="21">
        <f t="shared" si="253"/>
        <v>0</v>
      </c>
      <c r="BO291" s="150">
        <f t="shared" si="254"/>
        <v>8429900.6705861967</v>
      </c>
      <c r="BP291" s="146">
        <f t="shared" si="255"/>
        <v>8429900.6705861967</v>
      </c>
      <c r="BQ291" s="56">
        <f t="shared" si="256"/>
        <v>2.6987311048331285E-3</v>
      </c>
      <c r="BR291" s="158">
        <f t="shared" si="257"/>
        <v>17565.383480138506</v>
      </c>
      <c r="BS291" s="159">
        <f t="shared" si="260"/>
        <v>8447466</v>
      </c>
      <c r="BT291" s="66">
        <f t="shared" si="258"/>
        <v>230.32680772167086</v>
      </c>
      <c r="BU291" s="160"/>
    </row>
    <row r="292" spans="1:73" ht="15.6" x14ac:dyDescent="0.3">
      <c r="A292" s="2" t="s">
        <v>441</v>
      </c>
      <c r="B292" s="8" t="s">
        <v>142</v>
      </c>
      <c r="C292" s="138">
        <v>23460</v>
      </c>
      <c r="D292" s="142">
        <v>0</v>
      </c>
      <c r="E292" s="143">
        <v>0</v>
      </c>
      <c r="F292" s="144">
        <v>0</v>
      </c>
      <c r="G292" s="143">
        <v>0</v>
      </c>
      <c r="H292" s="143">
        <v>0</v>
      </c>
      <c r="I292" s="144">
        <v>0</v>
      </c>
      <c r="J292" s="143">
        <f t="shared" si="212"/>
        <v>0</v>
      </c>
      <c r="K292" s="33">
        <f t="shared" si="213"/>
        <v>0</v>
      </c>
      <c r="L292" s="25">
        <v>11415</v>
      </c>
      <c r="M292" s="28">
        <f t="shared" si="214"/>
        <v>3.5125930229409404E-3</v>
      </c>
      <c r="N292" s="146">
        <f t="shared" si="215"/>
        <v>444999.2603193121</v>
      </c>
      <c r="O292" s="30">
        <v>144</v>
      </c>
      <c r="P292" s="30">
        <v>569.5</v>
      </c>
      <c r="Q292" s="30">
        <f t="shared" si="259"/>
        <v>428.75</v>
      </c>
      <c r="R292" s="28">
        <f t="shared" si="216"/>
        <v>4.3095996268866746E-4</v>
      </c>
      <c r="S292" s="148">
        <f t="shared" si="217"/>
        <v>54596.949709570676</v>
      </c>
      <c r="T292" s="150">
        <f t="shared" si="218"/>
        <v>499596.21002888278</v>
      </c>
      <c r="U292" s="1">
        <f t="shared" si="219"/>
        <v>21.295661126550844</v>
      </c>
      <c r="V292" s="151">
        <v>122597897.76000099</v>
      </c>
      <c r="W292" s="40">
        <f t="shared" si="220"/>
        <v>4.489241741138283</v>
      </c>
      <c r="X292" s="28">
        <f t="shared" si="221"/>
        <v>3.2106793945648336E-3</v>
      </c>
      <c r="Y292" s="67">
        <f t="shared" si="222"/>
        <v>5225.826843989812</v>
      </c>
      <c r="Z292" s="148">
        <f t="shared" si="223"/>
        <v>1932078.9564716669</v>
      </c>
      <c r="AA292" s="152">
        <v>28074182.947999999</v>
      </c>
      <c r="AB292" s="40">
        <f t="shared" si="224"/>
        <v>19.604189408447535</v>
      </c>
      <c r="AC292" s="40">
        <f t="shared" si="225"/>
        <v>3.8770150941813187E-3</v>
      </c>
      <c r="AD292" s="72">
        <f t="shared" si="226"/>
        <v>1196.6829901108269</v>
      </c>
      <c r="AE292" s="146">
        <f t="shared" si="227"/>
        <v>1375264.3974813374</v>
      </c>
      <c r="AF292" s="150">
        <f t="shared" si="228"/>
        <v>3307343.3539530043</v>
      </c>
      <c r="AG292" s="45">
        <f t="shared" si="229"/>
        <v>140.97797757685441</v>
      </c>
      <c r="AH292" s="25">
        <v>4284.3177999999998</v>
      </c>
      <c r="AI292" s="28">
        <f t="shared" si="230"/>
        <v>4.5923525493906181E-3</v>
      </c>
      <c r="AJ292" s="146">
        <f t="shared" si="231"/>
        <v>872693.14360903762</v>
      </c>
      <c r="AK292" s="150">
        <f t="shared" si="232"/>
        <v>872693.14360903762</v>
      </c>
      <c r="AL292" s="1">
        <f t="shared" si="233"/>
        <v>37.199196232269294</v>
      </c>
      <c r="AM292" s="50">
        <v>2715.3888888888887</v>
      </c>
      <c r="AN292" s="28">
        <f t="shared" si="234"/>
        <v>2.7310987759590452E-3</v>
      </c>
      <c r="AO292" s="146">
        <f t="shared" si="235"/>
        <v>86496.390220238885</v>
      </c>
      <c r="AP292" s="75">
        <v>14.333333333333334</v>
      </c>
      <c r="AQ292" s="28">
        <f t="shared" si="236"/>
        <v>1.8046753682796816E-3</v>
      </c>
      <c r="AR292" s="148">
        <f t="shared" si="237"/>
        <v>171472.8783776387</v>
      </c>
      <c r="AS292" s="25">
        <v>65.25</v>
      </c>
      <c r="AT292" s="56">
        <f t="shared" si="238"/>
        <v>1.5029829316421104E-3</v>
      </c>
      <c r="AU292" s="146">
        <f t="shared" si="239"/>
        <v>190408.13680524577</v>
      </c>
      <c r="AV292" s="77">
        <v>30.611111111111111</v>
      </c>
      <c r="AW292" s="28">
        <f t="shared" si="240"/>
        <v>7.925981973066048E-4</v>
      </c>
      <c r="AX292" s="148">
        <f t="shared" si="241"/>
        <v>100411.74973255352</v>
      </c>
      <c r="AY292" s="59">
        <v>65</v>
      </c>
      <c r="AZ292" s="28">
        <f t="shared" si="242"/>
        <v>6.8162751677852348E-4</v>
      </c>
      <c r="BA292" s="148">
        <f t="shared" si="243"/>
        <v>64765.461056208049</v>
      </c>
      <c r="BB292" s="150">
        <f t="shared" si="244"/>
        <v>613554.61619188497</v>
      </c>
      <c r="BC292" s="45">
        <f t="shared" si="245"/>
        <v>26.153223196585039</v>
      </c>
      <c r="BD292" s="155">
        <f t="shared" si="246"/>
        <v>5293187.3237828091</v>
      </c>
      <c r="BE292" s="146">
        <v>3052321</v>
      </c>
      <c r="BF292" s="146">
        <f t="shared" si="247"/>
        <v>0</v>
      </c>
      <c r="BG292" s="146">
        <f t="shared" si="248"/>
        <v>2240866.3237828091</v>
      </c>
      <c r="BH292" s="56">
        <f t="shared" si="249"/>
        <v>1.3251570176987838E-3</v>
      </c>
      <c r="BI292" s="1">
        <f t="shared" si="250"/>
        <v>-1155.5442916217019</v>
      </c>
      <c r="BJ292" s="155">
        <f t="shared" si="251"/>
        <v>5292031.7794911871</v>
      </c>
      <c r="BK292" s="63">
        <v>8</v>
      </c>
      <c r="BL292" s="1">
        <f t="shared" si="252"/>
        <v>0</v>
      </c>
      <c r="BM292" s="106">
        <v>945</v>
      </c>
      <c r="BN292" s="21">
        <f t="shared" si="253"/>
        <v>0</v>
      </c>
      <c r="BO292" s="150">
        <f t="shared" si="254"/>
        <v>5292031.7794911871</v>
      </c>
      <c r="BP292" s="146">
        <f t="shared" si="255"/>
        <v>5292031.7794911871</v>
      </c>
      <c r="BQ292" s="56">
        <f t="shared" si="256"/>
        <v>1.6941801960858878E-3</v>
      </c>
      <c r="BR292" s="158">
        <f t="shared" si="257"/>
        <v>11027.00627543438</v>
      </c>
      <c r="BS292" s="159">
        <f t="shared" si="260"/>
        <v>5303059</v>
      </c>
      <c r="BT292" s="66">
        <f t="shared" si="258"/>
        <v>226.04684569479966</v>
      </c>
      <c r="BU292" s="160"/>
    </row>
    <row r="293" spans="1:73" ht="15.6" x14ac:dyDescent="0.3">
      <c r="A293" s="2" t="s">
        <v>517</v>
      </c>
      <c r="B293" s="8" t="s">
        <v>218</v>
      </c>
      <c r="C293" s="138">
        <v>21501</v>
      </c>
      <c r="D293" s="142">
        <v>0</v>
      </c>
      <c r="E293" s="143">
        <v>0</v>
      </c>
      <c r="F293" s="144">
        <v>0</v>
      </c>
      <c r="G293" s="143">
        <v>0</v>
      </c>
      <c r="H293" s="143">
        <v>0</v>
      </c>
      <c r="I293" s="144">
        <v>0</v>
      </c>
      <c r="J293" s="143">
        <f t="shared" si="212"/>
        <v>0</v>
      </c>
      <c r="K293" s="33">
        <f t="shared" si="213"/>
        <v>0</v>
      </c>
      <c r="L293" s="25">
        <v>9403</v>
      </c>
      <c r="M293" s="28">
        <f t="shared" si="214"/>
        <v>2.8934658076840702E-3</v>
      </c>
      <c r="N293" s="146">
        <f t="shared" si="215"/>
        <v>366563.99866688496</v>
      </c>
      <c r="O293" s="30">
        <v>1189</v>
      </c>
      <c r="P293" s="30">
        <v>1043</v>
      </c>
      <c r="Q293" s="30">
        <f t="shared" si="259"/>
        <v>1710.5</v>
      </c>
      <c r="R293" s="28">
        <f t="shared" si="216"/>
        <v>1.7193166558109989E-3</v>
      </c>
      <c r="S293" s="148">
        <f t="shared" si="217"/>
        <v>217814.76962850298</v>
      </c>
      <c r="T293" s="150">
        <f t="shared" si="218"/>
        <v>584378.76829538797</v>
      </c>
      <c r="U293" s="1">
        <f t="shared" si="219"/>
        <v>27.17914368147472</v>
      </c>
      <c r="V293" s="151">
        <v>94748323.29000099</v>
      </c>
      <c r="W293" s="40">
        <f t="shared" si="220"/>
        <v>4.8791681472297554</v>
      </c>
      <c r="X293" s="28">
        <f t="shared" si="221"/>
        <v>3.4895524759501039E-3</v>
      </c>
      <c r="Y293" s="67">
        <f t="shared" si="222"/>
        <v>4406.6937951723639</v>
      </c>
      <c r="Z293" s="148">
        <f t="shared" si="223"/>
        <v>2099895.4045988144</v>
      </c>
      <c r="AA293" s="152">
        <v>27062523.364099998</v>
      </c>
      <c r="AB293" s="40">
        <f t="shared" si="224"/>
        <v>17.082405612377535</v>
      </c>
      <c r="AC293" s="40">
        <f t="shared" si="225"/>
        <v>3.3782954767605494E-3</v>
      </c>
      <c r="AD293" s="72">
        <f t="shared" si="226"/>
        <v>1258.6634744477001</v>
      </c>
      <c r="AE293" s="146">
        <f t="shared" si="227"/>
        <v>1198357.339473319</v>
      </c>
      <c r="AF293" s="150">
        <f t="shared" si="228"/>
        <v>3298252.7440721337</v>
      </c>
      <c r="AG293" s="45">
        <f t="shared" si="229"/>
        <v>153.39996949314607</v>
      </c>
      <c r="AH293" s="25">
        <v>2206.3211999999999</v>
      </c>
      <c r="AI293" s="28">
        <f t="shared" si="230"/>
        <v>2.3649517287430374E-3</v>
      </c>
      <c r="AJ293" s="146">
        <f t="shared" si="231"/>
        <v>449416.09696630441</v>
      </c>
      <c r="AK293" s="150">
        <f t="shared" si="232"/>
        <v>449416.09696630441</v>
      </c>
      <c r="AL293" s="1">
        <f t="shared" si="233"/>
        <v>20.902102086707799</v>
      </c>
      <c r="AM293" s="50">
        <v>3062.4722222222222</v>
      </c>
      <c r="AN293" s="28">
        <f t="shared" si="234"/>
        <v>3.0801901605121917E-3</v>
      </c>
      <c r="AO293" s="146">
        <f t="shared" si="235"/>
        <v>97552.432896772691</v>
      </c>
      <c r="AP293" s="75">
        <v>27</v>
      </c>
      <c r="AQ293" s="28">
        <f t="shared" si="236"/>
        <v>3.3995047635035861E-3</v>
      </c>
      <c r="AR293" s="148">
        <f t="shared" si="237"/>
        <v>323007.04996717983</v>
      </c>
      <c r="AS293" s="25">
        <v>163.41666666666666</v>
      </c>
      <c r="AT293" s="56">
        <f t="shared" si="238"/>
        <v>3.7641756436145317E-3</v>
      </c>
      <c r="AU293" s="146">
        <f t="shared" si="239"/>
        <v>476871.4639528569</v>
      </c>
      <c r="AV293" s="77">
        <v>142.52777777777777</v>
      </c>
      <c r="AW293" s="28">
        <f t="shared" si="240"/>
        <v>3.6904004994375581E-3</v>
      </c>
      <c r="AX293" s="148">
        <f t="shared" si="241"/>
        <v>467525.12511590932</v>
      </c>
      <c r="AY293" s="59">
        <v>297</v>
      </c>
      <c r="AZ293" s="28">
        <f t="shared" si="242"/>
        <v>3.1145134228187919E-3</v>
      </c>
      <c r="BA293" s="148">
        <f t="shared" si="243"/>
        <v>295928.33744144294</v>
      </c>
      <c r="BB293" s="150">
        <f t="shared" si="244"/>
        <v>1660884.4093741616</v>
      </c>
      <c r="BC293" s="45">
        <f t="shared" si="245"/>
        <v>77.24684476880897</v>
      </c>
      <c r="BD293" s="155">
        <f t="shared" si="246"/>
        <v>5992932.0187079879</v>
      </c>
      <c r="BE293" s="146">
        <v>3309348</v>
      </c>
      <c r="BF293" s="146">
        <f t="shared" si="247"/>
        <v>0</v>
      </c>
      <c r="BG293" s="146">
        <f t="shared" si="248"/>
        <v>2683584.0187079879</v>
      </c>
      <c r="BH293" s="56">
        <f t="shared" si="249"/>
        <v>1.5869622195812286E-3</v>
      </c>
      <c r="BI293" s="1">
        <f t="shared" si="250"/>
        <v>-1383.8398841526789</v>
      </c>
      <c r="BJ293" s="155">
        <f t="shared" si="251"/>
        <v>5991548.1788238352</v>
      </c>
      <c r="BK293" s="63">
        <v>7.8</v>
      </c>
      <c r="BL293" s="1">
        <f t="shared" si="252"/>
        <v>0</v>
      </c>
      <c r="BM293" s="106">
        <v>870</v>
      </c>
      <c r="BN293" s="21">
        <f t="shared" si="253"/>
        <v>0</v>
      </c>
      <c r="BO293" s="150">
        <f t="shared" si="254"/>
        <v>5991548.1788238352</v>
      </c>
      <c r="BP293" s="146">
        <f t="shared" si="255"/>
        <v>5991548.1788238352</v>
      </c>
      <c r="BQ293" s="56">
        <f t="shared" si="256"/>
        <v>1.9181219409520956E-3</v>
      </c>
      <c r="BR293" s="158">
        <f t="shared" si="257"/>
        <v>12484.588551320108</v>
      </c>
      <c r="BS293" s="159">
        <f t="shared" si="260"/>
        <v>6004033</v>
      </c>
      <c r="BT293" s="66">
        <f t="shared" si="258"/>
        <v>279.24436072740804</v>
      </c>
      <c r="BU293" s="160"/>
    </row>
    <row r="294" spans="1:73" ht="15.6" x14ac:dyDescent="0.3">
      <c r="A294" s="2" t="s">
        <v>523</v>
      </c>
      <c r="B294" s="8" t="s">
        <v>224</v>
      </c>
      <c r="C294" s="138">
        <v>13704</v>
      </c>
      <c r="D294" s="142">
        <v>0</v>
      </c>
      <c r="E294" s="143">
        <v>0</v>
      </c>
      <c r="F294" s="144">
        <v>0</v>
      </c>
      <c r="G294" s="143">
        <v>0</v>
      </c>
      <c r="H294" s="143">
        <v>0</v>
      </c>
      <c r="I294" s="144">
        <v>0</v>
      </c>
      <c r="J294" s="143">
        <f t="shared" si="212"/>
        <v>0</v>
      </c>
      <c r="K294" s="33">
        <f t="shared" si="213"/>
        <v>0</v>
      </c>
      <c r="L294" s="25">
        <v>4426</v>
      </c>
      <c r="M294" s="28">
        <f t="shared" si="214"/>
        <v>1.3619567866435919E-3</v>
      </c>
      <c r="N294" s="146">
        <f t="shared" si="215"/>
        <v>172541.98214395755</v>
      </c>
      <c r="O294" s="30">
        <v>1490</v>
      </c>
      <c r="P294" s="30">
        <v>1156</v>
      </c>
      <c r="Q294" s="30">
        <f t="shared" si="259"/>
        <v>2068</v>
      </c>
      <c r="R294" s="28">
        <f t="shared" si="216"/>
        <v>2.078659365224873E-3</v>
      </c>
      <c r="S294" s="148">
        <f t="shared" si="217"/>
        <v>263338.75684989424</v>
      </c>
      <c r="T294" s="150">
        <f t="shared" si="218"/>
        <v>435880.73899385182</v>
      </c>
      <c r="U294" s="1">
        <f t="shared" si="219"/>
        <v>31.806825670888195</v>
      </c>
      <c r="V294" s="151">
        <v>55078795.899999991</v>
      </c>
      <c r="W294" s="40">
        <f t="shared" si="220"/>
        <v>3.4096536231649908</v>
      </c>
      <c r="X294" s="28">
        <f t="shared" si="221"/>
        <v>2.4385642969904728E-3</v>
      </c>
      <c r="Y294" s="67">
        <f t="shared" si="222"/>
        <v>4019.1765834792755</v>
      </c>
      <c r="Z294" s="148">
        <f t="shared" si="223"/>
        <v>1467446.0396744162</v>
      </c>
      <c r="AA294" s="152">
        <v>12383240.580899999</v>
      </c>
      <c r="AB294" s="40">
        <f t="shared" si="224"/>
        <v>15.165627670164424</v>
      </c>
      <c r="AC294" s="40">
        <f t="shared" si="225"/>
        <v>2.9992246129097937E-3</v>
      </c>
      <c r="AD294" s="72">
        <f t="shared" si="226"/>
        <v>903.62234244746048</v>
      </c>
      <c r="AE294" s="146">
        <f t="shared" si="227"/>
        <v>1063892.3836987468</v>
      </c>
      <c r="AF294" s="150">
        <f t="shared" si="228"/>
        <v>2531338.4233731627</v>
      </c>
      <c r="AG294" s="45">
        <f t="shared" si="229"/>
        <v>184.71529651000895</v>
      </c>
      <c r="AH294" s="25">
        <v>728.00900000000001</v>
      </c>
      <c r="AI294" s="28">
        <f t="shared" si="230"/>
        <v>7.8035153861119133E-4</v>
      </c>
      <c r="AJ294" s="146">
        <f t="shared" si="231"/>
        <v>148291.62831610479</v>
      </c>
      <c r="AK294" s="150">
        <f t="shared" si="232"/>
        <v>148291.62831610479</v>
      </c>
      <c r="AL294" s="1">
        <f t="shared" si="233"/>
        <v>10.821047016645124</v>
      </c>
      <c r="AM294" s="50">
        <v>2234.9444444444443</v>
      </c>
      <c r="AN294" s="28">
        <f t="shared" si="234"/>
        <v>2.2478747193579074E-3</v>
      </c>
      <c r="AO294" s="146">
        <f t="shared" si="235"/>
        <v>71192.243430856848</v>
      </c>
      <c r="AP294" s="75">
        <v>31.666666666666668</v>
      </c>
      <c r="AQ294" s="28">
        <f t="shared" si="236"/>
        <v>3.9870734880597617E-3</v>
      </c>
      <c r="AR294" s="148">
        <f t="shared" si="237"/>
        <v>378835.42897385295</v>
      </c>
      <c r="AS294" s="25">
        <v>95.833333333333329</v>
      </c>
      <c r="AT294" s="56">
        <f t="shared" si="238"/>
        <v>2.207446195898374E-3</v>
      </c>
      <c r="AU294" s="146">
        <f t="shared" si="239"/>
        <v>279654.35162967129</v>
      </c>
      <c r="AV294" s="77">
        <v>129.05555555555554</v>
      </c>
      <c r="AW294" s="28">
        <f t="shared" si="240"/>
        <v>3.3415709842890069E-3</v>
      </c>
      <c r="AX294" s="148">
        <f t="shared" si="241"/>
        <v>423333.02110475826</v>
      </c>
      <c r="AY294" s="59">
        <v>250</v>
      </c>
      <c r="AZ294" s="28">
        <f t="shared" si="242"/>
        <v>2.6216442953020135E-3</v>
      </c>
      <c r="BA294" s="148">
        <f t="shared" si="243"/>
        <v>249097.92713926174</v>
      </c>
      <c r="BB294" s="150">
        <f t="shared" si="244"/>
        <v>1402112.972278401</v>
      </c>
      <c r="BC294" s="45">
        <f t="shared" si="245"/>
        <v>102.31413983350853</v>
      </c>
      <c r="BD294" s="155">
        <f t="shared" si="246"/>
        <v>4517623.7629615208</v>
      </c>
      <c r="BE294" s="146">
        <v>2062957</v>
      </c>
      <c r="BF294" s="146">
        <f t="shared" si="247"/>
        <v>0</v>
      </c>
      <c r="BG294" s="146">
        <f t="shared" si="248"/>
        <v>2454666.7629615208</v>
      </c>
      <c r="BH294" s="56">
        <f t="shared" si="249"/>
        <v>1.4515898840227689E-3</v>
      </c>
      <c r="BI294" s="1">
        <f t="shared" si="250"/>
        <v>-1265.7944544346794</v>
      </c>
      <c r="BJ294" s="155">
        <f t="shared" si="251"/>
        <v>4516357.9685070859</v>
      </c>
      <c r="BK294" s="63">
        <v>7.5</v>
      </c>
      <c r="BL294" s="1">
        <f t="shared" si="252"/>
        <v>0</v>
      </c>
      <c r="BM294" s="106">
        <v>913.1</v>
      </c>
      <c r="BN294" s="21">
        <f t="shared" si="253"/>
        <v>0</v>
      </c>
      <c r="BO294" s="150">
        <f t="shared" si="254"/>
        <v>4516357.9685070859</v>
      </c>
      <c r="BP294" s="146">
        <f t="shared" si="255"/>
        <v>4516357.9685070859</v>
      </c>
      <c r="BQ294" s="56">
        <f t="shared" si="256"/>
        <v>1.4458575737077428E-3</v>
      </c>
      <c r="BR294" s="158">
        <f t="shared" si="257"/>
        <v>9410.7348058336884</v>
      </c>
      <c r="BS294" s="159">
        <f t="shared" si="260"/>
        <v>4525769</v>
      </c>
      <c r="BT294" s="66">
        <f t="shared" si="258"/>
        <v>330.25167834208992</v>
      </c>
      <c r="BU294" s="160"/>
    </row>
    <row r="295" spans="1:73" ht="15.6" x14ac:dyDescent="0.3">
      <c r="A295" s="2" t="s">
        <v>394</v>
      </c>
      <c r="B295" s="8" t="s">
        <v>95</v>
      </c>
      <c r="C295" s="138">
        <v>23401</v>
      </c>
      <c r="D295" s="142">
        <v>0</v>
      </c>
      <c r="E295" s="143">
        <v>0</v>
      </c>
      <c r="F295" s="144">
        <v>0</v>
      </c>
      <c r="G295" s="143">
        <v>0</v>
      </c>
      <c r="H295" s="143">
        <v>0</v>
      </c>
      <c r="I295" s="144">
        <v>0</v>
      </c>
      <c r="J295" s="143">
        <f t="shared" si="212"/>
        <v>0</v>
      </c>
      <c r="K295" s="33">
        <f t="shared" si="213"/>
        <v>0</v>
      </c>
      <c r="L295" s="25">
        <v>6105</v>
      </c>
      <c r="M295" s="28">
        <f t="shared" si="214"/>
        <v>1.8786141397331968E-3</v>
      </c>
      <c r="N295" s="146">
        <f t="shared" si="215"/>
        <v>237995.66222070964</v>
      </c>
      <c r="O295" s="30">
        <v>0</v>
      </c>
      <c r="P295" s="30">
        <v>245</v>
      </c>
      <c r="Q295" s="30">
        <f t="shared" si="259"/>
        <v>122.5</v>
      </c>
      <c r="R295" s="28">
        <f t="shared" si="216"/>
        <v>1.2313141791104785E-4</v>
      </c>
      <c r="S295" s="148">
        <f t="shared" si="217"/>
        <v>15599.128488448765</v>
      </c>
      <c r="T295" s="150">
        <f t="shared" si="218"/>
        <v>253594.79070915841</v>
      </c>
      <c r="U295" s="1">
        <f t="shared" si="219"/>
        <v>10.83692110205369</v>
      </c>
      <c r="V295" s="151">
        <v>171500570.03999889</v>
      </c>
      <c r="W295" s="40">
        <f t="shared" si="220"/>
        <v>3.1930319582744375</v>
      </c>
      <c r="X295" s="28">
        <f t="shared" si="221"/>
        <v>2.2836377512651636E-3</v>
      </c>
      <c r="Y295" s="67">
        <f t="shared" si="222"/>
        <v>7328.7709944019016</v>
      </c>
      <c r="Z295" s="148">
        <f t="shared" si="223"/>
        <v>1374216.4511638242</v>
      </c>
      <c r="AA295" s="152">
        <v>27491387.218399998</v>
      </c>
      <c r="AB295" s="40">
        <f t="shared" si="224"/>
        <v>19.919213121172966</v>
      </c>
      <c r="AC295" s="40">
        <f t="shared" si="225"/>
        <v>3.9393156394277977E-3</v>
      </c>
      <c r="AD295" s="72">
        <f t="shared" si="226"/>
        <v>1174.7954026921925</v>
      </c>
      <c r="AE295" s="146">
        <f t="shared" si="227"/>
        <v>1397363.8012081238</v>
      </c>
      <c r="AF295" s="150">
        <f t="shared" si="228"/>
        <v>2771580.2523719482</v>
      </c>
      <c r="AG295" s="45">
        <f t="shared" si="229"/>
        <v>118.43853905268784</v>
      </c>
      <c r="AH295" s="25">
        <v>2813.9322999999999</v>
      </c>
      <c r="AI295" s="28">
        <f t="shared" si="230"/>
        <v>3.0162489747416975E-3</v>
      </c>
      <c r="AJ295" s="146">
        <f t="shared" si="231"/>
        <v>573183.30231945193</v>
      </c>
      <c r="AK295" s="150">
        <f t="shared" si="232"/>
        <v>573183.30231945193</v>
      </c>
      <c r="AL295" s="1">
        <f t="shared" si="233"/>
        <v>24.493966168943718</v>
      </c>
      <c r="AM295" s="50">
        <v>1575.6944444444443</v>
      </c>
      <c r="AN295" s="28">
        <f t="shared" si="234"/>
        <v>1.5848106273531194E-3</v>
      </c>
      <c r="AO295" s="146">
        <f t="shared" si="235"/>
        <v>50192.3986255606</v>
      </c>
      <c r="AP295" s="75">
        <v>5.333333333333333</v>
      </c>
      <c r="AQ295" s="28">
        <f t="shared" si="236"/>
        <v>6.715071137784861E-4</v>
      </c>
      <c r="AR295" s="148">
        <f t="shared" si="237"/>
        <v>63803.861721912064</v>
      </c>
      <c r="AS295" s="25">
        <v>70.833333333333329</v>
      </c>
      <c r="AT295" s="56">
        <f t="shared" si="238"/>
        <v>1.6315906665335808E-3</v>
      </c>
      <c r="AU295" s="146">
        <f t="shared" si="239"/>
        <v>206701.04250888748</v>
      </c>
      <c r="AV295" s="77">
        <v>27.305555555555557</v>
      </c>
      <c r="AW295" s="28">
        <f t="shared" si="240"/>
        <v>7.0700909977531082E-4</v>
      </c>
      <c r="AX295" s="148">
        <f t="shared" si="241"/>
        <v>89568.73864528141</v>
      </c>
      <c r="AY295" s="59">
        <v>135</v>
      </c>
      <c r="AZ295" s="28">
        <f t="shared" si="242"/>
        <v>1.4156879194630872E-3</v>
      </c>
      <c r="BA295" s="148">
        <f t="shared" si="243"/>
        <v>134512.88065520133</v>
      </c>
      <c r="BB295" s="150">
        <f t="shared" si="244"/>
        <v>544778.92215684289</v>
      </c>
      <c r="BC295" s="45">
        <f t="shared" si="245"/>
        <v>23.280155641077002</v>
      </c>
      <c r="BD295" s="155">
        <f t="shared" si="246"/>
        <v>4143137.2675574017</v>
      </c>
      <c r="BE295" s="146">
        <v>2602679</v>
      </c>
      <c r="BF295" s="146">
        <f t="shared" si="247"/>
        <v>0</v>
      </c>
      <c r="BG295" s="146">
        <f t="shared" si="248"/>
        <v>1540458.2675574017</v>
      </c>
      <c r="BH295" s="56">
        <f t="shared" si="249"/>
        <v>9.1096423827718455E-4</v>
      </c>
      <c r="BI295" s="1">
        <f t="shared" si="250"/>
        <v>-794.36588370540426</v>
      </c>
      <c r="BJ295" s="155">
        <f t="shared" si="251"/>
        <v>4142342.9016736965</v>
      </c>
      <c r="BK295" s="63">
        <v>7</v>
      </c>
      <c r="BL295" s="1">
        <f t="shared" si="252"/>
        <v>0</v>
      </c>
      <c r="BM295" s="106">
        <v>693</v>
      </c>
      <c r="BN295" s="21">
        <f t="shared" si="253"/>
        <v>0</v>
      </c>
      <c r="BO295" s="150">
        <f t="shared" si="254"/>
        <v>4142342.9016736965</v>
      </c>
      <c r="BP295" s="146">
        <f t="shared" si="255"/>
        <v>4142342.9016736965</v>
      </c>
      <c r="BQ295" s="56">
        <f t="shared" si="256"/>
        <v>1.3261211575882252E-3</v>
      </c>
      <c r="BR295" s="158">
        <f t="shared" si="257"/>
        <v>8631.3996353492566</v>
      </c>
      <c r="BS295" s="159">
        <f t="shared" si="260"/>
        <v>4150974</v>
      </c>
      <c r="BT295" s="66">
        <f t="shared" si="258"/>
        <v>177.38447074911329</v>
      </c>
      <c r="BU295" s="160"/>
    </row>
    <row r="296" spans="1:73" ht="15.6" x14ac:dyDescent="0.3">
      <c r="A296" s="2" t="s">
        <v>328</v>
      </c>
      <c r="B296" s="8" t="s">
        <v>29</v>
      </c>
      <c r="C296" s="138">
        <v>22557</v>
      </c>
      <c r="D296" s="142">
        <v>0</v>
      </c>
      <c r="E296" s="143">
        <v>0</v>
      </c>
      <c r="F296" s="144">
        <v>0</v>
      </c>
      <c r="G296" s="143">
        <v>0</v>
      </c>
      <c r="H296" s="143">
        <v>0</v>
      </c>
      <c r="I296" s="144">
        <v>0</v>
      </c>
      <c r="J296" s="143">
        <f t="shared" si="212"/>
        <v>0</v>
      </c>
      <c r="K296" s="33">
        <f t="shared" si="213"/>
        <v>0</v>
      </c>
      <c r="L296" s="25">
        <v>7608</v>
      </c>
      <c r="M296" s="28">
        <f t="shared" si="214"/>
        <v>2.3411132473530158E-3</v>
      </c>
      <c r="N296" s="146">
        <f t="shared" si="215"/>
        <v>296588.20608929713</v>
      </c>
      <c r="O296" s="30">
        <v>0</v>
      </c>
      <c r="P296" s="30">
        <v>735</v>
      </c>
      <c r="Q296" s="30">
        <f t="shared" si="259"/>
        <v>367.5</v>
      </c>
      <c r="R296" s="28">
        <f t="shared" si="216"/>
        <v>3.6939425373314354E-4</v>
      </c>
      <c r="S296" s="148">
        <f t="shared" si="217"/>
        <v>46797.385465346299</v>
      </c>
      <c r="T296" s="150">
        <f t="shared" si="218"/>
        <v>343385.59155464341</v>
      </c>
      <c r="U296" s="1">
        <f t="shared" si="219"/>
        <v>15.223016870800347</v>
      </c>
      <c r="V296" s="151">
        <v>139178114.81999999</v>
      </c>
      <c r="W296" s="40">
        <f t="shared" si="220"/>
        <v>3.6558782942135557</v>
      </c>
      <c r="X296" s="28">
        <f t="shared" si="221"/>
        <v>2.61466273930084E-3</v>
      </c>
      <c r="Y296" s="67">
        <f t="shared" si="222"/>
        <v>6170.0631653145365</v>
      </c>
      <c r="Z296" s="148">
        <f t="shared" si="223"/>
        <v>1573416.1640136028</v>
      </c>
      <c r="AA296" s="152">
        <v>33867182.337099999</v>
      </c>
      <c r="AB296" s="40">
        <f t="shared" si="224"/>
        <v>15.023932133929316</v>
      </c>
      <c r="AC296" s="40">
        <f t="shared" si="225"/>
        <v>2.9712022488468906E-3</v>
      </c>
      <c r="AD296" s="72">
        <f t="shared" si="226"/>
        <v>1501.4045456886997</v>
      </c>
      <c r="AE296" s="146">
        <f t="shared" si="227"/>
        <v>1053952.2213076307</v>
      </c>
      <c r="AF296" s="150">
        <f t="shared" si="228"/>
        <v>2627368.3853212334</v>
      </c>
      <c r="AG296" s="45">
        <f t="shared" si="229"/>
        <v>116.47685354086241</v>
      </c>
      <c r="AH296" s="25">
        <v>2244.2019</v>
      </c>
      <c r="AI296" s="28">
        <f t="shared" si="230"/>
        <v>2.4055559829880661E-3</v>
      </c>
      <c r="AJ296" s="146">
        <f t="shared" si="231"/>
        <v>457132.19757049181</v>
      </c>
      <c r="AK296" s="150">
        <f t="shared" si="232"/>
        <v>457132.19757049181</v>
      </c>
      <c r="AL296" s="1">
        <f t="shared" si="233"/>
        <v>20.26564691982497</v>
      </c>
      <c r="AM296" s="50">
        <v>2349.5</v>
      </c>
      <c r="AN296" s="28">
        <f t="shared" si="234"/>
        <v>2.363093036276449E-3</v>
      </c>
      <c r="AO296" s="146">
        <f t="shared" si="235"/>
        <v>74841.312658389899</v>
      </c>
      <c r="AP296" s="75">
        <v>6.666666666666667</v>
      </c>
      <c r="AQ296" s="28">
        <f t="shared" si="236"/>
        <v>8.3938389222310776E-4</v>
      </c>
      <c r="AR296" s="148">
        <f t="shared" si="237"/>
        <v>79754.827152390091</v>
      </c>
      <c r="AS296" s="25">
        <v>60.083333333333336</v>
      </c>
      <c r="AT296" s="56">
        <f t="shared" si="238"/>
        <v>1.3839727889067199E-3</v>
      </c>
      <c r="AU296" s="146">
        <f t="shared" si="239"/>
        <v>175331.11958695046</v>
      </c>
      <c r="AV296" s="77">
        <v>46.5</v>
      </c>
      <c r="AW296" s="28">
        <f t="shared" si="240"/>
        <v>1.2040012543477825E-3</v>
      </c>
      <c r="AX296" s="148">
        <f t="shared" si="241"/>
        <v>152531.09714364301</v>
      </c>
      <c r="AY296" s="59">
        <v>105</v>
      </c>
      <c r="AZ296" s="28">
        <f t="shared" si="242"/>
        <v>1.1010906040268456E-3</v>
      </c>
      <c r="BA296" s="148">
        <f t="shared" si="243"/>
        <v>104621.12939848992</v>
      </c>
      <c r="BB296" s="150">
        <f t="shared" si="244"/>
        <v>587079.48593986337</v>
      </c>
      <c r="BC296" s="45">
        <f t="shared" si="245"/>
        <v>26.026487828162583</v>
      </c>
      <c r="BD296" s="155">
        <f t="shared" si="246"/>
        <v>4014965.6603862317</v>
      </c>
      <c r="BE296" s="146">
        <v>2420342</v>
      </c>
      <c r="BF296" s="146">
        <f t="shared" si="247"/>
        <v>0</v>
      </c>
      <c r="BG296" s="146">
        <f t="shared" si="248"/>
        <v>1594623.6603862317</v>
      </c>
      <c r="BH296" s="56">
        <f t="shared" si="249"/>
        <v>9.4299544409332079E-4</v>
      </c>
      <c r="BI296" s="1">
        <f t="shared" si="250"/>
        <v>-822.29727337488828</v>
      </c>
      <c r="BJ296" s="155">
        <f t="shared" si="251"/>
        <v>4014143.3631128566</v>
      </c>
      <c r="BK296" s="63">
        <v>6.5</v>
      </c>
      <c r="BL296" s="1">
        <f t="shared" si="252"/>
        <v>0</v>
      </c>
      <c r="BM296" s="106">
        <v>589</v>
      </c>
      <c r="BN296" s="21">
        <f t="shared" si="253"/>
        <v>0</v>
      </c>
      <c r="BO296" s="150">
        <f t="shared" si="254"/>
        <v>4014143.3631128566</v>
      </c>
      <c r="BP296" s="146">
        <f t="shared" si="255"/>
        <v>4014143.3631128566</v>
      </c>
      <c r="BQ296" s="56">
        <f t="shared" si="256"/>
        <v>1.2850796203437141E-3</v>
      </c>
      <c r="BR296" s="158">
        <f t="shared" si="257"/>
        <v>8364.2702651711188</v>
      </c>
      <c r="BS296" s="159">
        <f t="shared" si="260"/>
        <v>4022508</v>
      </c>
      <c r="BT296" s="66">
        <f t="shared" si="258"/>
        <v>178.32637318792393</v>
      </c>
      <c r="BU296" s="160"/>
    </row>
    <row r="297" spans="1:73" ht="15.6" x14ac:dyDescent="0.3">
      <c r="A297" s="2" t="s">
        <v>567</v>
      </c>
      <c r="B297" s="8" t="s">
        <v>270</v>
      </c>
      <c r="C297" s="138">
        <v>21845</v>
      </c>
      <c r="D297" s="142">
        <v>0</v>
      </c>
      <c r="E297" s="143">
        <v>0</v>
      </c>
      <c r="F297" s="144">
        <v>0</v>
      </c>
      <c r="G297" s="143">
        <v>0</v>
      </c>
      <c r="H297" s="143">
        <v>0</v>
      </c>
      <c r="I297" s="144">
        <v>0</v>
      </c>
      <c r="J297" s="143">
        <f t="shared" si="212"/>
        <v>0</v>
      </c>
      <c r="K297" s="33">
        <f t="shared" si="213"/>
        <v>0</v>
      </c>
      <c r="L297" s="25">
        <v>8140</v>
      </c>
      <c r="M297" s="28">
        <f t="shared" si="214"/>
        <v>2.5048188529775959E-3</v>
      </c>
      <c r="N297" s="146">
        <f t="shared" si="215"/>
        <v>317327.54962761287</v>
      </c>
      <c r="O297" s="30">
        <v>1187</v>
      </c>
      <c r="P297" s="30">
        <v>728</v>
      </c>
      <c r="Q297" s="30">
        <f t="shared" si="259"/>
        <v>1551</v>
      </c>
      <c r="R297" s="28">
        <f t="shared" si="216"/>
        <v>1.5589945239186549E-3</v>
      </c>
      <c r="S297" s="148">
        <f t="shared" si="217"/>
        <v>197504.06763742073</v>
      </c>
      <c r="T297" s="150">
        <f t="shared" si="218"/>
        <v>514831.61726503359</v>
      </c>
      <c r="U297" s="1">
        <f t="shared" si="219"/>
        <v>23.567480762876336</v>
      </c>
      <c r="V297" s="151">
        <v>109949118.48999996</v>
      </c>
      <c r="W297" s="40">
        <f t="shared" si="220"/>
        <v>4.3402260204878536</v>
      </c>
      <c r="X297" s="28">
        <f t="shared" si="221"/>
        <v>3.1041042241136091E-3</v>
      </c>
      <c r="Y297" s="67">
        <f t="shared" si="222"/>
        <v>5033.1480196841367</v>
      </c>
      <c r="Z297" s="148">
        <f t="shared" si="223"/>
        <v>1867945.6006281134</v>
      </c>
      <c r="AA297" s="152">
        <v>27099955.724099997</v>
      </c>
      <c r="AB297" s="40">
        <f t="shared" si="224"/>
        <v>17.609033382132885</v>
      </c>
      <c r="AC297" s="40">
        <f t="shared" si="225"/>
        <v>3.4824438182102977E-3</v>
      </c>
      <c r="AD297" s="72">
        <f t="shared" si="226"/>
        <v>1240.5564533806362</v>
      </c>
      <c r="AE297" s="146">
        <f t="shared" si="227"/>
        <v>1235301.0971253158</v>
      </c>
      <c r="AF297" s="150">
        <f t="shared" si="228"/>
        <v>3103246.6977534294</v>
      </c>
      <c r="AG297" s="45">
        <f t="shared" si="229"/>
        <v>142.05752793561132</v>
      </c>
      <c r="AH297" s="25">
        <v>2507.6138000000001</v>
      </c>
      <c r="AI297" s="28">
        <f t="shared" si="230"/>
        <v>2.6879067251540248E-3</v>
      </c>
      <c r="AJ297" s="146">
        <f t="shared" si="231"/>
        <v>510787.82486196625</v>
      </c>
      <c r="AK297" s="150">
        <f t="shared" si="232"/>
        <v>510787.82486196625</v>
      </c>
      <c r="AL297" s="1">
        <f t="shared" si="233"/>
        <v>23.382367812404041</v>
      </c>
      <c r="AM297" s="50">
        <v>2675.1388888888887</v>
      </c>
      <c r="AN297" s="28">
        <f t="shared" si="234"/>
        <v>2.6906159095150669E-3</v>
      </c>
      <c r="AO297" s="146">
        <f t="shared" si="235"/>
        <v>85214.260901447575</v>
      </c>
      <c r="AP297" s="75">
        <v>13</v>
      </c>
      <c r="AQ297" s="28">
        <f t="shared" si="236"/>
        <v>1.63679858983506E-3</v>
      </c>
      <c r="AR297" s="148">
        <f t="shared" si="237"/>
        <v>155521.91294716069</v>
      </c>
      <c r="AS297" s="25">
        <v>110.08333333333333</v>
      </c>
      <c r="AT297" s="56">
        <f t="shared" si="238"/>
        <v>2.5356838476363061E-3</v>
      </c>
      <c r="AU297" s="146">
        <f t="shared" si="239"/>
        <v>321237.73782851809</v>
      </c>
      <c r="AV297" s="77">
        <v>37.861111111111114</v>
      </c>
      <c r="AW297" s="28">
        <f t="shared" si="240"/>
        <v>9.8031882298448502E-4</v>
      </c>
      <c r="AX297" s="148">
        <f t="shared" si="241"/>
        <v>124193.47993236885</v>
      </c>
      <c r="AY297" s="59">
        <v>48</v>
      </c>
      <c r="AZ297" s="28">
        <f t="shared" si="242"/>
        <v>5.0335570469798663E-4</v>
      </c>
      <c r="BA297" s="148">
        <f t="shared" si="243"/>
        <v>47826.802010738254</v>
      </c>
      <c r="BB297" s="150">
        <f t="shared" si="244"/>
        <v>733994.19362023345</v>
      </c>
      <c r="BC297" s="45">
        <f t="shared" si="245"/>
        <v>33.600100417497522</v>
      </c>
      <c r="BD297" s="155">
        <f t="shared" si="246"/>
        <v>4862860.3335006628</v>
      </c>
      <c r="BE297" s="146">
        <v>2549163</v>
      </c>
      <c r="BF297" s="146">
        <f t="shared" si="247"/>
        <v>0</v>
      </c>
      <c r="BG297" s="146">
        <f t="shared" si="248"/>
        <v>2313697.3335006628</v>
      </c>
      <c r="BH297" s="56">
        <f t="shared" si="249"/>
        <v>1.3682263086285432E-3</v>
      </c>
      <c r="BI297" s="1">
        <f t="shared" si="250"/>
        <v>-1193.1009529179639</v>
      </c>
      <c r="BJ297" s="155">
        <f t="shared" si="251"/>
        <v>4861667.2325477451</v>
      </c>
      <c r="BK297" s="63">
        <v>8</v>
      </c>
      <c r="BL297" s="1">
        <f t="shared" si="252"/>
        <v>0</v>
      </c>
      <c r="BM297" s="106">
        <v>850</v>
      </c>
      <c r="BN297" s="21">
        <f t="shared" si="253"/>
        <v>0</v>
      </c>
      <c r="BO297" s="150">
        <f t="shared" si="254"/>
        <v>4861667.2325477451</v>
      </c>
      <c r="BP297" s="146">
        <f t="shared" si="255"/>
        <v>4861667.2325477451</v>
      </c>
      <c r="BQ297" s="56">
        <f t="shared" si="256"/>
        <v>1.5564041730176442E-3</v>
      </c>
      <c r="BR297" s="158">
        <f t="shared" si="257"/>
        <v>10130.255696902123</v>
      </c>
      <c r="BS297" s="159">
        <f t="shared" si="260"/>
        <v>4871797</v>
      </c>
      <c r="BT297" s="66">
        <f t="shared" si="258"/>
        <v>223.01657129777982</v>
      </c>
      <c r="BU297" s="160"/>
    </row>
    <row r="298" spans="1:73" ht="15.6" x14ac:dyDescent="0.3">
      <c r="A298" s="2" t="s">
        <v>453</v>
      </c>
      <c r="B298" s="8" t="s">
        <v>154</v>
      </c>
      <c r="C298" s="138">
        <v>12705</v>
      </c>
      <c r="D298" s="142">
        <v>0</v>
      </c>
      <c r="E298" s="143">
        <v>0</v>
      </c>
      <c r="F298" s="144">
        <v>0</v>
      </c>
      <c r="G298" s="143">
        <v>0</v>
      </c>
      <c r="H298" s="143">
        <v>0</v>
      </c>
      <c r="I298" s="144">
        <v>0</v>
      </c>
      <c r="J298" s="143">
        <f t="shared" si="212"/>
        <v>0</v>
      </c>
      <c r="K298" s="33">
        <f t="shared" si="213"/>
        <v>0</v>
      </c>
      <c r="L298" s="25">
        <v>4495</v>
      </c>
      <c r="M298" s="28">
        <f t="shared" si="214"/>
        <v>1.3831892806061784E-3</v>
      </c>
      <c r="N298" s="146">
        <f t="shared" si="215"/>
        <v>175231.85940738572</v>
      </c>
      <c r="O298" s="30">
        <v>0</v>
      </c>
      <c r="P298" s="30">
        <v>358.5</v>
      </c>
      <c r="Q298" s="30">
        <f t="shared" si="259"/>
        <v>179.25</v>
      </c>
      <c r="R298" s="28">
        <f t="shared" si="216"/>
        <v>1.8017393192290064E-4</v>
      </c>
      <c r="S298" s="148">
        <f t="shared" si="217"/>
        <v>22825.663522893399</v>
      </c>
      <c r="T298" s="150">
        <f t="shared" si="218"/>
        <v>198057.52293027911</v>
      </c>
      <c r="U298" s="1">
        <f t="shared" si="219"/>
        <v>15.588943166491863</v>
      </c>
      <c r="V298" s="151">
        <v>54208246.629999995</v>
      </c>
      <c r="W298" s="40">
        <f t="shared" si="220"/>
        <v>2.9777208272711109</v>
      </c>
      <c r="X298" s="28">
        <f t="shared" si="221"/>
        <v>2.1296484916986809E-3</v>
      </c>
      <c r="Y298" s="67">
        <f t="shared" si="222"/>
        <v>4266.6860787091691</v>
      </c>
      <c r="Z298" s="148">
        <f t="shared" si="223"/>
        <v>1281550.8899636909</v>
      </c>
      <c r="AA298" s="152">
        <v>11873279.0834</v>
      </c>
      <c r="AB298" s="40">
        <f t="shared" si="224"/>
        <v>13.594982806870657</v>
      </c>
      <c r="AC298" s="40">
        <f t="shared" si="225"/>
        <v>2.6886066263296228E-3</v>
      </c>
      <c r="AD298" s="72">
        <f t="shared" si="226"/>
        <v>934.53593730027546</v>
      </c>
      <c r="AE298" s="146">
        <f t="shared" si="227"/>
        <v>953709.20210573066</v>
      </c>
      <c r="AF298" s="150">
        <f t="shared" si="228"/>
        <v>2235260.0920694214</v>
      </c>
      <c r="AG298" s="45">
        <f t="shared" si="229"/>
        <v>175.93546572762074</v>
      </c>
      <c r="AH298" s="25">
        <v>5351.2296999999999</v>
      </c>
      <c r="AI298" s="28">
        <f t="shared" si="230"/>
        <v>5.7359734973838287E-3</v>
      </c>
      <c r="AJ298" s="146">
        <f t="shared" si="231"/>
        <v>1090017.5213582537</v>
      </c>
      <c r="AK298" s="150">
        <f t="shared" si="232"/>
        <v>1090017.5213582537</v>
      </c>
      <c r="AL298" s="1">
        <f t="shared" si="233"/>
        <v>85.794373975462705</v>
      </c>
      <c r="AM298" s="50">
        <v>1973.4444444444443</v>
      </c>
      <c r="AN298" s="28">
        <f t="shared" si="234"/>
        <v>1.9848618106597625E-3</v>
      </c>
      <c r="AO298" s="146">
        <f t="shared" si="235"/>
        <v>62862.384626784093</v>
      </c>
      <c r="AP298" s="75">
        <v>7</v>
      </c>
      <c r="AQ298" s="28">
        <f t="shared" si="236"/>
        <v>8.8135308683426306E-4</v>
      </c>
      <c r="AR298" s="148">
        <f t="shared" si="237"/>
        <v>83742.568510009587</v>
      </c>
      <c r="AS298" s="25">
        <v>38.666666666666664</v>
      </c>
      <c r="AT298" s="56">
        <f t="shared" si="238"/>
        <v>8.906565520842135E-4</v>
      </c>
      <c r="AU298" s="146">
        <f t="shared" si="239"/>
        <v>112834.45144014563</v>
      </c>
      <c r="AV298" s="77">
        <v>23.555555555555557</v>
      </c>
      <c r="AW298" s="28">
        <f t="shared" si="240"/>
        <v>6.0991222442468326E-4</v>
      </c>
      <c r="AX298" s="148">
        <f t="shared" si="241"/>
        <v>77267.843714342467</v>
      </c>
      <c r="AY298" s="59">
        <v>83</v>
      </c>
      <c r="AZ298" s="28">
        <f t="shared" si="242"/>
        <v>8.7038590604026841E-4</v>
      </c>
      <c r="BA298" s="148">
        <f t="shared" si="243"/>
        <v>82700.511810234893</v>
      </c>
      <c r="BB298" s="150">
        <f t="shared" si="244"/>
        <v>419407.76010151667</v>
      </c>
      <c r="BC298" s="45">
        <f t="shared" si="245"/>
        <v>33.011236529044993</v>
      </c>
      <c r="BD298" s="155">
        <f t="shared" si="246"/>
        <v>3942742.8964594705</v>
      </c>
      <c r="BE298" s="146">
        <v>1768702</v>
      </c>
      <c r="BF298" s="146">
        <f t="shared" si="247"/>
        <v>0</v>
      </c>
      <c r="BG298" s="146">
        <f t="shared" si="248"/>
        <v>2174040.8964594705</v>
      </c>
      <c r="BH298" s="56">
        <f t="shared" si="249"/>
        <v>1.2856391834404897E-3</v>
      </c>
      <c r="BI298" s="1">
        <f t="shared" si="250"/>
        <v>-1121.084520300622</v>
      </c>
      <c r="BJ298" s="155">
        <f t="shared" si="251"/>
        <v>3941621.8119391697</v>
      </c>
      <c r="BK298" s="63">
        <v>8</v>
      </c>
      <c r="BL298" s="1">
        <f t="shared" si="252"/>
        <v>0</v>
      </c>
      <c r="BM298" s="106">
        <v>1196</v>
      </c>
      <c r="BN298" s="21">
        <f t="shared" si="253"/>
        <v>0</v>
      </c>
      <c r="BO298" s="150">
        <f t="shared" si="254"/>
        <v>3941621.8119391697</v>
      </c>
      <c r="BP298" s="146">
        <f t="shared" si="255"/>
        <v>3941621.8119391697</v>
      </c>
      <c r="BQ298" s="56">
        <f t="shared" si="256"/>
        <v>1.2618627197453387E-3</v>
      </c>
      <c r="BR298" s="158">
        <f t="shared" si="257"/>
        <v>8213.1571136976836</v>
      </c>
      <c r="BS298" s="159">
        <f t="shared" si="260"/>
        <v>3949835</v>
      </c>
      <c r="BT298" s="66">
        <f t="shared" si="258"/>
        <v>310.88823297914206</v>
      </c>
      <c r="BU298" s="160"/>
    </row>
    <row r="299" spans="1:73" ht="15.6" x14ac:dyDescent="0.3">
      <c r="A299" s="2" t="s">
        <v>506</v>
      </c>
      <c r="B299" s="8" t="s">
        <v>207</v>
      </c>
      <c r="C299" s="138">
        <v>28085</v>
      </c>
      <c r="D299" s="142">
        <v>0</v>
      </c>
      <c r="E299" s="143">
        <v>0</v>
      </c>
      <c r="F299" s="144">
        <v>0</v>
      </c>
      <c r="G299" s="143">
        <v>0</v>
      </c>
      <c r="H299" s="143">
        <v>0</v>
      </c>
      <c r="I299" s="144">
        <v>0</v>
      </c>
      <c r="J299" s="143">
        <f t="shared" si="212"/>
        <v>0</v>
      </c>
      <c r="K299" s="33">
        <f t="shared" si="213"/>
        <v>0</v>
      </c>
      <c r="L299" s="25">
        <v>10354</v>
      </c>
      <c r="M299" s="28">
        <f t="shared" si="214"/>
        <v>3.1861049636031972E-3</v>
      </c>
      <c r="N299" s="146">
        <f t="shared" si="215"/>
        <v>403637.52442804707</v>
      </c>
      <c r="O299" s="30">
        <v>3312</v>
      </c>
      <c r="P299" s="30">
        <v>2613</v>
      </c>
      <c r="Q299" s="30">
        <f t="shared" si="259"/>
        <v>4618.5</v>
      </c>
      <c r="R299" s="28">
        <f t="shared" si="216"/>
        <v>4.642305743854486E-3</v>
      </c>
      <c r="S299" s="148">
        <f t="shared" si="217"/>
        <v>588118.97897061741</v>
      </c>
      <c r="T299" s="150">
        <f t="shared" si="218"/>
        <v>991756.50339866453</v>
      </c>
      <c r="U299" s="1">
        <f t="shared" si="219"/>
        <v>35.312675926603688</v>
      </c>
      <c r="V299" s="151">
        <v>160983044.08999786</v>
      </c>
      <c r="W299" s="40">
        <f t="shared" si="220"/>
        <v>4.899691327485634</v>
      </c>
      <c r="X299" s="28">
        <f t="shared" si="221"/>
        <v>3.5042305342410309E-3</v>
      </c>
      <c r="Y299" s="67">
        <f t="shared" si="222"/>
        <v>5731.9937365140768</v>
      </c>
      <c r="Z299" s="148">
        <f t="shared" si="223"/>
        <v>2108728.1667842176</v>
      </c>
      <c r="AA299" s="152">
        <v>31824291.703399997</v>
      </c>
      <c r="AB299" s="40">
        <f t="shared" si="224"/>
        <v>24.785067719691963</v>
      </c>
      <c r="AC299" s="40">
        <f t="shared" si="225"/>
        <v>4.9016095313864586E-3</v>
      </c>
      <c r="AD299" s="72">
        <f t="shared" si="226"/>
        <v>1133.1419513405731</v>
      </c>
      <c r="AE299" s="146">
        <f t="shared" si="227"/>
        <v>1738711.0741425753</v>
      </c>
      <c r="AF299" s="150">
        <f t="shared" si="228"/>
        <v>3847439.2409267928</v>
      </c>
      <c r="AG299" s="45">
        <f t="shared" si="229"/>
        <v>136.99267370221801</v>
      </c>
      <c r="AH299" s="25">
        <v>4095.2725999999998</v>
      </c>
      <c r="AI299" s="28">
        <f t="shared" si="230"/>
        <v>4.3897153392914836E-3</v>
      </c>
      <c r="AJ299" s="146">
        <f t="shared" si="231"/>
        <v>834185.62442542333</v>
      </c>
      <c r="AK299" s="150">
        <f t="shared" si="232"/>
        <v>834185.62442542333</v>
      </c>
      <c r="AL299" s="1">
        <f t="shared" si="233"/>
        <v>29.702176408240103</v>
      </c>
      <c r="AM299" s="50">
        <v>3421.5555555555557</v>
      </c>
      <c r="AN299" s="28">
        <f t="shared" si="234"/>
        <v>3.4413509710859032E-3</v>
      </c>
      <c r="AO299" s="146">
        <f t="shared" si="235"/>
        <v>108990.72530810142</v>
      </c>
      <c r="AP299" s="75">
        <v>27.666666666666668</v>
      </c>
      <c r="AQ299" s="28">
        <f t="shared" si="236"/>
        <v>3.4834431527258972E-3</v>
      </c>
      <c r="AR299" s="148">
        <f t="shared" si="237"/>
        <v>330982.53268241888</v>
      </c>
      <c r="AS299" s="25">
        <v>118.75</v>
      </c>
      <c r="AT299" s="56">
        <f t="shared" si="238"/>
        <v>2.735313764482768E-3</v>
      </c>
      <c r="AU299" s="146">
        <f t="shared" si="239"/>
        <v>346528.21832372312</v>
      </c>
      <c r="AV299" s="76">
        <v>126.44444444444444</v>
      </c>
      <c r="AW299" s="28">
        <f t="shared" si="240"/>
        <v>3.273962789600422E-3</v>
      </c>
      <c r="AX299" s="148">
        <f t="shared" si="241"/>
        <v>414767.9535232156</v>
      </c>
      <c r="AY299" s="59">
        <v>263</v>
      </c>
      <c r="AZ299" s="28">
        <f t="shared" si="242"/>
        <v>2.757969798657718E-3</v>
      </c>
      <c r="BA299" s="148">
        <f t="shared" si="243"/>
        <v>262051.01935050334</v>
      </c>
      <c r="BB299" s="150">
        <f t="shared" si="244"/>
        <v>1463320.4491879623</v>
      </c>
      <c r="BC299" s="45">
        <f t="shared" si="245"/>
        <v>52.103273960760632</v>
      </c>
      <c r="BD299" s="155">
        <f t="shared" si="246"/>
        <v>7136701.8179388428</v>
      </c>
      <c r="BE299" s="146">
        <v>3502772</v>
      </c>
      <c r="BF299" s="146">
        <f t="shared" si="247"/>
        <v>0</v>
      </c>
      <c r="BG299" s="146">
        <f t="shared" si="248"/>
        <v>3633929.8179388428</v>
      </c>
      <c r="BH299" s="56">
        <f t="shared" si="249"/>
        <v>2.1489579940392979E-3</v>
      </c>
      <c r="BI299" s="1">
        <f t="shared" si="250"/>
        <v>-1873.9033260067479</v>
      </c>
      <c r="BJ299" s="155">
        <f t="shared" si="251"/>
        <v>7134827.9146128362</v>
      </c>
      <c r="BK299" s="63">
        <v>7.5</v>
      </c>
      <c r="BL299" s="1">
        <f t="shared" si="252"/>
        <v>0</v>
      </c>
      <c r="BM299" s="106">
        <v>1070</v>
      </c>
      <c r="BN299" s="21">
        <f t="shared" si="253"/>
        <v>0</v>
      </c>
      <c r="BO299" s="150">
        <f t="shared" si="254"/>
        <v>7134827.9146128362</v>
      </c>
      <c r="BP299" s="146">
        <f t="shared" si="255"/>
        <v>7134827.9146128362</v>
      </c>
      <c r="BQ299" s="56">
        <f t="shared" si="256"/>
        <v>2.2841291698705623E-3</v>
      </c>
      <c r="BR299" s="158">
        <f t="shared" si="257"/>
        <v>14866.840462576469</v>
      </c>
      <c r="BS299" s="159">
        <f t="shared" si="260"/>
        <v>7149695</v>
      </c>
      <c r="BT299" s="66">
        <f t="shared" si="258"/>
        <v>254.5734377781734</v>
      </c>
      <c r="BU299" s="160"/>
    </row>
    <row r="300" spans="1:73" ht="15.6" x14ac:dyDescent="0.3">
      <c r="A300" s="2" t="s">
        <v>429</v>
      </c>
      <c r="B300" s="8" t="s">
        <v>130</v>
      </c>
      <c r="C300" s="138">
        <v>8734</v>
      </c>
      <c r="D300" s="142">
        <v>0</v>
      </c>
      <c r="E300" s="143">
        <v>0</v>
      </c>
      <c r="F300" s="144">
        <v>0</v>
      </c>
      <c r="G300" s="143">
        <v>0</v>
      </c>
      <c r="H300" s="143">
        <v>0</v>
      </c>
      <c r="I300" s="144">
        <v>0</v>
      </c>
      <c r="J300" s="143">
        <f t="shared" si="212"/>
        <v>0</v>
      </c>
      <c r="K300" s="33">
        <f t="shared" si="213"/>
        <v>0</v>
      </c>
      <c r="L300" s="25">
        <v>2495</v>
      </c>
      <c r="M300" s="28">
        <f t="shared" si="214"/>
        <v>7.6775467299497555E-4</v>
      </c>
      <c r="N300" s="146">
        <f t="shared" si="215"/>
        <v>97264.402496424329</v>
      </c>
      <c r="O300" s="30">
        <v>656</v>
      </c>
      <c r="P300" s="30">
        <v>95.5</v>
      </c>
      <c r="Q300" s="30">
        <f t="shared" si="259"/>
        <v>703.75</v>
      </c>
      <c r="R300" s="28">
        <f t="shared" si="216"/>
        <v>7.0737743146857086E-4</v>
      </c>
      <c r="S300" s="148">
        <f t="shared" si="217"/>
        <v>89615.401418333218</v>
      </c>
      <c r="T300" s="150">
        <f t="shared" si="218"/>
        <v>186879.80391475756</v>
      </c>
      <c r="U300" s="1">
        <f t="shared" si="219"/>
        <v>21.396817485087883</v>
      </c>
      <c r="V300" s="151">
        <v>44245220.670000099</v>
      </c>
      <c r="W300" s="40">
        <f t="shared" si="220"/>
        <v>1.7240903050060397</v>
      </c>
      <c r="X300" s="28">
        <f t="shared" si="221"/>
        <v>1.2330592861431249E-3</v>
      </c>
      <c r="Y300" s="67">
        <f t="shared" si="222"/>
        <v>5065.8599347378176</v>
      </c>
      <c r="Z300" s="148">
        <f t="shared" si="223"/>
        <v>742013.63825739652</v>
      </c>
      <c r="AA300" s="152">
        <v>10225654.5846</v>
      </c>
      <c r="AB300" s="40">
        <f t="shared" si="224"/>
        <v>7.4599386639641692</v>
      </c>
      <c r="AC300" s="40">
        <f t="shared" si="225"/>
        <v>1.4753119447720269E-3</v>
      </c>
      <c r="AD300" s="72">
        <f t="shared" si="226"/>
        <v>1170.787106091138</v>
      </c>
      <c r="AE300" s="146">
        <f t="shared" si="227"/>
        <v>523326.30736181309</v>
      </c>
      <c r="AF300" s="150">
        <f t="shared" si="228"/>
        <v>1265339.9456192097</v>
      </c>
      <c r="AG300" s="45">
        <f t="shared" si="229"/>
        <v>144.87519414005149</v>
      </c>
      <c r="AH300" s="25">
        <v>3983.7991999999999</v>
      </c>
      <c r="AI300" s="28">
        <f t="shared" si="230"/>
        <v>4.2702272021884801E-3</v>
      </c>
      <c r="AJ300" s="146">
        <f t="shared" si="231"/>
        <v>811479.07546801702</v>
      </c>
      <c r="AK300" s="150">
        <f t="shared" si="232"/>
        <v>811479.07546801702</v>
      </c>
      <c r="AL300" s="1">
        <f t="shared" si="233"/>
        <v>92.910358995651137</v>
      </c>
      <c r="AM300" s="50">
        <v>1187.7777777777778</v>
      </c>
      <c r="AN300" s="28">
        <f t="shared" si="234"/>
        <v>1.194649668146662E-3</v>
      </c>
      <c r="AO300" s="146">
        <f t="shared" si="235"/>
        <v>37835.645045905185</v>
      </c>
      <c r="AP300" s="75">
        <v>7</v>
      </c>
      <c r="AQ300" s="28">
        <f t="shared" si="236"/>
        <v>8.8135308683426306E-4</v>
      </c>
      <c r="AR300" s="148">
        <f t="shared" si="237"/>
        <v>83742.568510009587</v>
      </c>
      <c r="AS300" s="25">
        <v>41.166666666666664</v>
      </c>
      <c r="AT300" s="56">
        <f t="shared" si="238"/>
        <v>9.4824210502069285E-4</v>
      </c>
      <c r="AU300" s="146">
        <f t="shared" si="239"/>
        <v>120129.78235222402</v>
      </c>
      <c r="AV300" s="76">
        <v>21.222222222222221</v>
      </c>
      <c r="AW300" s="28">
        <f t="shared" si="240"/>
        <v>5.4949639087318149E-4</v>
      </c>
      <c r="AX300" s="148">
        <f t="shared" si="241"/>
        <v>69613.953535091539</v>
      </c>
      <c r="AY300" s="59">
        <v>57</v>
      </c>
      <c r="AZ300" s="28">
        <f t="shared" si="242"/>
        <v>5.9773489932885904E-4</v>
      </c>
      <c r="BA300" s="148">
        <f t="shared" si="243"/>
        <v>56794.327387751669</v>
      </c>
      <c r="BB300" s="150">
        <f t="shared" si="244"/>
        <v>368116.27683098201</v>
      </c>
      <c r="BC300" s="45">
        <f t="shared" si="245"/>
        <v>42.147501354589195</v>
      </c>
      <c r="BD300" s="155">
        <f t="shared" si="246"/>
        <v>2631815.1018329659</v>
      </c>
      <c r="BE300" s="146">
        <v>1043708</v>
      </c>
      <c r="BF300" s="146">
        <f t="shared" si="247"/>
        <v>0</v>
      </c>
      <c r="BG300" s="146">
        <f t="shared" si="248"/>
        <v>1588107.1018329659</v>
      </c>
      <c r="BH300" s="56">
        <f t="shared" si="249"/>
        <v>9.3914181694633068E-4</v>
      </c>
      <c r="BI300" s="1">
        <f t="shared" si="250"/>
        <v>-818.93688906399677</v>
      </c>
      <c r="BJ300" s="155">
        <f t="shared" si="251"/>
        <v>2630996.1649439018</v>
      </c>
      <c r="BK300" s="63">
        <v>8.3000000000000007</v>
      </c>
      <c r="BL300" s="1">
        <f t="shared" si="252"/>
        <v>0</v>
      </c>
      <c r="BM300" s="106">
        <v>945</v>
      </c>
      <c r="BN300" s="21">
        <f t="shared" si="253"/>
        <v>0</v>
      </c>
      <c r="BO300" s="150">
        <f t="shared" si="254"/>
        <v>2630996.1649439018</v>
      </c>
      <c r="BP300" s="146">
        <f t="shared" si="255"/>
        <v>2630996.1649439018</v>
      </c>
      <c r="BQ300" s="56">
        <f t="shared" si="256"/>
        <v>8.4228171416129364E-4</v>
      </c>
      <c r="BR300" s="158">
        <f t="shared" si="257"/>
        <v>5482.206538122794</v>
      </c>
      <c r="BS300" s="159">
        <f t="shared" si="260"/>
        <v>2636478</v>
      </c>
      <c r="BT300" s="66">
        <f t="shared" si="258"/>
        <v>301.86375085871305</v>
      </c>
      <c r="BU300" s="160"/>
    </row>
    <row r="301" spans="1:73" ht="15.6" x14ac:dyDescent="0.3">
      <c r="A301" s="2" t="s">
        <v>442</v>
      </c>
      <c r="B301" s="8" t="s">
        <v>143</v>
      </c>
      <c r="C301" s="138">
        <v>2676</v>
      </c>
      <c r="D301" s="142">
        <v>0</v>
      </c>
      <c r="E301" s="143">
        <v>0</v>
      </c>
      <c r="F301" s="144">
        <v>0</v>
      </c>
      <c r="G301" s="143">
        <v>0</v>
      </c>
      <c r="H301" s="143">
        <v>0</v>
      </c>
      <c r="I301" s="144">
        <v>0</v>
      </c>
      <c r="J301" s="143">
        <f t="shared" si="212"/>
        <v>0</v>
      </c>
      <c r="K301" s="33">
        <f t="shared" si="213"/>
        <v>0</v>
      </c>
      <c r="L301" s="25">
        <v>969</v>
      </c>
      <c r="M301" s="28">
        <f t="shared" si="214"/>
        <v>2.9817806738762778E-4</v>
      </c>
      <c r="N301" s="146">
        <f t="shared" si="215"/>
        <v>37775.232873360786</v>
      </c>
      <c r="O301" s="30">
        <v>0</v>
      </c>
      <c r="P301" s="30">
        <v>29</v>
      </c>
      <c r="Q301" s="30">
        <f t="shared" si="259"/>
        <v>14.5</v>
      </c>
      <c r="R301" s="28">
        <f t="shared" si="216"/>
        <v>1.4574739262940358E-5</v>
      </c>
      <c r="S301" s="148">
        <f t="shared" si="217"/>
        <v>1846.4274537347519</v>
      </c>
      <c r="T301" s="150">
        <f t="shared" si="218"/>
        <v>39621.660327095538</v>
      </c>
      <c r="U301" s="1">
        <f t="shared" si="219"/>
        <v>14.806300570663504</v>
      </c>
      <c r="V301" s="151">
        <v>15276960.9</v>
      </c>
      <c r="W301" s="40">
        <f t="shared" si="220"/>
        <v>0.46874349203839355</v>
      </c>
      <c r="X301" s="28">
        <f t="shared" si="221"/>
        <v>3.3524259953139309E-4</v>
      </c>
      <c r="Y301" s="67">
        <f t="shared" si="222"/>
        <v>5708.8792600896859</v>
      </c>
      <c r="Z301" s="148">
        <f t="shared" si="223"/>
        <v>201737.72970416825</v>
      </c>
      <c r="AA301" s="152">
        <v>4062914.8832999999</v>
      </c>
      <c r="AB301" s="40">
        <f t="shared" si="224"/>
        <v>1.7625217868663983</v>
      </c>
      <c r="AC301" s="40">
        <f t="shared" si="225"/>
        <v>3.4856445370599941E-4</v>
      </c>
      <c r="AD301" s="72">
        <f t="shared" si="226"/>
        <v>1518.2791043721973</v>
      </c>
      <c r="AE301" s="146">
        <f t="shared" si="227"/>
        <v>123643.64640437839</v>
      </c>
      <c r="AF301" s="150">
        <f t="shared" si="228"/>
        <v>325381.37610854662</v>
      </c>
      <c r="AG301" s="45">
        <f t="shared" si="229"/>
        <v>121.59244249198305</v>
      </c>
      <c r="AH301" s="25">
        <v>4434.5216</v>
      </c>
      <c r="AI301" s="28">
        <f t="shared" si="230"/>
        <v>4.7533557326414396E-3</v>
      </c>
      <c r="AJ301" s="146">
        <f t="shared" si="231"/>
        <v>903288.87261962192</v>
      </c>
      <c r="AK301" s="150">
        <f t="shared" si="232"/>
        <v>903288.87261962192</v>
      </c>
      <c r="AL301" s="1">
        <f t="shared" si="233"/>
        <v>337.55189559776602</v>
      </c>
      <c r="AM301" s="50">
        <v>244.11111111111111</v>
      </c>
      <c r="AN301" s="28">
        <f t="shared" si="234"/>
        <v>2.4552341636278918E-4</v>
      </c>
      <c r="AO301" s="146">
        <f t="shared" si="235"/>
        <v>7775.9506235597464</v>
      </c>
      <c r="AP301" s="75">
        <v>1</v>
      </c>
      <c r="AQ301" s="28">
        <f t="shared" si="236"/>
        <v>1.2590758383346616E-4</v>
      </c>
      <c r="AR301" s="148">
        <f t="shared" si="237"/>
        <v>11963.224072858515</v>
      </c>
      <c r="AS301" s="25">
        <v>7.916666666666667</v>
      </c>
      <c r="AT301" s="56">
        <f t="shared" si="238"/>
        <v>1.8235425096551787E-4</v>
      </c>
      <c r="AU301" s="146">
        <f t="shared" si="239"/>
        <v>23101.881221581545</v>
      </c>
      <c r="AV301" s="76">
        <v>3.8888888888888888</v>
      </c>
      <c r="AW301" s="28">
        <f t="shared" si="240"/>
        <v>1.0069305591916939E-4</v>
      </c>
      <c r="AX301" s="148">
        <f t="shared" si="241"/>
        <v>12756.483632084839</v>
      </c>
      <c r="AY301" s="59">
        <v>4</v>
      </c>
      <c r="AZ301" s="28">
        <f t="shared" si="242"/>
        <v>4.1946308724832213E-5</v>
      </c>
      <c r="BA301" s="148">
        <f t="shared" si="243"/>
        <v>3985.5668342281874</v>
      </c>
      <c r="BB301" s="150">
        <f t="shared" si="244"/>
        <v>59583.106384312829</v>
      </c>
      <c r="BC301" s="45">
        <f t="shared" si="245"/>
        <v>22.265734822239473</v>
      </c>
      <c r="BD301" s="155">
        <f t="shared" si="246"/>
        <v>1327875.0154395769</v>
      </c>
      <c r="BE301" s="146">
        <v>414130</v>
      </c>
      <c r="BF301" s="146">
        <f t="shared" si="247"/>
        <v>0</v>
      </c>
      <c r="BG301" s="146">
        <f t="shared" si="248"/>
        <v>913745.01543957694</v>
      </c>
      <c r="BH301" s="56">
        <f t="shared" si="249"/>
        <v>5.403515625836137E-4</v>
      </c>
      <c r="BI301" s="1">
        <f t="shared" si="250"/>
        <v>-471.18956868724183</v>
      </c>
      <c r="BJ301" s="155">
        <f t="shared" si="251"/>
        <v>1327403.8258708897</v>
      </c>
      <c r="BK301" s="63">
        <v>7</v>
      </c>
      <c r="BL301" s="1">
        <f t="shared" si="252"/>
        <v>0</v>
      </c>
      <c r="BM301" s="106">
        <v>1133.5</v>
      </c>
      <c r="BN301" s="21">
        <f t="shared" si="253"/>
        <v>0</v>
      </c>
      <c r="BO301" s="150">
        <f t="shared" si="254"/>
        <v>1327403.8258708897</v>
      </c>
      <c r="BP301" s="146">
        <f t="shared" si="255"/>
        <v>1327403.8258708897</v>
      </c>
      <c r="BQ301" s="56">
        <f t="shared" si="256"/>
        <v>4.2495233734505703E-4</v>
      </c>
      <c r="BR301" s="158">
        <f t="shared" si="257"/>
        <v>2765.9112658089966</v>
      </c>
      <c r="BS301" s="159">
        <f t="shared" si="260"/>
        <v>1330170</v>
      </c>
      <c r="BT301" s="66">
        <f t="shared" si="258"/>
        <v>497.07399103139011</v>
      </c>
      <c r="BU301" s="160"/>
    </row>
    <row r="302" spans="1:73" ht="15.6" x14ac:dyDescent="0.3">
      <c r="A302" s="2" t="s">
        <v>537</v>
      </c>
      <c r="B302" s="8" t="s">
        <v>240</v>
      </c>
      <c r="C302" s="138">
        <v>16095</v>
      </c>
      <c r="D302" s="142">
        <v>0</v>
      </c>
      <c r="E302" s="143">
        <v>0</v>
      </c>
      <c r="F302" s="144">
        <v>0</v>
      </c>
      <c r="G302" s="143">
        <v>0</v>
      </c>
      <c r="H302" s="143">
        <v>0</v>
      </c>
      <c r="I302" s="144">
        <v>0</v>
      </c>
      <c r="J302" s="143">
        <f t="shared" si="212"/>
        <v>0</v>
      </c>
      <c r="K302" s="33">
        <f t="shared" si="213"/>
        <v>0</v>
      </c>
      <c r="L302" s="25">
        <v>5817</v>
      </c>
      <c r="M302" s="28">
        <f t="shared" si="214"/>
        <v>1.7899915562371836E-3</v>
      </c>
      <c r="N302" s="146">
        <f t="shared" si="215"/>
        <v>226768.34842553121</v>
      </c>
      <c r="O302" s="30">
        <v>87</v>
      </c>
      <c r="P302" s="30">
        <v>143.5</v>
      </c>
      <c r="Q302" s="30">
        <f t="shared" si="259"/>
        <v>158.75</v>
      </c>
      <c r="R302" s="28">
        <f t="shared" si="216"/>
        <v>1.5956826606839875E-4</v>
      </c>
      <c r="S302" s="148">
        <f t="shared" si="217"/>
        <v>20215.197122785645</v>
      </c>
      <c r="T302" s="150">
        <f t="shared" si="218"/>
        <v>246983.54554831685</v>
      </c>
      <c r="U302" s="1">
        <f t="shared" si="219"/>
        <v>15.345358530494989</v>
      </c>
      <c r="V302" s="151">
        <v>81785320.140000999</v>
      </c>
      <c r="W302" s="40">
        <f t="shared" si="220"/>
        <v>3.1674269240073532</v>
      </c>
      <c r="X302" s="28">
        <f t="shared" si="221"/>
        <v>2.2653251807557371E-3</v>
      </c>
      <c r="Y302" s="67">
        <f t="shared" si="222"/>
        <v>5081.4116272134825</v>
      </c>
      <c r="Z302" s="148">
        <f t="shared" si="223"/>
        <v>1363196.5616725031</v>
      </c>
      <c r="AA302" s="152">
        <v>16920386.4683</v>
      </c>
      <c r="AB302" s="40">
        <f t="shared" si="224"/>
        <v>15.309876372228441</v>
      </c>
      <c r="AC302" s="40">
        <f t="shared" si="225"/>
        <v>3.0277519028459577E-3</v>
      </c>
      <c r="AD302" s="72">
        <f t="shared" si="226"/>
        <v>1051.282166405716</v>
      </c>
      <c r="AE302" s="146">
        <f t="shared" si="227"/>
        <v>1074011.6546463154</v>
      </c>
      <c r="AF302" s="150">
        <f t="shared" si="228"/>
        <v>2437208.2163188187</v>
      </c>
      <c r="AG302" s="45">
        <f t="shared" si="229"/>
        <v>151.42641915618631</v>
      </c>
      <c r="AH302" s="25">
        <v>2042.7362000000001</v>
      </c>
      <c r="AI302" s="28">
        <f t="shared" si="230"/>
        <v>2.1896052612629491E-3</v>
      </c>
      <c r="AJ302" s="146">
        <f t="shared" si="231"/>
        <v>416094.68745338632</v>
      </c>
      <c r="AK302" s="150">
        <f t="shared" si="232"/>
        <v>416094.68745338632</v>
      </c>
      <c r="AL302" s="1">
        <f t="shared" si="233"/>
        <v>25.852419226678244</v>
      </c>
      <c r="AM302" s="50">
        <v>1873.1111111111111</v>
      </c>
      <c r="AN302" s="28">
        <f t="shared" si="234"/>
        <v>1.8839479986544833E-3</v>
      </c>
      <c r="AO302" s="146">
        <f t="shared" si="235"/>
        <v>59666.352121970958</v>
      </c>
      <c r="AP302" s="75">
        <v>14.666666666666666</v>
      </c>
      <c r="AQ302" s="28">
        <f t="shared" si="236"/>
        <v>1.846644562890837E-3</v>
      </c>
      <c r="AR302" s="148">
        <f t="shared" si="237"/>
        <v>175460.61973525819</v>
      </c>
      <c r="AS302" s="25">
        <v>74.583333333333329</v>
      </c>
      <c r="AT302" s="56">
        <f t="shared" si="238"/>
        <v>1.7179689959382998E-3</v>
      </c>
      <c r="AU302" s="146">
        <f t="shared" si="239"/>
        <v>217644.03887700505</v>
      </c>
      <c r="AV302" s="76">
        <v>38.888888888888886</v>
      </c>
      <c r="AW302" s="28">
        <f t="shared" si="240"/>
        <v>1.0069305591916939E-3</v>
      </c>
      <c r="AX302" s="148">
        <f t="shared" si="241"/>
        <v>127564.83632084839</v>
      </c>
      <c r="AY302" s="59">
        <v>78</v>
      </c>
      <c r="AZ302" s="28">
        <f t="shared" si="242"/>
        <v>8.1795302013422822E-4</v>
      </c>
      <c r="BA302" s="148">
        <f t="shared" si="243"/>
        <v>77718.553267449664</v>
      </c>
      <c r="BB302" s="150">
        <f t="shared" si="244"/>
        <v>658054.40032253228</v>
      </c>
      <c r="BC302" s="45">
        <f t="shared" si="245"/>
        <v>40.885641523611824</v>
      </c>
      <c r="BD302" s="155">
        <f t="shared" si="246"/>
        <v>3758340.8496430544</v>
      </c>
      <c r="BE302" s="146">
        <v>1882814</v>
      </c>
      <c r="BF302" s="146">
        <f t="shared" si="247"/>
        <v>0</v>
      </c>
      <c r="BG302" s="146">
        <f t="shared" si="248"/>
        <v>1875526.8496430544</v>
      </c>
      <c r="BH302" s="56">
        <f t="shared" si="249"/>
        <v>1.1091101420505232E-3</v>
      </c>
      <c r="BI302" s="1">
        <f t="shared" si="250"/>
        <v>-967.15021413223826</v>
      </c>
      <c r="BJ302" s="155">
        <f t="shared" si="251"/>
        <v>3757373.699428922</v>
      </c>
      <c r="BK302" s="63">
        <v>5.9</v>
      </c>
      <c r="BL302" s="1">
        <f t="shared" si="252"/>
        <v>0</v>
      </c>
      <c r="BM302" s="106">
        <v>875</v>
      </c>
      <c r="BN302" s="21">
        <f t="shared" si="253"/>
        <v>0</v>
      </c>
      <c r="BO302" s="150">
        <f t="shared" si="254"/>
        <v>3757373.699428922</v>
      </c>
      <c r="BP302" s="146">
        <f t="shared" si="255"/>
        <v>3757373.699428922</v>
      </c>
      <c r="BQ302" s="56">
        <f t="shared" si="256"/>
        <v>1.2028779070329936E-3</v>
      </c>
      <c r="BR302" s="158">
        <f t="shared" si="257"/>
        <v>7829.2393336191244</v>
      </c>
      <c r="BS302" s="159">
        <f t="shared" si="260"/>
        <v>3765203</v>
      </c>
      <c r="BT302" s="66">
        <f t="shared" si="258"/>
        <v>233.93619136377757</v>
      </c>
      <c r="BU302" s="160"/>
    </row>
    <row r="303" spans="1:73" ht="15.6" x14ac:dyDescent="0.3">
      <c r="A303" s="2" t="s">
        <v>568</v>
      </c>
      <c r="B303" s="8" t="s">
        <v>271</v>
      </c>
      <c r="C303" s="138">
        <v>7384</v>
      </c>
      <c r="D303" s="142">
        <v>0</v>
      </c>
      <c r="E303" s="143">
        <v>0</v>
      </c>
      <c r="F303" s="144">
        <v>0</v>
      </c>
      <c r="G303" s="143">
        <v>0</v>
      </c>
      <c r="H303" s="143">
        <v>0</v>
      </c>
      <c r="I303" s="144">
        <v>0</v>
      </c>
      <c r="J303" s="143">
        <f t="shared" si="212"/>
        <v>0</v>
      </c>
      <c r="K303" s="33">
        <f t="shared" si="213"/>
        <v>0</v>
      </c>
      <c r="L303" s="25">
        <v>2533</v>
      </c>
      <c r="M303" s="28">
        <f t="shared" si="214"/>
        <v>7.7944793053958848E-4</v>
      </c>
      <c r="N303" s="146">
        <f t="shared" si="215"/>
        <v>98745.784177732596</v>
      </c>
      <c r="O303" s="30">
        <v>0</v>
      </c>
      <c r="P303" s="30">
        <v>126</v>
      </c>
      <c r="Q303" s="30">
        <f t="shared" si="259"/>
        <v>63</v>
      </c>
      <c r="R303" s="28">
        <f t="shared" si="216"/>
        <v>6.3324729211396038E-5</v>
      </c>
      <c r="S303" s="148">
        <f t="shared" si="217"/>
        <v>8022.4089369165085</v>
      </c>
      <c r="T303" s="150">
        <f t="shared" si="218"/>
        <v>106768.1931146491</v>
      </c>
      <c r="U303" s="1">
        <f t="shared" si="219"/>
        <v>14.459397767422685</v>
      </c>
      <c r="V303" s="151">
        <v>34759800.36999999</v>
      </c>
      <c r="W303" s="40">
        <f t="shared" si="220"/>
        <v>1.5685779382972911</v>
      </c>
      <c r="X303" s="28">
        <f t="shared" si="221"/>
        <v>1.1218377524893843E-3</v>
      </c>
      <c r="Y303" s="67">
        <f t="shared" si="222"/>
        <v>4707.4485874864558</v>
      </c>
      <c r="Z303" s="148">
        <f t="shared" si="223"/>
        <v>675084.25719161029</v>
      </c>
      <c r="AA303" s="152">
        <v>9810984.5588999987</v>
      </c>
      <c r="AB303" s="40">
        <f t="shared" si="224"/>
        <v>5.5573888301087218</v>
      </c>
      <c r="AC303" s="40">
        <f t="shared" si="225"/>
        <v>1.0990548973823866E-3</v>
      </c>
      <c r="AD303" s="72">
        <f t="shared" si="226"/>
        <v>1328.6815491468037</v>
      </c>
      <c r="AE303" s="146">
        <f t="shared" si="227"/>
        <v>389859.47553208371</v>
      </c>
      <c r="AF303" s="150">
        <f t="shared" si="228"/>
        <v>1064943.7327236941</v>
      </c>
      <c r="AG303" s="45">
        <f t="shared" si="229"/>
        <v>144.22314906875596</v>
      </c>
      <c r="AH303" s="25">
        <v>2337.4567000000002</v>
      </c>
      <c r="AI303" s="28">
        <f t="shared" si="230"/>
        <v>2.5055156354963169E-3</v>
      </c>
      <c r="AJ303" s="146">
        <f t="shared" si="231"/>
        <v>476127.71292853373</v>
      </c>
      <c r="AK303" s="150">
        <f t="shared" si="232"/>
        <v>476127.71292853373</v>
      </c>
      <c r="AL303" s="1">
        <f t="shared" si="233"/>
        <v>64.481001209173044</v>
      </c>
      <c r="AM303" s="50">
        <v>865.88888888888891</v>
      </c>
      <c r="AN303" s="28">
        <f t="shared" si="234"/>
        <v>8.708984905394702E-4</v>
      </c>
      <c r="AO303" s="146">
        <f t="shared" si="235"/>
        <v>27582.149844970918</v>
      </c>
      <c r="AP303" s="75">
        <v>5.333333333333333</v>
      </c>
      <c r="AQ303" s="28">
        <f t="shared" si="236"/>
        <v>6.715071137784861E-4</v>
      </c>
      <c r="AR303" s="148">
        <f t="shared" si="237"/>
        <v>63803.861721912064</v>
      </c>
      <c r="AS303" s="25">
        <v>40.333333333333336</v>
      </c>
      <c r="AT303" s="56">
        <f t="shared" si="238"/>
        <v>9.2904692070853317E-4</v>
      </c>
      <c r="AU303" s="146">
        <f t="shared" si="239"/>
        <v>117698.00538153124</v>
      </c>
      <c r="AV303" s="76">
        <v>19.111111111111111</v>
      </c>
      <c r="AW303" s="28">
        <f t="shared" si="240"/>
        <v>4.9483444623134678E-4</v>
      </c>
      <c r="AX303" s="148">
        <f t="shared" si="241"/>
        <v>62689.00527767407</v>
      </c>
      <c r="AY303" s="59">
        <v>56</v>
      </c>
      <c r="AZ303" s="28">
        <f t="shared" si="242"/>
        <v>5.8724832214765096E-4</v>
      </c>
      <c r="BA303" s="148">
        <f t="shared" si="243"/>
        <v>55797.935679194627</v>
      </c>
      <c r="BB303" s="150">
        <f t="shared" si="244"/>
        <v>327570.95790528291</v>
      </c>
      <c r="BC303" s="45">
        <f t="shared" si="245"/>
        <v>44.362264071679704</v>
      </c>
      <c r="BD303" s="155">
        <f t="shared" si="246"/>
        <v>1975410.5966721599</v>
      </c>
      <c r="BE303" s="146">
        <v>837582</v>
      </c>
      <c r="BF303" s="146">
        <f t="shared" si="247"/>
        <v>0</v>
      </c>
      <c r="BG303" s="146">
        <f t="shared" si="248"/>
        <v>1137828.5966721599</v>
      </c>
      <c r="BH303" s="56">
        <f t="shared" si="249"/>
        <v>6.728654600302753E-4</v>
      </c>
      <c r="BI303" s="1">
        <f t="shared" si="250"/>
        <v>-586.74242446952906</v>
      </c>
      <c r="BJ303" s="155">
        <f t="shared" si="251"/>
        <v>1974823.8542476904</v>
      </c>
      <c r="BK303" s="63">
        <v>8</v>
      </c>
      <c r="BL303" s="1">
        <f t="shared" si="252"/>
        <v>0</v>
      </c>
      <c r="BM303" s="106">
        <v>788</v>
      </c>
      <c r="BN303" s="21">
        <f t="shared" si="253"/>
        <v>0</v>
      </c>
      <c r="BO303" s="150">
        <f t="shared" si="254"/>
        <v>1974823.8542476904</v>
      </c>
      <c r="BP303" s="146">
        <f t="shared" si="255"/>
        <v>1974823.8542476904</v>
      </c>
      <c r="BQ303" s="56">
        <f t="shared" si="256"/>
        <v>6.3221605690095086E-4</v>
      </c>
      <c r="BR303" s="158">
        <f t="shared" si="257"/>
        <v>4114.9403369154606</v>
      </c>
      <c r="BS303" s="159">
        <f t="shared" si="260"/>
        <v>1978939</v>
      </c>
      <c r="BT303" s="66">
        <f t="shared" si="258"/>
        <v>268.0036565547129</v>
      </c>
      <c r="BU303" s="160"/>
    </row>
    <row r="304" spans="1:73" ht="15.6" x14ac:dyDescent="0.3">
      <c r="A304" s="2" t="s">
        <v>546</v>
      </c>
      <c r="B304" s="8" t="s">
        <v>249</v>
      </c>
      <c r="C304" s="138">
        <v>8340</v>
      </c>
      <c r="D304" s="142">
        <v>0</v>
      </c>
      <c r="E304" s="143">
        <v>0</v>
      </c>
      <c r="F304" s="144">
        <v>0</v>
      </c>
      <c r="G304" s="143">
        <v>0</v>
      </c>
      <c r="H304" s="143">
        <v>0</v>
      </c>
      <c r="I304" s="144">
        <v>0</v>
      </c>
      <c r="J304" s="143">
        <f t="shared" si="212"/>
        <v>0</v>
      </c>
      <c r="K304" s="33">
        <f t="shared" si="213"/>
        <v>0</v>
      </c>
      <c r="L304" s="25">
        <v>2119</v>
      </c>
      <c r="M304" s="28">
        <f t="shared" si="214"/>
        <v>6.5205296676406949E-4</v>
      </c>
      <c r="N304" s="146">
        <f t="shared" si="215"/>
        <v>82606.520597163588</v>
      </c>
      <c r="O304" s="30">
        <v>0</v>
      </c>
      <c r="P304" s="30">
        <v>5</v>
      </c>
      <c r="Q304" s="30">
        <f t="shared" si="259"/>
        <v>2.5</v>
      </c>
      <c r="R304" s="28">
        <f t="shared" si="216"/>
        <v>2.5128860798173031E-6</v>
      </c>
      <c r="S304" s="148">
        <f t="shared" si="217"/>
        <v>318.34956098875034</v>
      </c>
      <c r="T304" s="150">
        <f t="shared" si="218"/>
        <v>82924.870158152335</v>
      </c>
      <c r="U304" s="1">
        <f t="shared" si="219"/>
        <v>9.9430299949822949</v>
      </c>
      <c r="V304" s="151">
        <v>49249689.170000002</v>
      </c>
      <c r="W304" s="40">
        <f t="shared" si="220"/>
        <v>1.4123053601395956</v>
      </c>
      <c r="X304" s="28">
        <f t="shared" si="221"/>
        <v>1.010072520060797E-3</v>
      </c>
      <c r="Y304" s="67">
        <f t="shared" si="222"/>
        <v>5905.2385095923264</v>
      </c>
      <c r="Z304" s="148">
        <f t="shared" si="223"/>
        <v>607827.69647552364</v>
      </c>
      <c r="AA304" s="152">
        <v>6962044.6363999993</v>
      </c>
      <c r="AB304" s="40">
        <f t="shared" si="224"/>
        <v>9.9906857299275345</v>
      </c>
      <c r="AC304" s="40">
        <f t="shared" si="225"/>
        <v>1.9758041798688336E-3</v>
      </c>
      <c r="AD304" s="72">
        <f t="shared" si="226"/>
        <v>834.7775343405275</v>
      </c>
      <c r="AE304" s="146">
        <f t="shared" si="227"/>
        <v>700862.15270260698</v>
      </c>
      <c r="AF304" s="150">
        <f t="shared" si="228"/>
        <v>1308689.8491781307</v>
      </c>
      <c r="AG304" s="45">
        <f t="shared" si="229"/>
        <v>156.91724810289338</v>
      </c>
      <c r="AH304" s="25">
        <v>2636.3890999999999</v>
      </c>
      <c r="AI304" s="28">
        <f t="shared" si="230"/>
        <v>2.8259407377694149E-3</v>
      </c>
      <c r="AJ304" s="146">
        <f t="shared" si="231"/>
        <v>537018.68041992618</v>
      </c>
      <c r="AK304" s="150">
        <f t="shared" si="232"/>
        <v>537018.68041992618</v>
      </c>
      <c r="AL304" s="1">
        <f t="shared" si="233"/>
        <v>64.390729067137428</v>
      </c>
      <c r="AM304" s="50">
        <v>831.77777777777783</v>
      </c>
      <c r="AN304" s="28">
        <f t="shared" si="234"/>
        <v>8.3659002953656797E-4</v>
      </c>
      <c r="AO304" s="146">
        <f t="shared" si="235"/>
        <v>26495.569580322379</v>
      </c>
      <c r="AP304" s="75">
        <v>3</v>
      </c>
      <c r="AQ304" s="28">
        <f t="shared" si="236"/>
        <v>3.7772275150039846E-4</v>
      </c>
      <c r="AR304" s="148">
        <f t="shared" si="237"/>
        <v>35889.672218575543</v>
      </c>
      <c r="AS304" s="25">
        <v>18.5</v>
      </c>
      <c r="AT304" s="56">
        <f t="shared" si="238"/>
        <v>4.2613309172994702E-4</v>
      </c>
      <c r="AU304" s="146">
        <f t="shared" si="239"/>
        <v>53985.448749380026</v>
      </c>
      <c r="AV304" s="76">
        <v>15.222222222222221</v>
      </c>
      <c r="AW304" s="28">
        <f t="shared" si="240"/>
        <v>3.9414139031217731E-4</v>
      </c>
      <c r="AX304" s="148">
        <f t="shared" si="241"/>
        <v>49932.521645589222</v>
      </c>
      <c r="AY304" s="59">
        <v>16</v>
      </c>
      <c r="AZ304" s="28">
        <f t="shared" si="242"/>
        <v>1.6778523489932885E-4</v>
      </c>
      <c r="BA304" s="148">
        <f t="shared" si="243"/>
        <v>15942.26733691275</v>
      </c>
      <c r="BB304" s="150">
        <f t="shared" si="244"/>
        <v>182245.47953077994</v>
      </c>
      <c r="BC304" s="45">
        <f t="shared" si="245"/>
        <v>21.851975962923255</v>
      </c>
      <c r="BD304" s="155">
        <f t="shared" si="246"/>
        <v>2110878.8792869896</v>
      </c>
      <c r="BE304" s="146">
        <v>1023461</v>
      </c>
      <c r="BF304" s="146">
        <f t="shared" si="247"/>
        <v>0</v>
      </c>
      <c r="BG304" s="146">
        <f t="shared" si="248"/>
        <v>1087417.8792869896</v>
      </c>
      <c r="BH304" s="56">
        <f t="shared" si="249"/>
        <v>6.4305461625025916E-4</v>
      </c>
      <c r="BI304" s="1">
        <f t="shared" si="250"/>
        <v>-560.74720284798525</v>
      </c>
      <c r="BJ304" s="155">
        <f t="shared" si="251"/>
        <v>2110318.1320841415</v>
      </c>
      <c r="BK304" s="63">
        <v>6.9</v>
      </c>
      <c r="BL304" s="1">
        <f t="shared" si="252"/>
        <v>0</v>
      </c>
      <c r="BM304" s="106">
        <v>819</v>
      </c>
      <c r="BN304" s="21">
        <f t="shared" si="253"/>
        <v>0</v>
      </c>
      <c r="BO304" s="150">
        <f t="shared" si="254"/>
        <v>2110318.1320841415</v>
      </c>
      <c r="BP304" s="146">
        <f t="shared" si="255"/>
        <v>2110318.1320841415</v>
      </c>
      <c r="BQ304" s="56">
        <f t="shared" si="256"/>
        <v>6.7559291701034822E-4</v>
      </c>
      <c r="BR304" s="158">
        <f t="shared" si="257"/>
        <v>4397.2697548487085</v>
      </c>
      <c r="BS304" s="159">
        <f t="shared" si="260"/>
        <v>2114715</v>
      </c>
      <c r="BT304" s="66">
        <f t="shared" si="258"/>
        <v>253.56294964028777</v>
      </c>
      <c r="BU304" s="160"/>
    </row>
    <row r="305" spans="1:73" ht="15.6" x14ac:dyDescent="0.3">
      <c r="A305" s="2" t="s">
        <v>467</v>
      </c>
      <c r="B305" s="8" t="s">
        <v>168</v>
      </c>
      <c r="C305" s="138">
        <v>25785</v>
      </c>
      <c r="D305" s="142">
        <v>0</v>
      </c>
      <c r="E305" s="143">
        <v>0</v>
      </c>
      <c r="F305" s="144">
        <v>0</v>
      </c>
      <c r="G305" s="143">
        <v>0</v>
      </c>
      <c r="H305" s="143">
        <v>0</v>
      </c>
      <c r="I305" s="144">
        <v>0</v>
      </c>
      <c r="J305" s="143">
        <f t="shared" si="212"/>
        <v>0</v>
      </c>
      <c r="K305" s="33">
        <f t="shared" si="213"/>
        <v>0</v>
      </c>
      <c r="L305" s="25">
        <v>9388</v>
      </c>
      <c r="M305" s="28">
        <f t="shared" si="214"/>
        <v>2.8888500481269864E-3</v>
      </c>
      <c r="N305" s="146">
        <f t="shared" si="215"/>
        <v>365979.24274005275</v>
      </c>
      <c r="O305" s="30">
        <v>488</v>
      </c>
      <c r="P305" s="30">
        <v>1517</v>
      </c>
      <c r="Q305" s="30">
        <f t="shared" si="259"/>
        <v>1246.5</v>
      </c>
      <c r="R305" s="28">
        <f t="shared" si="216"/>
        <v>1.2529249993969073E-3</v>
      </c>
      <c r="S305" s="148">
        <f t="shared" si="217"/>
        <v>158729.09110899092</v>
      </c>
      <c r="T305" s="150">
        <f t="shared" si="218"/>
        <v>524708.3338490437</v>
      </c>
      <c r="U305" s="1">
        <f t="shared" si="219"/>
        <v>20.349363344930918</v>
      </c>
      <c r="V305" s="151">
        <v>126419215.66000101</v>
      </c>
      <c r="W305" s="40">
        <f t="shared" si="220"/>
        <v>5.2592180827013584</v>
      </c>
      <c r="X305" s="28">
        <f t="shared" si="221"/>
        <v>3.7613619634059908E-3</v>
      </c>
      <c r="Y305" s="67">
        <f t="shared" si="222"/>
        <v>4902.8200760132249</v>
      </c>
      <c r="Z305" s="148">
        <f t="shared" si="223"/>
        <v>2263461.2192895859</v>
      </c>
      <c r="AA305" s="152">
        <v>29221441.255999997</v>
      </c>
      <c r="AB305" s="40">
        <f t="shared" si="224"/>
        <v>22.752684207986626</v>
      </c>
      <c r="AC305" s="40">
        <f t="shared" si="225"/>
        <v>4.4996759758653372E-3</v>
      </c>
      <c r="AD305" s="72">
        <f t="shared" si="226"/>
        <v>1133.2728817529571</v>
      </c>
      <c r="AE305" s="146">
        <f t="shared" si="227"/>
        <v>1596136.2077483525</v>
      </c>
      <c r="AF305" s="150">
        <f t="shared" si="228"/>
        <v>3859597.4270379385</v>
      </c>
      <c r="AG305" s="45">
        <f t="shared" si="229"/>
        <v>149.68382497723243</v>
      </c>
      <c r="AH305" s="25">
        <v>4598.4173000000001</v>
      </c>
      <c r="AI305" s="28">
        <f t="shared" si="230"/>
        <v>4.9290352388930911E-3</v>
      </c>
      <c r="AJ305" s="146">
        <f t="shared" si="231"/>
        <v>936673.57009864738</v>
      </c>
      <c r="AK305" s="150">
        <f t="shared" si="232"/>
        <v>936673.57009864738</v>
      </c>
      <c r="AL305" s="1">
        <f t="shared" si="233"/>
        <v>36.326297075766817</v>
      </c>
      <c r="AM305" s="50">
        <v>3253.4444444444443</v>
      </c>
      <c r="AN305" s="28">
        <f t="shared" si="234"/>
        <v>3.2722672528533586E-3</v>
      </c>
      <c r="AO305" s="146">
        <f t="shared" si="235"/>
        <v>103635.6896715762</v>
      </c>
      <c r="AP305" s="75">
        <v>11</v>
      </c>
      <c r="AQ305" s="28">
        <f t="shared" si="236"/>
        <v>1.3849834221681277E-3</v>
      </c>
      <c r="AR305" s="148">
        <f t="shared" si="237"/>
        <v>131595.46480144365</v>
      </c>
      <c r="AS305" s="25">
        <v>114.25</v>
      </c>
      <c r="AT305" s="56">
        <f t="shared" si="238"/>
        <v>2.6316597691971055E-3</v>
      </c>
      <c r="AU305" s="146">
        <f t="shared" si="239"/>
        <v>333396.62268198212</v>
      </c>
      <c r="AV305" s="76">
        <v>53.555555555555557</v>
      </c>
      <c r="AW305" s="28">
        <f t="shared" si="240"/>
        <v>1.3866872272297044E-3</v>
      </c>
      <c r="AX305" s="148">
        <f t="shared" si="241"/>
        <v>175675.00316185408</v>
      </c>
      <c r="AY305" s="59">
        <v>351</v>
      </c>
      <c r="AZ305" s="28">
        <f t="shared" si="242"/>
        <v>3.680788590604027E-3</v>
      </c>
      <c r="BA305" s="148">
        <f t="shared" si="243"/>
        <v>349733.48970352346</v>
      </c>
      <c r="BB305" s="150">
        <f t="shared" si="244"/>
        <v>1094036.2700203795</v>
      </c>
      <c r="BC305" s="45">
        <f t="shared" si="245"/>
        <v>42.429174714771356</v>
      </c>
      <c r="BD305" s="155">
        <f t="shared" si="246"/>
        <v>6415015.6010060096</v>
      </c>
      <c r="BE305" s="146">
        <v>3192834</v>
      </c>
      <c r="BF305" s="146">
        <f t="shared" si="247"/>
        <v>0</v>
      </c>
      <c r="BG305" s="146">
        <f t="shared" si="248"/>
        <v>3222181.6010060096</v>
      </c>
      <c r="BH305" s="56">
        <f t="shared" si="249"/>
        <v>1.9054668792848825E-3</v>
      </c>
      <c r="BI305" s="1">
        <f t="shared" si="250"/>
        <v>-1661.5777193373763</v>
      </c>
      <c r="BJ305" s="155">
        <f t="shared" si="251"/>
        <v>6413354.0232866723</v>
      </c>
      <c r="BK305" s="63">
        <v>7.5</v>
      </c>
      <c r="BL305" s="1">
        <f t="shared" si="252"/>
        <v>0</v>
      </c>
      <c r="BM305" s="106">
        <v>1228</v>
      </c>
      <c r="BN305" s="21">
        <f t="shared" si="253"/>
        <v>0</v>
      </c>
      <c r="BO305" s="150">
        <f t="shared" si="254"/>
        <v>6413354.0232866723</v>
      </c>
      <c r="BP305" s="146">
        <f t="shared" si="255"/>
        <v>6413354.0232866723</v>
      </c>
      <c r="BQ305" s="56">
        <f t="shared" si="256"/>
        <v>2.0531579985683126E-3</v>
      </c>
      <c r="BR305" s="158">
        <f t="shared" si="257"/>
        <v>13363.505362049051</v>
      </c>
      <c r="BS305" s="159">
        <f t="shared" si="260"/>
        <v>6426718</v>
      </c>
      <c r="BT305" s="66">
        <f t="shared" si="258"/>
        <v>249.2425053325577</v>
      </c>
      <c r="BU305" s="160"/>
    </row>
    <row r="306" spans="1:73" ht="15.6" x14ac:dyDescent="0.3">
      <c r="A306" s="2" t="s">
        <v>329</v>
      </c>
      <c r="B306" s="8" t="s">
        <v>30</v>
      </c>
      <c r="C306" s="138">
        <v>19580</v>
      </c>
      <c r="D306" s="142">
        <v>0</v>
      </c>
      <c r="E306" s="143">
        <v>0</v>
      </c>
      <c r="F306" s="144">
        <v>0</v>
      </c>
      <c r="G306" s="143">
        <v>0</v>
      </c>
      <c r="H306" s="143">
        <v>0</v>
      </c>
      <c r="I306" s="144">
        <v>0</v>
      </c>
      <c r="J306" s="143">
        <f t="shared" si="212"/>
        <v>0</v>
      </c>
      <c r="K306" s="33">
        <f t="shared" si="213"/>
        <v>0</v>
      </c>
      <c r="L306" s="25">
        <v>14447</v>
      </c>
      <c r="M306" s="28">
        <f t="shared" si="214"/>
        <v>4.4455918880795236E-3</v>
      </c>
      <c r="N306" s="146">
        <f t="shared" si="215"/>
        <v>563197.92499632959</v>
      </c>
      <c r="O306" s="30">
        <v>0</v>
      </c>
      <c r="P306" s="30">
        <v>264</v>
      </c>
      <c r="Q306" s="30">
        <f t="shared" si="259"/>
        <v>132</v>
      </c>
      <c r="R306" s="28">
        <f t="shared" si="216"/>
        <v>1.3268038501435361E-4</v>
      </c>
      <c r="S306" s="148">
        <f t="shared" si="217"/>
        <v>16808.856820206016</v>
      </c>
      <c r="T306" s="150">
        <f t="shared" si="218"/>
        <v>580006.78181653563</v>
      </c>
      <c r="U306" s="1">
        <f t="shared" si="219"/>
        <v>29.622409694409377</v>
      </c>
      <c r="V306" s="151">
        <v>98111103.700001076</v>
      </c>
      <c r="W306" s="40">
        <f t="shared" si="220"/>
        <v>3.9075740211043595</v>
      </c>
      <c r="X306" s="28">
        <f t="shared" si="221"/>
        <v>2.7946740486992547E-3</v>
      </c>
      <c r="Y306" s="67">
        <f t="shared" si="222"/>
        <v>5010.7815985700245</v>
      </c>
      <c r="Z306" s="148">
        <f t="shared" si="223"/>
        <v>1681740.9202643672</v>
      </c>
      <c r="AA306" s="152">
        <v>35372557.339000002</v>
      </c>
      <c r="AB306" s="40">
        <f t="shared" si="224"/>
        <v>10.838243792379368</v>
      </c>
      <c r="AC306" s="40">
        <f t="shared" si="225"/>
        <v>2.1434211791161923E-3</v>
      </c>
      <c r="AD306" s="72">
        <f t="shared" si="226"/>
        <v>1806.565747650664</v>
      </c>
      <c r="AE306" s="146">
        <f t="shared" si="227"/>
        <v>760319.66985891433</v>
      </c>
      <c r="AF306" s="150">
        <f t="shared" si="228"/>
        <v>2442060.5901232818</v>
      </c>
      <c r="AG306" s="45">
        <f t="shared" si="229"/>
        <v>124.72219561405933</v>
      </c>
      <c r="AH306" s="25">
        <v>660.63459999999998</v>
      </c>
      <c r="AI306" s="28">
        <f t="shared" si="230"/>
        <v>7.0813304034673876E-4</v>
      </c>
      <c r="AJ306" s="146">
        <f t="shared" si="231"/>
        <v>134567.81517255772</v>
      </c>
      <c r="AK306" s="150">
        <f t="shared" si="232"/>
        <v>134567.81517255772</v>
      </c>
      <c r="AL306" s="1">
        <f t="shared" si="233"/>
        <v>6.8727178331234793</v>
      </c>
      <c r="AM306" s="50">
        <v>3050.5833333333335</v>
      </c>
      <c r="AN306" s="28">
        <f t="shared" si="234"/>
        <v>3.0682324884362621E-3</v>
      </c>
      <c r="AO306" s="146">
        <f t="shared" si="235"/>
        <v>97173.722511374028</v>
      </c>
      <c r="AP306" s="75">
        <v>32.333333333333336</v>
      </c>
      <c r="AQ306" s="28">
        <f t="shared" si="236"/>
        <v>4.0710118772820728E-3</v>
      </c>
      <c r="AR306" s="148">
        <f t="shared" si="237"/>
        <v>386810.911689092</v>
      </c>
      <c r="AS306" s="25">
        <v>158.58333333333334</v>
      </c>
      <c r="AT306" s="56">
        <f t="shared" si="238"/>
        <v>3.6528435746040057E-3</v>
      </c>
      <c r="AU306" s="146">
        <f t="shared" si="239"/>
        <v>462767.15752283874</v>
      </c>
      <c r="AV306" s="76">
        <v>85.416666666666671</v>
      </c>
      <c r="AW306" s="28">
        <f t="shared" si="240"/>
        <v>2.211651049653185E-3</v>
      </c>
      <c r="AX306" s="148">
        <f t="shared" si="241"/>
        <v>280187.05120472057</v>
      </c>
      <c r="AY306" s="59">
        <v>277</v>
      </c>
      <c r="AZ306" s="28">
        <f t="shared" si="242"/>
        <v>2.9047818791946307E-3</v>
      </c>
      <c r="BA306" s="148">
        <f t="shared" si="243"/>
        <v>276000.50327030197</v>
      </c>
      <c r="BB306" s="150">
        <f t="shared" si="244"/>
        <v>1502939.3461983271</v>
      </c>
      <c r="BC306" s="45">
        <f t="shared" si="245"/>
        <v>76.758904300221005</v>
      </c>
      <c r="BD306" s="155">
        <f t="shared" si="246"/>
        <v>4659574.5333107021</v>
      </c>
      <c r="BE306" s="146">
        <v>2176055</v>
      </c>
      <c r="BF306" s="146">
        <f t="shared" si="247"/>
        <v>0</v>
      </c>
      <c r="BG306" s="146">
        <f t="shared" si="248"/>
        <v>2483519.5333107021</v>
      </c>
      <c r="BH306" s="56">
        <f t="shared" si="249"/>
        <v>1.4686522365167478E-3</v>
      </c>
      <c r="BI306" s="1">
        <f t="shared" si="250"/>
        <v>-1280.6729207316721</v>
      </c>
      <c r="BJ306" s="155">
        <f t="shared" si="251"/>
        <v>4658293.8603899702</v>
      </c>
      <c r="BK306" s="63">
        <v>2.5</v>
      </c>
      <c r="BL306" s="1">
        <f t="shared" si="252"/>
        <v>-582286.73254874628</v>
      </c>
      <c r="BM306" s="106">
        <v>913</v>
      </c>
      <c r="BN306" s="21">
        <f t="shared" si="253"/>
        <v>0</v>
      </c>
      <c r="BO306" s="150">
        <f t="shared" si="254"/>
        <v>4076007.127841224</v>
      </c>
      <c r="BP306" s="146">
        <f t="shared" si="255"/>
        <v>0</v>
      </c>
      <c r="BQ306" s="56">
        <f t="shared" si="256"/>
        <v>0</v>
      </c>
      <c r="BR306" s="158">
        <f t="shared" si="257"/>
        <v>0</v>
      </c>
      <c r="BS306" s="159">
        <f t="shared" si="260"/>
        <v>4076007</v>
      </c>
      <c r="BT306" s="66">
        <f t="shared" si="258"/>
        <v>208.17196118488252</v>
      </c>
      <c r="BU306" s="160"/>
    </row>
    <row r="307" spans="1:73" ht="15.6" x14ac:dyDescent="0.3">
      <c r="D307" s="22"/>
      <c r="E307" s="22"/>
      <c r="F307" s="22"/>
      <c r="G307" s="22"/>
      <c r="H307" s="22"/>
      <c r="I307" s="22"/>
      <c r="J307" s="22"/>
      <c r="N307" s="22"/>
      <c r="S307" s="22"/>
      <c r="U307" s="22">
        <f>MAX(U7:U306)</f>
        <v>138.34936062229679</v>
      </c>
      <c r="Z307" s="22"/>
      <c r="AE307" s="22"/>
      <c r="AF307" s="22"/>
      <c r="AG307" s="22">
        <f>MAX(AG7:AG306)</f>
        <v>292.64155690972171</v>
      </c>
      <c r="AJ307" s="22"/>
      <c r="AL307" s="22">
        <f>MAX(AL7:AL306)</f>
        <v>350.6537373132266</v>
      </c>
      <c r="AO307" s="22"/>
      <c r="AR307" s="22"/>
      <c r="AU307" s="22"/>
      <c r="AX307" s="22"/>
      <c r="BA307" s="22"/>
      <c r="BC307" s="22">
        <f>MAX(BC7:BC306)</f>
        <v>158.74532643620682</v>
      </c>
      <c r="BI307" s="22"/>
      <c r="BJ307" s="22"/>
      <c r="BL307" s="189"/>
      <c r="BO307" s="22"/>
      <c r="BP307" s="22"/>
      <c r="BS307" s="190" t="s">
        <v>687</v>
      </c>
      <c r="BT307" s="191">
        <f>MEDIAN(BT7:BT306)</f>
        <v>257.8251047475062</v>
      </c>
    </row>
    <row r="308" spans="1:73" x14ac:dyDescent="0.25">
      <c r="H308" s="22"/>
      <c r="U308" s="22">
        <f>MIN(U7:U306)</f>
        <v>5.729701484619488</v>
      </c>
      <c r="AG308" s="22">
        <f>MIN(AG7:AG306)</f>
        <v>68.812883014720697</v>
      </c>
      <c r="AL308" s="22">
        <f>MIN(AL7:AL306)</f>
        <v>1.2982101948367164</v>
      </c>
      <c r="BC308" s="22">
        <f>MIN(BC7:BC306)</f>
        <v>11.359632995421544</v>
      </c>
    </row>
    <row r="309" spans="1:73" x14ac:dyDescent="0.25">
      <c r="T309" s="22"/>
      <c r="AF309" s="22"/>
      <c r="BJ309" s="22"/>
      <c r="BR309" s="22"/>
    </row>
    <row r="310" spans="1:73" x14ac:dyDescent="0.25">
      <c r="J310" s="22"/>
      <c r="S310" s="22"/>
      <c r="T310" s="22"/>
      <c r="AF310" s="22"/>
      <c r="BJ310" s="22"/>
      <c r="BR310" s="22"/>
    </row>
    <row r="311" spans="1:73" x14ac:dyDescent="0.25">
      <c r="S311" s="22"/>
    </row>
  </sheetData>
  <sortState xmlns:xlrd2="http://schemas.microsoft.com/office/spreadsheetml/2017/richdata2" ref="A7:BJ306">
    <sortCondition ref="B7:B306"/>
  </sortState>
  <mergeCells count="17">
    <mergeCell ref="L3:U3"/>
    <mergeCell ref="K4:K5"/>
    <mergeCell ref="V3:AG3"/>
    <mergeCell ref="A1:BT1"/>
    <mergeCell ref="AH3:AL3"/>
    <mergeCell ref="AM3:BC3"/>
    <mergeCell ref="U4:U5"/>
    <mergeCell ref="AG4:AG5"/>
    <mergeCell ref="AL4:AL5"/>
    <mergeCell ref="BS3:BS5"/>
    <mergeCell ref="BT3:BT5"/>
    <mergeCell ref="BC4:BC5"/>
    <mergeCell ref="BK3:BR3"/>
    <mergeCell ref="BE3:BI3"/>
    <mergeCell ref="BD3:BD5"/>
    <mergeCell ref="BJ3:BJ5"/>
    <mergeCell ref="D3:K3"/>
  </mergeCells>
  <conditionalFormatting sqref="BK6:BK306 BM7:BM306">
    <cfRule type="cellIs" dxfId="4" priority="3" stopIfTrue="1" operator="lessThan">
      <formula>#REF!</formula>
    </cfRule>
  </conditionalFormatting>
  <pageMargins left="0.7" right="0.7" top="0.75" bottom="0.75" header="0.3" footer="0.3"/>
  <pageSetup paperSize="9" orientation="portrait" r:id="rId1"/>
  <ignoredErrors>
    <ignoredError sqref="A4:BT4 A7:B7 A6:B6 BJ6:BT6 AY6:BH6 AV6:AW6 O6:AL6 A9:B9 A8:B8 K8 A307:G307 A10:B30 K10:K306 V307:AF307 AH307:AK307 AM307:BB307 BD307:BK307 A32:B306 A31 D31:I31 I307:T307 B1:BT1 A2 C2:BT2 A3 C3:BR3 D7:K7 D9:K9 D8:I8 D10:I30 D32:I306 M8:N8 M10:N306 M7:N7 M9:N9 R8:U8 R10:U306 R7:U7 R9:U9 W8:Z8 W10:Z306 W7:Z7 W9:Z9 AB8:AG8 AB10:AG306 AB7:AG7 AB9:AG9 AI8:AL8 AI10:AL306 AI7:AL7 AI9:AL9 AN8:AO8 AN10:AO306 AN7:AO7 AN9:AO9 AQ8:AR8 AQ10:AR306 AQ7:AR7 AQ9:AR9 AT8:AU8 AT10:AU306 AT7:AU7 AT9:AU9 AW8:BD8 AW10:BD306 AW7:BD7 AW9:BD9 BF8:BJ8 BF10:BJ306 BF7:BJ7 BF9:BJ9 BL8 BL10:BL306 BL7 BL9 BM307:BR307 A5:BJ5 BL5 BN5:BT5 BN8:BR8 BN11:BR13 BN7:BT7 BN9:BR9 BT3 BN10:BR10 BT10 BN15:BR38 BN14:BR14 BT14 BN40:BR40 BN39:BR39 BT39 BN42:BR306 BN41:BR41 BT41 BS8:BT8 BT11:BT13 BT9 BT15:BT38 BT40 BT42:BT306 BS9 BS11:BS306 BT307" unlockedFormula="1"/>
    <ignoredError sqref="BI6 AX6 AM6:AU6 C6:N6" formula="1" unlockedFormula="1"/>
    <ignoredError sqref="J8 J10:J306" formulaRange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A306"/>
  <sheetViews>
    <sheetView workbookViewId="0">
      <pane xSplit="2" ySplit="6" topLeftCell="Q147" activePane="bottomRight" state="frozen"/>
      <selection pane="topRight" activeCell="C1" sqref="C1"/>
      <selection pane="bottomLeft" activeCell="A7" sqref="A7"/>
      <selection pane="bottomRight" activeCell="AE297" sqref="AE297"/>
    </sheetView>
  </sheetViews>
  <sheetFormatPr defaultRowHeight="13.2" x14ac:dyDescent="0.25"/>
  <cols>
    <col min="1" max="1" width="7.44140625" customWidth="1"/>
    <col min="2" max="2" width="28.6640625" customWidth="1"/>
    <col min="3" max="3" width="9.33203125" customWidth="1"/>
    <col min="4" max="8" width="8.33203125" customWidth="1"/>
    <col min="9" max="9" width="9.33203125" bestFit="1" customWidth="1"/>
    <col min="10" max="12" width="8.33203125" customWidth="1"/>
    <col min="13" max="15" width="9.33203125" customWidth="1"/>
    <col min="16" max="21" width="8.33203125" customWidth="1"/>
    <col min="22" max="22" width="9.33203125" customWidth="1"/>
    <col min="23" max="23" width="7.109375" customWidth="1"/>
    <col min="24" max="24" width="6.33203125" customWidth="1"/>
    <col min="25" max="25" width="8.33203125" customWidth="1"/>
    <col min="26" max="26" width="6.33203125" customWidth="1"/>
  </cols>
  <sheetData>
    <row r="3" spans="1:27" ht="16.2" thickBot="1" x14ac:dyDescent="0.35">
      <c r="A3" s="5"/>
    </row>
    <row r="4" spans="1:27" ht="47.25" customHeight="1" x14ac:dyDescent="0.3">
      <c r="A4" s="93"/>
      <c r="B4" s="99" t="s">
        <v>686</v>
      </c>
      <c r="C4" s="182" t="s">
        <v>656</v>
      </c>
      <c r="D4" s="183"/>
      <c r="E4" s="183"/>
      <c r="F4" s="183"/>
      <c r="G4" s="183"/>
      <c r="H4" s="183"/>
      <c r="I4" s="184"/>
      <c r="J4" s="182" t="s">
        <v>654</v>
      </c>
      <c r="K4" s="183"/>
      <c r="L4" s="184"/>
      <c r="M4" s="182" t="s">
        <v>655</v>
      </c>
      <c r="N4" s="183"/>
      <c r="O4" s="184"/>
      <c r="P4" s="116" t="s">
        <v>653</v>
      </c>
      <c r="Q4" s="185" t="s">
        <v>658</v>
      </c>
      <c r="R4" s="186"/>
      <c r="S4" s="186"/>
      <c r="T4" s="186"/>
      <c r="U4" s="186"/>
      <c r="V4" s="187"/>
      <c r="W4" s="185" t="s">
        <v>644</v>
      </c>
      <c r="X4" s="187"/>
      <c r="Y4" s="185" t="s">
        <v>624</v>
      </c>
      <c r="Z4" s="187"/>
      <c r="AA4" s="180" t="s">
        <v>594</v>
      </c>
    </row>
    <row r="5" spans="1:27" ht="102" customHeight="1" thickBot="1" x14ac:dyDescent="0.3">
      <c r="A5" s="94" t="s">
        <v>0</v>
      </c>
      <c r="B5" s="100" t="s">
        <v>646</v>
      </c>
      <c r="C5" s="117" t="s">
        <v>596</v>
      </c>
      <c r="D5" s="121" t="s">
        <v>651</v>
      </c>
      <c r="E5" s="118" t="s">
        <v>299</v>
      </c>
      <c r="F5" s="121" t="s">
        <v>652</v>
      </c>
      <c r="G5" s="118" t="s">
        <v>597</v>
      </c>
      <c r="H5" s="118" t="s">
        <v>598</v>
      </c>
      <c r="I5" s="119" t="s">
        <v>594</v>
      </c>
      <c r="J5" s="120" t="s">
        <v>638</v>
      </c>
      <c r="K5" s="121" t="s">
        <v>637</v>
      </c>
      <c r="L5" s="119" t="s">
        <v>594</v>
      </c>
      <c r="M5" s="120" t="s">
        <v>639</v>
      </c>
      <c r="N5" s="121" t="s">
        <v>606</v>
      </c>
      <c r="O5" s="119" t="s">
        <v>594</v>
      </c>
      <c r="P5" s="119" t="s">
        <v>594</v>
      </c>
      <c r="Q5" s="122" t="s">
        <v>635</v>
      </c>
      <c r="R5" s="123" t="s">
        <v>610</v>
      </c>
      <c r="S5" s="123" t="s">
        <v>640</v>
      </c>
      <c r="T5" s="123" t="s">
        <v>641</v>
      </c>
      <c r="U5" s="123" t="s">
        <v>642</v>
      </c>
      <c r="V5" s="124" t="s">
        <v>594</v>
      </c>
      <c r="W5" s="125" t="s">
        <v>622</v>
      </c>
      <c r="X5" s="126" t="s">
        <v>643</v>
      </c>
      <c r="Y5" s="125" t="s">
        <v>622</v>
      </c>
      <c r="Z5" s="126" t="s">
        <v>643</v>
      </c>
      <c r="AA5" s="181"/>
    </row>
    <row r="6" spans="1:27" ht="13.8" thickBot="1" x14ac:dyDescent="0.3">
      <c r="A6" s="97"/>
      <c r="B6" s="98" t="s">
        <v>594</v>
      </c>
      <c r="C6" s="127">
        <v>0.29916799999999999</v>
      </c>
      <c r="D6" s="128">
        <v>5.3433000000000001E-2</v>
      </c>
      <c r="E6" s="128">
        <v>1.5956000000000001E-2</v>
      </c>
      <c r="F6" s="128">
        <v>1.1167E-2</v>
      </c>
      <c r="G6" s="128">
        <v>1.9945000000000001E-2</v>
      </c>
      <c r="H6" s="128">
        <v>9.972E-3</v>
      </c>
      <c r="I6" s="129">
        <f>SUM(C6:H6)</f>
        <v>0.40964099999999998</v>
      </c>
      <c r="J6" s="127">
        <v>3.9889000000000001E-2</v>
      </c>
      <c r="K6" s="128">
        <v>3.9889000000000001E-2</v>
      </c>
      <c r="L6" s="129">
        <f>SUM(J6:K6)</f>
        <v>7.9778000000000002E-2</v>
      </c>
      <c r="M6" s="127">
        <v>0.189474</v>
      </c>
      <c r="N6" s="128">
        <v>0.111689</v>
      </c>
      <c r="O6" s="129">
        <f>SUM(M6:N6)</f>
        <v>0.30116300000000001</v>
      </c>
      <c r="P6" s="130">
        <v>5.9833999999999998E-2</v>
      </c>
      <c r="Q6" s="131">
        <v>9.972E-3</v>
      </c>
      <c r="R6" s="132">
        <v>2.9916999999999999E-2</v>
      </c>
      <c r="S6" s="132">
        <v>3.9889000000000001E-2</v>
      </c>
      <c r="T6" s="132">
        <v>3.9889000000000001E-2</v>
      </c>
      <c r="U6" s="132">
        <v>2.9916999999999999E-2</v>
      </c>
      <c r="V6" s="129">
        <f>SUM(Q6:U6)</f>
        <v>0.14958399999999999</v>
      </c>
      <c r="W6" s="133" t="s">
        <v>645</v>
      </c>
      <c r="X6" s="134" t="s">
        <v>645</v>
      </c>
      <c r="Y6" s="133" t="s">
        <v>645</v>
      </c>
      <c r="Z6" s="134" t="s">
        <v>645</v>
      </c>
      <c r="AA6" s="181"/>
    </row>
    <row r="7" spans="1:27" x14ac:dyDescent="0.25">
      <c r="A7" s="95" t="s">
        <v>498</v>
      </c>
      <c r="B7" s="8" t="s">
        <v>199</v>
      </c>
      <c r="C7" s="80">
        <f>'Verdeling Gemeentefonds 2024'!D7/'Verdeling Gemeentefonds 2024'!$BS7</f>
        <v>0</v>
      </c>
      <c r="D7" s="81">
        <f>'Verdeling Gemeentefonds 2024'!E7/'Verdeling Gemeentefonds 2024'!$BS7</f>
        <v>0.47794441138604798</v>
      </c>
      <c r="E7" s="81">
        <f>'Verdeling Gemeentefonds 2024'!F7/'Verdeling Gemeentefonds 2024'!$BS7</f>
        <v>0</v>
      </c>
      <c r="F7" s="81">
        <f>'Verdeling Gemeentefonds 2024'!G7/'Verdeling Gemeentefonds 2024'!$BS7</f>
        <v>0</v>
      </c>
      <c r="G7" s="81">
        <f>'Verdeling Gemeentefonds 2024'!H7/'Verdeling Gemeentefonds 2024'!$BS7</f>
        <v>0</v>
      </c>
      <c r="H7" s="81">
        <f>'Verdeling Gemeentefonds 2024'!I7/'Verdeling Gemeentefonds 2024'!$BS7</f>
        <v>0</v>
      </c>
      <c r="I7" s="85">
        <f>'Verdeling Gemeentefonds 2024'!J7/'Verdeling Gemeentefonds 2024'!$BS7</f>
        <v>0.47794441138604798</v>
      </c>
      <c r="J7" s="80">
        <f>'Verdeling Gemeentefonds 2024'!N7/'Verdeling Gemeentefonds 2024'!$BS7</f>
        <v>3.6123688006393567E-2</v>
      </c>
      <c r="K7" s="81">
        <f>'Verdeling Gemeentefonds 2024'!S7/'Verdeling Gemeentefonds 2024'!$BS7</f>
        <v>4.4691044872084223E-2</v>
      </c>
      <c r="L7" s="83">
        <f>'Verdeling Gemeentefonds 2024'!T7/'Verdeling Gemeentefonds 2024'!$BS7</f>
        <v>8.0814732878477791E-2</v>
      </c>
      <c r="M7" s="79">
        <f>'Verdeling Gemeentefonds 2024'!Z7/'Verdeling Gemeentefonds 2024'!$BS7</f>
        <v>0.16577059492539448</v>
      </c>
      <c r="N7" s="82">
        <f>'Verdeling Gemeentefonds 2024'!AE7/'Verdeling Gemeentefonds 2024'!$BS7</f>
        <v>0.10839839982863608</v>
      </c>
      <c r="O7" s="84">
        <f>'Verdeling Gemeentefonds 2024'!AF7/'Verdeling Gemeentefonds 2024'!$BS7</f>
        <v>0.27416899475403056</v>
      </c>
      <c r="P7" s="89">
        <f>'Verdeling Gemeentefonds 2024'!AK7/'Verdeling Gemeentefonds 2024'!$BS7</f>
        <v>1.9273869941112277E-2</v>
      </c>
      <c r="Q7" s="90">
        <f>'Verdeling Gemeentefonds 2024'!AO7/'Verdeling Gemeentefonds 2024'!$BS7</f>
        <v>8.9424431350673701E-3</v>
      </c>
      <c r="R7" s="91">
        <f>'Verdeling Gemeentefonds 2024'!AR7/'Verdeling Gemeentefonds 2024'!$BS7</f>
        <v>2.2980499745554432E-2</v>
      </c>
      <c r="S7" s="91">
        <f>'Verdeling Gemeentefonds 2024'!AU7/'Verdeling Gemeentefonds 2024'!$BS7</f>
        <v>4.050755504385118E-2</v>
      </c>
      <c r="T7" s="91">
        <f>'Verdeling Gemeentefonds 2024'!AX7/'Verdeling Gemeentefonds 2024'!$BS7</f>
        <v>4.6572798957456849E-2</v>
      </c>
      <c r="U7" s="91">
        <f>'Verdeling Gemeentefonds 2024'!BA7/'Verdeling Gemeentefonds 2024'!$BS7</f>
        <v>2.7018682865462919E-2</v>
      </c>
      <c r="V7" s="85">
        <f>'Verdeling Gemeentefonds 2024'!BB7/'Verdeling Gemeentefonds 2024'!$BS7</f>
        <v>0.14602197974739275</v>
      </c>
      <c r="W7" s="79">
        <f>'Verdeling Gemeentefonds 2024'!BI7/'Verdeling Gemeentefonds 2024'!$BS7</f>
        <v>-3.0335764568770543E-4</v>
      </c>
      <c r="X7" s="87">
        <f>'Verdeling Gemeentefonds 2024'!BF7/'Verdeling Gemeentefonds 2024'!$BS7</f>
        <v>0</v>
      </c>
      <c r="Y7" s="79">
        <f>'Verdeling Gemeentefonds 2024'!BL7/'Verdeling Gemeentefonds 2024'!$BS7</f>
        <v>0</v>
      </c>
      <c r="Z7" s="87">
        <f>'Verdeling Gemeentefonds 2024'!BR7/'Verdeling Gemeentefonds 2024'!$BS7</f>
        <v>2.0793671541702668E-3</v>
      </c>
      <c r="AA7" s="96">
        <f>I7+L7+O7+P7+V7+SUM(W7:Z7)</f>
        <v>0.99999999821554386</v>
      </c>
    </row>
    <row r="8" spans="1:27" x14ac:dyDescent="0.25">
      <c r="A8" s="95">
        <v>44084</v>
      </c>
      <c r="B8" s="8" t="s">
        <v>225</v>
      </c>
      <c r="C8" s="79">
        <f>'Verdeling Gemeentefonds 2024'!D8/'Verdeling Gemeentefonds 2024'!$BS8</f>
        <v>0</v>
      </c>
      <c r="D8" s="82">
        <f>'Verdeling Gemeentefonds 2024'!E8/'Verdeling Gemeentefonds 2024'!$BS8</f>
        <v>0</v>
      </c>
      <c r="E8" s="82">
        <f>'Verdeling Gemeentefonds 2024'!F8/'Verdeling Gemeentefonds 2024'!$BS8</f>
        <v>0</v>
      </c>
      <c r="F8" s="82">
        <f>'Verdeling Gemeentefonds 2024'!G8/'Verdeling Gemeentefonds 2024'!$BS8</f>
        <v>0</v>
      </c>
      <c r="G8" s="82">
        <f>'Verdeling Gemeentefonds 2024'!H8/'Verdeling Gemeentefonds 2024'!$BS8</f>
        <v>0</v>
      </c>
      <c r="H8" s="82">
        <f>'Verdeling Gemeentefonds 2024'!I8/'Verdeling Gemeentefonds 2024'!$BS8</f>
        <v>0</v>
      </c>
      <c r="I8" s="86">
        <f>'Verdeling Gemeentefonds 2024'!J8/'Verdeling Gemeentefonds 2024'!$BS8</f>
        <v>0</v>
      </c>
      <c r="J8" s="80">
        <f>'Verdeling Gemeentefonds 2024'!N8/'Verdeling Gemeentefonds 2024'!$BS8</f>
        <v>6.987590826674589E-2</v>
      </c>
      <c r="K8" s="82">
        <f>'Verdeling Gemeentefonds 2024'!S8/'Verdeling Gemeentefonds 2024'!$BS8</f>
        <v>3.3986150924483732E-2</v>
      </c>
      <c r="L8" s="86">
        <f>'Verdeling Gemeentefonds 2024'!T8/'Verdeling Gemeentefonds 2024'!$BS8</f>
        <v>0.10386205919122961</v>
      </c>
      <c r="M8" s="79">
        <f>'Verdeling Gemeentefonds 2024'!Z8/'Verdeling Gemeentefonds 2024'!$BS8</f>
        <v>0.29661227327538381</v>
      </c>
      <c r="N8" s="82">
        <f>'Verdeling Gemeentefonds 2024'!AE8/'Verdeling Gemeentefonds 2024'!$BS8</f>
        <v>0.22246111381904002</v>
      </c>
      <c r="O8" s="84">
        <f>'Verdeling Gemeentefonds 2024'!AF8/'Verdeling Gemeentefonds 2024'!$BS8</f>
        <v>0.51907338709442385</v>
      </c>
      <c r="P8" s="89">
        <f>'Verdeling Gemeentefonds 2024'!AK8/'Verdeling Gemeentefonds 2024'!$BS8</f>
        <v>0.24534158554421326</v>
      </c>
      <c r="Q8" s="92">
        <f>'Verdeling Gemeentefonds 2024'!AO8/'Verdeling Gemeentefonds 2024'!$BS8</f>
        <v>1.266118805744003E-2</v>
      </c>
      <c r="R8" s="88">
        <f>'Verdeling Gemeentefonds 2024'!AR8/'Verdeling Gemeentefonds 2024'!$BS8</f>
        <v>4.4340401693508669E-2</v>
      </c>
      <c r="S8" s="88">
        <f>'Verdeling Gemeentefonds 2024'!AU8/'Verdeling Gemeentefonds 2024'!$BS8</f>
        <v>3.3380731718728601E-2</v>
      </c>
      <c r="T8" s="88">
        <f>'Verdeling Gemeentefonds 2024'!AX8/'Verdeling Gemeentefonds 2024'!$BS8</f>
        <v>2.8344196972852651E-2</v>
      </c>
      <c r="U8" s="88">
        <f>'Verdeling Gemeentefonds 2024'!BA8/'Verdeling Gemeentefonds 2024'!$BS8</f>
        <v>1.0947162175609251E-2</v>
      </c>
      <c r="V8" s="86">
        <f>'Verdeling Gemeentefonds 2024'!BB8/'Verdeling Gemeentefonds 2024'!$BS8</f>
        <v>0.12967368061813922</v>
      </c>
      <c r="W8" s="79">
        <f>'Verdeling Gemeentefonds 2024'!BI8/'Verdeling Gemeentefonds 2024'!$BS8</f>
        <v>-3.0103500028305152E-5</v>
      </c>
      <c r="X8" s="87">
        <f>'Verdeling Gemeentefonds 2024'!BF8/'Verdeling Gemeentefonds 2024'!$BS8</f>
        <v>0</v>
      </c>
      <c r="Y8" s="79">
        <f>'Verdeling Gemeentefonds 2024'!BL8/'Verdeling Gemeentefonds 2024'!$BS8</f>
        <v>0</v>
      </c>
      <c r="Z8" s="87">
        <f>'Verdeling Gemeentefonds 2024'!BR8/'Verdeling Gemeentefonds 2024'!$BS8</f>
        <v>2.0793671080925852E-3</v>
      </c>
      <c r="AA8" s="96">
        <f t="shared" ref="AA8:AA71" si="0">I8+L8+O8+P8+V8+SUM(W8:Z8)</f>
        <v>0.99999997605607016</v>
      </c>
    </row>
    <row r="9" spans="1:27" x14ac:dyDescent="0.25">
      <c r="A9" s="95" t="s">
        <v>404</v>
      </c>
      <c r="B9" s="8" t="s">
        <v>105</v>
      </c>
      <c r="C9" s="79">
        <f>'Verdeling Gemeentefonds 2024'!D9/'Verdeling Gemeentefonds 2024'!$BS9</f>
        <v>0</v>
      </c>
      <c r="D9" s="82">
        <f>'Verdeling Gemeentefonds 2024'!E9/'Verdeling Gemeentefonds 2024'!$BS9</f>
        <v>0</v>
      </c>
      <c r="E9" s="82">
        <f>'Verdeling Gemeentefonds 2024'!F9/'Verdeling Gemeentefonds 2024'!$BS9</f>
        <v>0</v>
      </c>
      <c r="F9" s="82">
        <f>'Verdeling Gemeentefonds 2024'!G9/'Verdeling Gemeentefonds 2024'!$BS9</f>
        <v>0</v>
      </c>
      <c r="G9" s="82">
        <f>'Verdeling Gemeentefonds 2024'!H9/'Verdeling Gemeentefonds 2024'!$BS9</f>
        <v>0.24924964932942575</v>
      </c>
      <c r="H9" s="82">
        <f>'Verdeling Gemeentefonds 2024'!I9/'Verdeling Gemeentefonds 2024'!$BS9</f>
        <v>0</v>
      </c>
      <c r="I9" s="86">
        <f>'Verdeling Gemeentefonds 2024'!J9/'Verdeling Gemeentefonds 2024'!$BS9</f>
        <v>0.24924964932942575</v>
      </c>
      <c r="J9" s="80">
        <f>'Verdeling Gemeentefonds 2024'!N9/'Verdeling Gemeentefonds 2024'!$BS9</f>
        <v>4.8124297671627812E-2</v>
      </c>
      <c r="K9" s="82">
        <f>'Verdeling Gemeentefonds 2024'!S9/'Verdeling Gemeentefonds 2024'!$BS9</f>
        <v>7.7933466056254272E-2</v>
      </c>
      <c r="L9" s="86">
        <f>'Verdeling Gemeentefonds 2024'!T9/'Verdeling Gemeentefonds 2024'!$BS9</f>
        <v>0.12605776372788211</v>
      </c>
      <c r="M9" s="79">
        <f>'Verdeling Gemeentefonds 2024'!Z9/'Verdeling Gemeentefonds 2024'!$BS9</f>
        <v>0.22955711935976686</v>
      </c>
      <c r="N9" s="82">
        <f>'Verdeling Gemeentefonds 2024'!AE9/'Verdeling Gemeentefonds 2024'!$BS9</f>
        <v>0.1675361606563692</v>
      </c>
      <c r="O9" s="84">
        <f>'Verdeling Gemeentefonds 2024'!AF9/'Verdeling Gemeentefonds 2024'!$BS9</f>
        <v>0.39709328001613609</v>
      </c>
      <c r="P9" s="89">
        <f>'Verdeling Gemeentefonds 2024'!AK9/'Verdeling Gemeentefonds 2024'!$BS9</f>
        <v>8.0127787310177542E-2</v>
      </c>
      <c r="Q9" s="92">
        <f>'Verdeling Gemeentefonds 2024'!AO9/'Verdeling Gemeentefonds 2024'!$BS9</f>
        <v>1.1888969751642461E-2</v>
      </c>
      <c r="R9" s="88">
        <f>'Verdeling Gemeentefonds 2024'!AR9/'Verdeling Gemeentefonds 2024'!$BS9</f>
        <v>2.7270769408836118E-2</v>
      </c>
      <c r="S9" s="88">
        <f>'Verdeling Gemeentefonds 2024'!AU9/'Verdeling Gemeentefonds 2024'!$BS9</f>
        <v>3.8641821899781326E-2</v>
      </c>
      <c r="T9" s="88">
        <f>'Verdeling Gemeentefonds 2024'!AX9/'Verdeling Gemeentefonds 2024'!$BS9</f>
        <v>4.7815988134770927E-2</v>
      </c>
      <c r="U9" s="88">
        <f>'Verdeling Gemeentefonds 2024'!BA9/'Verdeling Gemeentefonds 2024'!$BS9</f>
        <v>2.0063369805258403E-2</v>
      </c>
      <c r="V9" s="86">
        <f>'Verdeling Gemeentefonds 2024'!BB9/'Verdeling Gemeentefonds 2024'!$BS9</f>
        <v>0.14568091900028926</v>
      </c>
      <c r="W9" s="79">
        <f>'Verdeling Gemeentefonds 2024'!BI9/'Verdeling Gemeentefonds 2024'!$BS9</f>
        <v>-2.8878221442056937E-4</v>
      </c>
      <c r="X9" s="87">
        <f>'Verdeling Gemeentefonds 2024'!BF9/'Verdeling Gemeentefonds 2024'!$BS9</f>
        <v>0</v>
      </c>
      <c r="Y9" s="79">
        <f>'Verdeling Gemeentefonds 2024'!BL9/'Verdeling Gemeentefonds 2024'!$BS9</f>
        <v>0</v>
      </c>
      <c r="Z9" s="87">
        <f>'Verdeling Gemeentefonds 2024'!BR9/'Verdeling Gemeentefonds 2024'!$BS9</f>
        <v>2.0793671252237497E-3</v>
      </c>
      <c r="AA9" s="96">
        <f t="shared" si="0"/>
        <v>0.99999998429471393</v>
      </c>
    </row>
    <row r="10" spans="1:27" x14ac:dyDescent="0.25">
      <c r="A10" s="95" t="s">
        <v>301</v>
      </c>
      <c r="B10" s="8" t="s">
        <v>2</v>
      </c>
      <c r="C10" s="79">
        <f>'Verdeling Gemeentefonds 2024'!D10/'Verdeling Gemeentefonds 2024'!$BS10</f>
        <v>0</v>
      </c>
      <c r="D10" s="82">
        <f>'Verdeling Gemeentefonds 2024'!E10/'Verdeling Gemeentefonds 2024'!$BS10</f>
        <v>0</v>
      </c>
      <c r="E10" s="82">
        <f>'Verdeling Gemeentefonds 2024'!F10/'Verdeling Gemeentefonds 2024'!$BS10</f>
        <v>0</v>
      </c>
      <c r="F10" s="82">
        <f>'Verdeling Gemeentefonds 2024'!G10/'Verdeling Gemeentefonds 2024'!$BS10</f>
        <v>0</v>
      </c>
      <c r="G10" s="82">
        <f>'Verdeling Gemeentefonds 2024'!H10/'Verdeling Gemeentefonds 2024'!$BS10</f>
        <v>0</v>
      </c>
      <c r="H10" s="82">
        <f>'Verdeling Gemeentefonds 2024'!I10/'Verdeling Gemeentefonds 2024'!$BS10</f>
        <v>0</v>
      </c>
      <c r="I10" s="86">
        <f>'Verdeling Gemeentefonds 2024'!J10/'Verdeling Gemeentefonds 2024'!$BS10</f>
        <v>0</v>
      </c>
      <c r="J10" s="80">
        <f>'Verdeling Gemeentefonds 2024'!N10/'Verdeling Gemeentefonds 2024'!$BS10</f>
        <v>0.17281392721459235</v>
      </c>
      <c r="K10" s="82">
        <f>'Verdeling Gemeentefonds 2024'!S10/'Verdeling Gemeentefonds 2024'!$BS10</f>
        <v>5.5092131788909773E-3</v>
      </c>
      <c r="L10" s="86">
        <f>'Verdeling Gemeentefonds 2024'!T10/'Verdeling Gemeentefonds 2024'!$BS10</f>
        <v>0.17832314039348335</v>
      </c>
      <c r="M10" s="79">
        <f>'Verdeling Gemeentefonds 2024'!Z10/'Verdeling Gemeentefonds 2024'!$BS10</f>
        <v>0.39531241705863801</v>
      </c>
      <c r="N10" s="82">
        <f>'Verdeling Gemeentefonds 2024'!AE10/'Verdeling Gemeentefonds 2024'!$BS10</f>
        <v>0.210315147558571</v>
      </c>
      <c r="O10" s="84">
        <f>'Verdeling Gemeentefonds 2024'!AF10/'Verdeling Gemeentefonds 2024'!$BS10</f>
        <v>0.60562756461720901</v>
      </c>
      <c r="P10" s="89">
        <f>'Verdeling Gemeentefonds 2024'!AK10/'Verdeling Gemeentefonds 2024'!$BS10</f>
        <v>3.996149554788278E-2</v>
      </c>
      <c r="Q10" s="92">
        <f>'Verdeling Gemeentefonds 2024'!AO10/'Verdeling Gemeentefonds 2024'!$BS10</f>
        <v>1.6645184171981086E-2</v>
      </c>
      <c r="R10" s="88">
        <f>'Verdeling Gemeentefonds 2024'!AR10/'Verdeling Gemeentefonds 2024'!$BS10</f>
        <v>2.1010083682269174E-2</v>
      </c>
      <c r="S10" s="88">
        <f>'Verdeling Gemeentefonds 2024'!AU10/'Verdeling Gemeentefonds 2024'!$BS10</f>
        <v>6.9186012474840755E-2</v>
      </c>
      <c r="T10" s="88">
        <f>'Verdeling Gemeentefonds 2024'!AX10/'Verdeling Gemeentefonds 2024'!$BS10</f>
        <v>3.8110099718252369E-2</v>
      </c>
      <c r="U10" s="88">
        <f>'Verdeling Gemeentefonds 2024'!BA10/'Verdeling Gemeentefonds 2024'!$BS10</f>
        <v>3.6343777225387612E-2</v>
      </c>
      <c r="V10" s="86">
        <f>'Verdeling Gemeentefonds 2024'!BB10/'Verdeling Gemeentefonds 2024'!$BS10</f>
        <v>0.18129515727273102</v>
      </c>
      <c r="W10" s="79">
        <f>'Verdeling Gemeentefonds 2024'!BI10/'Verdeling Gemeentefonds 2024'!$BS10</f>
        <v>-1.8174625280747606E-4</v>
      </c>
      <c r="X10" s="87">
        <f>'Verdeling Gemeentefonds 2024'!BF10/'Verdeling Gemeentefonds 2024'!$BS10</f>
        <v>0</v>
      </c>
      <c r="Y10" s="79">
        <f>'Verdeling Gemeentefonds 2024'!BL10/'Verdeling Gemeentefonds 2024'!$BS10</f>
        <v>-5.0251280578924758E-3</v>
      </c>
      <c r="Z10" s="87">
        <f>'Verdeling Gemeentefonds 2024'!BR10/'Verdeling Gemeentefonds 2024'!$BS10</f>
        <v>0</v>
      </c>
      <c r="AA10" s="96">
        <f t="shared" si="0"/>
        <v>1.0000004835206062</v>
      </c>
    </row>
    <row r="11" spans="1:27" x14ac:dyDescent="0.25">
      <c r="A11" s="95" t="s">
        <v>403</v>
      </c>
      <c r="B11" s="8" t="s">
        <v>104</v>
      </c>
      <c r="C11" s="79">
        <f>'Verdeling Gemeentefonds 2024'!D11/'Verdeling Gemeentefonds 2024'!$BS11</f>
        <v>0</v>
      </c>
      <c r="D11" s="82">
        <f>'Verdeling Gemeentefonds 2024'!E11/'Verdeling Gemeentefonds 2024'!$BS11</f>
        <v>0</v>
      </c>
      <c r="E11" s="82">
        <f>'Verdeling Gemeentefonds 2024'!F11/'Verdeling Gemeentefonds 2024'!$BS11</f>
        <v>0</v>
      </c>
      <c r="F11" s="82">
        <f>'Verdeling Gemeentefonds 2024'!G11/'Verdeling Gemeentefonds 2024'!$BS11</f>
        <v>0</v>
      </c>
      <c r="G11" s="82">
        <f>'Verdeling Gemeentefonds 2024'!H11/'Verdeling Gemeentefonds 2024'!$BS11</f>
        <v>0</v>
      </c>
      <c r="H11" s="82">
        <f>'Verdeling Gemeentefonds 2024'!I11/'Verdeling Gemeentefonds 2024'!$BS11</f>
        <v>0</v>
      </c>
      <c r="I11" s="86">
        <f>'Verdeling Gemeentefonds 2024'!J11/'Verdeling Gemeentefonds 2024'!$BS11</f>
        <v>0</v>
      </c>
      <c r="J11" s="80">
        <f>'Verdeling Gemeentefonds 2024'!N11/'Verdeling Gemeentefonds 2024'!$BS11</f>
        <v>4.7996741478246306E-2</v>
      </c>
      <c r="K11" s="82">
        <f>'Verdeling Gemeentefonds 2024'!S11/'Verdeling Gemeentefonds 2024'!$BS11</f>
        <v>7.7867088240116339E-3</v>
      </c>
      <c r="L11" s="86">
        <f>'Verdeling Gemeentefonds 2024'!T11/'Verdeling Gemeentefonds 2024'!$BS11</f>
        <v>5.5783450302257946E-2</v>
      </c>
      <c r="M11" s="79">
        <f>'Verdeling Gemeentefonds 2024'!Z11/'Verdeling Gemeentefonds 2024'!$BS11</f>
        <v>0.38046007308519203</v>
      </c>
      <c r="N11" s="82">
        <f>'Verdeling Gemeentefonds 2024'!AE11/'Verdeling Gemeentefonds 2024'!$BS11</f>
        <v>0.35563200311105736</v>
      </c>
      <c r="O11" s="84">
        <f>'Verdeling Gemeentefonds 2024'!AF11/'Verdeling Gemeentefonds 2024'!$BS11</f>
        <v>0.73609207619624939</v>
      </c>
      <c r="P11" s="89">
        <f>'Verdeling Gemeentefonds 2024'!AK11/'Verdeling Gemeentefonds 2024'!$BS11</f>
        <v>8.6764420867967582E-2</v>
      </c>
      <c r="Q11" s="92">
        <f>'Verdeling Gemeentefonds 2024'!AO11/'Verdeling Gemeentefonds 2024'!$BS11</f>
        <v>1.4322675042644653E-2</v>
      </c>
      <c r="R11" s="88">
        <f>'Verdeling Gemeentefonds 2024'!AR11/'Verdeling Gemeentefonds 2024'!$BS11</f>
        <v>3.1212362381337622E-2</v>
      </c>
      <c r="S11" s="88">
        <f>'Verdeling Gemeentefonds 2024'!AU11/'Verdeling Gemeentefonds 2024'!$BS11</f>
        <v>4.3587191009556069E-2</v>
      </c>
      <c r="T11" s="88">
        <f>'Verdeling Gemeentefonds 2024'!AX11/'Verdeling Gemeentefonds 2024'!$BS11</f>
        <v>2.0646724678108963E-2</v>
      </c>
      <c r="U11" s="88">
        <f>'Verdeling Gemeentefonds 2024'!BA11/'Verdeling Gemeentefonds 2024'!$BS11</f>
        <v>9.7485444429023169E-3</v>
      </c>
      <c r="V11" s="86">
        <f>'Verdeling Gemeentefonds 2024'!BB11/'Verdeling Gemeentefonds 2024'!$BS11</f>
        <v>0.11951749755454961</v>
      </c>
      <c r="W11" s="79">
        <f>'Verdeling Gemeentefonds 2024'!BI11/'Verdeling Gemeentefonds 2024'!$BS11</f>
        <v>-2.3683602866349807E-4</v>
      </c>
      <c r="X11" s="87">
        <f>'Verdeling Gemeentefonds 2024'!BF11/'Verdeling Gemeentefonds 2024'!$BS11</f>
        <v>0</v>
      </c>
      <c r="Y11" s="79">
        <f>'Verdeling Gemeentefonds 2024'!BL11/'Verdeling Gemeentefonds 2024'!$BS11</f>
        <v>0</v>
      </c>
      <c r="Z11" s="87">
        <f>'Verdeling Gemeentefonds 2024'!BR11/'Verdeling Gemeentefonds 2024'!$BS11</f>
        <v>2.0793671079766965E-3</v>
      </c>
      <c r="AA11" s="96">
        <f t="shared" si="0"/>
        <v>0.99999997600033774</v>
      </c>
    </row>
    <row r="12" spans="1:27" x14ac:dyDescent="0.25">
      <c r="A12" s="95" t="s">
        <v>581</v>
      </c>
      <c r="B12" s="8" t="s">
        <v>284</v>
      </c>
      <c r="C12" s="79">
        <f>'Verdeling Gemeentefonds 2024'!D12/'Verdeling Gemeentefonds 2024'!$BS12</f>
        <v>0</v>
      </c>
      <c r="D12" s="82">
        <f>'Verdeling Gemeentefonds 2024'!E12/'Verdeling Gemeentefonds 2024'!$BS12</f>
        <v>0</v>
      </c>
      <c r="E12" s="82">
        <f>'Verdeling Gemeentefonds 2024'!F12/'Verdeling Gemeentefonds 2024'!$BS12</f>
        <v>0</v>
      </c>
      <c r="F12" s="82">
        <f>'Verdeling Gemeentefonds 2024'!G12/'Verdeling Gemeentefonds 2024'!$BS12</f>
        <v>0</v>
      </c>
      <c r="G12" s="82">
        <f>'Verdeling Gemeentefonds 2024'!H12/'Verdeling Gemeentefonds 2024'!$BS12</f>
        <v>0</v>
      </c>
      <c r="H12" s="82">
        <f>'Verdeling Gemeentefonds 2024'!I12/'Verdeling Gemeentefonds 2024'!$BS12</f>
        <v>0</v>
      </c>
      <c r="I12" s="86">
        <f>'Verdeling Gemeentefonds 2024'!J12/'Verdeling Gemeentefonds 2024'!$BS12</f>
        <v>0</v>
      </c>
      <c r="J12" s="80">
        <f>'Verdeling Gemeentefonds 2024'!N12/'Verdeling Gemeentefonds 2024'!$BS12</f>
        <v>8.0541524917850077E-2</v>
      </c>
      <c r="K12" s="82">
        <f>'Verdeling Gemeentefonds 2024'!S12/'Verdeling Gemeentefonds 2024'!$BS12</f>
        <v>5.8340229626790722E-3</v>
      </c>
      <c r="L12" s="86">
        <f>'Verdeling Gemeentefonds 2024'!T12/'Verdeling Gemeentefonds 2024'!$BS12</f>
        <v>8.637554788052916E-2</v>
      </c>
      <c r="M12" s="79">
        <f>'Verdeling Gemeentefonds 2024'!Z12/'Verdeling Gemeentefonds 2024'!$BS12</f>
        <v>0.36536861885605093</v>
      </c>
      <c r="N12" s="82">
        <f>'Verdeling Gemeentefonds 2024'!AE12/'Verdeling Gemeentefonds 2024'!$BS12</f>
        <v>0.23344888881690837</v>
      </c>
      <c r="O12" s="84">
        <f>'Verdeling Gemeentefonds 2024'!AF12/'Verdeling Gemeentefonds 2024'!$BS12</f>
        <v>0.59881750767295927</v>
      </c>
      <c r="P12" s="89">
        <f>'Verdeling Gemeentefonds 2024'!AK12/'Verdeling Gemeentefonds 2024'!$BS12</f>
        <v>0.15331935617564191</v>
      </c>
      <c r="Q12" s="92">
        <f>'Verdeling Gemeentefonds 2024'!AO12/'Verdeling Gemeentefonds 2024'!$BS12</f>
        <v>1.9800602644000985E-2</v>
      </c>
      <c r="R12" s="88">
        <f>'Verdeling Gemeentefonds 2024'!AR12/'Verdeling Gemeentefonds 2024'!$BS12</f>
        <v>1.9710025013270478E-2</v>
      </c>
      <c r="S12" s="88">
        <f>'Verdeling Gemeentefonds 2024'!AU12/'Verdeling Gemeentefonds 2024'!$BS12</f>
        <v>5.9727329874522943E-2</v>
      </c>
      <c r="T12" s="88">
        <f>'Verdeling Gemeentefonds 2024'!AX12/'Verdeling Gemeentefonds 2024'!$BS12</f>
        <v>4.3754540933709542E-2</v>
      </c>
      <c r="U12" s="88">
        <f>'Verdeling Gemeentefonds 2024'!BA12/'Verdeling Gemeentefonds 2024'!$BS12</f>
        <v>1.6668619082031346E-2</v>
      </c>
      <c r="V12" s="86">
        <f>'Verdeling Gemeentefonds 2024'!BB12/'Verdeling Gemeentefonds 2024'!$BS12</f>
        <v>0.15966111754753529</v>
      </c>
      <c r="W12" s="79">
        <f>'Verdeling Gemeentefonds 2024'!BI12/'Verdeling Gemeentefonds 2024'!$BS12</f>
        <v>-2.5279595892542436E-4</v>
      </c>
      <c r="X12" s="87">
        <f>'Verdeling Gemeentefonds 2024'!BF12/'Verdeling Gemeentefonds 2024'!$BS12</f>
        <v>0</v>
      </c>
      <c r="Y12" s="79">
        <f>'Verdeling Gemeentefonds 2024'!BL12/'Verdeling Gemeentefonds 2024'!$BS12</f>
        <v>0</v>
      </c>
      <c r="Z12" s="87">
        <f>'Verdeling Gemeentefonds 2024'!BR12/'Verdeling Gemeentefonds 2024'!$BS12</f>
        <v>2.079367367241851E-3</v>
      </c>
      <c r="AA12" s="96">
        <f t="shared" si="0"/>
        <v>1.0000001006849819</v>
      </c>
    </row>
    <row r="13" spans="1:27" x14ac:dyDescent="0.25">
      <c r="A13" s="95" t="s">
        <v>493</v>
      </c>
      <c r="B13" s="8" t="s">
        <v>194</v>
      </c>
      <c r="C13" s="79">
        <f>'Verdeling Gemeentefonds 2024'!D13/'Verdeling Gemeentefonds 2024'!$BS13</f>
        <v>0</v>
      </c>
      <c r="D13" s="82">
        <f>'Verdeling Gemeentefonds 2024'!E13/'Verdeling Gemeentefonds 2024'!$BS13</f>
        <v>0</v>
      </c>
      <c r="E13" s="82">
        <f>'Verdeling Gemeentefonds 2024'!F13/'Verdeling Gemeentefonds 2024'!$BS13</f>
        <v>0</v>
      </c>
      <c r="F13" s="82">
        <f>'Verdeling Gemeentefonds 2024'!G13/'Verdeling Gemeentefonds 2024'!$BS13</f>
        <v>0</v>
      </c>
      <c r="G13" s="82">
        <f>'Verdeling Gemeentefonds 2024'!H13/'Verdeling Gemeentefonds 2024'!$BS13</f>
        <v>0</v>
      </c>
      <c r="H13" s="82">
        <f>'Verdeling Gemeentefonds 2024'!I13/'Verdeling Gemeentefonds 2024'!$BS13</f>
        <v>0</v>
      </c>
      <c r="I13" s="86">
        <f>'Verdeling Gemeentefonds 2024'!J13/'Verdeling Gemeentefonds 2024'!$BS13</f>
        <v>0</v>
      </c>
      <c r="J13" s="80">
        <f>'Verdeling Gemeentefonds 2024'!N13/'Verdeling Gemeentefonds 2024'!$BS13</f>
        <v>2.1979394252928643E-2</v>
      </c>
      <c r="K13" s="82">
        <f>'Verdeling Gemeentefonds 2024'!S13/'Verdeling Gemeentefonds 2024'!$BS13</f>
        <v>2.391585461369665E-3</v>
      </c>
      <c r="L13" s="86">
        <f>'Verdeling Gemeentefonds 2024'!T13/'Verdeling Gemeentefonds 2024'!$BS13</f>
        <v>2.4370979714298309E-2</v>
      </c>
      <c r="M13" s="79">
        <f>'Verdeling Gemeentefonds 2024'!Z13/'Verdeling Gemeentefonds 2024'!$BS13</f>
        <v>0.20034307974696541</v>
      </c>
      <c r="N13" s="82">
        <f>'Verdeling Gemeentefonds 2024'!AE13/'Verdeling Gemeentefonds 2024'!$BS13</f>
        <v>0.12880110598818389</v>
      </c>
      <c r="O13" s="84">
        <f>'Verdeling Gemeentefonds 2024'!AF13/'Verdeling Gemeentefonds 2024'!$BS13</f>
        <v>0.32914418573514936</v>
      </c>
      <c r="P13" s="89">
        <f>'Verdeling Gemeentefonds 2024'!AK13/'Verdeling Gemeentefonds 2024'!$BS13</f>
        <v>0.54187547991402163</v>
      </c>
      <c r="Q13" s="92">
        <f>'Verdeling Gemeentefonds 2024'!AO13/'Verdeling Gemeentefonds 2024'!$BS13</f>
        <v>8.555071473407368E-3</v>
      </c>
      <c r="R13" s="88">
        <f>'Verdeling Gemeentefonds 2024'!AR13/'Verdeling Gemeentefonds 2024'!$BS13</f>
        <v>5.6919651553571537E-2</v>
      </c>
      <c r="S13" s="88">
        <f>'Verdeling Gemeentefonds 2024'!AU13/'Verdeling Gemeentefonds 2024'!$BS13</f>
        <v>2.0369494808877352E-2</v>
      </c>
      <c r="T13" s="88">
        <f>'Verdeling Gemeentefonds 2024'!AX13/'Verdeling Gemeentefonds 2024'!$BS13</f>
        <v>1.4785579166397651E-2</v>
      </c>
      <c r="U13" s="88">
        <f>'Verdeling Gemeentefonds 2024'!BA13/'Verdeling Gemeentefonds 2024'!$BS13</f>
        <v>2.2456031507753719E-3</v>
      </c>
      <c r="V13" s="86">
        <f>'Verdeling Gemeentefonds 2024'!BB13/'Verdeling Gemeentefonds 2024'!$BS13</f>
        <v>0.10287540015302928</v>
      </c>
      <c r="W13" s="79">
        <f>'Verdeling Gemeentefonds 2024'!BI13/'Verdeling Gemeentefonds 2024'!$BS13</f>
        <v>-3.4526748760640703E-4</v>
      </c>
      <c r="X13" s="87">
        <f>'Verdeling Gemeentefonds 2024'!BF13/'Verdeling Gemeentefonds 2024'!$BS13</f>
        <v>0</v>
      </c>
      <c r="Y13" s="79">
        <f>'Verdeling Gemeentefonds 2024'!BL13/'Verdeling Gemeentefonds 2024'!$BS13</f>
        <v>0</v>
      </c>
      <c r="Z13" s="87">
        <f>'Verdeling Gemeentefonds 2024'!BR13/'Verdeling Gemeentefonds 2024'!$BS13</f>
        <v>2.0793674604064755E-3</v>
      </c>
      <c r="AA13" s="96">
        <f t="shared" si="0"/>
        <v>1.0000001454892986</v>
      </c>
    </row>
    <row r="14" spans="1:27" x14ac:dyDescent="0.25">
      <c r="A14" s="95" t="s">
        <v>302</v>
      </c>
      <c r="B14" s="8" t="s">
        <v>3</v>
      </c>
      <c r="C14" s="79">
        <f>'Verdeling Gemeentefonds 2024'!D14/'Verdeling Gemeentefonds 2024'!$BS14</f>
        <v>0.75911158948261004</v>
      </c>
      <c r="D14" s="82">
        <f>'Verdeling Gemeentefonds 2024'!E14/'Verdeling Gemeentefonds 2024'!$BS14</f>
        <v>0</v>
      </c>
      <c r="E14" s="82">
        <f>'Verdeling Gemeentefonds 2024'!F14/'Verdeling Gemeentefonds 2024'!$BS14</f>
        <v>0</v>
      </c>
      <c r="F14" s="82">
        <f>'Verdeling Gemeentefonds 2024'!G14/'Verdeling Gemeentefonds 2024'!$BS14</f>
        <v>0</v>
      </c>
      <c r="G14" s="82">
        <f>'Verdeling Gemeentefonds 2024'!H14/'Verdeling Gemeentefonds 2024'!$BS14</f>
        <v>0</v>
      </c>
      <c r="H14" s="82">
        <f>'Verdeling Gemeentefonds 2024'!I14/'Verdeling Gemeentefonds 2024'!$BS14</f>
        <v>0</v>
      </c>
      <c r="I14" s="86">
        <f>'Verdeling Gemeentefonds 2024'!J14/'Verdeling Gemeentefonds 2024'!$BS14</f>
        <v>0.75911158948261004</v>
      </c>
      <c r="J14" s="80">
        <f>'Verdeling Gemeentefonds 2024'!N14/'Verdeling Gemeentefonds 2024'!$BS14</f>
        <v>1.4846236533674057E-2</v>
      </c>
      <c r="K14" s="82">
        <f>'Verdeling Gemeentefonds 2024'!S14/'Verdeling Gemeentefonds 2024'!$BS14</f>
        <v>1.8872376649470373E-2</v>
      </c>
      <c r="L14" s="86">
        <f>'Verdeling Gemeentefonds 2024'!T14/'Verdeling Gemeentefonds 2024'!$BS14</f>
        <v>3.3718613183144425E-2</v>
      </c>
      <c r="M14" s="79">
        <f>'Verdeling Gemeentefonds 2024'!Z14/'Verdeling Gemeentefonds 2024'!$BS14</f>
        <v>7.325390454475314E-2</v>
      </c>
      <c r="N14" s="82">
        <f>'Verdeling Gemeentefonds 2024'!AE14/'Verdeling Gemeentefonds 2024'!$BS14</f>
        <v>2.7663079898398571E-2</v>
      </c>
      <c r="O14" s="84">
        <f>'Verdeling Gemeentefonds 2024'!AF14/'Verdeling Gemeentefonds 2024'!$BS14</f>
        <v>0.10091698444315171</v>
      </c>
      <c r="P14" s="89">
        <f>'Verdeling Gemeentefonds 2024'!AK14/'Verdeling Gemeentefonds 2024'!$BS14</f>
        <v>1.1800457014399799E-3</v>
      </c>
      <c r="Q14" s="92">
        <f>'Verdeling Gemeentefonds 2024'!AO14/'Verdeling Gemeentefonds 2024'!$BS14</f>
        <v>5.5380483628031654E-3</v>
      </c>
      <c r="R14" s="88">
        <f>'Verdeling Gemeentefonds 2024'!AR14/'Verdeling Gemeentefonds 2024'!$BS14</f>
        <v>2.4856292094944821E-2</v>
      </c>
      <c r="S14" s="88">
        <f>'Verdeling Gemeentefonds 2024'!AU14/'Verdeling Gemeentefonds 2024'!$BS14</f>
        <v>2.7156927967529828E-2</v>
      </c>
      <c r="T14" s="88">
        <f>'Verdeling Gemeentefonds 2024'!AX14/'Verdeling Gemeentefonds 2024'!$BS14</f>
        <v>2.3310335617642612E-2</v>
      </c>
      <c r="U14" s="88">
        <f>'Verdeling Gemeentefonds 2024'!BA14/'Verdeling Gemeentefonds 2024'!$BS14</f>
        <v>2.2421058868560224E-2</v>
      </c>
      <c r="V14" s="86">
        <f>'Verdeling Gemeentefonds 2024'!BB14/'Verdeling Gemeentefonds 2024'!$BS14</f>
        <v>0.10328266291148065</v>
      </c>
      <c r="W14" s="79">
        <f>'Verdeling Gemeentefonds 2024'!BI14/'Verdeling Gemeentefonds 2024'!$BS14</f>
        <v>-2.8926242235573967E-4</v>
      </c>
      <c r="X14" s="87">
        <f>'Verdeling Gemeentefonds 2024'!BF14/'Verdeling Gemeentefonds 2024'!$BS14</f>
        <v>0</v>
      </c>
      <c r="Y14" s="79">
        <f>'Verdeling Gemeentefonds 2024'!BL14/'Verdeling Gemeentefonds 2024'!$BS14</f>
        <v>0</v>
      </c>
      <c r="Z14" s="87">
        <f>'Verdeling Gemeentefonds 2024'!BR14/'Verdeling Gemeentefonds 2024'!$BS14</f>
        <v>2.0793671588337902E-3</v>
      </c>
      <c r="AA14" s="96">
        <f t="shared" si="0"/>
        <v>1.0000000004583047</v>
      </c>
    </row>
    <row r="15" spans="1:27" x14ac:dyDescent="0.25">
      <c r="A15" s="95" t="s">
        <v>457</v>
      </c>
      <c r="B15" s="8" t="s">
        <v>158</v>
      </c>
      <c r="C15" s="79">
        <f>'Verdeling Gemeentefonds 2024'!D15/'Verdeling Gemeentefonds 2024'!$BS15</f>
        <v>0</v>
      </c>
      <c r="D15" s="82">
        <f>'Verdeling Gemeentefonds 2024'!E15/'Verdeling Gemeentefonds 2024'!$BS15</f>
        <v>0</v>
      </c>
      <c r="E15" s="82">
        <f>'Verdeling Gemeentefonds 2024'!F15/'Verdeling Gemeentefonds 2024'!$BS15</f>
        <v>0</v>
      </c>
      <c r="F15" s="82">
        <f>'Verdeling Gemeentefonds 2024'!G15/'Verdeling Gemeentefonds 2024'!$BS15</f>
        <v>0</v>
      </c>
      <c r="G15" s="82">
        <f>'Verdeling Gemeentefonds 2024'!H15/'Verdeling Gemeentefonds 2024'!$BS15</f>
        <v>0</v>
      </c>
      <c r="H15" s="82">
        <f>'Verdeling Gemeentefonds 2024'!I15/'Verdeling Gemeentefonds 2024'!$BS15</f>
        <v>0</v>
      </c>
      <c r="I15" s="86">
        <f>'Verdeling Gemeentefonds 2024'!J15/'Verdeling Gemeentefonds 2024'!$BS15</f>
        <v>0</v>
      </c>
      <c r="J15" s="80">
        <f>'Verdeling Gemeentefonds 2024'!N15/'Verdeling Gemeentefonds 2024'!$BS15</f>
        <v>6.0065969705384172E-2</v>
      </c>
      <c r="K15" s="82">
        <f>'Verdeling Gemeentefonds 2024'!S15/'Verdeling Gemeentefonds 2024'!$BS15</f>
        <v>2.9729297245639021E-2</v>
      </c>
      <c r="L15" s="86">
        <f>'Verdeling Gemeentefonds 2024'!T15/'Verdeling Gemeentefonds 2024'!$BS15</f>
        <v>8.9795266951023189E-2</v>
      </c>
      <c r="M15" s="79">
        <f>'Verdeling Gemeentefonds 2024'!Z15/'Verdeling Gemeentefonds 2024'!$BS15</f>
        <v>0.3431113493657415</v>
      </c>
      <c r="N15" s="82">
        <f>'Verdeling Gemeentefonds 2024'!AE15/'Verdeling Gemeentefonds 2024'!$BS15</f>
        <v>0.26471674843291432</v>
      </c>
      <c r="O15" s="84">
        <f>'Verdeling Gemeentefonds 2024'!AF15/'Verdeling Gemeentefonds 2024'!$BS15</f>
        <v>0.60782809779865576</v>
      </c>
      <c r="P15" s="89">
        <f>'Verdeling Gemeentefonds 2024'!AK15/'Verdeling Gemeentefonds 2024'!$BS15</f>
        <v>0.17058651742763523</v>
      </c>
      <c r="Q15" s="92">
        <f>'Verdeling Gemeentefonds 2024'!AO15/'Verdeling Gemeentefonds 2024'!$BS15</f>
        <v>1.5638398828171713E-2</v>
      </c>
      <c r="R15" s="88">
        <f>'Verdeling Gemeentefonds 2024'!AR15/'Verdeling Gemeentefonds 2024'!$BS15</f>
        <v>2.3920457158492333E-2</v>
      </c>
      <c r="S15" s="88">
        <f>'Verdeling Gemeentefonds 2024'!AU15/'Verdeling Gemeentefonds 2024'!$BS15</f>
        <v>3.0765326894985564E-2</v>
      </c>
      <c r="T15" s="88">
        <f>'Verdeling Gemeentefonds 2024'!AX15/'Verdeling Gemeentefonds 2024'!$BS15</f>
        <v>2.8123487782676839E-2</v>
      </c>
      <c r="U15" s="88">
        <f>'Verdeling Gemeentefonds 2024'!BA15/'Verdeling Gemeentefonds 2024'!$BS15</f>
        <v>3.1514317512100591E-2</v>
      </c>
      <c r="V15" s="86">
        <f>'Verdeling Gemeentefonds 2024'!BB15/'Verdeling Gemeentefonds 2024'!$BS15</f>
        <v>0.12996198817642704</v>
      </c>
      <c r="W15" s="79">
        <f>'Verdeling Gemeentefonds 2024'!BI15/'Verdeling Gemeentefonds 2024'!$BS15</f>
        <v>-2.5118306902232576E-4</v>
      </c>
      <c r="X15" s="87">
        <f>'Verdeling Gemeentefonds 2024'!BF15/'Verdeling Gemeentefonds 2024'!$BS15</f>
        <v>0</v>
      </c>
      <c r="Y15" s="79">
        <f>'Verdeling Gemeentefonds 2024'!BL15/'Verdeling Gemeentefonds 2024'!$BS15</f>
        <v>0</v>
      </c>
      <c r="Z15" s="87">
        <f>'Verdeling Gemeentefonds 2024'!BR15/'Verdeling Gemeentefonds 2024'!$BS15</f>
        <v>2.0793672713228478E-3</v>
      </c>
      <c r="AA15" s="96">
        <f t="shared" si="0"/>
        <v>1.0000000545560417</v>
      </c>
    </row>
    <row r="16" spans="1:27" x14ac:dyDescent="0.25">
      <c r="A16" s="95" t="s">
        <v>492</v>
      </c>
      <c r="B16" s="8" t="s">
        <v>193</v>
      </c>
      <c r="C16" s="79">
        <f>'Verdeling Gemeentefonds 2024'!D16/'Verdeling Gemeentefonds 2024'!$BS16</f>
        <v>0</v>
      </c>
      <c r="D16" s="82">
        <f>'Verdeling Gemeentefonds 2024'!E16/'Verdeling Gemeentefonds 2024'!$BS16</f>
        <v>0</v>
      </c>
      <c r="E16" s="82">
        <f>'Verdeling Gemeentefonds 2024'!F16/'Verdeling Gemeentefonds 2024'!$BS16</f>
        <v>0</v>
      </c>
      <c r="F16" s="82">
        <f>'Verdeling Gemeentefonds 2024'!G16/'Verdeling Gemeentefonds 2024'!$BS16</f>
        <v>0</v>
      </c>
      <c r="G16" s="82">
        <f>'Verdeling Gemeentefonds 2024'!H16/'Verdeling Gemeentefonds 2024'!$BS16</f>
        <v>0</v>
      </c>
      <c r="H16" s="82">
        <f>'Verdeling Gemeentefonds 2024'!I16/'Verdeling Gemeentefonds 2024'!$BS16</f>
        <v>0</v>
      </c>
      <c r="I16" s="86">
        <f>'Verdeling Gemeentefonds 2024'!J16/'Verdeling Gemeentefonds 2024'!$BS16</f>
        <v>0</v>
      </c>
      <c r="J16" s="80">
        <f>'Verdeling Gemeentefonds 2024'!N16/'Verdeling Gemeentefonds 2024'!$BS16</f>
        <v>9.5702689212664352E-2</v>
      </c>
      <c r="K16" s="82">
        <f>'Verdeling Gemeentefonds 2024'!S16/'Verdeling Gemeentefonds 2024'!$BS16</f>
        <v>3.9096451724680889E-2</v>
      </c>
      <c r="L16" s="86">
        <f>'Verdeling Gemeentefonds 2024'!T16/'Verdeling Gemeentefonds 2024'!$BS16</f>
        <v>0.13479914093734524</v>
      </c>
      <c r="M16" s="79">
        <f>'Verdeling Gemeentefonds 2024'!Z16/'Verdeling Gemeentefonds 2024'!$BS16</f>
        <v>0.38522727341747365</v>
      </c>
      <c r="N16" s="82">
        <f>'Verdeling Gemeentefonds 2024'!AE16/'Verdeling Gemeentefonds 2024'!$BS16</f>
        <v>0.16069289609150378</v>
      </c>
      <c r="O16" s="84">
        <f>'Verdeling Gemeentefonds 2024'!AF16/'Verdeling Gemeentefonds 2024'!$BS16</f>
        <v>0.54592016950897737</v>
      </c>
      <c r="P16" s="89">
        <f>'Verdeling Gemeentefonds 2024'!AK16/'Verdeling Gemeentefonds 2024'!$BS16</f>
        <v>0.20696869167610543</v>
      </c>
      <c r="Q16" s="92">
        <f>'Verdeling Gemeentefonds 2024'!AO16/'Verdeling Gemeentefonds 2024'!$BS16</f>
        <v>1.8228275883394138E-2</v>
      </c>
      <c r="R16" s="88">
        <f>'Verdeling Gemeentefonds 2024'!AR16/'Verdeling Gemeentefonds 2024'!$BS16</f>
        <v>1.8379637341816701E-2</v>
      </c>
      <c r="S16" s="88">
        <f>'Verdeling Gemeentefonds 2024'!AU16/'Verdeling Gemeentefonds 2024'!$BS16</f>
        <v>4.1979593371095206E-2</v>
      </c>
      <c r="T16" s="88">
        <f>'Verdeling Gemeentefonds 2024'!AX16/'Verdeling Gemeentefonds 2024'!$BS16</f>
        <v>1.6874949428960083E-2</v>
      </c>
      <c r="U16" s="88">
        <f>'Verdeling Gemeentefonds 2024'!BA16/'Verdeling Gemeentefonds 2024'!$BS16</f>
        <v>1.5029684908828559E-2</v>
      </c>
      <c r="V16" s="86">
        <f>'Verdeling Gemeentefonds 2024'!BB16/'Verdeling Gemeentefonds 2024'!$BS16</f>
        <v>0.11049214093409469</v>
      </c>
      <c r="W16" s="79">
        <f>'Verdeling Gemeentefonds 2024'!BI16/'Verdeling Gemeentefonds 2024'!$BS16</f>
        <v>-2.593476501467903E-4</v>
      </c>
      <c r="X16" s="87">
        <f>'Verdeling Gemeentefonds 2024'!BF16/'Verdeling Gemeentefonds 2024'!$BS16</f>
        <v>0</v>
      </c>
      <c r="Y16" s="79">
        <f>'Verdeling Gemeentefonds 2024'!BL16/'Verdeling Gemeentefonds 2024'!$BS16</f>
        <v>0</v>
      </c>
      <c r="Z16" s="87">
        <f>'Verdeling Gemeentefonds 2024'!BR16/'Verdeling Gemeentefonds 2024'!$BS16</f>
        <v>2.079367496615938E-3</v>
      </c>
      <c r="AA16" s="96">
        <f t="shared" si="0"/>
        <v>1.0000001629029918</v>
      </c>
    </row>
    <row r="17" spans="1:27" x14ac:dyDescent="0.25">
      <c r="A17" s="95" t="s">
        <v>342</v>
      </c>
      <c r="B17" s="8" t="s">
        <v>43</v>
      </c>
      <c r="C17" s="79">
        <f>'Verdeling Gemeentefonds 2024'!D17/'Verdeling Gemeentefonds 2024'!$BS17</f>
        <v>0</v>
      </c>
      <c r="D17" s="82">
        <f>'Verdeling Gemeentefonds 2024'!E17/'Verdeling Gemeentefonds 2024'!$BS17</f>
        <v>0</v>
      </c>
      <c r="E17" s="82">
        <f>'Verdeling Gemeentefonds 2024'!F17/'Verdeling Gemeentefonds 2024'!$BS17</f>
        <v>0</v>
      </c>
      <c r="F17" s="82">
        <f>'Verdeling Gemeentefonds 2024'!G17/'Verdeling Gemeentefonds 2024'!$BS17</f>
        <v>0</v>
      </c>
      <c r="G17" s="82">
        <f>'Verdeling Gemeentefonds 2024'!H17/'Verdeling Gemeentefonds 2024'!$BS17</f>
        <v>0</v>
      </c>
      <c r="H17" s="82">
        <f>'Verdeling Gemeentefonds 2024'!I17/'Verdeling Gemeentefonds 2024'!$BS17</f>
        <v>0</v>
      </c>
      <c r="I17" s="86">
        <f>'Verdeling Gemeentefonds 2024'!J17/'Verdeling Gemeentefonds 2024'!$BS17</f>
        <v>0</v>
      </c>
      <c r="J17" s="80">
        <f>'Verdeling Gemeentefonds 2024'!N17/'Verdeling Gemeentefonds 2024'!$BS17</f>
        <v>5.5661940504701302E-2</v>
      </c>
      <c r="K17" s="82">
        <f>'Verdeling Gemeentefonds 2024'!S17/'Verdeling Gemeentefonds 2024'!$BS17</f>
        <v>6.0103412059164481E-2</v>
      </c>
      <c r="L17" s="86">
        <f>'Verdeling Gemeentefonds 2024'!T17/'Verdeling Gemeentefonds 2024'!$BS17</f>
        <v>0.11576535256386578</v>
      </c>
      <c r="M17" s="79">
        <f>'Verdeling Gemeentefonds 2024'!Z17/'Verdeling Gemeentefonds 2024'!$BS17</f>
        <v>0.3425913351259155</v>
      </c>
      <c r="N17" s="82">
        <f>'Verdeling Gemeentefonds 2024'!AE17/'Verdeling Gemeentefonds 2024'!$BS17</f>
        <v>0.17811966421139713</v>
      </c>
      <c r="O17" s="84">
        <f>'Verdeling Gemeentefonds 2024'!AF17/'Verdeling Gemeentefonds 2024'!$BS17</f>
        <v>0.52071099933731269</v>
      </c>
      <c r="P17" s="89">
        <f>'Verdeling Gemeentefonds 2024'!AK17/'Verdeling Gemeentefonds 2024'!$BS17</f>
        <v>0.20514565125176443</v>
      </c>
      <c r="Q17" s="92">
        <f>'Verdeling Gemeentefonds 2024'!AO17/'Verdeling Gemeentefonds 2024'!$BS17</f>
        <v>1.3007918479849162E-2</v>
      </c>
      <c r="R17" s="88">
        <f>'Verdeling Gemeentefonds 2024'!AR17/'Verdeling Gemeentefonds 2024'!$BS17</f>
        <v>2.989122708224989E-2</v>
      </c>
      <c r="S17" s="88">
        <f>'Verdeling Gemeentefonds 2024'!AU17/'Verdeling Gemeentefonds 2024'!$BS17</f>
        <v>7.4264653558040628E-2</v>
      </c>
      <c r="T17" s="88">
        <f>'Verdeling Gemeentefonds 2024'!AX17/'Verdeling Gemeentefonds 2024'!$BS17</f>
        <v>1.678854191739439E-2</v>
      </c>
      <c r="U17" s="88">
        <f>'Verdeling Gemeentefonds 2024'!BA17/'Verdeling Gemeentefonds 2024'!$BS17</f>
        <v>2.2647122335308047E-2</v>
      </c>
      <c r="V17" s="86">
        <f>'Verdeling Gemeentefonds 2024'!BB17/'Verdeling Gemeentefonds 2024'!$BS17</f>
        <v>0.15659946337284211</v>
      </c>
      <c r="W17" s="79">
        <f>'Verdeling Gemeentefonds 2024'!BI17/'Verdeling Gemeentefonds 2024'!$BS17</f>
        <v>-3.0080973141368296E-4</v>
      </c>
      <c r="X17" s="87">
        <f>'Verdeling Gemeentefonds 2024'!BF17/'Verdeling Gemeentefonds 2024'!$BS17</f>
        <v>0</v>
      </c>
      <c r="Y17" s="79">
        <f>'Verdeling Gemeentefonds 2024'!BL17/'Verdeling Gemeentefonds 2024'!$BS17</f>
        <v>0</v>
      </c>
      <c r="Z17" s="87">
        <f>'Verdeling Gemeentefonds 2024'!BR17/'Verdeling Gemeentefonds 2024'!$BS17</f>
        <v>2.0793672077901123E-3</v>
      </c>
      <c r="AA17" s="96">
        <f t="shared" si="0"/>
        <v>1.0000000240021614</v>
      </c>
    </row>
    <row r="18" spans="1:27" x14ac:dyDescent="0.25">
      <c r="A18" s="95" t="s">
        <v>554</v>
      </c>
      <c r="B18" s="8" t="s">
        <v>257</v>
      </c>
      <c r="C18" s="79">
        <f>'Verdeling Gemeentefonds 2024'!D18/'Verdeling Gemeentefonds 2024'!$BS18</f>
        <v>0</v>
      </c>
      <c r="D18" s="82">
        <f>'Verdeling Gemeentefonds 2024'!E18/'Verdeling Gemeentefonds 2024'!$BS18</f>
        <v>0</v>
      </c>
      <c r="E18" s="82">
        <f>'Verdeling Gemeentefonds 2024'!F18/'Verdeling Gemeentefonds 2024'!$BS18</f>
        <v>0</v>
      </c>
      <c r="F18" s="82">
        <f>'Verdeling Gemeentefonds 2024'!G18/'Verdeling Gemeentefonds 2024'!$BS18</f>
        <v>0</v>
      </c>
      <c r="G18" s="82">
        <f>'Verdeling Gemeentefonds 2024'!H18/'Verdeling Gemeentefonds 2024'!$BS18</f>
        <v>0</v>
      </c>
      <c r="H18" s="82">
        <f>'Verdeling Gemeentefonds 2024'!I18/'Verdeling Gemeentefonds 2024'!$BS18</f>
        <v>0</v>
      </c>
      <c r="I18" s="86">
        <f>'Verdeling Gemeentefonds 2024'!J18/'Verdeling Gemeentefonds 2024'!$BS18</f>
        <v>0</v>
      </c>
      <c r="J18" s="80">
        <f>'Verdeling Gemeentefonds 2024'!N18/'Verdeling Gemeentefonds 2024'!$BS18</f>
        <v>3.6097274125382973E-2</v>
      </c>
      <c r="K18" s="82">
        <f>'Verdeling Gemeentefonds 2024'!S18/'Verdeling Gemeentefonds 2024'!$BS18</f>
        <v>8.9476421823052113E-3</v>
      </c>
      <c r="L18" s="86">
        <f>'Verdeling Gemeentefonds 2024'!T18/'Verdeling Gemeentefonds 2024'!$BS18</f>
        <v>4.5044916307688185E-2</v>
      </c>
      <c r="M18" s="79">
        <f>'Verdeling Gemeentefonds 2024'!Z18/'Verdeling Gemeentefonds 2024'!$BS18</f>
        <v>0.32889224148375351</v>
      </c>
      <c r="N18" s="82">
        <f>'Verdeling Gemeentefonds 2024'!AE18/'Verdeling Gemeentefonds 2024'!$BS18</f>
        <v>0.26064535506839803</v>
      </c>
      <c r="O18" s="84">
        <f>'Verdeling Gemeentefonds 2024'!AF18/'Verdeling Gemeentefonds 2024'!$BS18</f>
        <v>0.58953759655215165</v>
      </c>
      <c r="P18" s="89">
        <f>'Verdeling Gemeentefonds 2024'!AK18/'Verdeling Gemeentefonds 2024'!$BS18</f>
        <v>0.14678450173286756</v>
      </c>
      <c r="Q18" s="92">
        <f>'Verdeling Gemeentefonds 2024'!AO18/'Verdeling Gemeentefonds 2024'!$BS18</f>
        <v>1.41695363629992E-2</v>
      </c>
      <c r="R18" s="88">
        <f>'Verdeling Gemeentefonds 2024'!AR18/'Verdeling Gemeentefonds 2024'!$BS18</f>
        <v>4.6413840329122963E-2</v>
      </c>
      <c r="S18" s="88">
        <f>'Verdeling Gemeentefonds 2024'!AU18/'Verdeling Gemeentefonds 2024'!$BS18</f>
        <v>7.4323599380332339E-2</v>
      </c>
      <c r="T18" s="88">
        <f>'Verdeling Gemeentefonds 2024'!AX18/'Verdeling Gemeentefonds 2024'!$BS18</f>
        <v>3.1266031812081173E-2</v>
      </c>
      <c r="U18" s="88">
        <f>'Verdeling Gemeentefonds 2024'!BA18/'Verdeling Gemeentefonds 2024'!$BS18</f>
        <v>5.0683765098961289E-2</v>
      </c>
      <c r="V18" s="86">
        <f>'Verdeling Gemeentefonds 2024'!BB18/'Verdeling Gemeentefonds 2024'!$BS18</f>
        <v>0.21685677298349695</v>
      </c>
      <c r="W18" s="79">
        <f>'Verdeling Gemeentefonds 2024'!BI18/'Verdeling Gemeentefonds 2024'!$BS18</f>
        <v>-3.0331206106398175E-4</v>
      </c>
      <c r="X18" s="87">
        <f>'Verdeling Gemeentefonds 2024'!BF18/'Verdeling Gemeentefonds 2024'!$BS18</f>
        <v>0</v>
      </c>
      <c r="Y18" s="79">
        <f>'Verdeling Gemeentefonds 2024'!BL18/'Verdeling Gemeentefonds 2024'!$BS18</f>
        <v>0</v>
      </c>
      <c r="Z18" s="87">
        <f>'Verdeling Gemeentefonds 2024'!BR18/'Verdeling Gemeentefonds 2024'!$BS18</f>
        <v>2.0793668300585909E-3</v>
      </c>
      <c r="AA18" s="96">
        <f t="shared" si="0"/>
        <v>0.9999998423451989</v>
      </c>
    </row>
    <row r="19" spans="1:27" x14ac:dyDescent="0.25">
      <c r="A19" s="95" t="s">
        <v>369</v>
      </c>
      <c r="B19" s="8" t="s">
        <v>70</v>
      </c>
      <c r="C19" s="79">
        <f>'Verdeling Gemeentefonds 2024'!D19/'Verdeling Gemeentefonds 2024'!$BS19</f>
        <v>0</v>
      </c>
      <c r="D19" s="82">
        <f>'Verdeling Gemeentefonds 2024'!E19/'Verdeling Gemeentefonds 2024'!$BS19</f>
        <v>0</v>
      </c>
      <c r="E19" s="82">
        <f>'Verdeling Gemeentefonds 2024'!F19/'Verdeling Gemeentefonds 2024'!$BS19</f>
        <v>0</v>
      </c>
      <c r="F19" s="82">
        <f>'Verdeling Gemeentefonds 2024'!G19/'Verdeling Gemeentefonds 2024'!$BS19</f>
        <v>0</v>
      </c>
      <c r="G19" s="82">
        <f>'Verdeling Gemeentefonds 2024'!H19/'Verdeling Gemeentefonds 2024'!$BS19</f>
        <v>0</v>
      </c>
      <c r="H19" s="82">
        <f>'Verdeling Gemeentefonds 2024'!I19/'Verdeling Gemeentefonds 2024'!$BS19</f>
        <v>0</v>
      </c>
      <c r="I19" s="86">
        <f>'Verdeling Gemeentefonds 2024'!J19/'Verdeling Gemeentefonds 2024'!$BS19</f>
        <v>0</v>
      </c>
      <c r="J19" s="80">
        <f>'Verdeling Gemeentefonds 2024'!N19/'Verdeling Gemeentefonds 2024'!$BS19</f>
        <v>0.10120106135017948</v>
      </c>
      <c r="K19" s="82">
        <f>'Verdeling Gemeentefonds 2024'!S19/'Verdeling Gemeentefonds 2024'!$BS19</f>
        <v>4.2924476893263355E-2</v>
      </c>
      <c r="L19" s="86">
        <f>'Verdeling Gemeentefonds 2024'!T19/'Verdeling Gemeentefonds 2024'!$BS19</f>
        <v>0.14412553824344285</v>
      </c>
      <c r="M19" s="79">
        <f>'Verdeling Gemeentefonds 2024'!Z19/'Verdeling Gemeentefonds 2024'!$BS19</f>
        <v>0.34854941038677689</v>
      </c>
      <c r="N19" s="82">
        <f>'Verdeling Gemeentefonds 2024'!AE19/'Verdeling Gemeentefonds 2024'!$BS19</f>
        <v>0.17736264721659678</v>
      </c>
      <c r="O19" s="84">
        <f>'Verdeling Gemeentefonds 2024'!AF19/'Verdeling Gemeentefonds 2024'!$BS19</f>
        <v>0.52591205760337367</v>
      </c>
      <c r="P19" s="89">
        <f>'Verdeling Gemeentefonds 2024'!AK19/'Verdeling Gemeentefonds 2024'!$BS19</f>
        <v>8.0991881229478827E-2</v>
      </c>
      <c r="Q19" s="92">
        <f>'Verdeling Gemeentefonds 2024'!AO19/'Verdeling Gemeentefonds 2024'!$BS19</f>
        <v>1.6878552558240056E-2</v>
      </c>
      <c r="R19" s="88">
        <f>'Verdeling Gemeentefonds 2024'!AR19/'Verdeling Gemeentefonds 2024'!$BS19</f>
        <v>5.903005385656699E-2</v>
      </c>
      <c r="S19" s="88">
        <f>'Verdeling Gemeentefonds 2024'!AU19/'Verdeling Gemeentefonds 2024'!$BS19</f>
        <v>6.4313287979432046E-2</v>
      </c>
      <c r="T19" s="88">
        <f>'Verdeling Gemeentefonds 2024'!AX19/'Verdeling Gemeentefonds 2024'!$BS19</f>
        <v>7.036088592298638E-2</v>
      </c>
      <c r="U19" s="88">
        <f>'Verdeling Gemeentefonds 2024'!BA19/'Verdeling Gemeentefonds 2024'!$BS19</f>
        <v>3.6583321583748371E-2</v>
      </c>
      <c r="V19" s="86">
        <f>'Verdeling Gemeentefonds 2024'!BB19/'Verdeling Gemeentefonds 2024'!$BS19</f>
        <v>0.24716610190097391</v>
      </c>
      <c r="W19" s="79">
        <f>'Verdeling Gemeentefonds 2024'!BI19/'Verdeling Gemeentefonds 2024'!$BS19</f>
        <v>-2.7499460108836704E-4</v>
      </c>
      <c r="X19" s="87">
        <f>'Verdeling Gemeentefonds 2024'!BF19/'Verdeling Gemeentefonds 2024'!$BS19</f>
        <v>0</v>
      </c>
      <c r="Y19" s="79">
        <f>'Verdeling Gemeentefonds 2024'!BL19/'Verdeling Gemeentefonds 2024'!$BS19</f>
        <v>0</v>
      </c>
      <c r="Z19" s="87">
        <f>'Verdeling Gemeentefonds 2024'!BR19/'Verdeling Gemeentefonds 2024'!$BS19</f>
        <v>2.0793670568923337E-3</v>
      </c>
      <c r="AA19" s="96">
        <f t="shared" si="0"/>
        <v>0.9999999514330733</v>
      </c>
    </row>
    <row r="20" spans="1:27" x14ac:dyDescent="0.25">
      <c r="A20" s="95" t="s">
        <v>518</v>
      </c>
      <c r="B20" s="8" t="s">
        <v>219</v>
      </c>
      <c r="C20" s="79">
        <f>'Verdeling Gemeentefonds 2024'!D20/'Verdeling Gemeentefonds 2024'!$BS20</f>
        <v>0</v>
      </c>
      <c r="D20" s="82">
        <f>'Verdeling Gemeentefonds 2024'!E20/'Verdeling Gemeentefonds 2024'!$BS20</f>
        <v>0</v>
      </c>
      <c r="E20" s="82">
        <f>'Verdeling Gemeentefonds 2024'!F20/'Verdeling Gemeentefonds 2024'!$BS20</f>
        <v>0</v>
      </c>
      <c r="F20" s="82">
        <f>'Verdeling Gemeentefonds 2024'!G20/'Verdeling Gemeentefonds 2024'!$BS20</f>
        <v>0</v>
      </c>
      <c r="G20" s="82">
        <f>'Verdeling Gemeentefonds 2024'!H20/'Verdeling Gemeentefonds 2024'!$BS20</f>
        <v>0</v>
      </c>
      <c r="H20" s="82">
        <f>'Verdeling Gemeentefonds 2024'!I20/'Verdeling Gemeentefonds 2024'!$BS20</f>
        <v>0</v>
      </c>
      <c r="I20" s="86">
        <f>'Verdeling Gemeentefonds 2024'!J20/'Verdeling Gemeentefonds 2024'!$BS20</f>
        <v>0</v>
      </c>
      <c r="J20" s="80">
        <f>'Verdeling Gemeentefonds 2024'!N20/'Verdeling Gemeentefonds 2024'!$BS20</f>
        <v>3.6487523695404075E-2</v>
      </c>
      <c r="K20" s="82">
        <f>'Verdeling Gemeentefonds 2024'!S20/'Verdeling Gemeentefonds 2024'!$BS20</f>
        <v>4.5148345113698515E-3</v>
      </c>
      <c r="L20" s="86">
        <f>'Verdeling Gemeentefonds 2024'!T20/'Verdeling Gemeentefonds 2024'!$BS20</f>
        <v>4.1002358206773927E-2</v>
      </c>
      <c r="M20" s="79">
        <f>'Verdeling Gemeentefonds 2024'!Z20/'Verdeling Gemeentefonds 2024'!$BS20</f>
        <v>0.26667105900639526</v>
      </c>
      <c r="N20" s="82">
        <f>'Verdeling Gemeentefonds 2024'!AE20/'Verdeling Gemeentefonds 2024'!$BS20</f>
        <v>0.23193954434586989</v>
      </c>
      <c r="O20" s="84">
        <f>'Verdeling Gemeentefonds 2024'!AF20/'Verdeling Gemeentefonds 2024'!$BS20</f>
        <v>0.49861060335226515</v>
      </c>
      <c r="P20" s="89">
        <f>'Verdeling Gemeentefonds 2024'!AK20/'Verdeling Gemeentefonds 2024'!$BS20</f>
        <v>0.32809988095805126</v>
      </c>
      <c r="Q20" s="92">
        <f>'Verdeling Gemeentefonds 2024'!AO20/'Verdeling Gemeentefonds 2024'!$BS20</f>
        <v>1.1741501303810783E-2</v>
      </c>
      <c r="R20" s="88">
        <f>'Verdeling Gemeentefonds 2024'!AR20/'Verdeling Gemeentefonds 2024'!$BS20</f>
        <v>2.2022648336792891E-2</v>
      </c>
      <c r="S20" s="88">
        <f>'Verdeling Gemeentefonds 2024'!AU20/'Verdeling Gemeentefonds 2024'!$BS20</f>
        <v>5.9305554035748463E-2</v>
      </c>
      <c r="T20" s="88">
        <f>'Verdeling Gemeentefonds 2024'!AX20/'Verdeling Gemeentefonds 2024'!$BS20</f>
        <v>2.4194127271212756E-2</v>
      </c>
      <c r="U20" s="88">
        <f>'Verdeling Gemeentefonds 2024'!BA20/'Verdeling Gemeentefonds 2024'!$BS20</f>
        <v>1.3206383605388368E-2</v>
      </c>
      <c r="V20" s="86">
        <f>'Verdeling Gemeentefonds 2024'!BB20/'Verdeling Gemeentefonds 2024'!$BS20</f>
        <v>0.13047021455295327</v>
      </c>
      <c r="W20" s="79">
        <f>'Verdeling Gemeentefonds 2024'!BI20/'Verdeling Gemeentefonds 2024'!$BS20</f>
        <v>-2.624429609211637E-4</v>
      </c>
      <c r="X20" s="87">
        <f>'Verdeling Gemeentefonds 2024'!BF20/'Verdeling Gemeentefonds 2024'!$BS20</f>
        <v>0</v>
      </c>
      <c r="Y20" s="79">
        <f>'Verdeling Gemeentefonds 2024'!BL20/'Verdeling Gemeentefonds 2024'!$BS20</f>
        <v>0</v>
      </c>
      <c r="Z20" s="87">
        <f>'Verdeling Gemeentefonds 2024'!BR20/'Verdeling Gemeentefonds 2024'!$BS20</f>
        <v>2.0793671188468624E-3</v>
      </c>
      <c r="AA20" s="96">
        <f t="shared" si="0"/>
        <v>0.99999998122796929</v>
      </c>
    </row>
    <row r="21" spans="1:27" x14ac:dyDescent="0.25">
      <c r="A21" s="95" t="s">
        <v>458</v>
      </c>
      <c r="B21" s="8" t="s">
        <v>159</v>
      </c>
      <c r="C21" s="79">
        <f>'Verdeling Gemeentefonds 2024'!D21/'Verdeling Gemeentefonds 2024'!$BS21</f>
        <v>0</v>
      </c>
      <c r="D21" s="82">
        <f>'Verdeling Gemeentefonds 2024'!E21/'Verdeling Gemeentefonds 2024'!$BS21</f>
        <v>0</v>
      </c>
      <c r="E21" s="82">
        <f>'Verdeling Gemeentefonds 2024'!F21/'Verdeling Gemeentefonds 2024'!$BS21</f>
        <v>0</v>
      </c>
      <c r="F21" s="82">
        <f>'Verdeling Gemeentefonds 2024'!G21/'Verdeling Gemeentefonds 2024'!$BS21</f>
        <v>0</v>
      </c>
      <c r="G21" s="82">
        <f>'Verdeling Gemeentefonds 2024'!H21/'Verdeling Gemeentefonds 2024'!$BS21</f>
        <v>0</v>
      </c>
      <c r="H21" s="82">
        <f>'Verdeling Gemeentefonds 2024'!I21/'Verdeling Gemeentefonds 2024'!$BS21</f>
        <v>0</v>
      </c>
      <c r="I21" s="86">
        <f>'Verdeling Gemeentefonds 2024'!J21/'Verdeling Gemeentefonds 2024'!$BS21</f>
        <v>0</v>
      </c>
      <c r="J21" s="80">
        <f>'Verdeling Gemeentefonds 2024'!N21/'Verdeling Gemeentefonds 2024'!$BS21</f>
        <v>5.8129250076620835E-2</v>
      </c>
      <c r="K21" s="82">
        <f>'Verdeling Gemeentefonds 2024'!S21/'Verdeling Gemeentefonds 2024'!$BS21</f>
        <v>9.3579289550406355E-2</v>
      </c>
      <c r="L21" s="86">
        <f>'Verdeling Gemeentefonds 2024'!T21/'Verdeling Gemeentefonds 2024'!$BS21</f>
        <v>0.15170853962702721</v>
      </c>
      <c r="M21" s="79">
        <f>'Verdeling Gemeentefonds 2024'!Z21/'Verdeling Gemeentefonds 2024'!$BS21</f>
        <v>0.34451984707837435</v>
      </c>
      <c r="N21" s="82">
        <f>'Verdeling Gemeentefonds 2024'!AE21/'Verdeling Gemeentefonds 2024'!$BS21</f>
        <v>0.23347809886931828</v>
      </c>
      <c r="O21" s="84">
        <f>'Verdeling Gemeentefonds 2024'!AF21/'Verdeling Gemeentefonds 2024'!$BS21</f>
        <v>0.5779979459476926</v>
      </c>
      <c r="P21" s="89">
        <f>'Verdeling Gemeentefonds 2024'!AK21/'Verdeling Gemeentefonds 2024'!$BS21</f>
        <v>0.10155037741586175</v>
      </c>
      <c r="Q21" s="92">
        <f>'Verdeling Gemeentefonds 2024'!AO21/'Verdeling Gemeentefonds 2024'!$BS21</f>
        <v>1.7810354321531083E-2</v>
      </c>
      <c r="R21" s="88">
        <f>'Verdeling Gemeentefonds 2024'!AR21/'Verdeling Gemeentefonds 2024'!$BS21</f>
        <v>3.9925137423795623E-2</v>
      </c>
      <c r="S21" s="88">
        <f>'Verdeling Gemeentefonds 2024'!AU21/'Verdeling Gemeentefonds 2024'!$BS21</f>
        <v>5.7133993746115427E-2</v>
      </c>
      <c r="T21" s="88">
        <f>'Verdeling Gemeentefonds 2024'!AX21/'Verdeling Gemeentefonds 2024'!$BS21</f>
        <v>2.9162162798525557E-2</v>
      </c>
      <c r="U21" s="88">
        <f>'Verdeling Gemeentefonds 2024'!BA21/'Verdeling Gemeentefonds 2024'!$BS21</f>
        <v>2.2944435545434055E-2</v>
      </c>
      <c r="V21" s="86">
        <f>'Verdeling Gemeentefonds 2024'!BB21/'Verdeling Gemeentefonds 2024'!$BS21</f>
        <v>0.16697608383540177</v>
      </c>
      <c r="W21" s="79">
        <f>'Verdeling Gemeentefonds 2024'!BI21/'Verdeling Gemeentefonds 2024'!$BS21</f>
        <v>-3.1224823609230456E-4</v>
      </c>
      <c r="X21" s="87">
        <f>'Verdeling Gemeentefonds 2024'!BF21/'Verdeling Gemeentefonds 2024'!$BS21</f>
        <v>0</v>
      </c>
      <c r="Y21" s="79">
        <f>'Verdeling Gemeentefonds 2024'!BL21/'Verdeling Gemeentefonds 2024'!$BS21</f>
        <v>0</v>
      </c>
      <c r="Z21" s="87">
        <f>'Verdeling Gemeentefonds 2024'!BR21/'Verdeling Gemeentefonds 2024'!$BS21</f>
        <v>2.0793672948794337E-3</v>
      </c>
      <c r="AA21" s="96">
        <f t="shared" si="0"/>
        <v>1.0000000658847705</v>
      </c>
    </row>
    <row r="22" spans="1:27" x14ac:dyDescent="0.25">
      <c r="A22" s="95" t="s">
        <v>343</v>
      </c>
      <c r="B22" s="8" t="s">
        <v>44</v>
      </c>
      <c r="C22" s="79">
        <f>'Verdeling Gemeentefonds 2024'!D22/'Verdeling Gemeentefonds 2024'!$BS22</f>
        <v>0</v>
      </c>
      <c r="D22" s="82">
        <f>'Verdeling Gemeentefonds 2024'!E22/'Verdeling Gemeentefonds 2024'!$BS22</f>
        <v>0</v>
      </c>
      <c r="E22" s="82">
        <f>'Verdeling Gemeentefonds 2024'!F22/'Verdeling Gemeentefonds 2024'!$BS22</f>
        <v>0</v>
      </c>
      <c r="F22" s="82">
        <f>'Verdeling Gemeentefonds 2024'!G22/'Verdeling Gemeentefonds 2024'!$BS22</f>
        <v>0</v>
      </c>
      <c r="G22" s="82">
        <f>'Verdeling Gemeentefonds 2024'!H22/'Verdeling Gemeentefonds 2024'!$BS22</f>
        <v>0</v>
      </c>
      <c r="H22" s="82">
        <f>'Verdeling Gemeentefonds 2024'!I22/'Verdeling Gemeentefonds 2024'!$BS22</f>
        <v>0</v>
      </c>
      <c r="I22" s="86">
        <f>'Verdeling Gemeentefonds 2024'!J22/'Verdeling Gemeentefonds 2024'!$BS22</f>
        <v>0</v>
      </c>
      <c r="J22" s="80">
        <f>'Verdeling Gemeentefonds 2024'!N22/'Verdeling Gemeentefonds 2024'!$BS22</f>
        <v>3.140116063879473E-2</v>
      </c>
      <c r="K22" s="82">
        <f>'Verdeling Gemeentefonds 2024'!S22/'Verdeling Gemeentefonds 2024'!$BS22</f>
        <v>9.4681355687047074E-3</v>
      </c>
      <c r="L22" s="86">
        <f>'Verdeling Gemeentefonds 2024'!T22/'Verdeling Gemeentefonds 2024'!$BS22</f>
        <v>4.0869296207499434E-2</v>
      </c>
      <c r="M22" s="79">
        <f>'Verdeling Gemeentefonds 2024'!Z22/'Verdeling Gemeentefonds 2024'!$BS22</f>
        <v>0.52909388375384281</v>
      </c>
      <c r="N22" s="82">
        <f>'Verdeling Gemeentefonds 2024'!AE22/'Verdeling Gemeentefonds 2024'!$BS22</f>
        <v>0.19171116225317464</v>
      </c>
      <c r="O22" s="84">
        <f>'Verdeling Gemeentefonds 2024'!AF22/'Verdeling Gemeentefonds 2024'!$BS22</f>
        <v>0.72080504600701745</v>
      </c>
      <c r="P22" s="89">
        <f>'Verdeling Gemeentefonds 2024'!AK22/'Verdeling Gemeentefonds 2024'!$BS22</f>
        <v>0.12408555124130144</v>
      </c>
      <c r="Q22" s="92">
        <f>'Verdeling Gemeentefonds 2024'!AO22/'Verdeling Gemeentefonds 2024'!$BS22</f>
        <v>1.4823812226279489E-2</v>
      </c>
      <c r="R22" s="88">
        <f>'Verdeling Gemeentefonds 2024'!AR22/'Verdeling Gemeentefonds 2024'!$BS22</f>
        <v>2.695470098227128E-2</v>
      </c>
      <c r="S22" s="88">
        <f>'Verdeling Gemeentefonds 2024'!AU22/'Verdeling Gemeentefonds 2024'!$BS22</f>
        <v>4.0545414278821884E-2</v>
      </c>
      <c r="T22" s="88">
        <f>'Verdeling Gemeentefonds 2024'!AX22/'Verdeling Gemeentefonds 2024'!$BS22</f>
        <v>1.4473659074722827E-2</v>
      </c>
      <c r="U22" s="88">
        <f>'Verdeling Gemeentefonds 2024'!BA22/'Verdeling Gemeentefonds 2024'!$BS22</f>
        <v>1.5715001475573431E-2</v>
      </c>
      <c r="V22" s="86">
        <f>'Verdeling Gemeentefonds 2024'!BB22/'Verdeling Gemeentefonds 2024'!$BS22</f>
        <v>0.11251258803766889</v>
      </c>
      <c r="W22" s="79">
        <f>'Verdeling Gemeentefonds 2024'!BI22/'Verdeling Gemeentefonds 2024'!$BS22</f>
        <v>-3.5210104903585666E-4</v>
      </c>
      <c r="X22" s="87">
        <f>'Verdeling Gemeentefonds 2024'!BF22/'Verdeling Gemeentefonds 2024'!$BS22</f>
        <v>0</v>
      </c>
      <c r="Y22" s="79">
        <f>'Verdeling Gemeentefonds 2024'!BL22/'Verdeling Gemeentefonds 2024'!$BS22</f>
        <v>0</v>
      </c>
      <c r="Z22" s="87">
        <f>'Verdeling Gemeentefonds 2024'!BR22/'Verdeling Gemeentefonds 2024'!$BS22</f>
        <v>2.0793666319598022E-3</v>
      </c>
      <c r="AA22" s="96">
        <f t="shared" si="0"/>
        <v>0.99999974707641126</v>
      </c>
    </row>
    <row r="23" spans="1:27" x14ac:dyDescent="0.25">
      <c r="A23" s="95" t="s">
        <v>344</v>
      </c>
      <c r="B23" s="8" t="s">
        <v>45</v>
      </c>
      <c r="C23" s="79">
        <f>'Verdeling Gemeentefonds 2024'!D23/'Verdeling Gemeentefonds 2024'!$BS23</f>
        <v>0</v>
      </c>
      <c r="D23" s="82">
        <f>'Verdeling Gemeentefonds 2024'!E23/'Verdeling Gemeentefonds 2024'!$BS23</f>
        <v>0</v>
      </c>
      <c r="E23" s="82">
        <f>'Verdeling Gemeentefonds 2024'!F23/'Verdeling Gemeentefonds 2024'!$BS23</f>
        <v>0</v>
      </c>
      <c r="F23" s="82">
        <f>'Verdeling Gemeentefonds 2024'!G23/'Verdeling Gemeentefonds 2024'!$BS23</f>
        <v>0</v>
      </c>
      <c r="G23" s="82">
        <f>'Verdeling Gemeentefonds 2024'!H23/'Verdeling Gemeentefonds 2024'!$BS23</f>
        <v>0</v>
      </c>
      <c r="H23" s="82">
        <f>'Verdeling Gemeentefonds 2024'!I23/'Verdeling Gemeentefonds 2024'!$BS23</f>
        <v>0</v>
      </c>
      <c r="I23" s="86">
        <f>'Verdeling Gemeentefonds 2024'!J23/'Verdeling Gemeentefonds 2024'!$BS23</f>
        <v>0</v>
      </c>
      <c r="J23" s="80">
        <f>'Verdeling Gemeentefonds 2024'!N23/'Verdeling Gemeentefonds 2024'!$BS23</f>
        <v>4.1523443287154203E-2</v>
      </c>
      <c r="K23" s="82">
        <f>'Verdeling Gemeentefonds 2024'!S23/'Verdeling Gemeentefonds 2024'!$BS23</f>
        <v>5.5938311458454812E-3</v>
      </c>
      <c r="L23" s="86">
        <f>'Verdeling Gemeentefonds 2024'!T23/'Verdeling Gemeentefonds 2024'!$BS23</f>
        <v>4.7117274432999685E-2</v>
      </c>
      <c r="M23" s="79">
        <f>'Verdeling Gemeentefonds 2024'!Z23/'Verdeling Gemeentefonds 2024'!$BS23</f>
        <v>0.36775168446100637</v>
      </c>
      <c r="N23" s="82">
        <f>'Verdeling Gemeentefonds 2024'!AE23/'Verdeling Gemeentefonds 2024'!$BS23</f>
        <v>0.23831295082342691</v>
      </c>
      <c r="O23" s="84">
        <f>'Verdeling Gemeentefonds 2024'!AF23/'Verdeling Gemeentefonds 2024'!$BS23</f>
        <v>0.60606463528443322</v>
      </c>
      <c r="P23" s="89">
        <f>'Verdeling Gemeentefonds 2024'!AK23/'Verdeling Gemeentefonds 2024'!$BS23</f>
        <v>0.17154300163780925</v>
      </c>
      <c r="Q23" s="92">
        <f>'Verdeling Gemeentefonds 2024'!AO23/'Verdeling Gemeentefonds 2024'!$BS23</f>
        <v>1.6902706333194344E-2</v>
      </c>
      <c r="R23" s="88">
        <f>'Verdeling Gemeentefonds 2024'!AR23/'Verdeling Gemeentefonds 2024'!$BS23</f>
        <v>2.4001139692439902E-2</v>
      </c>
      <c r="S23" s="88">
        <f>'Verdeling Gemeentefonds 2024'!AU23/'Verdeling Gemeentefonds 2024'!$BS23</f>
        <v>5.3828726817811354E-2</v>
      </c>
      <c r="T23" s="88">
        <f>'Verdeling Gemeentefonds 2024'!AX23/'Verdeling Gemeentefonds 2024'!$BS23</f>
        <v>3.2432541560656551E-2</v>
      </c>
      <c r="U23" s="88">
        <f>'Verdeling Gemeentefonds 2024'!BA23/'Verdeling Gemeentefonds 2024'!$BS23</f>
        <v>4.631026671315451E-2</v>
      </c>
      <c r="V23" s="86">
        <f>'Verdeling Gemeentefonds 2024'!BB23/'Verdeling Gemeentefonds 2024'!$BS23</f>
        <v>0.17347538111725669</v>
      </c>
      <c r="W23" s="79">
        <f>'Verdeling Gemeentefonds 2024'!BI23/'Verdeling Gemeentefonds 2024'!$BS23</f>
        <v>-2.7964689904524855E-4</v>
      </c>
      <c r="X23" s="87">
        <f>'Verdeling Gemeentefonds 2024'!BF23/'Verdeling Gemeentefonds 2024'!$BS23</f>
        <v>0</v>
      </c>
      <c r="Y23" s="79">
        <f>'Verdeling Gemeentefonds 2024'!BL23/'Verdeling Gemeentefonds 2024'!$BS23</f>
        <v>0</v>
      </c>
      <c r="Z23" s="87">
        <f>'Verdeling Gemeentefonds 2024'!BR23/'Verdeling Gemeentefonds 2024'!$BS23</f>
        <v>2.0793671844090873E-3</v>
      </c>
      <c r="AA23" s="96">
        <f t="shared" si="0"/>
        <v>1.0000000127578628</v>
      </c>
    </row>
    <row r="24" spans="1:27" x14ac:dyDescent="0.25">
      <c r="A24" s="95" t="s">
        <v>434</v>
      </c>
      <c r="B24" s="8" t="s">
        <v>135</v>
      </c>
      <c r="C24" s="79">
        <f>'Verdeling Gemeentefonds 2024'!D24/'Verdeling Gemeentefonds 2024'!$BS24</f>
        <v>0</v>
      </c>
      <c r="D24" s="82">
        <f>'Verdeling Gemeentefonds 2024'!E24/'Verdeling Gemeentefonds 2024'!$BS24</f>
        <v>0</v>
      </c>
      <c r="E24" s="82">
        <f>'Verdeling Gemeentefonds 2024'!F24/'Verdeling Gemeentefonds 2024'!$BS24</f>
        <v>0</v>
      </c>
      <c r="F24" s="82">
        <f>'Verdeling Gemeentefonds 2024'!G24/'Verdeling Gemeentefonds 2024'!$BS24</f>
        <v>0</v>
      </c>
      <c r="G24" s="82">
        <f>'Verdeling Gemeentefonds 2024'!H24/'Verdeling Gemeentefonds 2024'!$BS24</f>
        <v>0</v>
      </c>
      <c r="H24" s="82">
        <f>'Verdeling Gemeentefonds 2024'!I24/'Verdeling Gemeentefonds 2024'!$BS24</f>
        <v>0</v>
      </c>
      <c r="I24" s="86">
        <f>'Verdeling Gemeentefonds 2024'!J24/'Verdeling Gemeentefonds 2024'!$BS24</f>
        <v>0</v>
      </c>
      <c r="J24" s="80">
        <f>'Verdeling Gemeentefonds 2024'!N24/'Verdeling Gemeentefonds 2024'!$BS24</f>
        <v>5.5371002777145815E-2</v>
      </c>
      <c r="K24" s="82">
        <f>'Verdeling Gemeentefonds 2024'!S24/'Verdeling Gemeentefonds 2024'!$BS24</f>
        <v>1.6690505041132328E-2</v>
      </c>
      <c r="L24" s="86">
        <f>'Verdeling Gemeentefonds 2024'!T24/'Verdeling Gemeentefonds 2024'!$BS24</f>
        <v>7.2061507818278137E-2</v>
      </c>
      <c r="M24" s="79">
        <f>'Verdeling Gemeentefonds 2024'!Z24/'Verdeling Gemeentefonds 2024'!$BS24</f>
        <v>0.31595881542273851</v>
      </c>
      <c r="N24" s="82">
        <f>'Verdeling Gemeentefonds 2024'!AE24/'Verdeling Gemeentefonds 2024'!$BS24</f>
        <v>0.23258939383397578</v>
      </c>
      <c r="O24" s="84">
        <f>'Verdeling Gemeentefonds 2024'!AF24/'Verdeling Gemeentefonds 2024'!$BS24</f>
        <v>0.54854820925671433</v>
      </c>
      <c r="P24" s="89">
        <f>'Verdeling Gemeentefonds 2024'!AK24/'Verdeling Gemeentefonds 2024'!$BS24</f>
        <v>0.26325445544685716</v>
      </c>
      <c r="Q24" s="92">
        <f>'Verdeling Gemeentefonds 2024'!AO24/'Verdeling Gemeentefonds 2024'!$BS24</f>
        <v>1.5303365059552342E-2</v>
      </c>
      <c r="R24" s="88">
        <f>'Verdeling Gemeentefonds 2024'!AR24/'Verdeling Gemeentefonds 2024'!$BS24</f>
        <v>1.6483855511452247E-2</v>
      </c>
      <c r="S24" s="88">
        <f>'Verdeling Gemeentefonds 2024'!AU24/'Verdeling Gemeentefonds 2024'!$BS24</f>
        <v>3.534978386727318E-2</v>
      </c>
      <c r="T24" s="88">
        <f>'Verdeling Gemeentefonds 2024'!AX24/'Verdeling Gemeentefonds 2024'!$BS24</f>
        <v>2.6365304839005035E-2</v>
      </c>
      <c r="U24" s="88">
        <f>'Verdeling Gemeentefonds 2024'!BA24/'Verdeling Gemeentefonds 2024'!$BS24</f>
        <v>2.0822401134702958E-2</v>
      </c>
      <c r="V24" s="86">
        <f>'Verdeling Gemeentefonds 2024'!BB24/'Verdeling Gemeentefonds 2024'!$BS24</f>
        <v>0.11432471041198576</v>
      </c>
      <c r="W24" s="79">
        <f>'Verdeling Gemeentefonds 2024'!BI24/'Verdeling Gemeentefonds 2024'!$BS24</f>
        <v>-2.682986301847878E-4</v>
      </c>
      <c r="X24" s="87">
        <f>'Verdeling Gemeentefonds 2024'!BF24/'Verdeling Gemeentefonds 2024'!$BS24</f>
        <v>0</v>
      </c>
      <c r="Y24" s="79">
        <f>'Verdeling Gemeentefonds 2024'!BL24/'Verdeling Gemeentefonds 2024'!$BS24</f>
        <v>0</v>
      </c>
      <c r="Z24" s="87">
        <f>'Verdeling Gemeentefonds 2024'!BR24/'Verdeling Gemeentefonds 2024'!$BS24</f>
        <v>2.0793670567412024E-3</v>
      </c>
      <c r="AA24" s="96">
        <f t="shared" si="0"/>
        <v>0.99999995136039188</v>
      </c>
    </row>
    <row r="25" spans="1:27" x14ac:dyDescent="0.25">
      <c r="A25" s="95" t="s">
        <v>345</v>
      </c>
      <c r="B25" s="8" t="s">
        <v>46</v>
      </c>
      <c r="C25" s="79">
        <f>'Verdeling Gemeentefonds 2024'!D25/'Verdeling Gemeentefonds 2024'!$BS25</f>
        <v>0</v>
      </c>
      <c r="D25" s="82">
        <f>'Verdeling Gemeentefonds 2024'!E25/'Verdeling Gemeentefonds 2024'!$BS25</f>
        <v>0</v>
      </c>
      <c r="E25" s="82">
        <f>'Verdeling Gemeentefonds 2024'!F25/'Verdeling Gemeentefonds 2024'!$BS25</f>
        <v>0</v>
      </c>
      <c r="F25" s="82">
        <f>'Verdeling Gemeentefonds 2024'!G25/'Verdeling Gemeentefonds 2024'!$BS25</f>
        <v>0</v>
      </c>
      <c r="G25" s="82">
        <f>'Verdeling Gemeentefonds 2024'!H25/'Verdeling Gemeentefonds 2024'!$BS25</f>
        <v>0</v>
      </c>
      <c r="H25" s="82">
        <f>'Verdeling Gemeentefonds 2024'!I25/'Verdeling Gemeentefonds 2024'!$BS25</f>
        <v>0</v>
      </c>
      <c r="I25" s="86">
        <f>'Verdeling Gemeentefonds 2024'!J25/'Verdeling Gemeentefonds 2024'!$BS25</f>
        <v>0</v>
      </c>
      <c r="J25" s="80">
        <f>'Verdeling Gemeentefonds 2024'!N25/'Verdeling Gemeentefonds 2024'!$BS25</f>
        <v>0.12251747901247499</v>
      </c>
      <c r="K25" s="82">
        <f>'Verdeling Gemeentefonds 2024'!S25/'Verdeling Gemeentefonds 2024'!$BS25</f>
        <v>5.7117722662832007E-3</v>
      </c>
      <c r="L25" s="86">
        <f>'Verdeling Gemeentefonds 2024'!T25/'Verdeling Gemeentefonds 2024'!$BS25</f>
        <v>0.1282292512787582</v>
      </c>
      <c r="M25" s="79">
        <f>'Verdeling Gemeentefonds 2024'!Z25/'Verdeling Gemeentefonds 2024'!$BS25</f>
        <v>0.36971719517149315</v>
      </c>
      <c r="N25" s="82">
        <f>'Verdeling Gemeentefonds 2024'!AE25/'Verdeling Gemeentefonds 2024'!$BS25</f>
        <v>0.18302639758862266</v>
      </c>
      <c r="O25" s="84">
        <f>'Verdeling Gemeentefonds 2024'!AF25/'Verdeling Gemeentefonds 2024'!$BS25</f>
        <v>0.55274359276011586</v>
      </c>
      <c r="P25" s="89">
        <f>'Verdeling Gemeentefonds 2024'!AK25/'Verdeling Gemeentefonds 2024'!$BS25</f>
        <v>0.1210847059771272</v>
      </c>
      <c r="Q25" s="92">
        <f>'Verdeling Gemeentefonds 2024'!AO25/'Verdeling Gemeentefonds 2024'!$BS25</f>
        <v>1.5737177834868631E-2</v>
      </c>
      <c r="R25" s="88">
        <f>'Verdeling Gemeentefonds 2024'!AR25/'Verdeling Gemeentefonds 2024'!$BS25</f>
        <v>5.9130049186098564E-2</v>
      </c>
      <c r="S25" s="88">
        <f>'Verdeling Gemeentefonds 2024'!AU25/'Verdeling Gemeentefonds 2024'!$BS25</f>
        <v>7.4580541142008502E-2</v>
      </c>
      <c r="T25" s="88">
        <f>'Verdeling Gemeentefonds 2024'!AX25/'Verdeling Gemeentefonds 2024'!$BS25</f>
        <v>1.6145522475181147E-2</v>
      </c>
      <c r="U25" s="88">
        <f>'Verdeling Gemeentefonds 2024'!BA25/'Verdeling Gemeentefonds 2024'!$BS25</f>
        <v>3.0533866149798878E-2</v>
      </c>
      <c r="V25" s="86">
        <f>'Verdeling Gemeentefonds 2024'!BB25/'Verdeling Gemeentefonds 2024'!$BS25</f>
        <v>0.1961271567879557</v>
      </c>
      <c r="W25" s="79">
        <f>'Verdeling Gemeentefonds 2024'!BI25/'Verdeling Gemeentefonds 2024'!$BS25</f>
        <v>-2.64189388878914E-4</v>
      </c>
      <c r="X25" s="87">
        <f>'Verdeling Gemeentefonds 2024'!BF25/'Verdeling Gemeentefonds 2024'!$BS25</f>
        <v>0</v>
      </c>
      <c r="Y25" s="79">
        <f>'Verdeling Gemeentefonds 2024'!BL25/'Verdeling Gemeentefonds 2024'!$BS25</f>
        <v>0</v>
      </c>
      <c r="Z25" s="87">
        <f>'Verdeling Gemeentefonds 2024'!BR25/'Verdeling Gemeentefonds 2024'!$BS25</f>
        <v>2.0793669173654883E-3</v>
      </c>
      <c r="AA25" s="96">
        <f t="shared" si="0"/>
        <v>0.99999988433244347</v>
      </c>
    </row>
    <row r="26" spans="1:27" x14ac:dyDescent="0.25">
      <c r="A26" s="95" t="s">
        <v>370</v>
      </c>
      <c r="B26" s="8" t="s">
        <v>71</v>
      </c>
      <c r="C26" s="79">
        <f>'Verdeling Gemeentefonds 2024'!D26/'Verdeling Gemeentefonds 2024'!$BS26</f>
        <v>0</v>
      </c>
      <c r="D26" s="82">
        <f>'Verdeling Gemeentefonds 2024'!E26/'Verdeling Gemeentefonds 2024'!$BS26</f>
        <v>0</v>
      </c>
      <c r="E26" s="82">
        <f>'Verdeling Gemeentefonds 2024'!F26/'Verdeling Gemeentefonds 2024'!$BS26</f>
        <v>0</v>
      </c>
      <c r="F26" s="82">
        <f>'Verdeling Gemeentefonds 2024'!G26/'Verdeling Gemeentefonds 2024'!$BS26</f>
        <v>0</v>
      </c>
      <c r="G26" s="82">
        <f>'Verdeling Gemeentefonds 2024'!H26/'Verdeling Gemeentefonds 2024'!$BS26</f>
        <v>0</v>
      </c>
      <c r="H26" s="82">
        <f>'Verdeling Gemeentefonds 2024'!I26/'Verdeling Gemeentefonds 2024'!$BS26</f>
        <v>0</v>
      </c>
      <c r="I26" s="86">
        <f>'Verdeling Gemeentefonds 2024'!J26/'Verdeling Gemeentefonds 2024'!$BS26</f>
        <v>0</v>
      </c>
      <c r="J26" s="80">
        <f>'Verdeling Gemeentefonds 2024'!N26/'Verdeling Gemeentefonds 2024'!$BS26</f>
        <v>9.3630173347095211E-2</v>
      </c>
      <c r="K26" s="82">
        <f>'Verdeling Gemeentefonds 2024'!S26/'Verdeling Gemeentefonds 2024'!$BS26</f>
        <v>3.0029548968349785E-2</v>
      </c>
      <c r="L26" s="86">
        <f>'Verdeling Gemeentefonds 2024'!T26/'Verdeling Gemeentefonds 2024'!$BS26</f>
        <v>0.12365972231544499</v>
      </c>
      <c r="M26" s="79">
        <f>'Verdeling Gemeentefonds 2024'!Z26/'Verdeling Gemeentefonds 2024'!$BS26</f>
        <v>0.39890698241318667</v>
      </c>
      <c r="N26" s="82">
        <f>'Verdeling Gemeentefonds 2024'!AE26/'Verdeling Gemeentefonds 2024'!$BS26</f>
        <v>0.21668733842946053</v>
      </c>
      <c r="O26" s="84">
        <f>'Verdeling Gemeentefonds 2024'!AF26/'Verdeling Gemeentefonds 2024'!$BS26</f>
        <v>0.6155943208426472</v>
      </c>
      <c r="P26" s="89">
        <f>'Verdeling Gemeentefonds 2024'!AK26/'Verdeling Gemeentefonds 2024'!$BS26</f>
        <v>7.1907286274992377E-2</v>
      </c>
      <c r="Q26" s="92">
        <f>'Verdeling Gemeentefonds 2024'!AO26/'Verdeling Gemeentefonds 2024'!$BS26</f>
        <v>1.3375994374291517E-2</v>
      </c>
      <c r="R26" s="88">
        <f>'Verdeling Gemeentefonds 2024'!AR26/'Verdeling Gemeentefonds 2024'!$BS26</f>
        <v>3.482167942042165E-2</v>
      </c>
      <c r="S26" s="88">
        <f>'Verdeling Gemeentefonds 2024'!AU26/'Verdeling Gemeentefonds 2024'!$BS26</f>
        <v>6.168426248201634E-2</v>
      </c>
      <c r="T26" s="88">
        <f>'Verdeling Gemeentefonds 2024'!AX26/'Verdeling Gemeentefonds 2024'!$BS26</f>
        <v>3.3805702471851939E-2</v>
      </c>
      <c r="U26" s="88">
        <f>'Verdeling Gemeentefonds 2024'!BA26/'Verdeling Gemeentefonds 2024'!$BS26</f>
        <v>4.3291152329626117E-2</v>
      </c>
      <c r="V26" s="86">
        <f>'Verdeling Gemeentefonds 2024'!BB26/'Verdeling Gemeentefonds 2024'!$BS26</f>
        <v>0.18697879107820756</v>
      </c>
      <c r="W26" s="79">
        <f>'Verdeling Gemeentefonds 2024'!BI26/'Verdeling Gemeentefonds 2024'!$BS26</f>
        <v>-2.194377715687435E-4</v>
      </c>
      <c r="X26" s="87">
        <f>'Verdeling Gemeentefonds 2024'!BF26/'Verdeling Gemeentefonds 2024'!$BS26</f>
        <v>0</v>
      </c>
      <c r="Y26" s="79">
        <f>'Verdeling Gemeentefonds 2024'!BL26/'Verdeling Gemeentefonds 2024'!$BS26</f>
        <v>0</v>
      </c>
      <c r="Z26" s="87">
        <f>'Verdeling Gemeentefonds 2024'!BR26/'Verdeling Gemeentefonds 2024'!$BS26</f>
        <v>2.0793672618524407E-3</v>
      </c>
      <c r="AA26" s="96">
        <f t="shared" si="0"/>
        <v>1.000000050001576</v>
      </c>
    </row>
    <row r="27" spans="1:27" x14ac:dyDescent="0.25">
      <c r="A27" s="95" t="s">
        <v>405</v>
      </c>
      <c r="B27" s="8" t="s">
        <v>106</v>
      </c>
      <c r="C27" s="79">
        <f>'Verdeling Gemeentefonds 2024'!D27/'Verdeling Gemeentefonds 2024'!$BS27</f>
        <v>0</v>
      </c>
      <c r="D27" s="82">
        <f>'Verdeling Gemeentefonds 2024'!E27/'Verdeling Gemeentefonds 2024'!$BS27</f>
        <v>0</v>
      </c>
      <c r="E27" s="82">
        <f>'Verdeling Gemeentefonds 2024'!F27/'Verdeling Gemeentefonds 2024'!$BS27</f>
        <v>0</v>
      </c>
      <c r="F27" s="82">
        <f>'Verdeling Gemeentefonds 2024'!G27/'Verdeling Gemeentefonds 2024'!$BS27</f>
        <v>0</v>
      </c>
      <c r="G27" s="82">
        <f>'Verdeling Gemeentefonds 2024'!H27/'Verdeling Gemeentefonds 2024'!$BS27</f>
        <v>0</v>
      </c>
      <c r="H27" s="82">
        <f>'Verdeling Gemeentefonds 2024'!I27/'Verdeling Gemeentefonds 2024'!$BS27</f>
        <v>0</v>
      </c>
      <c r="I27" s="86">
        <f>'Verdeling Gemeentefonds 2024'!J27/'Verdeling Gemeentefonds 2024'!$BS27</f>
        <v>0</v>
      </c>
      <c r="J27" s="80">
        <f>'Verdeling Gemeentefonds 2024'!N27/'Verdeling Gemeentefonds 2024'!$BS27</f>
        <v>3.8549119617012038E-2</v>
      </c>
      <c r="K27" s="82">
        <f>'Verdeling Gemeentefonds 2024'!S27/'Verdeling Gemeentefonds 2024'!$BS27</f>
        <v>3.9530447667646705E-2</v>
      </c>
      <c r="L27" s="86">
        <f>'Verdeling Gemeentefonds 2024'!T27/'Verdeling Gemeentefonds 2024'!$BS27</f>
        <v>7.8079567284658744E-2</v>
      </c>
      <c r="M27" s="79">
        <f>'Verdeling Gemeentefonds 2024'!Z27/'Verdeling Gemeentefonds 2024'!$BS27</f>
        <v>0.34956246312647216</v>
      </c>
      <c r="N27" s="82">
        <f>'Verdeling Gemeentefonds 2024'!AE27/'Verdeling Gemeentefonds 2024'!$BS27</f>
        <v>0.34211516144877957</v>
      </c>
      <c r="O27" s="84">
        <f>'Verdeling Gemeentefonds 2024'!AF27/'Verdeling Gemeentefonds 2024'!$BS27</f>
        <v>0.69167762457525173</v>
      </c>
      <c r="P27" s="89">
        <f>'Verdeling Gemeentefonds 2024'!AK27/'Verdeling Gemeentefonds 2024'!$BS27</f>
        <v>9.7293486807391319E-2</v>
      </c>
      <c r="Q27" s="92">
        <f>'Verdeling Gemeentefonds 2024'!AO27/'Verdeling Gemeentefonds 2024'!$BS27</f>
        <v>1.4447078456970221E-2</v>
      </c>
      <c r="R27" s="88">
        <f>'Verdeling Gemeentefonds 2024'!AR27/'Verdeling Gemeentefonds 2024'!$BS27</f>
        <v>2.303941302175409E-2</v>
      </c>
      <c r="S27" s="88">
        <f>'Verdeling Gemeentefonds 2024'!AU27/'Verdeling Gemeentefonds 2024'!$BS27</f>
        <v>4.6796428948683272E-2</v>
      </c>
      <c r="T27" s="88">
        <f>'Verdeling Gemeentefonds 2024'!AX27/'Verdeling Gemeentefonds 2024'!$BS27</f>
        <v>3.1343318557913738E-2</v>
      </c>
      <c r="U27" s="88">
        <f>'Verdeling Gemeentefonds 2024'!BA27/'Verdeling Gemeentefonds 2024'!$BS27</f>
        <v>1.5498841065780469E-2</v>
      </c>
      <c r="V27" s="86">
        <f>'Verdeling Gemeentefonds 2024'!BB27/'Verdeling Gemeentefonds 2024'!$BS27</f>
        <v>0.13112508005110179</v>
      </c>
      <c r="W27" s="79">
        <f>'Verdeling Gemeentefonds 2024'!BI27/'Verdeling Gemeentefonds 2024'!$BS27</f>
        <v>-2.550536214883767E-4</v>
      </c>
      <c r="X27" s="87">
        <f>'Verdeling Gemeentefonds 2024'!BF27/'Verdeling Gemeentefonds 2024'!$BS27</f>
        <v>0</v>
      </c>
      <c r="Y27" s="79">
        <f>'Verdeling Gemeentefonds 2024'!BL27/'Verdeling Gemeentefonds 2024'!$BS27</f>
        <v>0</v>
      </c>
      <c r="Z27" s="87">
        <f>'Verdeling Gemeentefonds 2024'!BR27/'Verdeling Gemeentefonds 2024'!$BS27</f>
        <v>2.0793673084381205E-3</v>
      </c>
      <c r="AA27" s="96">
        <f t="shared" si="0"/>
        <v>1.0000000724053533</v>
      </c>
    </row>
    <row r="28" spans="1:27" x14ac:dyDescent="0.25">
      <c r="A28" s="95" t="s">
        <v>406</v>
      </c>
      <c r="B28" s="8" t="s">
        <v>107</v>
      </c>
      <c r="C28" s="79">
        <f>'Verdeling Gemeentefonds 2024'!D28/'Verdeling Gemeentefonds 2024'!$BS28</f>
        <v>0</v>
      </c>
      <c r="D28" s="82">
        <f>'Verdeling Gemeentefonds 2024'!E28/'Verdeling Gemeentefonds 2024'!$BS28</f>
        <v>0</v>
      </c>
      <c r="E28" s="82">
        <f>'Verdeling Gemeentefonds 2024'!F28/'Verdeling Gemeentefonds 2024'!$BS28</f>
        <v>0</v>
      </c>
      <c r="F28" s="82">
        <f>'Verdeling Gemeentefonds 2024'!G28/'Verdeling Gemeentefonds 2024'!$BS28</f>
        <v>0</v>
      </c>
      <c r="G28" s="82">
        <f>'Verdeling Gemeentefonds 2024'!H28/'Verdeling Gemeentefonds 2024'!$BS28</f>
        <v>0</v>
      </c>
      <c r="H28" s="82">
        <f>'Verdeling Gemeentefonds 2024'!I28/'Verdeling Gemeentefonds 2024'!$BS28</f>
        <v>0</v>
      </c>
      <c r="I28" s="86">
        <f>'Verdeling Gemeentefonds 2024'!J28/'Verdeling Gemeentefonds 2024'!$BS28</f>
        <v>0</v>
      </c>
      <c r="J28" s="80">
        <f>'Verdeling Gemeentefonds 2024'!N28/'Verdeling Gemeentefonds 2024'!$BS28</f>
        <v>4.2880518586608823E-2</v>
      </c>
      <c r="K28" s="82">
        <f>'Verdeling Gemeentefonds 2024'!S28/'Verdeling Gemeentefonds 2024'!$BS28</f>
        <v>0</v>
      </c>
      <c r="L28" s="86">
        <f>'Verdeling Gemeentefonds 2024'!T28/'Verdeling Gemeentefonds 2024'!$BS28</f>
        <v>4.2880518586608823E-2</v>
      </c>
      <c r="M28" s="79">
        <f>'Verdeling Gemeentefonds 2024'!Z28/'Verdeling Gemeentefonds 2024'!$BS28</f>
        <v>0.28253479229129969</v>
      </c>
      <c r="N28" s="82">
        <f>'Verdeling Gemeentefonds 2024'!AE28/'Verdeling Gemeentefonds 2024'!$BS28</f>
        <v>0.22220946481646539</v>
      </c>
      <c r="O28" s="84">
        <f>'Verdeling Gemeentefonds 2024'!AF28/'Verdeling Gemeentefonds 2024'!$BS28</f>
        <v>0.50474425710776516</v>
      </c>
      <c r="P28" s="89">
        <f>'Verdeling Gemeentefonds 2024'!AK28/'Verdeling Gemeentefonds 2024'!$BS28</f>
        <v>0.32640697537813168</v>
      </c>
      <c r="Q28" s="92">
        <f>'Verdeling Gemeentefonds 2024'!AO28/'Verdeling Gemeentefonds 2024'!$BS28</f>
        <v>1.3794008087419974E-2</v>
      </c>
      <c r="R28" s="88">
        <f>'Verdeling Gemeentefonds 2024'!AR28/'Verdeling Gemeentefonds 2024'!$BS28</f>
        <v>2.5100735872017631E-2</v>
      </c>
      <c r="S28" s="88">
        <f>'Verdeling Gemeentefonds 2024'!AU28/'Verdeling Gemeentefonds 2024'!$BS28</f>
        <v>3.5205543119311289E-2</v>
      </c>
      <c r="T28" s="88">
        <f>'Verdeling Gemeentefonds 2024'!AX28/'Verdeling Gemeentefonds 2024'!$BS28</f>
        <v>2.6573940439282264E-2</v>
      </c>
      <c r="U28" s="88">
        <f>'Verdeling Gemeentefonds 2024'!BA28/'Verdeling Gemeentefonds 2024'!$BS28</f>
        <v>2.3519107865820222E-2</v>
      </c>
      <c r="V28" s="86">
        <f>'Verdeling Gemeentefonds 2024'!BB28/'Verdeling Gemeentefonds 2024'!$BS28</f>
        <v>0.1241933353838514</v>
      </c>
      <c r="W28" s="79">
        <f>'Verdeling Gemeentefonds 2024'!BI28/'Verdeling Gemeentefonds 2024'!$BS28</f>
        <v>-3.0437676426687367E-4</v>
      </c>
      <c r="X28" s="87">
        <f>'Verdeling Gemeentefonds 2024'!BF28/'Verdeling Gemeentefonds 2024'!$BS28</f>
        <v>0</v>
      </c>
      <c r="Y28" s="79">
        <f>'Verdeling Gemeentefonds 2024'!BL28/'Verdeling Gemeentefonds 2024'!$BS28</f>
        <v>0</v>
      </c>
      <c r="Z28" s="87">
        <f>'Verdeling Gemeentefonds 2024'!BR28/'Verdeling Gemeentefonds 2024'!$BS28</f>
        <v>2.0793673180130859E-3</v>
      </c>
      <c r="AA28" s="96">
        <f t="shared" si="0"/>
        <v>1.0000000770101032</v>
      </c>
    </row>
    <row r="29" spans="1:27" x14ac:dyDescent="0.25">
      <c r="A29" s="95" t="s">
        <v>555</v>
      </c>
      <c r="B29" s="8" t="s">
        <v>258</v>
      </c>
      <c r="C29" s="79">
        <f>'Verdeling Gemeentefonds 2024'!D29/'Verdeling Gemeentefonds 2024'!$BS29</f>
        <v>0</v>
      </c>
      <c r="D29" s="82">
        <f>'Verdeling Gemeentefonds 2024'!E29/'Verdeling Gemeentefonds 2024'!$BS29</f>
        <v>0</v>
      </c>
      <c r="E29" s="82">
        <f>'Verdeling Gemeentefonds 2024'!F29/'Verdeling Gemeentefonds 2024'!$BS29</f>
        <v>0</v>
      </c>
      <c r="F29" s="82">
        <f>'Verdeling Gemeentefonds 2024'!G29/'Verdeling Gemeentefonds 2024'!$BS29</f>
        <v>0</v>
      </c>
      <c r="G29" s="82">
        <f>'Verdeling Gemeentefonds 2024'!H29/'Verdeling Gemeentefonds 2024'!$BS29</f>
        <v>0</v>
      </c>
      <c r="H29" s="82">
        <f>'Verdeling Gemeentefonds 2024'!I29/'Verdeling Gemeentefonds 2024'!$BS29</f>
        <v>0</v>
      </c>
      <c r="I29" s="86">
        <f>'Verdeling Gemeentefonds 2024'!J29/'Verdeling Gemeentefonds 2024'!$BS29</f>
        <v>0</v>
      </c>
      <c r="J29" s="80">
        <f>'Verdeling Gemeentefonds 2024'!N29/'Verdeling Gemeentefonds 2024'!$BS29</f>
        <v>5.2023338574541625E-2</v>
      </c>
      <c r="K29" s="82">
        <f>'Verdeling Gemeentefonds 2024'!S29/'Verdeling Gemeentefonds 2024'!$BS29</f>
        <v>4.0393060255903397E-2</v>
      </c>
      <c r="L29" s="86">
        <f>'Verdeling Gemeentefonds 2024'!T29/'Verdeling Gemeentefonds 2024'!$BS29</f>
        <v>9.2416398830445015E-2</v>
      </c>
      <c r="M29" s="79">
        <f>'Verdeling Gemeentefonds 2024'!Z29/'Verdeling Gemeentefonds 2024'!$BS29</f>
        <v>0.38604337602051481</v>
      </c>
      <c r="N29" s="82">
        <f>'Verdeling Gemeentefonds 2024'!AE29/'Verdeling Gemeentefonds 2024'!$BS29</f>
        <v>0.21914288237894899</v>
      </c>
      <c r="O29" s="84">
        <f>'Verdeling Gemeentefonds 2024'!AF29/'Verdeling Gemeentefonds 2024'!$BS29</f>
        <v>0.60518625839946383</v>
      </c>
      <c r="P29" s="89">
        <f>'Verdeling Gemeentefonds 2024'!AK29/'Verdeling Gemeentefonds 2024'!$BS29</f>
        <v>7.3305961646254733E-2</v>
      </c>
      <c r="Q29" s="92">
        <f>'Verdeling Gemeentefonds 2024'!AO29/'Verdeling Gemeentefonds 2024'!$BS29</f>
        <v>1.7425622849758838E-2</v>
      </c>
      <c r="R29" s="88">
        <f>'Verdeling Gemeentefonds 2024'!AR29/'Verdeling Gemeentefonds 2024'!$BS29</f>
        <v>5.7324184330042806E-2</v>
      </c>
      <c r="S29" s="88">
        <f>'Verdeling Gemeentefonds 2024'!AU29/'Verdeling Gemeentefonds 2024'!$BS29</f>
        <v>6.8184433407229197E-2</v>
      </c>
      <c r="T29" s="88">
        <f>'Verdeling Gemeentefonds 2024'!AX29/'Verdeling Gemeentefonds 2024'!$BS29</f>
        <v>4.6526136206700631E-2</v>
      </c>
      <c r="U29" s="88">
        <f>'Verdeling Gemeentefonds 2024'!BA29/'Verdeling Gemeentefonds 2024'!$BS29</f>
        <v>3.7747682578745285E-2</v>
      </c>
      <c r="V29" s="86">
        <f>'Verdeling Gemeentefonds 2024'!BB29/'Verdeling Gemeentefonds 2024'!$BS29</f>
        <v>0.22720805937247679</v>
      </c>
      <c r="W29" s="79">
        <f>'Verdeling Gemeentefonds 2024'!BI29/'Verdeling Gemeentefonds 2024'!$BS29</f>
        <v>-1.9604616542589541E-4</v>
      </c>
      <c r="X29" s="87">
        <f>'Verdeling Gemeentefonds 2024'!BF29/'Verdeling Gemeentefonds 2024'!$BS29</f>
        <v>0</v>
      </c>
      <c r="Y29" s="79">
        <f>'Verdeling Gemeentefonds 2024'!BL29/'Verdeling Gemeentefonds 2024'!$BS29</f>
        <v>0</v>
      </c>
      <c r="Z29" s="87">
        <f>'Verdeling Gemeentefonds 2024'!BR29/'Verdeling Gemeentefonds 2024'!$BS29</f>
        <v>2.0793671562994763E-3</v>
      </c>
      <c r="AA29" s="96">
        <f t="shared" si="0"/>
        <v>0.99999999923951399</v>
      </c>
    </row>
    <row r="30" spans="1:27" x14ac:dyDescent="0.25">
      <c r="A30" s="95" t="s">
        <v>331</v>
      </c>
      <c r="B30" s="8" t="s">
        <v>32</v>
      </c>
      <c r="C30" s="79">
        <f>'Verdeling Gemeentefonds 2024'!D30/'Verdeling Gemeentefonds 2024'!$BS30</f>
        <v>0</v>
      </c>
      <c r="D30" s="82">
        <f>'Verdeling Gemeentefonds 2024'!E30/'Verdeling Gemeentefonds 2024'!$BS30</f>
        <v>0</v>
      </c>
      <c r="E30" s="82">
        <f>'Verdeling Gemeentefonds 2024'!F30/'Verdeling Gemeentefonds 2024'!$BS30</f>
        <v>0</v>
      </c>
      <c r="F30" s="82">
        <f>'Verdeling Gemeentefonds 2024'!G30/'Verdeling Gemeentefonds 2024'!$BS30</f>
        <v>0</v>
      </c>
      <c r="G30" s="82">
        <f>'Verdeling Gemeentefonds 2024'!H30/'Verdeling Gemeentefonds 2024'!$BS30</f>
        <v>0</v>
      </c>
      <c r="H30" s="82">
        <f>'Verdeling Gemeentefonds 2024'!I30/'Verdeling Gemeentefonds 2024'!$BS30</f>
        <v>0</v>
      </c>
      <c r="I30" s="86">
        <f>'Verdeling Gemeentefonds 2024'!J30/'Verdeling Gemeentefonds 2024'!$BS30</f>
        <v>0</v>
      </c>
      <c r="J30" s="80">
        <f>'Verdeling Gemeentefonds 2024'!N30/'Verdeling Gemeentefonds 2024'!$BS30</f>
        <v>3.960203810345668E-2</v>
      </c>
      <c r="K30" s="82">
        <f>'Verdeling Gemeentefonds 2024'!S30/'Verdeling Gemeentefonds 2024'!$BS30</f>
        <v>4.798886973223275E-2</v>
      </c>
      <c r="L30" s="86">
        <f>'Verdeling Gemeentefonds 2024'!T30/'Verdeling Gemeentefonds 2024'!$BS30</f>
        <v>8.7590907835689416E-2</v>
      </c>
      <c r="M30" s="79">
        <f>'Verdeling Gemeentefonds 2024'!Z30/'Verdeling Gemeentefonds 2024'!$BS30</f>
        <v>0.32976102062904272</v>
      </c>
      <c r="N30" s="82">
        <f>'Verdeling Gemeentefonds 2024'!AE30/'Verdeling Gemeentefonds 2024'!$BS30</f>
        <v>0.2786200879795398</v>
      </c>
      <c r="O30" s="84">
        <f>'Verdeling Gemeentefonds 2024'!AF30/'Verdeling Gemeentefonds 2024'!$BS30</f>
        <v>0.60838110860858252</v>
      </c>
      <c r="P30" s="89">
        <f>'Verdeling Gemeentefonds 2024'!AK30/'Verdeling Gemeentefonds 2024'!$BS30</f>
        <v>0.11299503818828496</v>
      </c>
      <c r="Q30" s="92">
        <f>'Verdeling Gemeentefonds 2024'!AO30/'Verdeling Gemeentefonds 2024'!$BS30</f>
        <v>1.5454854712412229E-2</v>
      </c>
      <c r="R30" s="88">
        <f>'Verdeling Gemeentefonds 2024'!AR30/'Verdeling Gemeentefonds 2024'!$BS30</f>
        <v>5.3740230689588192E-2</v>
      </c>
      <c r="S30" s="88">
        <f>'Verdeling Gemeentefonds 2024'!AU30/'Verdeling Gemeentefonds 2024'!$BS30</f>
        <v>5.048371141592687E-2</v>
      </c>
      <c r="T30" s="88">
        <f>'Verdeling Gemeentefonds 2024'!AX30/'Verdeling Gemeentefonds 2024'!$BS30</f>
        <v>4.6222993074220245E-2</v>
      </c>
      <c r="U30" s="88">
        <f>'Verdeling Gemeentefonds 2024'!BA30/'Verdeling Gemeentefonds 2024'!$BS30</f>
        <v>2.3338676193167686E-2</v>
      </c>
      <c r="V30" s="86">
        <f>'Verdeling Gemeentefonds 2024'!BB30/'Verdeling Gemeentefonds 2024'!$BS30</f>
        <v>0.18924046608531522</v>
      </c>
      <c r="W30" s="79">
        <f>'Verdeling Gemeentefonds 2024'!BI30/'Verdeling Gemeentefonds 2024'!$BS30</f>
        <v>-2.8702348345825316E-4</v>
      </c>
      <c r="X30" s="87">
        <f>'Verdeling Gemeentefonds 2024'!BF30/'Verdeling Gemeentefonds 2024'!$BS30</f>
        <v>0</v>
      </c>
      <c r="Y30" s="79">
        <f>'Verdeling Gemeentefonds 2024'!BL30/'Verdeling Gemeentefonds 2024'!$BS30</f>
        <v>0</v>
      </c>
      <c r="Z30" s="87">
        <f>'Verdeling Gemeentefonds 2024'!BR30/'Verdeling Gemeentefonds 2024'!$BS30</f>
        <v>2.0793668753150392E-3</v>
      </c>
      <c r="AA30" s="96">
        <f t="shared" si="0"/>
        <v>0.99999986410972885</v>
      </c>
    </row>
    <row r="31" spans="1:27" x14ac:dyDescent="0.25">
      <c r="A31" s="95" t="s">
        <v>508</v>
      </c>
      <c r="B31" s="8" t="s">
        <v>209</v>
      </c>
      <c r="C31" s="79">
        <f>'Verdeling Gemeentefonds 2024'!D31/'Verdeling Gemeentefonds 2024'!$BS31</f>
        <v>0</v>
      </c>
      <c r="D31" s="82">
        <f>'Verdeling Gemeentefonds 2024'!E31/'Verdeling Gemeentefonds 2024'!$BS31</f>
        <v>0</v>
      </c>
      <c r="E31" s="82">
        <f>'Verdeling Gemeentefonds 2024'!F31/'Verdeling Gemeentefonds 2024'!$BS31</f>
        <v>0</v>
      </c>
      <c r="F31" s="82">
        <f>'Verdeling Gemeentefonds 2024'!G31/'Verdeling Gemeentefonds 2024'!$BS31</f>
        <v>0</v>
      </c>
      <c r="G31" s="82">
        <f>'Verdeling Gemeentefonds 2024'!H31/'Verdeling Gemeentefonds 2024'!$BS31</f>
        <v>0</v>
      </c>
      <c r="H31" s="82">
        <f>'Verdeling Gemeentefonds 2024'!I31/'Verdeling Gemeentefonds 2024'!$BS31</f>
        <v>0</v>
      </c>
      <c r="I31" s="86">
        <f>'Verdeling Gemeentefonds 2024'!J31/'Verdeling Gemeentefonds 2024'!$BS31</f>
        <v>0</v>
      </c>
      <c r="J31" s="80">
        <f>'Verdeling Gemeentefonds 2024'!N31/'Verdeling Gemeentefonds 2024'!$BS31</f>
        <v>3.5238861052474868E-2</v>
      </c>
      <c r="K31" s="82">
        <f>'Verdeling Gemeentefonds 2024'!S31/'Verdeling Gemeentefonds 2024'!$BS31</f>
        <v>6.7586993009720884E-3</v>
      </c>
      <c r="L31" s="86">
        <f>'Verdeling Gemeentefonds 2024'!T31/'Verdeling Gemeentefonds 2024'!$BS31</f>
        <v>4.1997560353446949E-2</v>
      </c>
      <c r="M31" s="79">
        <f>'Verdeling Gemeentefonds 2024'!Z31/'Verdeling Gemeentefonds 2024'!$BS31</f>
        <v>0.3379746492270797</v>
      </c>
      <c r="N31" s="82">
        <f>'Verdeling Gemeentefonds 2024'!AE31/'Verdeling Gemeentefonds 2024'!$BS31</f>
        <v>0.25896175190470427</v>
      </c>
      <c r="O31" s="84">
        <f>'Verdeling Gemeentefonds 2024'!AF31/'Verdeling Gemeentefonds 2024'!$BS31</f>
        <v>0.59693640113178403</v>
      </c>
      <c r="P31" s="89">
        <f>'Verdeling Gemeentefonds 2024'!AK31/'Verdeling Gemeentefonds 2024'!$BS31</f>
        <v>0.15368269549186311</v>
      </c>
      <c r="Q31" s="92">
        <f>'Verdeling Gemeentefonds 2024'!AO31/'Verdeling Gemeentefonds 2024'!$BS31</f>
        <v>1.7336647703644719E-2</v>
      </c>
      <c r="R31" s="88">
        <f>'Verdeling Gemeentefonds 2024'!AR31/'Verdeling Gemeentefonds 2024'!$BS31</f>
        <v>3.8816291564604491E-2</v>
      </c>
      <c r="S31" s="88">
        <f>'Verdeling Gemeentefonds 2024'!AU31/'Verdeling Gemeentefonds 2024'!$BS31</f>
        <v>6.9668579538872163E-2</v>
      </c>
      <c r="T31" s="88">
        <f>'Verdeling Gemeentefonds 2024'!AX31/'Verdeling Gemeentefonds 2024'!$BS31</f>
        <v>5.1969382088316148E-2</v>
      </c>
      <c r="U31" s="88">
        <f>'Verdeling Gemeentefonds 2024'!BA31/'Verdeling Gemeentefonds 2024'!$BS31</f>
        <v>2.7785697608392144E-2</v>
      </c>
      <c r="V31" s="86">
        <f>'Verdeling Gemeentefonds 2024'!BB31/'Verdeling Gemeentefonds 2024'!$BS31</f>
        <v>0.20557659850382967</v>
      </c>
      <c r="W31" s="79">
        <f>'Verdeling Gemeentefonds 2024'!BI31/'Verdeling Gemeentefonds 2024'!$BS31</f>
        <v>-2.7270964592808732E-4</v>
      </c>
      <c r="X31" s="87">
        <f>'Verdeling Gemeentefonds 2024'!BF31/'Verdeling Gemeentefonds 2024'!$BS31</f>
        <v>0</v>
      </c>
      <c r="Y31" s="79">
        <f>'Verdeling Gemeentefonds 2024'!BL31/'Verdeling Gemeentefonds 2024'!$BS31</f>
        <v>0</v>
      </c>
      <c r="Z31" s="87">
        <f>'Verdeling Gemeentefonds 2024'!BR31/'Verdeling Gemeentefonds 2024'!$BS31</f>
        <v>2.0793669765840684E-3</v>
      </c>
      <c r="AA31" s="96">
        <f t="shared" si="0"/>
        <v>0.99999991281157974</v>
      </c>
    </row>
    <row r="32" spans="1:27" x14ac:dyDescent="0.25">
      <c r="A32" s="95" t="s">
        <v>407</v>
      </c>
      <c r="B32" s="8" t="s">
        <v>108</v>
      </c>
      <c r="C32" s="79">
        <f>'Verdeling Gemeentefonds 2024'!D32/'Verdeling Gemeentefonds 2024'!$BS32</f>
        <v>0</v>
      </c>
      <c r="D32" s="82">
        <f>'Verdeling Gemeentefonds 2024'!E32/'Verdeling Gemeentefonds 2024'!$BS32</f>
        <v>0</v>
      </c>
      <c r="E32" s="82">
        <f>'Verdeling Gemeentefonds 2024'!F32/'Verdeling Gemeentefonds 2024'!$BS32</f>
        <v>0</v>
      </c>
      <c r="F32" s="82">
        <f>'Verdeling Gemeentefonds 2024'!G32/'Verdeling Gemeentefonds 2024'!$BS32</f>
        <v>0</v>
      </c>
      <c r="G32" s="82">
        <f>'Verdeling Gemeentefonds 2024'!H32/'Verdeling Gemeentefonds 2024'!$BS32</f>
        <v>0</v>
      </c>
      <c r="H32" s="82">
        <f>'Verdeling Gemeentefonds 2024'!I32/'Verdeling Gemeentefonds 2024'!$BS32</f>
        <v>0</v>
      </c>
      <c r="I32" s="86">
        <f>'Verdeling Gemeentefonds 2024'!J32/'Verdeling Gemeentefonds 2024'!$BS32</f>
        <v>0</v>
      </c>
      <c r="J32" s="80">
        <f>'Verdeling Gemeentefonds 2024'!N32/'Verdeling Gemeentefonds 2024'!$BS32</f>
        <v>5.0848990660270252E-2</v>
      </c>
      <c r="K32" s="82">
        <f>'Verdeling Gemeentefonds 2024'!S32/'Verdeling Gemeentefonds 2024'!$BS32</f>
        <v>0</v>
      </c>
      <c r="L32" s="86">
        <f>'Verdeling Gemeentefonds 2024'!T32/'Verdeling Gemeentefonds 2024'!$BS32</f>
        <v>5.0848990660270252E-2</v>
      </c>
      <c r="M32" s="79">
        <f>'Verdeling Gemeentefonds 2024'!Z32/'Verdeling Gemeentefonds 2024'!$BS32</f>
        <v>0.31134674028915033</v>
      </c>
      <c r="N32" s="82">
        <f>'Verdeling Gemeentefonds 2024'!AE32/'Verdeling Gemeentefonds 2024'!$BS32</f>
        <v>0.23302758788191247</v>
      </c>
      <c r="O32" s="84">
        <f>'Verdeling Gemeentefonds 2024'!AF32/'Verdeling Gemeentefonds 2024'!$BS32</f>
        <v>0.54437432817106279</v>
      </c>
      <c r="P32" s="89">
        <f>'Verdeling Gemeentefonds 2024'!AK32/'Verdeling Gemeentefonds 2024'!$BS32</f>
        <v>0.25600449636368994</v>
      </c>
      <c r="Q32" s="92">
        <f>'Verdeling Gemeentefonds 2024'!AO32/'Verdeling Gemeentefonds 2024'!$BS32</f>
        <v>1.2274106389397316E-2</v>
      </c>
      <c r="R32" s="88">
        <f>'Verdeling Gemeentefonds 2024'!AR32/'Verdeling Gemeentefonds 2024'!$BS32</f>
        <v>1.6738433398948236E-2</v>
      </c>
      <c r="S32" s="88">
        <f>'Verdeling Gemeentefonds 2024'!AU32/'Verdeling Gemeentefonds 2024'!$BS32</f>
        <v>3.8022252755323192E-2</v>
      </c>
      <c r="T32" s="88">
        <f>'Verdeling Gemeentefonds 2024'!AX32/'Verdeling Gemeentefonds 2024'!$BS32</f>
        <v>3.5473552646033815E-2</v>
      </c>
      <c r="U32" s="88">
        <f>'Verdeling Gemeentefonds 2024'!BA32/'Verdeling Gemeentefonds 2024'!$BS32</f>
        <v>4.4437218790272251E-2</v>
      </c>
      <c r="V32" s="86">
        <f>'Verdeling Gemeentefonds 2024'!BB32/'Verdeling Gemeentefonds 2024'!$BS32</f>
        <v>0.1469455639799748</v>
      </c>
      <c r="W32" s="79">
        <f>'Verdeling Gemeentefonds 2024'!BI32/'Verdeling Gemeentefonds 2024'!$BS32</f>
        <v>-2.5281103658428175E-4</v>
      </c>
      <c r="X32" s="87">
        <f>'Verdeling Gemeentefonds 2024'!BF32/'Verdeling Gemeentefonds 2024'!$BS32</f>
        <v>0</v>
      </c>
      <c r="Y32" s="79">
        <f>'Verdeling Gemeentefonds 2024'!BL32/'Verdeling Gemeentefonds 2024'!$BS32</f>
        <v>0</v>
      </c>
      <c r="Z32" s="87">
        <f>'Verdeling Gemeentefonds 2024'!BR32/'Verdeling Gemeentefonds 2024'!$BS32</f>
        <v>2.0793670230576989E-3</v>
      </c>
      <c r="AA32" s="96">
        <f t="shared" si="0"/>
        <v>0.99999993516147123</v>
      </c>
    </row>
    <row r="33" spans="1:27" x14ac:dyDescent="0.25">
      <c r="A33" s="95" t="s">
        <v>371</v>
      </c>
      <c r="B33" s="8" t="s">
        <v>72</v>
      </c>
      <c r="C33" s="79">
        <f>'Verdeling Gemeentefonds 2024'!D33/'Verdeling Gemeentefonds 2024'!$BS33</f>
        <v>0</v>
      </c>
      <c r="D33" s="82">
        <f>'Verdeling Gemeentefonds 2024'!E33/'Verdeling Gemeentefonds 2024'!$BS33</f>
        <v>0</v>
      </c>
      <c r="E33" s="82">
        <f>'Verdeling Gemeentefonds 2024'!F33/'Verdeling Gemeentefonds 2024'!$BS33</f>
        <v>0</v>
      </c>
      <c r="F33" s="82">
        <f>'Verdeling Gemeentefonds 2024'!G33/'Verdeling Gemeentefonds 2024'!$BS33</f>
        <v>0</v>
      </c>
      <c r="G33" s="82">
        <f>'Verdeling Gemeentefonds 2024'!H33/'Verdeling Gemeentefonds 2024'!$BS33</f>
        <v>0</v>
      </c>
      <c r="H33" s="82">
        <f>'Verdeling Gemeentefonds 2024'!I33/'Verdeling Gemeentefonds 2024'!$BS33</f>
        <v>0</v>
      </c>
      <c r="I33" s="86">
        <f>'Verdeling Gemeentefonds 2024'!J33/'Verdeling Gemeentefonds 2024'!$BS33</f>
        <v>0</v>
      </c>
      <c r="J33" s="80">
        <f>'Verdeling Gemeentefonds 2024'!N33/'Verdeling Gemeentefonds 2024'!$BS33</f>
        <v>2.8223301353405009E-2</v>
      </c>
      <c r="K33" s="82">
        <f>'Verdeling Gemeentefonds 2024'!S33/'Verdeling Gemeentefonds 2024'!$BS33</f>
        <v>3.6676360751063423E-3</v>
      </c>
      <c r="L33" s="86">
        <f>'Verdeling Gemeentefonds 2024'!T33/'Verdeling Gemeentefonds 2024'!$BS33</f>
        <v>3.1890937428511353E-2</v>
      </c>
      <c r="M33" s="79">
        <f>'Verdeling Gemeentefonds 2024'!Z33/'Verdeling Gemeentefonds 2024'!$BS33</f>
        <v>0.2295214997936835</v>
      </c>
      <c r="N33" s="82">
        <f>'Verdeling Gemeentefonds 2024'!AE33/'Verdeling Gemeentefonds 2024'!$BS33</f>
        <v>0.21011700112732279</v>
      </c>
      <c r="O33" s="84">
        <f>'Verdeling Gemeentefonds 2024'!AF33/'Verdeling Gemeentefonds 2024'!$BS33</f>
        <v>0.43963850092100626</v>
      </c>
      <c r="P33" s="89">
        <f>'Verdeling Gemeentefonds 2024'!AK33/'Verdeling Gemeentefonds 2024'!$BS33</f>
        <v>0.45295971127603846</v>
      </c>
      <c r="Q33" s="92">
        <f>'Verdeling Gemeentefonds 2024'!AO33/'Verdeling Gemeentefonds 2024'!$BS33</f>
        <v>6.9052892668992763E-3</v>
      </c>
      <c r="R33" s="88">
        <f>'Verdeling Gemeentefonds 2024'!AR33/'Verdeling Gemeentefonds 2024'!$BS33</f>
        <v>5.2206705849801773E-3</v>
      </c>
      <c r="S33" s="88">
        <f>'Verdeling Gemeentefonds 2024'!AU33/'Verdeling Gemeentefonds 2024'!$BS33</f>
        <v>4.0432143936204298E-2</v>
      </c>
      <c r="T33" s="88">
        <f>'Verdeling Gemeentefonds 2024'!AX33/'Verdeling Gemeentefonds 2024'!$BS33</f>
        <v>1.4672609533432949E-2</v>
      </c>
      <c r="U33" s="88">
        <f>'Verdeling Gemeentefonds 2024'!BA33/'Verdeling Gemeentefonds 2024'!$BS33</f>
        <v>6.5222796784984681E-3</v>
      </c>
      <c r="V33" s="86">
        <f>'Verdeling Gemeentefonds 2024'!BB33/'Verdeling Gemeentefonds 2024'!$BS33</f>
        <v>7.3752993000015171E-2</v>
      </c>
      <c r="W33" s="79">
        <f>'Verdeling Gemeentefonds 2024'!BI33/'Verdeling Gemeentefonds 2024'!$BS33</f>
        <v>-3.2133835632198348E-4</v>
      </c>
      <c r="X33" s="87">
        <f>'Verdeling Gemeentefonds 2024'!BF33/'Verdeling Gemeentefonds 2024'!$BS33</f>
        <v>0</v>
      </c>
      <c r="Y33" s="79">
        <f>'Verdeling Gemeentefonds 2024'!BL33/'Verdeling Gemeentefonds 2024'!$BS33</f>
        <v>0</v>
      </c>
      <c r="Z33" s="87">
        <f>'Verdeling Gemeentefonds 2024'!BR33/'Verdeling Gemeentefonds 2024'!$BS33</f>
        <v>2.0793675150835062E-3</v>
      </c>
      <c r="AA33" s="96">
        <f t="shared" si="0"/>
        <v>1.0000001717843328</v>
      </c>
    </row>
    <row r="34" spans="1:27" x14ac:dyDescent="0.25">
      <c r="A34" s="95" t="s">
        <v>547</v>
      </c>
      <c r="B34" s="8" t="s">
        <v>250</v>
      </c>
      <c r="C34" s="79">
        <f>'Verdeling Gemeentefonds 2024'!D34/'Verdeling Gemeentefonds 2024'!$BS34</f>
        <v>0</v>
      </c>
      <c r="D34" s="82">
        <f>'Verdeling Gemeentefonds 2024'!E34/'Verdeling Gemeentefonds 2024'!$BS34</f>
        <v>0</v>
      </c>
      <c r="E34" s="82">
        <f>'Verdeling Gemeentefonds 2024'!F34/'Verdeling Gemeentefonds 2024'!$BS34</f>
        <v>0</v>
      </c>
      <c r="F34" s="82">
        <f>'Verdeling Gemeentefonds 2024'!G34/'Verdeling Gemeentefonds 2024'!$BS34</f>
        <v>0</v>
      </c>
      <c r="G34" s="82">
        <f>'Verdeling Gemeentefonds 2024'!H34/'Verdeling Gemeentefonds 2024'!$BS34</f>
        <v>0</v>
      </c>
      <c r="H34" s="82">
        <f>'Verdeling Gemeentefonds 2024'!I34/'Verdeling Gemeentefonds 2024'!$BS34</f>
        <v>0</v>
      </c>
      <c r="I34" s="86">
        <f>'Verdeling Gemeentefonds 2024'!J34/'Verdeling Gemeentefonds 2024'!$BS34</f>
        <v>0</v>
      </c>
      <c r="J34" s="80">
        <f>'Verdeling Gemeentefonds 2024'!N34/'Verdeling Gemeentefonds 2024'!$BS34</f>
        <v>9.4442434178645659E-2</v>
      </c>
      <c r="K34" s="82">
        <f>'Verdeling Gemeentefonds 2024'!S34/'Verdeling Gemeentefonds 2024'!$BS34</f>
        <v>5.8484703264426313E-2</v>
      </c>
      <c r="L34" s="86">
        <f>'Verdeling Gemeentefonds 2024'!T34/'Verdeling Gemeentefonds 2024'!$BS34</f>
        <v>0.15292713744307199</v>
      </c>
      <c r="M34" s="79">
        <f>'Verdeling Gemeentefonds 2024'!Z34/'Verdeling Gemeentefonds 2024'!$BS34</f>
        <v>0.32125016113463578</v>
      </c>
      <c r="N34" s="82">
        <f>'Verdeling Gemeentefonds 2024'!AE34/'Verdeling Gemeentefonds 2024'!$BS34</f>
        <v>0.1083213672191734</v>
      </c>
      <c r="O34" s="84">
        <f>'Verdeling Gemeentefonds 2024'!AF34/'Verdeling Gemeentefonds 2024'!$BS34</f>
        <v>0.42957152835380918</v>
      </c>
      <c r="P34" s="89">
        <f>'Verdeling Gemeentefonds 2024'!AK34/'Verdeling Gemeentefonds 2024'!$BS34</f>
        <v>0.15619558856600094</v>
      </c>
      <c r="Q34" s="92">
        <f>'Verdeling Gemeentefonds 2024'!AO34/'Verdeling Gemeentefonds 2024'!$BS34</f>
        <v>1.7031765282545814E-2</v>
      </c>
      <c r="R34" s="88">
        <f>'Verdeling Gemeentefonds 2024'!AR34/'Verdeling Gemeentefonds 2024'!$BS34</f>
        <v>4.6825493022156127E-2</v>
      </c>
      <c r="S34" s="88">
        <f>'Verdeling Gemeentefonds 2024'!AU34/'Verdeling Gemeentefonds 2024'!$BS34</f>
        <v>6.5175809156626602E-2</v>
      </c>
      <c r="T34" s="88">
        <f>'Verdeling Gemeentefonds 2024'!AX34/'Verdeling Gemeentefonds 2024'!$BS34</f>
        <v>7.5293906850989661E-2</v>
      </c>
      <c r="U34" s="88">
        <f>'Verdeling Gemeentefonds 2024'!BA34/'Verdeling Gemeentefonds 2024'!$BS34</f>
        <v>5.508389333268781E-2</v>
      </c>
      <c r="V34" s="86">
        <f>'Verdeling Gemeentefonds 2024'!BB34/'Verdeling Gemeentefonds 2024'!$BS34</f>
        <v>0.25941086764500604</v>
      </c>
      <c r="W34" s="79">
        <f>'Verdeling Gemeentefonds 2024'!BI34/'Verdeling Gemeentefonds 2024'!$BS34</f>
        <v>-1.8449360895091144E-4</v>
      </c>
      <c r="X34" s="87">
        <f>'Verdeling Gemeentefonds 2024'!BF34/'Verdeling Gemeentefonds 2024'!$BS34</f>
        <v>0</v>
      </c>
      <c r="Y34" s="79">
        <f>'Verdeling Gemeentefonds 2024'!BL34/'Verdeling Gemeentefonds 2024'!$BS34</f>
        <v>0</v>
      </c>
      <c r="Z34" s="87">
        <f>'Verdeling Gemeentefonds 2024'!BR34/'Verdeling Gemeentefonds 2024'!$BS34</f>
        <v>2.0793671486225478E-3</v>
      </c>
      <c r="AA34" s="96">
        <f t="shared" si="0"/>
        <v>0.99999999554755969</v>
      </c>
    </row>
    <row r="35" spans="1:27" x14ac:dyDescent="0.25">
      <c r="A35" s="95" t="s">
        <v>408</v>
      </c>
      <c r="B35" s="8" t="s">
        <v>109</v>
      </c>
      <c r="C35" s="79">
        <f>'Verdeling Gemeentefonds 2024'!D35/'Verdeling Gemeentefonds 2024'!$BS35</f>
        <v>0</v>
      </c>
      <c r="D35" s="82">
        <f>'Verdeling Gemeentefonds 2024'!E35/'Verdeling Gemeentefonds 2024'!$BS35</f>
        <v>0</v>
      </c>
      <c r="E35" s="82">
        <f>'Verdeling Gemeentefonds 2024'!F35/'Verdeling Gemeentefonds 2024'!$BS35</f>
        <v>0</v>
      </c>
      <c r="F35" s="82">
        <f>'Verdeling Gemeentefonds 2024'!G35/'Verdeling Gemeentefonds 2024'!$BS35</f>
        <v>0</v>
      </c>
      <c r="G35" s="82">
        <f>'Verdeling Gemeentefonds 2024'!H35/'Verdeling Gemeentefonds 2024'!$BS35</f>
        <v>0</v>
      </c>
      <c r="H35" s="82">
        <f>'Verdeling Gemeentefonds 2024'!I35/'Verdeling Gemeentefonds 2024'!$BS35</f>
        <v>0</v>
      </c>
      <c r="I35" s="86">
        <f>'Verdeling Gemeentefonds 2024'!J35/'Verdeling Gemeentefonds 2024'!$BS35</f>
        <v>0</v>
      </c>
      <c r="J35" s="80">
        <f>'Verdeling Gemeentefonds 2024'!N35/'Verdeling Gemeentefonds 2024'!$BS35</f>
        <v>6.6151729406220675E-2</v>
      </c>
      <c r="K35" s="82">
        <f>'Verdeling Gemeentefonds 2024'!S35/'Verdeling Gemeentefonds 2024'!$BS35</f>
        <v>9.297973000301973E-3</v>
      </c>
      <c r="L35" s="86">
        <f>'Verdeling Gemeentefonds 2024'!T35/'Verdeling Gemeentefonds 2024'!$BS35</f>
        <v>7.5449702406522642E-2</v>
      </c>
      <c r="M35" s="79">
        <f>'Verdeling Gemeentefonds 2024'!Z35/'Verdeling Gemeentefonds 2024'!$BS35</f>
        <v>0.26542654500652524</v>
      </c>
      <c r="N35" s="82">
        <f>'Verdeling Gemeentefonds 2024'!AE35/'Verdeling Gemeentefonds 2024'!$BS35</f>
        <v>0.2415071177249854</v>
      </c>
      <c r="O35" s="84">
        <f>'Verdeling Gemeentefonds 2024'!AF35/'Verdeling Gemeentefonds 2024'!$BS35</f>
        <v>0.50693366273151064</v>
      </c>
      <c r="P35" s="89">
        <f>'Verdeling Gemeentefonds 2024'!AK35/'Verdeling Gemeentefonds 2024'!$BS35</f>
        <v>0.28934777523389138</v>
      </c>
      <c r="Q35" s="92">
        <f>'Verdeling Gemeentefonds 2024'!AO35/'Verdeling Gemeentefonds 2024'!$BS35</f>
        <v>1.3156317849817021E-2</v>
      </c>
      <c r="R35" s="88">
        <f>'Verdeling Gemeentefonds 2024'!AR35/'Verdeling Gemeentefonds 2024'!$BS35</f>
        <v>2.3584101330799145E-2</v>
      </c>
      <c r="S35" s="88">
        <f>'Verdeling Gemeentefonds 2024'!AU35/'Verdeling Gemeentefonds 2024'!$BS35</f>
        <v>2.4891740043340653E-2</v>
      </c>
      <c r="T35" s="88">
        <f>'Verdeling Gemeentefonds 2024'!AX35/'Verdeling Gemeentefonds 2024'!$BS35</f>
        <v>6.4375911837268304E-2</v>
      </c>
      <c r="U35" s="88">
        <f>'Verdeling Gemeentefonds 2024'!BA35/'Verdeling Gemeentefonds 2024'!$BS35</f>
        <v>4.5329309370882131E-4</v>
      </c>
      <c r="V35" s="86">
        <f>'Verdeling Gemeentefonds 2024'!BB35/'Verdeling Gemeentefonds 2024'!$BS35</f>
        <v>0.12646136415493395</v>
      </c>
      <c r="W35" s="79">
        <f>'Verdeling Gemeentefonds 2024'!BI35/'Verdeling Gemeentefonds 2024'!$BS35</f>
        <v>-2.7181544204037079E-4</v>
      </c>
      <c r="X35" s="87">
        <f>'Verdeling Gemeentefonds 2024'!BF35/'Verdeling Gemeentefonds 2024'!$BS35</f>
        <v>0</v>
      </c>
      <c r="Y35" s="79">
        <f>'Verdeling Gemeentefonds 2024'!BL35/'Verdeling Gemeentefonds 2024'!$BS35</f>
        <v>0</v>
      </c>
      <c r="Z35" s="87">
        <f>'Verdeling Gemeentefonds 2024'!BR35/'Verdeling Gemeentefonds 2024'!$BS35</f>
        <v>2.0793672750737146E-3</v>
      </c>
      <c r="AA35" s="96">
        <f t="shared" si="0"/>
        <v>1.0000000563598919</v>
      </c>
    </row>
    <row r="36" spans="1:27" x14ac:dyDescent="0.25">
      <c r="A36" s="95" t="s">
        <v>582</v>
      </c>
      <c r="B36" s="8" t="s">
        <v>285</v>
      </c>
      <c r="C36" s="79">
        <f>'Verdeling Gemeentefonds 2024'!D36/'Verdeling Gemeentefonds 2024'!$BS36</f>
        <v>0</v>
      </c>
      <c r="D36" s="82">
        <f>'Verdeling Gemeentefonds 2024'!E36/'Verdeling Gemeentefonds 2024'!$BS36</f>
        <v>0</v>
      </c>
      <c r="E36" s="82">
        <f>'Verdeling Gemeentefonds 2024'!F36/'Verdeling Gemeentefonds 2024'!$BS36</f>
        <v>0</v>
      </c>
      <c r="F36" s="82">
        <f>'Verdeling Gemeentefonds 2024'!G36/'Verdeling Gemeentefonds 2024'!$BS36</f>
        <v>0</v>
      </c>
      <c r="G36" s="82">
        <f>'Verdeling Gemeentefonds 2024'!H36/'Verdeling Gemeentefonds 2024'!$BS36</f>
        <v>0</v>
      </c>
      <c r="H36" s="82">
        <f>'Verdeling Gemeentefonds 2024'!I36/'Verdeling Gemeentefonds 2024'!$BS36</f>
        <v>0</v>
      </c>
      <c r="I36" s="86">
        <f>'Verdeling Gemeentefonds 2024'!J36/'Verdeling Gemeentefonds 2024'!$BS36</f>
        <v>0</v>
      </c>
      <c r="J36" s="80">
        <f>'Verdeling Gemeentefonds 2024'!N36/'Verdeling Gemeentefonds 2024'!$BS36</f>
        <v>4.7944200561299229E-2</v>
      </c>
      <c r="K36" s="82">
        <f>'Verdeling Gemeentefonds 2024'!S36/'Verdeling Gemeentefonds 2024'!$BS36</f>
        <v>4.8166603352024308E-2</v>
      </c>
      <c r="L36" s="86">
        <f>'Verdeling Gemeentefonds 2024'!T36/'Verdeling Gemeentefonds 2024'!$BS36</f>
        <v>9.6110803913323536E-2</v>
      </c>
      <c r="M36" s="79">
        <f>'Verdeling Gemeentefonds 2024'!Z36/'Verdeling Gemeentefonds 2024'!$BS36</f>
        <v>0.34361895098195722</v>
      </c>
      <c r="N36" s="82">
        <f>'Verdeling Gemeentefonds 2024'!AE36/'Verdeling Gemeentefonds 2024'!$BS36</f>
        <v>0.23830257851226372</v>
      </c>
      <c r="O36" s="84">
        <f>'Verdeling Gemeentefonds 2024'!AF36/'Verdeling Gemeentefonds 2024'!$BS36</f>
        <v>0.58192152949422093</v>
      </c>
      <c r="P36" s="89">
        <f>'Verdeling Gemeentefonds 2024'!AK36/'Verdeling Gemeentefonds 2024'!$BS36</f>
        <v>0.12240697623882485</v>
      </c>
      <c r="Q36" s="92">
        <f>'Verdeling Gemeentefonds 2024'!AO36/'Verdeling Gemeentefonds 2024'!$BS36</f>
        <v>1.7999790236964096E-2</v>
      </c>
      <c r="R36" s="88">
        <f>'Verdeling Gemeentefonds 2024'!AR36/'Verdeling Gemeentefonds 2024'!$BS36</f>
        <v>4.1364470698273585E-2</v>
      </c>
      <c r="S36" s="88">
        <f>'Verdeling Gemeentefonds 2024'!AU36/'Verdeling Gemeentefonds 2024'!$BS36</f>
        <v>6.714036254494829E-2</v>
      </c>
      <c r="T36" s="88">
        <f>'Verdeling Gemeentefonds 2024'!AX36/'Verdeling Gemeentefonds 2024'!$BS36</f>
        <v>3.7032010820493698E-2</v>
      </c>
      <c r="U36" s="88">
        <f>'Verdeling Gemeentefonds 2024'!BA36/'Verdeling Gemeentefonds 2024'!$BS36</f>
        <v>3.4195041039881906E-2</v>
      </c>
      <c r="V36" s="86">
        <f>'Verdeling Gemeentefonds 2024'!BB36/'Verdeling Gemeentefonds 2024'!$BS36</f>
        <v>0.19773167534056157</v>
      </c>
      <c r="W36" s="79">
        <f>'Verdeling Gemeentefonds 2024'!BI36/'Verdeling Gemeentefonds 2024'!$BS36</f>
        <v>-2.5037994816822721E-4</v>
      </c>
      <c r="X36" s="87">
        <f>'Verdeling Gemeentefonds 2024'!BF36/'Verdeling Gemeentefonds 2024'!$BS36</f>
        <v>0</v>
      </c>
      <c r="Y36" s="79">
        <f>'Verdeling Gemeentefonds 2024'!BL36/'Verdeling Gemeentefonds 2024'!$BS36</f>
        <v>0</v>
      </c>
      <c r="Z36" s="87">
        <f>'Verdeling Gemeentefonds 2024'!BR36/'Verdeling Gemeentefonds 2024'!$BS36</f>
        <v>2.0793670999469539E-3</v>
      </c>
      <c r="AA36" s="96">
        <f t="shared" si="0"/>
        <v>0.99999997213870961</v>
      </c>
    </row>
    <row r="37" spans="1:27" x14ac:dyDescent="0.25">
      <c r="A37" s="95" t="s">
        <v>435</v>
      </c>
      <c r="B37" s="8" t="s">
        <v>136</v>
      </c>
      <c r="C37" s="79">
        <f>'Verdeling Gemeentefonds 2024'!D37/'Verdeling Gemeentefonds 2024'!$BS37</f>
        <v>0</v>
      </c>
      <c r="D37" s="82">
        <f>'Verdeling Gemeentefonds 2024'!E37/'Verdeling Gemeentefonds 2024'!$BS37</f>
        <v>0</v>
      </c>
      <c r="E37" s="82">
        <f>'Verdeling Gemeentefonds 2024'!F37/'Verdeling Gemeentefonds 2024'!$BS37</f>
        <v>0</v>
      </c>
      <c r="F37" s="82">
        <f>'Verdeling Gemeentefonds 2024'!G37/'Verdeling Gemeentefonds 2024'!$BS37</f>
        <v>0</v>
      </c>
      <c r="G37" s="82">
        <f>'Verdeling Gemeentefonds 2024'!H37/'Verdeling Gemeentefonds 2024'!$BS37</f>
        <v>0</v>
      </c>
      <c r="H37" s="82">
        <f>'Verdeling Gemeentefonds 2024'!I37/'Verdeling Gemeentefonds 2024'!$BS37</f>
        <v>0.24787617570420095</v>
      </c>
      <c r="I37" s="86">
        <f>'Verdeling Gemeentefonds 2024'!J37/'Verdeling Gemeentefonds 2024'!$BS37</f>
        <v>0.24787617570420095</v>
      </c>
      <c r="J37" s="80">
        <f>'Verdeling Gemeentefonds 2024'!N37/'Verdeling Gemeentefonds 2024'!$BS37</f>
        <v>2.8766786921497652E-2</v>
      </c>
      <c r="K37" s="82">
        <f>'Verdeling Gemeentefonds 2024'!S37/'Verdeling Gemeentefonds 2024'!$BS37</f>
        <v>2.9719159013186978E-2</v>
      </c>
      <c r="L37" s="86">
        <f>'Verdeling Gemeentefonds 2024'!T37/'Verdeling Gemeentefonds 2024'!$BS37</f>
        <v>5.8485945934684626E-2</v>
      </c>
      <c r="M37" s="79">
        <f>'Verdeling Gemeentefonds 2024'!Z37/'Verdeling Gemeentefonds 2024'!$BS37</f>
        <v>0.28156743715074128</v>
      </c>
      <c r="N37" s="82">
        <f>'Verdeling Gemeentefonds 2024'!AE37/'Verdeling Gemeentefonds 2024'!$BS37</f>
        <v>8.960463970247988E-2</v>
      </c>
      <c r="O37" s="84">
        <f>'Verdeling Gemeentefonds 2024'!AF37/'Verdeling Gemeentefonds 2024'!$BS37</f>
        <v>0.37117207685322112</v>
      </c>
      <c r="P37" s="89">
        <f>'Verdeling Gemeentefonds 2024'!AK37/'Verdeling Gemeentefonds 2024'!$BS37</f>
        <v>3.2316414701522161E-2</v>
      </c>
      <c r="Q37" s="92">
        <f>'Verdeling Gemeentefonds 2024'!AO37/'Verdeling Gemeentefonds 2024'!$BS37</f>
        <v>1.8001626022685031E-2</v>
      </c>
      <c r="R37" s="88">
        <f>'Verdeling Gemeentefonds 2024'!AR37/'Verdeling Gemeentefonds 2024'!$BS37</f>
        <v>5.5794159621996749E-2</v>
      </c>
      <c r="S37" s="88">
        <f>'Verdeling Gemeentefonds 2024'!AU37/'Verdeling Gemeentefonds 2024'!$BS37</f>
        <v>8.4965514261187217E-2</v>
      </c>
      <c r="T37" s="88">
        <f>'Verdeling Gemeentefonds 2024'!AX37/'Verdeling Gemeentefonds 2024'!$BS37</f>
        <v>7.469773161145192E-2</v>
      </c>
      <c r="U37" s="88">
        <f>'Verdeling Gemeentefonds 2024'!BA37/'Verdeling Gemeentefonds 2024'!$BS37</f>
        <v>5.4860155915804419E-2</v>
      </c>
      <c r="V37" s="86">
        <f>'Verdeling Gemeentefonds 2024'!BB37/'Verdeling Gemeentefonds 2024'!$BS37</f>
        <v>0.28831918743312529</v>
      </c>
      <c r="W37" s="79">
        <f>'Verdeling Gemeentefonds 2024'!BI37/'Verdeling Gemeentefonds 2024'!$BS37</f>
        <v>-2.4913394372781585E-4</v>
      </c>
      <c r="X37" s="87">
        <f>'Verdeling Gemeentefonds 2024'!BF37/'Verdeling Gemeentefonds 2024'!$BS37</f>
        <v>0</v>
      </c>
      <c r="Y37" s="79">
        <f>'Verdeling Gemeentefonds 2024'!BL37/'Verdeling Gemeentefonds 2024'!$BS37</f>
        <v>0</v>
      </c>
      <c r="Z37" s="87">
        <f>'Verdeling Gemeentefonds 2024'!BR37/'Verdeling Gemeentefonds 2024'!$BS37</f>
        <v>2.0793672283951022E-3</v>
      </c>
      <c r="AA37" s="96">
        <f t="shared" si="0"/>
        <v>1.0000000339114214</v>
      </c>
    </row>
    <row r="38" spans="1:27" x14ac:dyDescent="0.25">
      <c r="A38" s="95" t="s">
        <v>571</v>
      </c>
      <c r="B38" s="8" t="s">
        <v>274</v>
      </c>
      <c r="C38" s="79">
        <f>'Verdeling Gemeentefonds 2024'!D38/'Verdeling Gemeentefonds 2024'!$BS38</f>
        <v>0</v>
      </c>
      <c r="D38" s="82">
        <f>'Verdeling Gemeentefonds 2024'!E38/'Verdeling Gemeentefonds 2024'!$BS38</f>
        <v>0</v>
      </c>
      <c r="E38" s="82">
        <f>'Verdeling Gemeentefonds 2024'!F38/'Verdeling Gemeentefonds 2024'!$BS38</f>
        <v>0</v>
      </c>
      <c r="F38" s="82">
        <f>'Verdeling Gemeentefonds 2024'!G38/'Verdeling Gemeentefonds 2024'!$BS38</f>
        <v>0</v>
      </c>
      <c r="G38" s="82">
        <f>'Verdeling Gemeentefonds 2024'!H38/'Verdeling Gemeentefonds 2024'!$BS38</f>
        <v>0</v>
      </c>
      <c r="H38" s="82">
        <f>'Verdeling Gemeentefonds 2024'!I38/'Verdeling Gemeentefonds 2024'!$BS38</f>
        <v>0</v>
      </c>
      <c r="I38" s="86">
        <f>'Verdeling Gemeentefonds 2024'!J38/'Verdeling Gemeentefonds 2024'!$BS38</f>
        <v>0</v>
      </c>
      <c r="J38" s="80">
        <f>'Verdeling Gemeentefonds 2024'!N38/'Verdeling Gemeentefonds 2024'!$BS38</f>
        <v>3.7160349112702093E-2</v>
      </c>
      <c r="K38" s="82">
        <f>'Verdeling Gemeentefonds 2024'!S38/'Verdeling Gemeentefonds 2024'!$BS38</f>
        <v>1.8075628154790701E-2</v>
      </c>
      <c r="L38" s="86">
        <f>'Verdeling Gemeentefonds 2024'!T38/'Verdeling Gemeentefonds 2024'!$BS38</f>
        <v>5.523597726749279E-2</v>
      </c>
      <c r="M38" s="79">
        <f>'Verdeling Gemeentefonds 2024'!Z38/'Verdeling Gemeentefonds 2024'!$BS38</f>
        <v>0.38136459830542974</v>
      </c>
      <c r="N38" s="82">
        <f>'Verdeling Gemeentefonds 2024'!AE38/'Verdeling Gemeentefonds 2024'!$BS38</f>
        <v>0.18785789815539783</v>
      </c>
      <c r="O38" s="84">
        <f>'Verdeling Gemeentefonds 2024'!AF38/'Verdeling Gemeentefonds 2024'!$BS38</f>
        <v>0.56922249646082757</v>
      </c>
      <c r="P38" s="89">
        <f>'Verdeling Gemeentefonds 2024'!AK38/'Verdeling Gemeentefonds 2024'!$BS38</f>
        <v>0.20856718371468694</v>
      </c>
      <c r="Q38" s="92">
        <f>'Verdeling Gemeentefonds 2024'!AO38/'Verdeling Gemeentefonds 2024'!$BS38</f>
        <v>1.4021456101590222E-2</v>
      </c>
      <c r="R38" s="88">
        <f>'Verdeling Gemeentefonds 2024'!AR38/'Verdeling Gemeentefonds 2024'!$BS38</f>
        <v>4.0399475802249618E-2</v>
      </c>
      <c r="S38" s="88">
        <f>'Verdeling Gemeentefonds 2024'!AU38/'Verdeling Gemeentefonds 2024'!$BS38</f>
        <v>3.9977720204678026E-2</v>
      </c>
      <c r="T38" s="88">
        <f>'Verdeling Gemeentefonds 2024'!AX38/'Verdeling Gemeentefonds 2024'!$BS38</f>
        <v>4.626021057233376E-2</v>
      </c>
      <c r="U38" s="88">
        <f>'Verdeling Gemeentefonds 2024'!BA38/'Verdeling Gemeentefonds 2024'!$BS38</f>
        <v>2.45476517606967E-2</v>
      </c>
      <c r="V38" s="86">
        <f>'Verdeling Gemeentefonds 2024'!BB38/'Verdeling Gemeentefonds 2024'!$BS38</f>
        <v>0.16520651444154832</v>
      </c>
      <c r="W38" s="79">
        <f>'Verdeling Gemeentefonds 2024'!BI38/'Verdeling Gemeentefonds 2024'!$BS38</f>
        <v>-3.1152612856519285E-4</v>
      </c>
      <c r="X38" s="87">
        <f>'Verdeling Gemeentefonds 2024'!BF38/'Verdeling Gemeentefonds 2024'!$BS38</f>
        <v>0</v>
      </c>
      <c r="Y38" s="79">
        <f>'Verdeling Gemeentefonds 2024'!BL38/'Verdeling Gemeentefonds 2024'!$BS38</f>
        <v>0</v>
      </c>
      <c r="Z38" s="87">
        <f>'Verdeling Gemeentefonds 2024'!BR38/'Verdeling Gemeentefonds 2024'!$BS38</f>
        <v>2.0793671847894393E-3</v>
      </c>
      <c r="AA38" s="96">
        <f t="shared" si="0"/>
        <v>1.0000000129407798</v>
      </c>
    </row>
    <row r="39" spans="1:27" x14ac:dyDescent="0.25">
      <c r="A39" s="95" t="s">
        <v>303</v>
      </c>
      <c r="B39" s="8" t="s">
        <v>4</v>
      </c>
      <c r="C39" s="79">
        <f>'Verdeling Gemeentefonds 2024'!D39/'Verdeling Gemeentefonds 2024'!$BS39</f>
        <v>0</v>
      </c>
      <c r="D39" s="82">
        <f>'Verdeling Gemeentefonds 2024'!E39/'Verdeling Gemeentefonds 2024'!$BS39</f>
        <v>0</v>
      </c>
      <c r="E39" s="82">
        <f>'Verdeling Gemeentefonds 2024'!F39/'Verdeling Gemeentefonds 2024'!$BS39</f>
        <v>0</v>
      </c>
      <c r="F39" s="82">
        <f>'Verdeling Gemeentefonds 2024'!G39/'Verdeling Gemeentefonds 2024'!$BS39</f>
        <v>0</v>
      </c>
      <c r="G39" s="82">
        <f>'Verdeling Gemeentefonds 2024'!H39/'Verdeling Gemeentefonds 2024'!$BS39</f>
        <v>0</v>
      </c>
      <c r="H39" s="82">
        <f>'Verdeling Gemeentefonds 2024'!I39/'Verdeling Gemeentefonds 2024'!$BS39</f>
        <v>0</v>
      </c>
      <c r="I39" s="86">
        <f>'Verdeling Gemeentefonds 2024'!J39/'Verdeling Gemeentefonds 2024'!$BS39</f>
        <v>0</v>
      </c>
      <c r="J39" s="80">
        <f>'Verdeling Gemeentefonds 2024'!N39/'Verdeling Gemeentefonds 2024'!$BS39</f>
        <v>5.6917283004588093E-2</v>
      </c>
      <c r="K39" s="82">
        <f>'Verdeling Gemeentefonds 2024'!S39/'Verdeling Gemeentefonds 2024'!$BS39</f>
        <v>6.0165861644436089E-2</v>
      </c>
      <c r="L39" s="86">
        <f>'Verdeling Gemeentefonds 2024'!T39/'Verdeling Gemeentefonds 2024'!$BS39</f>
        <v>0.1170831446490242</v>
      </c>
      <c r="M39" s="79">
        <f>'Verdeling Gemeentefonds 2024'!Z39/'Verdeling Gemeentefonds 2024'!$BS39</f>
        <v>0.29481462511055939</v>
      </c>
      <c r="N39" s="82">
        <f>'Verdeling Gemeentefonds 2024'!AE39/'Verdeling Gemeentefonds 2024'!$BS39</f>
        <v>0.28373515733151972</v>
      </c>
      <c r="O39" s="84">
        <f>'Verdeling Gemeentefonds 2024'!AF39/'Verdeling Gemeentefonds 2024'!$BS39</f>
        <v>0.57854978244207911</v>
      </c>
      <c r="P39" s="89">
        <f>'Verdeling Gemeentefonds 2024'!AK39/'Verdeling Gemeentefonds 2024'!$BS39</f>
        <v>9.1041634720576026E-2</v>
      </c>
      <c r="Q39" s="92">
        <f>'Verdeling Gemeentefonds 2024'!AO39/'Verdeling Gemeentefonds 2024'!$BS39</f>
        <v>1.5071810439855031E-2</v>
      </c>
      <c r="R39" s="88">
        <f>'Verdeling Gemeentefonds 2024'!AR39/'Verdeling Gemeentefonds 2024'!$BS39</f>
        <v>4.3351283272332085E-2</v>
      </c>
      <c r="S39" s="88">
        <f>'Verdeling Gemeentefonds 2024'!AU39/'Verdeling Gemeentefonds 2024'!$BS39</f>
        <v>4.2137670321380778E-2</v>
      </c>
      <c r="T39" s="88">
        <f>'Verdeling Gemeentefonds 2024'!AX39/'Verdeling Gemeentefonds 2024'!$BS39</f>
        <v>6.2374850710043603E-2</v>
      </c>
      <c r="U39" s="88">
        <f>'Verdeling Gemeentefonds 2024'!BA39/'Verdeling Gemeentefonds 2024'!$BS39</f>
        <v>4.857947933394946E-2</v>
      </c>
      <c r="V39" s="86">
        <f>'Verdeling Gemeentefonds 2024'!BB39/'Verdeling Gemeentefonds 2024'!$BS39</f>
        <v>0.21151509407756097</v>
      </c>
      <c r="W39" s="79">
        <f>'Verdeling Gemeentefonds 2024'!BI39/'Verdeling Gemeentefonds 2024'!$BS39</f>
        <v>-2.6916518120994237E-4</v>
      </c>
      <c r="X39" s="87">
        <f>'Verdeling Gemeentefonds 2024'!BF39/'Verdeling Gemeentefonds 2024'!$BS39</f>
        <v>0</v>
      </c>
      <c r="Y39" s="79">
        <f>'Verdeling Gemeentefonds 2024'!BL39/'Verdeling Gemeentefonds 2024'!$BS39</f>
        <v>0</v>
      </c>
      <c r="Z39" s="87">
        <f>'Verdeling Gemeentefonds 2024'!BR39/'Verdeling Gemeentefonds 2024'!$BS39</f>
        <v>2.079366861716015E-3</v>
      </c>
      <c r="AA39" s="96">
        <f t="shared" si="0"/>
        <v>0.9999998575697463</v>
      </c>
    </row>
    <row r="40" spans="1:27" x14ac:dyDescent="0.25">
      <c r="A40" s="95" t="s">
        <v>332</v>
      </c>
      <c r="B40" s="8" t="s">
        <v>33</v>
      </c>
      <c r="C40" s="79">
        <f>'Verdeling Gemeentefonds 2024'!D40/'Verdeling Gemeentefonds 2024'!$BS40</f>
        <v>0</v>
      </c>
      <c r="D40" s="82">
        <f>'Verdeling Gemeentefonds 2024'!E40/'Verdeling Gemeentefonds 2024'!$BS40</f>
        <v>0</v>
      </c>
      <c r="E40" s="82">
        <f>'Verdeling Gemeentefonds 2024'!F40/'Verdeling Gemeentefonds 2024'!$BS40</f>
        <v>0</v>
      </c>
      <c r="F40" s="82">
        <f>'Verdeling Gemeentefonds 2024'!G40/'Verdeling Gemeentefonds 2024'!$BS40</f>
        <v>0</v>
      </c>
      <c r="G40" s="82">
        <f>'Verdeling Gemeentefonds 2024'!H40/'Verdeling Gemeentefonds 2024'!$BS40</f>
        <v>0</v>
      </c>
      <c r="H40" s="82">
        <f>'Verdeling Gemeentefonds 2024'!I40/'Verdeling Gemeentefonds 2024'!$BS40</f>
        <v>0</v>
      </c>
      <c r="I40" s="86">
        <f>'Verdeling Gemeentefonds 2024'!J40/'Verdeling Gemeentefonds 2024'!$BS40</f>
        <v>0</v>
      </c>
      <c r="J40" s="80">
        <f>'Verdeling Gemeentefonds 2024'!N40/'Verdeling Gemeentefonds 2024'!$BS40</f>
        <v>8.4244941260592954E-2</v>
      </c>
      <c r="K40" s="82">
        <f>'Verdeling Gemeentefonds 2024'!S40/'Verdeling Gemeentefonds 2024'!$BS40</f>
        <v>1.1555395934056356E-2</v>
      </c>
      <c r="L40" s="86">
        <f>'Verdeling Gemeentefonds 2024'!T40/'Verdeling Gemeentefonds 2024'!$BS40</f>
        <v>9.580033719464931E-2</v>
      </c>
      <c r="M40" s="79">
        <f>'Verdeling Gemeentefonds 2024'!Z40/'Verdeling Gemeentefonds 2024'!$BS40</f>
        <v>0.30755786786742567</v>
      </c>
      <c r="N40" s="82">
        <f>'Verdeling Gemeentefonds 2024'!AE40/'Verdeling Gemeentefonds 2024'!$BS40</f>
        <v>0.29846525576032912</v>
      </c>
      <c r="O40" s="84">
        <f>'Verdeling Gemeentefonds 2024'!AF40/'Verdeling Gemeentefonds 2024'!$BS40</f>
        <v>0.60602312362775479</v>
      </c>
      <c r="P40" s="89">
        <f>'Verdeling Gemeentefonds 2024'!AK40/'Verdeling Gemeentefonds 2024'!$BS40</f>
        <v>0.13771082831889425</v>
      </c>
      <c r="Q40" s="92">
        <f>'Verdeling Gemeentefonds 2024'!AO40/'Verdeling Gemeentefonds 2024'!$BS40</f>
        <v>1.5049014520649606E-2</v>
      </c>
      <c r="R40" s="88">
        <f>'Verdeling Gemeentefonds 2024'!AR40/'Verdeling Gemeentefonds 2024'!$BS40</f>
        <v>2.429109172582767E-2</v>
      </c>
      <c r="S40" s="88">
        <f>'Verdeling Gemeentefonds 2024'!AU40/'Verdeling Gemeentefonds 2024'!$BS40</f>
        <v>5.0887101978413785E-2</v>
      </c>
      <c r="T40" s="88">
        <f>'Verdeling Gemeentefonds 2024'!AX40/'Verdeling Gemeentefonds 2024'!$BS40</f>
        <v>5.5862977522267827E-2</v>
      </c>
      <c r="U40" s="88">
        <f>'Verdeling Gemeentefonds 2024'!BA40/'Verdeling Gemeentefonds 2024'!$BS40</f>
        <v>1.2495950015603637E-2</v>
      </c>
      <c r="V40" s="86">
        <f>'Verdeling Gemeentefonds 2024'!BB40/'Verdeling Gemeentefonds 2024'!$BS40</f>
        <v>0.15858613576276251</v>
      </c>
      <c r="W40" s="79">
        <f>'Verdeling Gemeentefonds 2024'!BI40/'Verdeling Gemeentefonds 2024'!$BS40</f>
        <v>-1.9984412332015982E-4</v>
      </c>
      <c r="X40" s="87">
        <f>'Verdeling Gemeentefonds 2024'!BF40/'Verdeling Gemeentefonds 2024'!$BS40</f>
        <v>0</v>
      </c>
      <c r="Y40" s="79">
        <f>'Verdeling Gemeentefonds 2024'!BL40/'Verdeling Gemeentefonds 2024'!$BS40</f>
        <v>0</v>
      </c>
      <c r="Z40" s="87">
        <f>'Verdeling Gemeentefonds 2024'!BR40/'Verdeling Gemeentefonds 2024'!$BS40</f>
        <v>2.0793670494005149E-3</v>
      </c>
      <c r="AA40" s="96">
        <f t="shared" si="0"/>
        <v>0.99999994783014123</v>
      </c>
    </row>
    <row r="41" spans="1:27" x14ac:dyDescent="0.25">
      <c r="A41" s="95" t="s">
        <v>304</v>
      </c>
      <c r="B41" s="8" t="s">
        <v>5</v>
      </c>
      <c r="C41" s="79">
        <f>'Verdeling Gemeentefonds 2024'!D41/'Verdeling Gemeentefonds 2024'!$BS41</f>
        <v>0</v>
      </c>
      <c r="D41" s="82">
        <f>'Verdeling Gemeentefonds 2024'!E41/'Verdeling Gemeentefonds 2024'!$BS41</f>
        <v>0</v>
      </c>
      <c r="E41" s="82">
        <f>'Verdeling Gemeentefonds 2024'!F41/'Verdeling Gemeentefonds 2024'!$BS41</f>
        <v>0</v>
      </c>
      <c r="F41" s="82">
        <f>'Verdeling Gemeentefonds 2024'!G41/'Verdeling Gemeentefonds 2024'!$BS41</f>
        <v>0</v>
      </c>
      <c r="G41" s="82">
        <f>'Verdeling Gemeentefonds 2024'!H41/'Verdeling Gemeentefonds 2024'!$BS41</f>
        <v>0</v>
      </c>
      <c r="H41" s="82">
        <f>'Verdeling Gemeentefonds 2024'!I41/'Verdeling Gemeentefonds 2024'!$BS41</f>
        <v>0</v>
      </c>
      <c r="I41" s="86">
        <f>'Verdeling Gemeentefonds 2024'!J41/'Verdeling Gemeentefonds 2024'!$BS41</f>
        <v>0</v>
      </c>
      <c r="J41" s="80">
        <f>'Verdeling Gemeentefonds 2024'!N41/'Verdeling Gemeentefonds 2024'!$BS41</f>
        <v>4.2521763761730356E-2</v>
      </c>
      <c r="K41" s="82">
        <f>'Verdeling Gemeentefonds 2024'!S41/'Verdeling Gemeentefonds 2024'!$BS41</f>
        <v>7.221389731408441E-2</v>
      </c>
      <c r="L41" s="86">
        <f>'Verdeling Gemeentefonds 2024'!T41/'Verdeling Gemeentefonds 2024'!$BS41</f>
        <v>0.11473566107581477</v>
      </c>
      <c r="M41" s="79">
        <f>'Verdeling Gemeentefonds 2024'!Z41/'Verdeling Gemeentefonds 2024'!$BS41</f>
        <v>0.3240376662652974</v>
      </c>
      <c r="N41" s="82">
        <f>'Verdeling Gemeentefonds 2024'!AE41/'Verdeling Gemeentefonds 2024'!$BS41</f>
        <v>0.20502522230339712</v>
      </c>
      <c r="O41" s="84">
        <f>'Verdeling Gemeentefonds 2024'!AF41/'Verdeling Gemeentefonds 2024'!$BS41</f>
        <v>0.52906288856869454</v>
      </c>
      <c r="P41" s="89">
        <f>'Verdeling Gemeentefonds 2024'!AK41/'Verdeling Gemeentefonds 2024'!$BS41</f>
        <v>7.8607630459822855E-3</v>
      </c>
      <c r="Q41" s="92">
        <f>'Verdeling Gemeentefonds 2024'!AO41/'Verdeling Gemeentefonds 2024'!$BS41</f>
        <v>1.9429174640887448E-2</v>
      </c>
      <c r="R41" s="88">
        <f>'Verdeling Gemeentefonds 2024'!AR41/'Verdeling Gemeentefonds 2024'!$BS41</f>
        <v>0.10250466256143834</v>
      </c>
      <c r="S41" s="88">
        <f>'Verdeling Gemeentefonds 2024'!AU41/'Verdeling Gemeentefonds 2024'!$BS41</f>
        <v>8.7060292278231227E-2</v>
      </c>
      <c r="T41" s="88">
        <f>'Verdeling Gemeentefonds 2024'!AX41/'Verdeling Gemeentefonds 2024'!$BS41</f>
        <v>5.2854170735093013E-2</v>
      </c>
      <c r="U41" s="88">
        <f>'Verdeling Gemeentefonds 2024'!BA41/'Verdeling Gemeentefonds 2024'!$BS41</f>
        <v>8.4705380787416518E-2</v>
      </c>
      <c r="V41" s="86">
        <f>'Verdeling Gemeentefonds 2024'!BB41/'Verdeling Gemeentefonds 2024'!$BS41</f>
        <v>0.34655368100306655</v>
      </c>
      <c r="W41" s="79">
        <f>'Verdeling Gemeentefonds 2024'!BI41/'Verdeling Gemeentefonds 2024'!$BS41</f>
        <v>-2.9232252414225572E-4</v>
      </c>
      <c r="X41" s="87">
        <f>'Verdeling Gemeentefonds 2024'!BF41/'Verdeling Gemeentefonds 2024'!$BS41</f>
        <v>0</v>
      </c>
      <c r="Y41" s="79">
        <f>'Verdeling Gemeentefonds 2024'!BL41/'Verdeling Gemeentefonds 2024'!$BS41</f>
        <v>0</v>
      </c>
      <c r="Z41" s="87">
        <f>'Verdeling Gemeentefonds 2024'!BR41/'Verdeling Gemeentefonds 2024'!$BS41</f>
        <v>2.0793672377433917E-3</v>
      </c>
      <c r="AA41" s="96">
        <f t="shared" si="0"/>
        <v>1.0000000384071592</v>
      </c>
    </row>
    <row r="42" spans="1:27" x14ac:dyDescent="0.25">
      <c r="A42" s="95" t="s">
        <v>409</v>
      </c>
      <c r="B42" s="8" t="s">
        <v>110</v>
      </c>
      <c r="C42" s="79">
        <f>'Verdeling Gemeentefonds 2024'!D42/'Verdeling Gemeentefonds 2024'!$BS42</f>
        <v>0</v>
      </c>
      <c r="D42" s="82">
        <f>'Verdeling Gemeentefonds 2024'!E42/'Verdeling Gemeentefonds 2024'!$BS42</f>
        <v>0</v>
      </c>
      <c r="E42" s="82">
        <f>'Verdeling Gemeentefonds 2024'!F42/'Verdeling Gemeentefonds 2024'!$BS42</f>
        <v>0</v>
      </c>
      <c r="F42" s="82">
        <f>'Verdeling Gemeentefonds 2024'!G42/'Verdeling Gemeentefonds 2024'!$BS42</f>
        <v>0</v>
      </c>
      <c r="G42" s="82">
        <f>'Verdeling Gemeentefonds 2024'!H42/'Verdeling Gemeentefonds 2024'!$BS42</f>
        <v>0</v>
      </c>
      <c r="H42" s="82">
        <f>'Verdeling Gemeentefonds 2024'!I42/'Verdeling Gemeentefonds 2024'!$BS42</f>
        <v>0</v>
      </c>
      <c r="I42" s="86">
        <f>'Verdeling Gemeentefonds 2024'!J42/'Verdeling Gemeentefonds 2024'!$BS42</f>
        <v>0</v>
      </c>
      <c r="J42" s="80">
        <f>'Verdeling Gemeentefonds 2024'!N42/'Verdeling Gemeentefonds 2024'!$BS42</f>
        <v>8.0851481882218204E-2</v>
      </c>
      <c r="K42" s="82">
        <f>'Verdeling Gemeentefonds 2024'!S42/'Verdeling Gemeentefonds 2024'!$BS42</f>
        <v>0</v>
      </c>
      <c r="L42" s="86">
        <f>'Verdeling Gemeentefonds 2024'!T42/'Verdeling Gemeentefonds 2024'!$BS42</f>
        <v>8.0851481882218204E-2</v>
      </c>
      <c r="M42" s="79">
        <f>'Verdeling Gemeentefonds 2024'!Z42/'Verdeling Gemeentefonds 2024'!$BS42</f>
        <v>0.37651960388262373</v>
      </c>
      <c r="N42" s="82">
        <f>'Verdeling Gemeentefonds 2024'!AE42/'Verdeling Gemeentefonds 2024'!$BS42</f>
        <v>0.29442420899306848</v>
      </c>
      <c r="O42" s="84">
        <f>'Verdeling Gemeentefonds 2024'!AF42/'Verdeling Gemeentefonds 2024'!$BS42</f>
        <v>0.67094381287569216</v>
      </c>
      <c r="P42" s="89">
        <f>'Verdeling Gemeentefonds 2024'!AK42/'Verdeling Gemeentefonds 2024'!$BS42</f>
        <v>9.9796562733039523E-2</v>
      </c>
      <c r="Q42" s="92">
        <f>'Verdeling Gemeentefonds 2024'!AO42/'Verdeling Gemeentefonds 2024'!$BS42</f>
        <v>1.472007488455798E-2</v>
      </c>
      <c r="R42" s="88">
        <f>'Verdeling Gemeentefonds 2024'!AR42/'Verdeling Gemeentefonds 2024'!$BS42</f>
        <v>4.3933581486980525E-2</v>
      </c>
      <c r="S42" s="88">
        <f>'Verdeling Gemeentefonds 2024'!AU42/'Verdeling Gemeentefonds 2024'!$BS42</f>
        <v>4.7107990269661455E-2</v>
      </c>
      <c r="T42" s="88">
        <f>'Verdeling Gemeentefonds 2024'!AX42/'Verdeling Gemeentefonds 2024'!$BS42</f>
        <v>2.1582961025998455E-2</v>
      </c>
      <c r="U42" s="88">
        <f>'Verdeling Gemeentefonds 2024'!BA42/'Verdeling Gemeentefonds 2024'!$BS42</f>
        <v>1.9210460682235735E-2</v>
      </c>
      <c r="V42" s="86">
        <f>'Verdeling Gemeentefonds 2024'!BB42/'Verdeling Gemeentefonds 2024'!$BS42</f>
        <v>0.14655506834943413</v>
      </c>
      <c r="W42" s="79">
        <f>'Verdeling Gemeentefonds 2024'!BI42/'Verdeling Gemeentefonds 2024'!$BS42</f>
        <v>-2.2614339800870986E-4</v>
      </c>
      <c r="X42" s="87">
        <f>'Verdeling Gemeentefonds 2024'!BF42/'Verdeling Gemeentefonds 2024'!$BS42</f>
        <v>0</v>
      </c>
      <c r="Y42" s="79">
        <f>'Verdeling Gemeentefonds 2024'!BL42/'Verdeling Gemeentefonds 2024'!$BS42</f>
        <v>0</v>
      </c>
      <c r="Z42" s="87">
        <f>'Verdeling Gemeentefonds 2024'!BR42/'Verdeling Gemeentefonds 2024'!$BS42</f>
        <v>2.0793674696028505E-3</v>
      </c>
      <c r="AA42" s="96">
        <f t="shared" si="0"/>
        <v>1.0000001499119782</v>
      </c>
    </row>
    <row r="43" spans="1:27" x14ac:dyDescent="0.25">
      <c r="A43" s="95" t="s">
        <v>583</v>
      </c>
      <c r="B43" s="8" t="s">
        <v>286</v>
      </c>
      <c r="C43" s="79">
        <f>'Verdeling Gemeentefonds 2024'!D43/'Verdeling Gemeentefonds 2024'!$BS43</f>
        <v>0</v>
      </c>
      <c r="D43" s="82">
        <f>'Verdeling Gemeentefonds 2024'!E43/'Verdeling Gemeentefonds 2024'!$BS43</f>
        <v>0</v>
      </c>
      <c r="E43" s="82">
        <f>'Verdeling Gemeentefonds 2024'!F43/'Verdeling Gemeentefonds 2024'!$BS43</f>
        <v>0</v>
      </c>
      <c r="F43" s="82">
        <f>'Verdeling Gemeentefonds 2024'!G43/'Verdeling Gemeentefonds 2024'!$BS43</f>
        <v>0</v>
      </c>
      <c r="G43" s="82">
        <f>'Verdeling Gemeentefonds 2024'!H43/'Verdeling Gemeentefonds 2024'!$BS43</f>
        <v>0</v>
      </c>
      <c r="H43" s="82">
        <f>'Verdeling Gemeentefonds 2024'!I43/'Verdeling Gemeentefonds 2024'!$BS43</f>
        <v>0</v>
      </c>
      <c r="I43" s="86">
        <f>'Verdeling Gemeentefonds 2024'!J43/'Verdeling Gemeentefonds 2024'!$BS43</f>
        <v>0</v>
      </c>
      <c r="J43" s="80">
        <f>'Verdeling Gemeentefonds 2024'!N43/'Verdeling Gemeentefonds 2024'!$BS43</f>
        <v>4.6655508700959664E-2</v>
      </c>
      <c r="K43" s="82">
        <f>'Verdeling Gemeentefonds 2024'!S43/'Verdeling Gemeentefonds 2024'!$BS43</f>
        <v>2.6442938822900448E-2</v>
      </c>
      <c r="L43" s="86">
        <f>'Verdeling Gemeentefonds 2024'!T43/'Verdeling Gemeentefonds 2024'!$BS43</f>
        <v>7.3098447523860119E-2</v>
      </c>
      <c r="M43" s="79">
        <f>'Verdeling Gemeentefonds 2024'!Z43/'Verdeling Gemeentefonds 2024'!$BS43</f>
        <v>0.31065840842724091</v>
      </c>
      <c r="N43" s="82">
        <f>'Verdeling Gemeentefonds 2024'!AE43/'Verdeling Gemeentefonds 2024'!$BS43</f>
        <v>0.21084980119376828</v>
      </c>
      <c r="O43" s="84">
        <f>'Verdeling Gemeentefonds 2024'!AF43/'Verdeling Gemeentefonds 2024'!$BS43</f>
        <v>0.52150820962100919</v>
      </c>
      <c r="P43" s="89">
        <f>'Verdeling Gemeentefonds 2024'!AK43/'Verdeling Gemeentefonds 2024'!$BS43</f>
        <v>0.2440504258318662</v>
      </c>
      <c r="Q43" s="92">
        <f>'Verdeling Gemeentefonds 2024'!AO43/'Verdeling Gemeentefonds 2024'!$BS43</f>
        <v>1.5223204917342461E-2</v>
      </c>
      <c r="R43" s="88">
        <f>'Verdeling Gemeentefonds 2024'!AR43/'Verdeling Gemeentefonds 2024'!$BS43</f>
        <v>3.7382558277026134E-2</v>
      </c>
      <c r="S43" s="88">
        <f>'Verdeling Gemeentefonds 2024'!AU43/'Verdeling Gemeentefonds 2024'!$BS43</f>
        <v>6.790556323881082E-2</v>
      </c>
      <c r="T43" s="88">
        <f>'Verdeling Gemeentefonds 2024'!AX43/'Verdeling Gemeentefonds 2024'!$BS43</f>
        <v>1.273491761854537E-2</v>
      </c>
      <c r="U43" s="88">
        <f>'Verdeling Gemeentefonds 2024'!BA43/'Verdeling Gemeentefonds 2024'!$BS43</f>
        <v>2.6323349506242155E-2</v>
      </c>
      <c r="V43" s="86">
        <f>'Verdeling Gemeentefonds 2024'!BB43/'Verdeling Gemeentefonds 2024'!$BS43</f>
        <v>0.15956959355796693</v>
      </c>
      <c r="W43" s="79">
        <f>'Verdeling Gemeentefonds 2024'!BI43/'Verdeling Gemeentefonds 2024'!$BS43</f>
        <v>-3.0617245474343324E-4</v>
      </c>
      <c r="X43" s="87">
        <f>'Verdeling Gemeentefonds 2024'!BF43/'Verdeling Gemeentefonds 2024'!$BS43</f>
        <v>0</v>
      </c>
      <c r="Y43" s="79">
        <f>'Verdeling Gemeentefonds 2024'!BL43/'Verdeling Gemeentefonds 2024'!$BS43</f>
        <v>0</v>
      </c>
      <c r="Z43" s="87">
        <f>'Verdeling Gemeentefonds 2024'!BR43/'Verdeling Gemeentefonds 2024'!$BS43</f>
        <v>2.0793668895791014E-3</v>
      </c>
      <c r="AA43" s="96">
        <f t="shared" si="0"/>
        <v>0.99999987096953813</v>
      </c>
    </row>
    <row r="44" spans="1:27" x14ac:dyDescent="0.25">
      <c r="A44" s="95" t="s">
        <v>333</v>
      </c>
      <c r="B44" s="8" t="s">
        <v>34</v>
      </c>
      <c r="C44" s="79">
        <f>'Verdeling Gemeentefonds 2024'!D44/'Verdeling Gemeentefonds 2024'!$BS44</f>
        <v>0</v>
      </c>
      <c r="D44" s="82">
        <f>'Verdeling Gemeentefonds 2024'!E44/'Verdeling Gemeentefonds 2024'!$BS44</f>
        <v>0</v>
      </c>
      <c r="E44" s="82">
        <f>'Verdeling Gemeentefonds 2024'!F44/'Verdeling Gemeentefonds 2024'!$BS44</f>
        <v>0</v>
      </c>
      <c r="F44" s="82">
        <f>'Verdeling Gemeentefonds 2024'!G44/'Verdeling Gemeentefonds 2024'!$BS44</f>
        <v>0</v>
      </c>
      <c r="G44" s="82">
        <f>'Verdeling Gemeentefonds 2024'!H44/'Verdeling Gemeentefonds 2024'!$BS44</f>
        <v>0</v>
      </c>
      <c r="H44" s="82">
        <f>'Verdeling Gemeentefonds 2024'!I44/'Verdeling Gemeentefonds 2024'!$BS44</f>
        <v>0</v>
      </c>
      <c r="I44" s="86">
        <f>'Verdeling Gemeentefonds 2024'!J44/'Verdeling Gemeentefonds 2024'!$BS44</f>
        <v>0</v>
      </c>
      <c r="J44" s="80">
        <f>'Verdeling Gemeentefonds 2024'!N44/'Verdeling Gemeentefonds 2024'!$BS44</f>
        <v>8.6542757179941004E-2</v>
      </c>
      <c r="K44" s="82">
        <f>'Verdeling Gemeentefonds 2024'!S44/'Verdeling Gemeentefonds 2024'!$BS44</f>
        <v>5.2998469345505374E-2</v>
      </c>
      <c r="L44" s="86">
        <f>'Verdeling Gemeentefonds 2024'!T44/'Verdeling Gemeentefonds 2024'!$BS44</f>
        <v>0.13954122652544637</v>
      </c>
      <c r="M44" s="79">
        <f>'Verdeling Gemeentefonds 2024'!Z44/'Verdeling Gemeentefonds 2024'!$BS44</f>
        <v>0.29360715073087829</v>
      </c>
      <c r="N44" s="82">
        <f>'Verdeling Gemeentefonds 2024'!AE44/'Verdeling Gemeentefonds 2024'!$BS44</f>
        <v>0.2011919178846247</v>
      </c>
      <c r="O44" s="84">
        <f>'Verdeling Gemeentefonds 2024'!AF44/'Verdeling Gemeentefonds 2024'!$BS44</f>
        <v>0.49479906861550299</v>
      </c>
      <c r="P44" s="89">
        <f>'Verdeling Gemeentefonds 2024'!AK44/'Verdeling Gemeentefonds 2024'!$BS44</f>
        <v>0.11654629694986997</v>
      </c>
      <c r="Q44" s="92">
        <f>'Verdeling Gemeentefonds 2024'!AO44/'Verdeling Gemeentefonds 2024'!$BS44</f>
        <v>1.4753863192462987E-2</v>
      </c>
      <c r="R44" s="88">
        <f>'Verdeling Gemeentefonds 2024'!AR44/'Verdeling Gemeentefonds 2024'!$BS44</f>
        <v>4.0900431840529258E-2</v>
      </c>
      <c r="S44" s="88">
        <f>'Verdeling Gemeentefonds 2024'!AU44/'Verdeling Gemeentefonds 2024'!$BS44</f>
        <v>5.385542319014882E-2</v>
      </c>
      <c r="T44" s="88">
        <f>'Verdeling Gemeentefonds 2024'!AX44/'Verdeling Gemeentefonds 2024'!$BS44</f>
        <v>5.6973108838128061E-2</v>
      </c>
      <c r="U44" s="88">
        <f>'Verdeling Gemeentefonds 2024'!BA44/'Verdeling Gemeentefonds 2024'!$BS44</f>
        <v>8.081000452500707E-2</v>
      </c>
      <c r="V44" s="86">
        <f>'Verdeling Gemeentefonds 2024'!BB44/'Verdeling Gemeentefonds 2024'!$BS44</f>
        <v>0.24729283158627618</v>
      </c>
      <c r="W44" s="79">
        <f>'Verdeling Gemeentefonds 2024'!BI44/'Verdeling Gemeentefonds 2024'!$BS44</f>
        <v>-2.5870835617428377E-4</v>
      </c>
      <c r="X44" s="87">
        <f>'Verdeling Gemeentefonds 2024'!BF44/'Verdeling Gemeentefonds 2024'!$BS44</f>
        <v>0</v>
      </c>
      <c r="Y44" s="79">
        <f>'Verdeling Gemeentefonds 2024'!BL44/'Verdeling Gemeentefonds 2024'!$BS44</f>
        <v>0</v>
      </c>
      <c r="Z44" s="87">
        <f>'Verdeling Gemeentefonds 2024'!BR44/'Verdeling Gemeentefonds 2024'!$BS44</f>
        <v>2.07936732974188E-3</v>
      </c>
      <c r="AA44" s="96">
        <f t="shared" si="0"/>
        <v>1.0000000826506632</v>
      </c>
    </row>
    <row r="45" spans="1:27" x14ac:dyDescent="0.25">
      <c r="A45" s="95" t="s">
        <v>305</v>
      </c>
      <c r="B45" s="8" t="s">
        <v>6</v>
      </c>
      <c r="C45" s="79">
        <f>'Verdeling Gemeentefonds 2024'!D45/'Verdeling Gemeentefonds 2024'!$BS45</f>
        <v>0</v>
      </c>
      <c r="D45" s="82">
        <f>'Verdeling Gemeentefonds 2024'!E45/'Verdeling Gemeentefonds 2024'!$BS45</f>
        <v>0</v>
      </c>
      <c r="E45" s="82">
        <f>'Verdeling Gemeentefonds 2024'!F45/'Verdeling Gemeentefonds 2024'!$BS45</f>
        <v>0</v>
      </c>
      <c r="F45" s="82">
        <f>'Verdeling Gemeentefonds 2024'!G45/'Verdeling Gemeentefonds 2024'!$BS45</f>
        <v>0</v>
      </c>
      <c r="G45" s="82">
        <f>'Verdeling Gemeentefonds 2024'!H45/'Verdeling Gemeentefonds 2024'!$BS45</f>
        <v>0</v>
      </c>
      <c r="H45" s="82">
        <f>'Verdeling Gemeentefonds 2024'!I45/'Verdeling Gemeentefonds 2024'!$BS45</f>
        <v>0</v>
      </c>
      <c r="I45" s="86">
        <f>'Verdeling Gemeentefonds 2024'!J45/'Verdeling Gemeentefonds 2024'!$BS45</f>
        <v>0</v>
      </c>
      <c r="J45" s="80">
        <f>'Verdeling Gemeentefonds 2024'!N45/'Verdeling Gemeentefonds 2024'!$BS45</f>
        <v>3.2867285483496156E-2</v>
      </c>
      <c r="K45" s="82">
        <f>'Verdeling Gemeentefonds 2024'!S45/'Verdeling Gemeentefonds 2024'!$BS45</f>
        <v>4.3543570910376792E-2</v>
      </c>
      <c r="L45" s="86">
        <f>'Verdeling Gemeentefonds 2024'!T45/'Verdeling Gemeentefonds 2024'!$BS45</f>
        <v>7.6410856393872947E-2</v>
      </c>
      <c r="M45" s="79">
        <f>'Verdeling Gemeentefonds 2024'!Z45/'Verdeling Gemeentefonds 2024'!$BS45</f>
        <v>0.3485659714953448</v>
      </c>
      <c r="N45" s="82">
        <f>'Verdeling Gemeentefonds 2024'!AE45/'Verdeling Gemeentefonds 2024'!$BS45</f>
        <v>0.22588983768230506</v>
      </c>
      <c r="O45" s="84">
        <f>'Verdeling Gemeentefonds 2024'!AF45/'Verdeling Gemeentefonds 2024'!$BS45</f>
        <v>0.57445580917764982</v>
      </c>
      <c r="P45" s="89">
        <f>'Verdeling Gemeentefonds 2024'!AK45/'Verdeling Gemeentefonds 2024'!$BS45</f>
        <v>8.4761205917933367E-3</v>
      </c>
      <c r="Q45" s="92">
        <f>'Verdeling Gemeentefonds 2024'!AO45/'Verdeling Gemeentefonds 2024'!$BS45</f>
        <v>1.9906609874447215E-2</v>
      </c>
      <c r="R45" s="88">
        <f>'Verdeling Gemeentefonds 2024'!AR45/'Verdeling Gemeentefonds 2024'!$BS45</f>
        <v>9.5735379853947172E-2</v>
      </c>
      <c r="S45" s="88">
        <f>'Verdeling Gemeentefonds 2024'!AU45/'Verdeling Gemeentefonds 2024'!$BS45</f>
        <v>9.7480388964710216E-2</v>
      </c>
      <c r="T45" s="88">
        <f>'Verdeling Gemeentefonds 2024'!AX45/'Verdeling Gemeentefonds 2024'!$BS45</f>
        <v>0.10120074203326034</v>
      </c>
      <c r="U45" s="88">
        <f>'Verdeling Gemeentefonds 2024'!BA45/'Verdeling Gemeentefonds 2024'!$BS45</f>
        <v>2.4550288363050832E-2</v>
      </c>
      <c r="V45" s="86">
        <f>'Verdeling Gemeentefonds 2024'!BB45/'Verdeling Gemeentefonds 2024'!$BS45</f>
        <v>0.33887340908941577</v>
      </c>
      <c r="W45" s="79">
        <f>'Verdeling Gemeentefonds 2024'!BI45/'Verdeling Gemeentefonds 2024'!$BS45</f>
        <v>-2.9547185867420954E-4</v>
      </c>
      <c r="X45" s="87">
        <f>'Verdeling Gemeentefonds 2024'!BF45/'Verdeling Gemeentefonds 2024'!$BS45</f>
        <v>0</v>
      </c>
      <c r="Y45" s="79">
        <f>'Verdeling Gemeentefonds 2024'!BL45/'Verdeling Gemeentefonds 2024'!$BS45</f>
        <v>0</v>
      </c>
      <c r="Z45" s="87">
        <f>'Verdeling Gemeentefonds 2024'!BR45/'Verdeling Gemeentefonds 2024'!$BS45</f>
        <v>2.0793673465638743E-3</v>
      </c>
      <c r="AA45" s="96">
        <f t="shared" si="0"/>
        <v>1.0000000907406215</v>
      </c>
    </row>
    <row r="46" spans="1:27" x14ac:dyDescent="0.25">
      <c r="A46" s="95" t="s">
        <v>410</v>
      </c>
      <c r="B46" s="8" t="s">
        <v>111</v>
      </c>
      <c r="C46" s="79">
        <f>'Verdeling Gemeentefonds 2024'!D46/'Verdeling Gemeentefonds 2024'!$BS46</f>
        <v>0</v>
      </c>
      <c r="D46" s="82">
        <f>'Verdeling Gemeentefonds 2024'!E46/'Verdeling Gemeentefonds 2024'!$BS46</f>
        <v>0</v>
      </c>
      <c r="E46" s="82">
        <f>'Verdeling Gemeentefonds 2024'!F46/'Verdeling Gemeentefonds 2024'!$BS46</f>
        <v>0</v>
      </c>
      <c r="F46" s="82">
        <f>'Verdeling Gemeentefonds 2024'!G46/'Verdeling Gemeentefonds 2024'!$BS46</f>
        <v>0</v>
      </c>
      <c r="G46" s="82">
        <f>'Verdeling Gemeentefonds 2024'!H46/'Verdeling Gemeentefonds 2024'!$BS46</f>
        <v>0</v>
      </c>
      <c r="H46" s="82">
        <f>'Verdeling Gemeentefonds 2024'!I46/'Verdeling Gemeentefonds 2024'!$BS46</f>
        <v>0</v>
      </c>
      <c r="I46" s="86">
        <f>'Verdeling Gemeentefonds 2024'!J46/'Verdeling Gemeentefonds 2024'!$BS46</f>
        <v>0</v>
      </c>
      <c r="J46" s="80">
        <f>'Verdeling Gemeentefonds 2024'!N46/'Verdeling Gemeentefonds 2024'!$BS46</f>
        <v>4.001048876020654E-2</v>
      </c>
      <c r="K46" s="82">
        <f>'Verdeling Gemeentefonds 2024'!S46/'Verdeling Gemeentefonds 2024'!$BS46</f>
        <v>1.1745891570984029E-2</v>
      </c>
      <c r="L46" s="86">
        <f>'Verdeling Gemeentefonds 2024'!T46/'Verdeling Gemeentefonds 2024'!$BS46</f>
        <v>5.1756380331190573E-2</v>
      </c>
      <c r="M46" s="79">
        <f>'Verdeling Gemeentefonds 2024'!Z46/'Verdeling Gemeentefonds 2024'!$BS46</f>
        <v>0.27571949566207099</v>
      </c>
      <c r="N46" s="82">
        <f>'Verdeling Gemeentefonds 2024'!AE46/'Verdeling Gemeentefonds 2024'!$BS46</f>
        <v>0.26594223864452915</v>
      </c>
      <c r="O46" s="84">
        <f>'Verdeling Gemeentefonds 2024'!AF46/'Verdeling Gemeentefonds 2024'!$BS46</f>
        <v>0.54166173430660014</v>
      </c>
      <c r="P46" s="89">
        <f>'Verdeling Gemeentefonds 2024'!AK46/'Verdeling Gemeentefonds 2024'!$BS46</f>
        <v>0.25741773413769747</v>
      </c>
      <c r="Q46" s="92">
        <f>'Verdeling Gemeentefonds 2024'!AO46/'Verdeling Gemeentefonds 2024'!$BS46</f>
        <v>1.041351889746573E-2</v>
      </c>
      <c r="R46" s="88">
        <f>'Verdeling Gemeentefonds 2024'!AR46/'Verdeling Gemeentefonds 2024'!$BS46</f>
        <v>3.108433816480994E-2</v>
      </c>
      <c r="S46" s="88">
        <f>'Verdeling Gemeentefonds 2024'!AU46/'Verdeling Gemeentefonds 2024'!$BS46</f>
        <v>3.7784903123401464E-2</v>
      </c>
      <c r="T46" s="88">
        <f>'Verdeling Gemeentefonds 2024'!AX46/'Verdeling Gemeentefonds 2024'!$BS46</f>
        <v>5.0996694529448154E-2</v>
      </c>
      <c r="U46" s="88">
        <f>'Verdeling Gemeentefonds 2024'!BA46/'Verdeling Gemeentefonds 2024'!$BS46</f>
        <v>1.7087063296942522E-2</v>
      </c>
      <c r="V46" s="86">
        <f>'Verdeling Gemeentefonds 2024'!BB46/'Verdeling Gemeentefonds 2024'!$BS46</f>
        <v>0.14736651801206782</v>
      </c>
      <c r="W46" s="79">
        <f>'Verdeling Gemeentefonds 2024'!BI46/'Verdeling Gemeentefonds 2024'!$BS46</f>
        <v>-2.8184329023719316E-4</v>
      </c>
      <c r="X46" s="87">
        <f>'Verdeling Gemeentefonds 2024'!BF46/'Verdeling Gemeentefonds 2024'!$BS46</f>
        <v>0</v>
      </c>
      <c r="Y46" s="79">
        <f>'Verdeling Gemeentefonds 2024'!BL46/'Verdeling Gemeentefonds 2024'!$BS46</f>
        <v>0</v>
      </c>
      <c r="Z46" s="87">
        <f>'Verdeling Gemeentefonds 2024'!BR46/'Verdeling Gemeentefonds 2024'!$BS46</f>
        <v>2.0793669300390527E-3</v>
      </c>
      <c r="AA46" s="96">
        <f t="shared" si="0"/>
        <v>0.99999989042735782</v>
      </c>
    </row>
    <row r="47" spans="1:27" x14ac:dyDescent="0.25">
      <c r="A47" s="95" t="s">
        <v>540</v>
      </c>
      <c r="B47" s="8" t="s">
        <v>243</v>
      </c>
      <c r="C47" s="79">
        <f>'Verdeling Gemeentefonds 2024'!D47/'Verdeling Gemeentefonds 2024'!$BS47</f>
        <v>0</v>
      </c>
      <c r="D47" s="82">
        <f>'Verdeling Gemeentefonds 2024'!E47/'Verdeling Gemeentefonds 2024'!$BS47</f>
        <v>0</v>
      </c>
      <c r="E47" s="82">
        <f>'Verdeling Gemeentefonds 2024'!F47/'Verdeling Gemeentefonds 2024'!$BS47</f>
        <v>0</v>
      </c>
      <c r="F47" s="82">
        <f>'Verdeling Gemeentefonds 2024'!G47/'Verdeling Gemeentefonds 2024'!$BS47</f>
        <v>0</v>
      </c>
      <c r="G47" s="82">
        <f>'Verdeling Gemeentefonds 2024'!H47/'Verdeling Gemeentefonds 2024'!$BS47</f>
        <v>0</v>
      </c>
      <c r="H47" s="82">
        <f>'Verdeling Gemeentefonds 2024'!I47/'Verdeling Gemeentefonds 2024'!$BS47</f>
        <v>0</v>
      </c>
      <c r="I47" s="86">
        <f>'Verdeling Gemeentefonds 2024'!J47/'Verdeling Gemeentefonds 2024'!$BS47</f>
        <v>0</v>
      </c>
      <c r="J47" s="80">
        <f>'Verdeling Gemeentefonds 2024'!N47/'Verdeling Gemeentefonds 2024'!$BS47</f>
        <v>3.4532642724098256E-2</v>
      </c>
      <c r="K47" s="82">
        <f>'Verdeling Gemeentefonds 2024'!S47/'Verdeling Gemeentefonds 2024'!$BS47</f>
        <v>4.7732642192774177E-2</v>
      </c>
      <c r="L47" s="86">
        <f>'Verdeling Gemeentefonds 2024'!T47/'Verdeling Gemeentefonds 2024'!$BS47</f>
        <v>8.2265284916872433E-2</v>
      </c>
      <c r="M47" s="79">
        <f>'Verdeling Gemeentefonds 2024'!Z47/'Verdeling Gemeentefonds 2024'!$BS47</f>
        <v>0.3020963688606868</v>
      </c>
      <c r="N47" s="82">
        <f>'Verdeling Gemeentefonds 2024'!AE47/'Verdeling Gemeentefonds 2024'!$BS47</f>
        <v>0.2900561588751065</v>
      </c>
      <c r="O47" s="84">
        <f>'Verdeling Gemeentefonds 2024'!AF47/'Verdeling Gemeentefonds 2024'!$BS47</f>
        <v>0.59215252773579341</v>
      </c>
      <c r="P47" s="89">
        <f>'Verdeling Gemeentefonds 2024'!AK47/'Verdeling Gemeentefonds 2024'!$BS47</f>
        <v>0.22431810790709841</v>
      </c>
      <c r="Q47" s="92">
        <f>'Verdeling Gemeentefonds 2024'!AO47/'Verdeling Gemeentefonds 2024'!$BS47</f>
        <v>1.327278502945645E-2</v>
      </c>
      <c r="R47" s="88">
        <f>'Verdeling Gemeentefonds 2024'!AR47/'Verdeling Gemeentefonds 2024'!$BS47</f>
        <v>1.8159131059173335E-2</v>
      </c>
      <c r="S47" s="88">
        <f>'Verdeling Gemeentefonds 2024'!AU47/'Verdeling Gemeentefonds 2024'!$BS47</f>
        <v>4.2487947252251392E-2</v>
      </c>
      <c r="T47" s="88">
        <f>'Verdeling Gemeentefonds 2024'!AX47/'Verdeling Gemeentefonds 2024'!$BS47</f>
        <v>1.2163893673479654E-2</v>
      </c>
      <c r="U47" s="88">
        <f>'Verdeling Gemeentefonds 2024'!BA47/'Verdeling Gemeentefonds 2024'!$BS47</f>
        <v>1.3373115993590883E-2</v>
      </c>
      <c r="V47" s="86">
        <f>'Verdeling Gemeentefonds 2024'!BB47/'Verdeling Gemeentefonds 2024'!$BS47</f>
        <v>9.945687300795171E-2</v>
      </c>
      <c r="W47" s="79">
        <f>'Verdeling Gemeentefonds 2024'!BI47/'Verdeling Gemeentefonds 2024'!$BS47</f>
        <v>-2.7216331253703338E-4</v>
      </c>
      <c r="X47" s="87">
        <f>'Verdeling Gemeentefonds 2024'!BF47/'Verdeling Gemeentefonds 2024'!$BS47</f>
        <v>0</v>
      </c>
      <c r="Y47" s="79">
        <f>'Verdeling Gemeentefonds 2024'!BL47/'Verdeling Gemeentefonds 2024'!$BS47</f>
        <v>0</v>
      </c>
      <c r="Z47" s="87">
        <f>'Verdeling Gemeentefonds 2024'!BR47/'Verdeling Gemeentefonds 2024'!$BS47</f>
        <v>2.0793671524903991E-3</v>
      </c>
      <c r="AA47" s="96">
        <f t="shared" si="0"/>
        <v>0.99999999740766932</v>
      </c>
    </row>
    <row r="48" spans="1:27" x14ac:dyDescent="0.25">
      <c r="A48" s="95" t="s">
        <v>306</v>
      </c>
      <c r="B48" s="8" t="s">
        <v>7</v>
      </c>
      <c r="C48" s="79">
        <f>'Verdeling Gemeentefonds 2024'!D48/'Verdeling Gemeentefonds 2024'!$BS48</f>
        <v>0</v>
      </c>
      <c r="D48" s="82">
        <f>'Verdeling Gemeentefonds 2024'!E48/'Verdeling Gemeentefonds 2024'!$BS48</f>
        <v>0</v>
      </c>
      <c r="E48" s="82">
        <f>'Verdeling Gemeentefonds 2024'!F48/'Verdeling Gemeentefonds 2024'!$BS48</f>
        <v>0</v>
      </c>
      <c r="F48" s="82">
        <f>'Verdeling Gemeentefonds 2024'!G48/'Verdeling Gemeentefonds 2024'!$BS48</f>
        <v>0</v>
      </c>
      <c r="G48" s="82">
        <f>'Verdeling Gemeentefonds 2024'!H48/'Verdeling Gemeentefonds 2024'!$BS48</f>
        <v>0</v>
      </c>
      <c r="H48" s="82">
        <f>'Verdeling Gemeentefonds 2024'!I48/'Verdeling Gemeentefonds 2024'!$BS48</f>
        <v>0</v>
      </c>
      <c r="I48" s="86">
        <f>'Verdeling Gemeentefonds 2024'!J48/'Verdeling Gemeentefonds 2024'!$BS48</f>
        <v>0</v>
      </c>
      <c r="J48" s="80">
        <f>'Verdeling Gemeentefonds 2024'!N48/'Verdeling Gemeentefonds 2024'!$BS48</f>
        <v>8.4347149790695644E-2</v>
      </c>
      <c r="K48" s="82">
        <f>'Verdeling Gemeentefonds 2024'!S48/'Verdeling Gemeentefonds 2024'!$BS48</f>
        <v>9.2556446711014942E-2</v>
      </c>
      <c r="L48" s="86">
        <f>'Verdeling Gemeentefonds 2024'!T48/'Verdeling Gemeentefonds 2024'!$BS48</f>
        <v>0.17690359650171059</v>
      </c>
      <c r="M48" s="79">
        <f>'Verdeling Gemeentefonds 2024'!Z48/'Verdeling Gemeentefonds 2024'!$BS48</f>
        <v>0.35197234572903052</v>
      </c>
      <c r="N48" s="82">
        <f>'Verdeling Gemeentefonds 2024'!AE48/'Verdeling Gemeentefonds 2024'!$BS48</f>
        <v>0.20370725336563808</v>
      </c>
      <c r="O48" s="84">
        <f>'Verdeling Gemeentefonds 2024'!AF48/'Verdeling Gemeentefonds 2024'!$BS48</f>
        <v>0.55567959909466857</v>
      </c>
      <c r="P48" s="89">
        <f>'Verdeling Gemeentefonds 2024'!AK48/'Verdeling Gemeentefonds 2024'!$BS48</f>
        <v>4.3116135144998846E-2</v>
      </c>
      <c r="Q48" s="92">
        <f>'Verdeling Gemeentefonds 2024'!AO48/'Verdeling Gemeentefonds 2024'!$BS48</f>
        <v>1.8372557995087111E-2</v>
      </c>
      <c r="R48" s="88">
        <f>'Verdeling Gemeentefonds 2024'!AR48/'Verdeling Gemeentefonds 2024'!$BS48</f>
        <v>2.7520089125480058E-2</v>
      </c>
      <c r="S48" s="88">
        <f>'Verdeling Gemeentefonds 2024'!AU48/'Verdeling Gemeentefonds 2024'!$BS48</f>
        <v>7.3421736572789137E-2</v>
      </c>
      <c r="T48" s="88">
        <f>'Verdeling Gemeentefonds 2024'!AX48/'Verdeling Gemeentefonds 2024'!$BS48</f>
        <v>5.8359258870661707E-2</v>
      </c>
      <c r="U48" s="88">
        <f>'Verdeling Gemeentefonds 2024'!BA48/'Verdeling Gemeentefonds 2024'!$BS48</f>
        <v>4.4695758843889363E-2</v>
      </c>
      <c r="V48" s="86">
        <f>'Verdeling Gemeentefonds 2024'!BB48/'Verdeling Gemeentefonds 2024'!$BS48</f>
        <v>0.2223694014079074</v>
      </c>
      <c r="W48" s="79">
        <f>'Verdeling Gemeentefonds 2024'!BI48/'Verdeling Gemeentefonds 2024'!$BS48</f>
        <v>-1.4813469013263245E-4</v>
      </c>
      <c r="X48" s="87">
        <f>'Verdeling Gemeentefonds 2024'!BF48/'Verdeling Gemeentefonds 2024'!$BS48</f>
        <v>0</v>
      </c>
      <c r="Y48" s="79">
        <f>'Verdeling Gemeentefonds 2024'!BL48/'Verdeling Gemeentefonds 2024'!$BS48</f>
        <v>0</v>
      </c>
      <c r="Z48" s="87">
        <f>'Verdeling Gemeentefonds 2024'!BR48/'Verdeling Gemeentefonds 2024'!$BS48</f>
        <v>2.0793670841533214E-3</v>
      </c>
      <c r="AA48" s="96">
        <f t="shared" si="0"/>
        <v>0.99999996454330609</v>
      </c>
    </row>
    <row r="49" spans="1:27" x14ac:dyDescent="0.25">
      <c r="A49" s="95" t="s">
        <v>307</v>
      </c>
      <c r="B49" s="8" t="s">
        <v>8</v>
      </c>
      <c r="C49" s="79">
        <f>'Verdeling Gemeentefonds 2024'!D49/'Verdeling Gemeentefonds 2024'!$BS49</f>
        <v>0</v>
      </c>
      <c r="D49" s="82">
        <f>'Verdeling Gemeentefonds 2024'!E49/'Verdeling Gemeentefonds 2024'!$BS49</f>
        <v>0</v>
      </c>
      <c r="E49" s="82">
        <f>'Verdeling Gemeentefonds 2024'!F49/'Verdeling Gemeentefonds 2024'!$BS49</f>
        <v>0</v>
      </c>
      <c r="F49" s="82">
        <f>'Verdeling Gemeentefonds 2024'!G49/'Verdeling Gemeentefonds 2024'!$BS49</f>
        <v>0</v>
      </c>
      <c r="G49" s="82">
        <f>'Verdeling Gemeentefonds 2024'!H49/'Verdeling Gemeentefonds 2024'!$BS49</f>
        <v>0</v>
      </c>
      <c r="H49" s="82">
        <f>'Verdeling Gemeentefonds 2024'!I49/'Verdeling Gemeentefonds 2024'!$BS49</f>
        <v>0</v>
      </c>
      <c r="I49" s="86">
        <f>'Verdeling Gemeentefonds 2024'!J49/'Verdeling Gemeentefonds 2024'!$BS49</f>
        <v>0</v>
      </c>
      <c r="J49" s="80">
        <f>'Verdeling Gemeentefonds 2024'!N49/'Verdeling Gemeentefonds 2024'!$BS49</f>
        <v>5.5551089053916897E-2</v>
      </c>
      <c r="K49" s="82">
        <f>'Verdeling Gemeentefonds 2024'!S49/'Verdeling Gemeentefonds 2024'!$BS49</f>
        <v>1.5656394861987239E-2</v>
      </c>
      <c r="L49" s="86">
        <f>'Verdeling Gemeentefonds 2024'!T49/'Verdeling Gemeentefonds 2024'!$BS49</f>
        <v>7.1207483915904132E-2</v>
      </c>
      <c r="M49" s="79">
        <f>'Verdeling Gemeentefonds 2024'!Z49/'Verdeling Gemeentefonds 2024'!$BS49</f>
        <v>0.33724109857277079</v>
      </c>
      <c r="N49" s="82">
        <f>'Verdeling Gemeentefonds 2024'!AE49/'Verdeling Gemeentefonds 2024'!$BS49</f>
        <v>0.25835850486482065</v>
      </c>
      <c r="O49" s="84">
        <f>'Verdeling Gemeentefonds 2024'!AF49/'Verdeling Gemeentefonds 2024'!$BS49</f>
        <v>0.59559960343759133</v>
      </c>
      <c r="P49" s="89">
        <f>'Verdeling Gemeentefonds 2024'!AK49/'Verdeling Gemeentefonds 2024'!$BS49</f>
        <v>0.16214528734288339</v>
      </c>
      <c r="Q49" s="92">
        <f>'Verdeling Gemeentefonds 2024'!AO49/'Verdeling Gemeentefonds 2024'!$BS49</f>
        <v>1.4935689892162733E-2</v>
      </c>
      <c r="R49" s="88">
        <f>'Verdeling Gemeentefonds 2024'!AR49/'Verdeling Gemeentefonds 2024'!$BS49</f>
        <v>2.577467814650402E-2</v>
      </c>
      <c r="S49" s="88">
        <f>'Verdeling Gemeentefonds 2024'!AU49/'Verdeling Gemeentefonds 2024'!$BS49</f>
        <v>7.1428381290425655E-2</v>
      </c>
      <c r="T49" s="88">
        <f>'Verdeling Gemeentefonds 2024'!AX49/'Verdeling Gemeentefonds 2024'!$BS49</f>
        <v>2.4303487521118692E-2</v>
      </c>
      <c r="U49" s="88">
        <f>'Verdeling Gemeentefonds 2024'!BA49/'Verdeling Gemeentefonds 2024'!$BS49</f>
        <v>3.2773237245771844E-2</v>
      </c>
      <c r="V49" s="86">
        <f>'Verdeling Gemeentefonds 2024'!BB49/'Verdeling Gemeentefonds 2024'!$BS49</f>
        <v>0.16921547409598292</v>
      </c>
      <c r="W49" s="79">
        <f>'Verdeling Gemeentefonds 2024'!BI49/'Verdeling Gemeentefonds 2024'!$BS49</f>
        <v>-2.4722738670721522E-4</v>
      </c>
      <c r="X49" s="87">
        <f>'Verdeling Gemeentefonds 2024'!BF49/'Verdeling Gemeentefonds 2024'!$BS49</f>
        <v>0</v>
      </c>
      <c r="Y49" s="79">
        <f>'Verdeling Gemeentefonds 2024'!BL49/'Verdeling Gemeentefonds 2024'!$BS49</f>
        <v>0</v>
      </c>
      <c r="Z49" s="87">
        <f>'Verdeling Gemeentefonds 2024'!BR49/'Verdeling Gemeentefonds 2024'!$BS49</f>
        <v>2.079367134050646E-3</v>
      </c>
      <c r="AA49" s="96">
        <f t="shared" si="0"/>
        <v>0.99999998853970518</v>
      </c>
    </row>
    <row r="50" spans="1:27" x14ac:dyDescent="0.25">
      <c r="A50" s="95" t="s">
        <v>469</v>
      </c>
      <c r="B50" s="8" t="s">
        <v>170</v>
      </c>
      <c r="C50" s="79">
        <f>'Verdeling Gemeentefonds 2024'!D50/'Verdeling Gemeentefonds 2024'!$BS50</f>
        <v>0</v>
      </c>
      <c r="D50" s="82">
        <f>'Verdeling Gemeentefonds 2024'!E50/'Verdeling Gemeentefonds 2024'!$BS50</f>
        <v>0</v>
      </c>
      <c r="E50" s="82">
        <f>'Verdeling Gemeentefonds 2024'!F50/'Verdeling Gemeentefonds 2024'!$BS50</f>
        <v>0</v>
      </c>
      <c r="F50" s="82">
        <f>'Verdeling Gemeentefonds 2024'!G50/'Verdeling Gemeentefonds 2024'!$BS50</f>
        <v>0</v>
      </c>
      <c r="G50" s="82">
        <f>'Verdeling Gemeentefonds 2024'!H50/'Verdeling Gemeentefonds 2024'!$BS50</f>
        <v>0</v>
      </c>
      <c r="H50" s="82">
        <f>'Verdeling Gemeentefonds 2024'!I50/'Verdeling Gemeentefonds 2024'!$BS50</f>
        <v>0.28439221102630857</v>
      </c>
      <c r="I50" s="86">
        <f>'Verdeling Gemeentefonds 2024'!J50/'Verdeling Gemeentefonds 2024'!$BS50</f>
        <v>0.28439221102630857</v>
      </c>
      <c r="J50" s="80">
        <f>'Verdeling Gemeentefonds 2024'!N50/'Verdeling Gemeentefonds 2024'!$BS50</f>
        <v>2.5869589543470618E-2</v>
      </c>
      <c r="K50" s="82">
        <f>'Verdeling Gemeentefonds 2024'!S50/'Verdeling Gemeentefonds 2024'!$BS50</f>
        <v>6.1215203924302975E-3</v>
      </c>
      <c r="L50" s="86">
        <f>'Verdeling Gemeentefonds 2024'!T50/'Verdeling Gemeentefonds 2024'!$BS50</f>
        <v>3.1991109935900916E-2</v>
      </c>
      <c r="M50" s="79">
        <f>'Verdeling Gemeentefonds 2024'!Z50/'Verdeling Gemeentefonds 2024'!$BS50</f>
        <v>0.27860223143007951</v>
      </c>
      <c r="N50" s="82">
        <f>'Verdeling Gemeentefonds 2024'!AE50/'Verdeling Gemeentefonds 2024'!$BS50</f>
        <v>0.16780369337473669</v>
      </c>
      <c r="O50" s="84">
        <f>'Verdeling Gemeentefonds 2024'!AF50/'Verdeling Gemeentefonds 2024'!$BS50</f>
        <v>0.44640592480481622</v>
      </c>
      <c r="P50" s="89">
        <f>'Verdeling Gemeentefonds 2024'!AK50/'Verdeling Gemeentefonds 2024'!$BS50</f>
        <v>2.3087727854255783E-2</v>
      </c>
      <c r="Q50" s="92">
        <f>'Verdeling Gemeentefonds 2024'!AO50/'Verdeling Gemeentefonds 2024'!$BS50</f>
        <v>1.4971694774969339E-2</v>
      </c>
      <c r="R50" s="88">
        <f>'Verdeling Gemeentefonds 2024'!AR50/'Verdeling Gemeentefonds 2024'!$BS50</f>
        <v>6.4346841822154693E-2</v>
      </c>
      <c r="S50" s="88">
        <f>'Verdeling Gemeentefonds 2024'!AU50/'Verdeling Gemeentefonds 2024'!$BS50</f>
        <v>6.1148295502825009E-2</v>
      </c>
      <c r="T50" s="88">
        <f>'Verdeling Gemeentefonds 2024'!AX50/'Verdeling Gemeentefonds 2024'!$BS50</f>
        <v>4.3419520646676535E-2</v>
      </c>
      <c r="U50" s="88">
        <f>'Verdeling Gemeentefonds 2024'!BA50/'Verdeling Gemeentefonds 2024'!$BS50</f>
        <v>2.8471349143640082E-2</v>
      </c>
      <c r="V50" s="86">
        <f>'Verdeling Gemeentefonds 2024'!BB50/'Verdeling Gemeentefonds 2024'!$BS50</f>
        <v>0.21235770189026568</v>
      </c>
      <c r="W50" s="79">
        <f>'Verdeling Gemeentefonds 2024'!BI50/'Verdeling Gemeentefonds 2024'!$BS50</f>
        <v>-3.1403730288171101E-4</v>
      </c>
      <c r="X50" s="87">
        <f>'Verdeling Gemeentefonds 2024'!BF50/'Verdeling Gemeentefonds 2024'!$BS50</f>
        <v>0</v>
      </c>
      <c r="Y50" s="79">
        <f>'Verdeling Gemeentefonds 2024'!BL50/'Verdeling Gemeentefonds 2024'!$BS50</f>
        <v>0</v>
      </c>
      <c r="Z50" s="87">
        <f>'Verdeling Gemeentefonds 2024'!BR50/'Verdeling Gemeentefonds 2024'!$BS50</f>
        <v>2.0793671690630786E-3</v>
      </c>
      <c r="AA50" s="96">
        <f t="shared" si="0"/>
        <v>1.0000000053777287</v>
      </c>
    </row>
    <row r="51" spans="1:27" x14ac:dyDescent="0.25">
      <c r="A51" s="95" t="s">
        <v>572</v>
      </c>
      <c r="B51" s="8" t="s">
        <v>275</v>
      </c>
      <c r="C51" s="79">
        <f>'Verdeling Gemeentefonds 2024'!D51/'Verdeling Gemeentefonds 2024'!$BS51</f>
        <v>0</v>
      </c>
      <c r="D51" s="82">
        <f>'Verdeling Gemeentefonds 2024'!E51/'Verdeling Gemeentefonds 2024'!$BS51</f>
        <v>0</v>
      </c>
      <c r="E51" s="82">
        <f>'Verdeling Gemeentefonds 2024'!F51/'Verdeling Gemeentefonds 2024'!$BS51</f>
        <v>0</v>
      </c>
      <c r="F51" s="82">
        <f>'Verdeling Gemeentefonds 2024'!G51/'Verdeling Gemeentefonds 2024'!$BS51</f>
        <v>0</v>
      </c>
      <c r="G51" s="82">
        <f>'Verdeling Gemeentefonds 2024'!H51/'Verdeling Gemeentefonds 2024'!$BS51</f>
        <v>0</v>
      </c>
      <c r="H51" s="82">
        <f>'Verdeling Gemeentefonds 2024'!I51/'Verdeling Gemeentefonds 2024'!$BS51</f>
        <v>0</v>
      </c>
      <c r="I51" s="86">
        <f>'Verdeling Gemeentefonds 2024'!J51/'Verdeling Gemeentefonds 2024'!$BS51</f>
        <v>0</v>
      </c>
      <c r="J51" s="80">
        <f>'Verdeling Gemeentefonds 2024'!N51/'Verdeling Gemeentefonds 2024'!$BS51</f>
        <v>6.5421366619452984E-2</v>
      </c>
      <c r="K51" s="82">
        <f>'Verdeling Gemeentefonds 2024'!S51/'Verdeling Gemeentefonds 2024'!$BS51</f>
        <v>6.2079421240079799E-2</v>
      </c>
      <c r="L51" s="86">
        <f>'Verdeling Gemeentefonds 2024'!T51/'Verdeling Gemeentefonds 2024'!$BS51</f>
        <v>0.12750078785953278</v>
      </c>
      <c r="M51" s="79">
        <f>'Verdeling Gemeentefonds 2024'!Z51/'Verdeling Gemeentefonds 2024'!$BS51</f>
        <v>0.35689045975935474</v>
      </c>
      <c r="N51" s="82">
        <f>'Verdeling Gemeentefonds 2024'!AE51/'Verdeling Gemeentefonds 2024'!$BS51</f>
        <v>0.16506878737270916</v>
      </c>
      <c r="O51" s="84">
        <f>'Verdeling Gemeentefonds 2024'!AF51/'Verdeling Gemeentefonds 2024'!$BS51</f>
        <v>0.52195924713206399</v>
      </c>
      <c r="P51" s="89">
        <f>'Verdeling Gemeentefonds 2024'!AK51/'Verdeling Gemeentefonds 2024'!$BS51</f>
        <v>0.19838554877275316</v>
      </c>
      <c r="Q51" s="92">
        <f>'Verdeling Gemeentefonds 2024'!AO51/'Verdeling Gemeentefonds 2024'!$BS51</f>
        <v>1.3763734750287094E-2</v>
      </c>
      <c r="R51" s="88">
        <f>'Verdeling Gemeentefonds 2024'!AR51/'Verdeling Gemeentefonds 2024'!$BS51</f>
        <v>2.244117219921056E-2</v>
      </c>
      <c r="S51" s="88">
        <f>'Verdeling Gemeentefonds 2024'!AU51/'Verdeling Gemeentefonds 2024'!$BS51</f>
        <v>4.2140119036601427E-2</v>
      </c>
      <c r="T51" s="88">
        <f>'Verdeling Gemeentefonds 2024'!AX51/'Verdeling Gemeentefonds 2024'!$BS51</f>
        <v>2.5054938933384178E-2</v>
      </c>
      <c r="U51" s="88">
        <f>'Verdeling Gemeentefonds 2024'!BA51/'Verdeling Gemeentefonds 2024'!$BS51</f>
        <v>4.6984751731266441E-2</v>
      </c>
      <c r="V51" s="86">
        <f>'Verdeling Gemeentefonds 2024'!BB51/'Verdeling Gemeentefonds 2024'!$BS51</f>
        <v>0.15038471665074971</v>
      </c>
      <c r="W51" s="79">
        <f>'Verdeling Gemeentefonds 2024'!BI51/'Verdeling Gemeentefonds 2024'!$BS51</f>
        <v>-3.0964448738786897E-4</v>
      </c>
      <c r="X51" s="87">
        <f>'Verdeling Gemeentefonds 2024'!BF51/'Verdeling Gemeentefonds 2024'!$BS51</f>
        <v>0</v>
      </c>
      <c r="Y51" s="79">
        <f>'Verdeling Gemeentefonds 2024'!BL51/'Verdeling Gemeentefonds 2024'!$BS51</f>
        <v>0</v>
      </c>
      <c r="Z51" s="87">
        <f>'Verdeling Gemeentefonds 2024'!BR51/'Verdeling Gemeentefonds 2024'!$BS51</f>
        <v>2.0793672059842543E-3</v>
      </c>
      <c r="AA51" s="96">
        <f t="shared" si="0"/>
        <v>1.0000000231336961</v>
      </c>
    </row>
    <row r="52" spans="1:27" x14ac:dyDescent="0.25">
      <c r="A52" s="95" t="s">
        <v>436</v>
      </c>
      <c r="B52" s="8" t="s">
        <v>137</v>
      </c>
      <c r="C52" s="79">
        <f>'Verdeling Gemeentefonds 2024'!D52/'Verdeling Gemeentefonds 2024'!$BS52</f>
        <v>0</v>
      </c>
      <c r="D52" s="82">
        <f>'Verdeling Gemeentefonds 2024'!E52/'Verdeling Gemeentefonds 2024'!$BS52</f>
        <v>0</v>
      </c>
      <c r="E52" s="82">
        <f>'Verdeling Gemeentefonds 2024'!F52/'Verdeling Gemeentefonds 2024'!$BS52</f>
        <v>0.53902089831305378</v>
      </c>
      <c r="F52" s="82">
        <f>'Verdeling Gemeentefonds 2024'!G52/'Verdeling Gemeentefonds 2024'!$BS52</f>
        <v>0</v>
      </c>
      <c r="G52" s="82">
        <f>'Verdeling Gemeentefonds 2024'!H52/'Verdeling Gemeentefonds 2024'!$BS52</f>
        <v>0</v>
      </c>
      <c r="H52" s="82">
        <f>'Verdeling Gemeentefonds 2024'!I52/'Verdeling Gemeentefonds 2024'!$BS52</f>
        <v>0.11866016563997746</v>
      </c>
      <c r="I52" s="86">
        <f>'Verdeling Gemeentefonds 2024'!J52/'Verdeling Gemeentefonds 2024'!$BS52</f>
        <v>0.65768106395303128</v>
      </c>
      <c r="J52" s="80">
        <f>'Verdeling Gemeentefonds 2024'!N52/'Verdeling Gemeentefonds 2024'!$BS52</f>
        <v>3.3141695436122262E-2</v>
      </c>
      <c r="K52" s="82">
        <f>'Verdeling Gemeentefonds 2024'!S52/'Verdeling Gemeentefonds 2024'!$BS52</f>
        <v>4.7385251275033145E-2</v>
      </c>
      <c r="L52" s="86">
        <f>'Verdeling Gemeentefonds 2024'!T52/'Verdeling Gemeentefonds 2024'!$BS52</f>
        <v>8.05269467111554E-2</v>
      </c>
      <c r="M52" s="79">
        <f>'Verdeling Gemeentefonds 2024'!Z52/'Verdeling Gemeentefonds 2024'!$BS52</f>
        <v>0.1039296502946617</v>
      </c>
      <c r="N52" s="82">
        <f>'Verdeling Gemeentefonds 2024'!AE52/'Verdeling Gemeentefonds 2024'!$BS52</f>
        <v>5.5003569139994615E-2</v>
      </c>
      <c r="O52" s="84">
        <f>'Verdeling Gemeentefonds 2024'!AF52/'Verdeling Gemeentefonds 2024'!$BS52</f>
        <v>0.15893321943465633</v>
      </c>
      <c r="P52" s="89">
        <f>'Verdeling Gemeentefonds 2024'!AK52/'Verdeling Gemeentefonds 2024'!$BS52</f>
        <v>1.3598555989799135E-2</v>
      </c>
      <c r="Q52" s="92">
        <f>'Verdeling Gemeentefonds 2024'!AO52/'Verdeling Gemeentefonds 2024'!$BS52</f>
        <v>5.8502944057217945E-3</v>
      </c>
      <c r="R52" s="88">
        <f>'Verdeling Gemeentefonds 2024'!AR52/'Verdeling Gemeentefonds 2024'!$BS52</f>
        <v>1.7475413812709596E-2</v>
      </c>
      <c r="S52" s="88">
        <f>'Verdeling Gemeentefonds 2024'!AU52/'Verdeling Gemeentefonds 2024'!$BS52</f>
        <v>2.1388484001679683E-2</v>
      </c>
      <c r="T52" s="88">
        <f>'Verdeling Gemeentefonds 2024'!AX52/'Verdeling Gemeentefonds 2024'!$BS52</f>
        <v>2.2062503284207773E-2</v>
      </c>
      <c r="U52" s="88">
        <f>'Verdeling Gemeentefonds 2024'!BA52/'Verdeling Gemeentefonds 2024'!$BS52</f>
        <v>2.0655951919048118E-2</v>
      </c>
      <c r="V52" s="86">
        <f>'Verdeling Gemeentefonds 2024'!BB52/'Verdeling Gemeentefonds 2024'!$BS52</f>
        <v>8.7432647423366969E-2</v>
      </c>
      <c r="W52" s="79">
        <f>'Verdeling Gemeentefonds 2024'!BI52/'Verdeling Gemeentefonds 2024'!$BS52</f>
        <v>-2.5179598679448697E-4</v>
      </c>
      <c r="X52" s="87">
        <f>'Verdeling Gemeentefonds 2024'!BF52/'Verdeling Gemeentefonds 2024'!$BS52</f>
        <v>0</v>
      </c>
      <c r="Y52" s="79">
        <f>'Verdeling Gemeentefonds 2024'!BL52/'Verdeling Gemeentefonds 2024'!$BS52</f>
        <v>0</v>
      </c>
      <c r="Z52" s="87">
        <f>'Verdeling Gemeentefonds 2024'!BR52/'Verdeling Gemeentefonds 2024'!$BS52</f>
        <v>2.0793671676389721E-3</v>
      </c>
      <c r="AA52" s="96">
        <f t="shared" si="0"/>
        <v>1.0000000046928534</v>
      </c>
    </row>
    <row r="53" spans="1:27" x14ac:dyDescent="0.25">
      <c r="A53" s="95" t="s">
        <v>509</v>
      </c>
      <c r="B53" s="8" t="s">
        <v>210</v>
      </c>
      <c r="C53" s="79">
        <f>'Verdeling Gemeentefonds 2024'!D53/'Verdeling Gemeentefonds 2024'!$BS53</f>
        <v>0</v>
      </c>
      <c r="D53" s="82">
        <f>'Verdeling Gemeentefonds 2024'!E53/'Verdeling Gemeentefonds 2024'!$BS53</f>
        <v>0</v>
      </c>
      <c r="E53" s="82">
        <f>'Verdeling Gemeentefonds 2024'!F53/'Verdeling Gemeentefonds 2024'!$BS53</f>
        <v>0</v>
      </c>
      <c r="F53" s="82">
        <f>'Verdeling Gemeentefonds 2024'!G53/'Verdeling Gemeentefonds 2024'!$BS53</f>
        <v>0</v>
      </c>
      <c r="G53" s="82">
        <f>'Verdeling Gemeentefonds 2024'!H53/'Verdeling Gemeentefonds 2024'!$BS53</f>
        <v>0</v>
      </c>
      <c r="H53" s="82">
        <f>'Verdeling Gemeentefonds 2024'!I53/'Verdeling Gemeentefonds 2024'!$BS53</f>
        <v>0</v>
      </c>
      <c r="I53" s="86">
        <f>'Verdeling Gemeentefonds 2024'!J53/'Verdeling Gemeentefonds 2024'!$BS53</f>
        <v>0</v>
      </c>
      <c r="J53" s="80">
        <f>'Verdeling Gemeentefonds 2024'!N53/'Verdeling Gemeentefonds 2024'!$BS53</f>
        <v>6.0014872915846534E-2</v>
      </c>
      <c r="K53" s="82">
        <f>'Verdeling Gemeentefonds 2024'!S53/'Verdeling Gemeentefonds 2024'!$BS53</f>
        <v>5.2594292874577314E-2</v>
      </c>
      <c r="L53" s="86">
        <f>'Verdeling Gemeentefonds 2024'!T53/'Verdeling Gemeentefonds 2024'!$BS53</f>
        <v>0.11260916579042386</v>
      </c>
      <c r="M53" s="79">
        <f>'Verdeling Gemeentefonds 2024'!Z53/'Verdeling Gemeentefonds 2024'!$BS53</f>
        <v>0.34595793883297982</v>
      </c>
      <c r="N53" s="82">
        <f>'Verdeling Gemeentefonds 2024'!AE53/'Verdeling Gemeentefonds 2024'!$BS53</f>
        <v>0.24290968461873536</v>
      </c>
      <c r="O53" s="84">
        <f>'Verdeling Gemeentefonds 2024'!AF53/'Verdeling Gemeentefonds 2024'!$BS53</f>
        <v>0.58886762345171517</v>
      </c>
      <c r="P53" s="89">
        <f>'Verdeling Gemeentefonds 2024'!AK53/'Verdeling Gemeentefonds 2024'!$BS53</f>
        <v>0.10950774641891396</v>
      </c>
      <c r="Q53" s="92">
        <f>'Verdeling Gemeentefonds 2024'!AO53/'Verdeling Gemeentefonds 2024'!$BS53</f>
        <v>1.5683534896160648E-2</v>
      </c>
      <c r="R53" s="88">
        <f>'Verdeling Gemeentefonds 2024'!AR53/'Verdeling Gemeentefonds 2024'!$BS53</f>
        <v>2.9771196410149504E-2</v>
      </c>
      <c r="S53" s="88">
        <f>'Verdeling Gemeentefonds 2024'!AU53/'Verdeling Gemeentefonds 2024'!$BS53</f>
        <v>4.7278296763939166E-2</v>
      </c>
      <c r="T53" s="88">
        <f>'Verdeling Gemeentefonds 2024'!AX53/'Verdeling Gemeentefonds 2024'!$BS53</f>
        <v>4.2062482910625344E-2</v>
      </c>
      <c r="U53" s="88">
        <f>'Verdeling Gemeentefonds 2024'!BA53/'Verdeling Gemeentefonds 2024'!$BS53</f>
        <v>5.2381131226458905E-2</v>
      </c>
      <c r="V53" s="86">
        <f>'Verdeling Gemeentefonds 2024'!BB53/'Verdeling Gemeentefonds 2024'!$BS53</f>
        <v>0.18717664220733357</v>
      </c>
      <c r="W53" s="79">
        <f>'Verdeling Gemeentefonds 2024'!BI53/'Verdeling Gemeentefonds 2024'!$BS53</f>
        <v>-2.4043570990846201E-4</v>
      </c>
      <c r="X53" s="87">
        <f>'Verdeling Gemeentefonds 2024'!BF53/'Verdeling Gemeentefonds 2024'!$BS53</f>
        <v>0</v>
      </c>
      <c r="Y53" s="79">
        <f>'Verdeling Gemeentefonds 2024'!BL53/'Verdeling Gemeentefonds 2024'!$BS53</f>
        <v>0</v>
      </c>
      <c r="Z53" s="87">
        <f>'Verdeling Gemeentefonds 2024'!BR53/'Verdeling Gemeentefonds 2024'!$BS53</f>
        <v>2.0793673856632964E-3</v>
      </c>
      <c r="AA53" s="96">
        <f t="shared" si="0"/>
        <v>1.0000001095441413</v>
      </c>
    </row>
    <row r="54" spans="1:27" x14ac:dyDescent="0.25">
      <c r="A54" s="95" t="s">
        <v>437</v>
      </c>
      <c r="B54" s="8" t="s">
        <v>138</v>
      </c>
      <c r="C54" s="79">
        <f>'Verdeling Gemeentefonds 2024'!D54/'Verdeling Gemeentefonds 2024'!$BS54</f>
        <v>0</v>
      </c>
      <c r="D54" s="82">
        <f>'Verdeling Gemeentefonds 2024'!E54/'Verdeling Gemeentefonds 2024'!$BS54</f>
        <v>0</v>
      </c>
      <c r="E54" s="82">
        <f>'Verdeling Gemeentefonds 2024'!F54/'Verdeling Gemeentefonds 2024'!$BS54</f>
        <v>0</v>
      </c>
      <c r="F54" s="82">
        <f>'Verdeling Gemeentefonds 2024'!G54/'Verdeling Gemeentefonds 2024'!$BS54</f>
        <v>0</v>
      </c>
      <c r="G54" s="82">
        <f>'Verdeling Gemeentefonds 2024'!H54/'Verdeling Gemeentefonds 2024'!$BS54</f>
        <v>0</v>
      </c>
      <c r="H54" s="82">
        <f>'Verdeling Gemeentefonds 2024'!I54/'Verdeling Gemeentefonds 2024'!$BS54</f>
        <v>0</v>
      </c>
      <c r="I54" s="86">
        <f>'Verdeling Gemeentefonds 2024'!J54/'Verdeling Gemeentefonds 2024'!$BS54</f>
        <v>0</v>
      </c>
      <c r="J54" s="80">
        <f>'Verdeling Gemeentefonds 2024'!N54/'Verdeling Gemeentefonds 2024'!$BS54</f>
        <v>3.9083789079452994E-2</v>
      </c>
      <c r="K54" s="82">
        <f>'Verdeling Gemeentefonds 2024'!S54/'Verdeling Gemeentefonds 2024'!$BS54</f>
        <v>3.2148853936617285E-4</v>
      </c>
      <c r="L54" s="86">
        <f>'Verdeling Gemeentefonds 2024'!T54/'Verdeling Gemeentefonds 2024'!$BS54</f>
        <v>3.9405277618819165E-2</v>
      </c>
      <c r="M54" s="79">
        <f>'Verdeling Gemeentefonds 2024'!Z54/'Verdeling Gemeentefonds 2024'!$BS54</f>
        <v>0.26098498273655274</v>
      </c>
      <c r="N54" s="82">
        <f>'Verdeling Gemeentefonds 2024'!AE54/'Verdeling Gemeentefonds 2024'!$BS54</f>
        <v>0.1958162727991048</v>
      </c>
      <c r="O54" s="84">
        <f>'Verdeling Gemeentefonds 2024'!AF54/'Verdeling Gemeentefonds 2024'!$BS54</f>
        <v>0.45680125553565754</v>
      </c>
      <c r="P54" s="89">
        <f>'Verdeling Gemeentefonds 2024'!AK54/'Verdeling Gemeentefonds 2024'!$BS54</f>
        <v>0.43207339820137203</v>
      </c>
      <c r="Q54" s="92">
        <f>'Verdeling Gemeentefonds 2024'!AO54/'Verdeling Gemeentefonds 2024'!$BS54</f>
        <v>1.1592477537794578E-2</v>
      </c>
      <c r="R54" s="88">
        <f>'Verdeling Gemeentefonds 2024'!AR54/'Verdeling Gemeentefonds 2024'!$BS54</f>
        <v>2.3491189954699239E-2</v>
      </c>
      <c r="S54" s="88">
        <f>'Verdeling Gemeentefonds 2024'!AU54/'Verdeling Gemeentefonds 2024'!$BS54</f>
        <v>2.3534315746497437E-2</v>
      </c>
      <c r="T54" s="88">
        <f>'Verdeling Gemeentefonds 2024'!AX54/'Verdeling Gemeentefonds 2024'!$BS54</f>
        <v>1.0735220527162297E-2</v>
      </c>
      <c r="U54" s="88">
        <f>'Verdeling Gemeentefonds 2024'!BA54/'Verdeling Gemeentefonds 2024'!$BS54</f>
        <v>5.5900905146474432E-4</v>
      </c>
      <c r="V54" s="86">
        <f>'Verdeling Gemeentefonds 2024'!BB54/'Verdeling Gemeentefonds 2024'!$BS54</f>
        <v>6.9912212817618294E-2</v>
      </c>
      <c r="W54" s="79">
        <f>'Verdeling Gemeentefonds 2024'!BI54/'Verdeling Gemeentefonds 2024'!$BS54</f>
        <v>-2.7164193869714729E-4</v>
      </c>
      <c r="X54" s="87">
        <f>'Verdeling Gemeentefonds 2024'!BF54/'Verdeling Gemeentefonds 2024'!$BS54</f>
        <v>0</v>
      </c>
      <c r="Y54" s="79">
        <f>'Verdeling Gemeentefonds 2024'!BL54/'Verdeling Gemeentefonds 2024'!$BS54</f>
        <v>0</v>
      </c>
      <c r="Z54" s="87">
        <f>'Verdeling Gemeentefonds 2024'!BR54/'Verdeling Gemeentefonds 2024'!$BS54</f>
        <v>2.0793668857342807E-3</v>
      </c>
      <c r="AA54" s="96">
        <f t="shared" si="0"/>
        <v>0.9999998691205042</v>
      </c>
    </row>
    <row r="55" spans="1:27" x14ac:dyDescent="0.25">
      <c r="A55" s="95" t="s">
        <v>475</v>
      </c>
      <c r="B55" s="8" t="s">
        <v>176</v>
      </c>
      <c r="C55" s="79">
        <f>'Verdeling Gemeentefonds 2024'!D55/'Verdeling Gemeentefonds 2024'!$BS55</f>
        <v>0</v>
      </c>
      <c r="D55" s="82">
        <f>'Verdeling Gemeentefonds 2024'!E55/'Verdeling Gemeentefonds 2024'!$BS55</f>
        <v>0</v>
      </c>
      <c r="E55" s="82">
        <f>'Verdeling Gemeentefonds 2024'!F55/'Verdeling Gemeentefonds 2024'!$BS55</f>
        <v>0</v>
      </c>
      <c r="F55" s="82">
        <f>'Verdeling Gemeentefonds 2024'!G55/'Verdeling Gemeentefonds 2024'!$BS55</f>
        <v>0</v>
      </c>
      <c r="G55" s="82">
        <f>'Verdeling Gemeentefonds 2024'!H55/'Verdeling Gemeentefonds 2024'!$BS55</f>
        <v>0</v>
      </c>
      <c r="H55" s="82">
        <f>'Verdeling Gemeentefonds 2024'!I55/'Verdeling Gemeentefonds 2024'!$BS55</f>
        <v>0.29449299810114121</v>
      </c>
      <c r="I55" s="86">
        <f>'Verdeling Gemeentefonds 2024'!J55/'Verdeling Gemeentefonds 2024'!$BS55</f>
        <v>0.29449299810114121</v>
      </c>
      <c r="J55" s="80">
        <f>'Verdeling Gemeentefonds 2024'!N55/'Verdeling Gemeentefonds 2024'!$BS55</f>
        <v>3.9699631236306626E-2</v>
      </c>
      <c r="K55" s="82">
        <f>'Verdeling Gemeentefonds 2024'!S55/'Verdeling Gemeentefonds 2024'!$BS55</f>
        <v>5.4811502166534319E-3</v>
      </c>
      <c r="L55" s="86">
        <f>'Verdeling Gemeentefonds 2024'!T55/'Verdeling Gemeentefonds 2024'!$BS55</f>
        <v>4.5180781452960062E-2</v>
      </c>
      <c r="M55" s="79">
        <f>'Verdeling Gemeentefonds 2024'!Z55/'Verdeling Gemeentefonds 2024'!$BS55</f>
        <v>0.24763070001432569</v>
      </c>
      <c r="N55" s="82">
        <f>'Verdeling Gemeentefonds 2024'!AE55/'Verdeling Gemeentefonds 2024'!$BS55</f>
        <v>7.9058810820094541E-2</v>
      </c>
      <c r="O55" s="84">
        <f>'Verdeling Gemeentefonds 2024'!AF55/'Verdeling Gemeentefonds 2024'!$BS55</f>
        <v>0.32668951083442022</v>
      </c>
      <c r="P55" s="89">
        <f>'Verdeling Gemeentefonds 2024'!AK55/'Verdeling Gemeentefonds 2024'!$BS55</f>
        <v>0.16515158358897522</v>
      </c>
      <c r="Q55" s="92">
        <f>'Verdeling Gemeentefonds 2024'!AO55/'Verdeling Gemeentefonds 2024'!$BS55</f>
        <v>1.5176694098964136E-2</v>
      </c>
      <c r="R55" s="88">
        <f>'Verdeling Gemeentefonds 2024'!AR55/'Verdeling Gemeentefonds 2024'!$BS55</f>
        <v>4.1671355509110955E-2</v>
      </c>
      <c r="S55" s="88">
        <f>'Verdeling Gemeentefonds 2024'!AU55/'Verdeling Gemeentefonds 2024'!$BS55</f>
        <v>5.0036924215916601E-2</v>
      </c>
      <c r="T55" s="88">
        <f>'Verdeling Gemeentefonds 2024'!AX55/'Verdeling Gemeentefonds 2024'!$BS55</f>
        <v>3.3529916293839584E-2</v>
      </c>
      <c r="U55" s="88">
        <f>'Verdeling Gemeentefonds 2024'!BA55/'Verdeling Gemeentefonds 2024'!$BS55</f>
        <v>2.6278303545924284E-2</v>
      </c>
      <c r="V55" s="86">
        <f>'Verdeling Gemeentefonds 2024'!BB55/'Verdeling Gemeentefonds 2024'!$BS55</f>
        <v>0.16669319366375554</v>
      </c>
      <c r="W55" s="79">
        <f>'Verdeling Gemeentefonds 2024'!BI55/'Verdeling Gemeentefonds 2024'!$BS55</f>
        <v>-2.8735536339899188E-4</v>
      </c>
      <c r="X55" s="87">
        <f>'Verdeling Gemeentefonds 2024'!BF55/'Verdeling Gemeentefonds 2024'!$BS55</f>
        <v>0</v>
      </c>
      <c r="Y55" s="79">
        <f>'Verdeling Gemeentefonds 2024'!BL55/'Verdeling Gemeentefonds 2024'!$BS55</f>
        <v>0</v>
      </c>
      <c r="Z55" s="87">
        <f>'Verdeling Gemeentefonds 2024'!BR55/'Verdeling Gemeentefonds 2024'!$BS55</f>
        <v>2.0793673234010403E-3</v>
      </c>
      <c r="AA55" s="96">
        <f t="shared" si="0"/>
        <v>1.0000000796012543</v>
      </c>
    </row>
    <row r="56" spans="1:27" x14ac:dyDescent="0.25">
      <c r="A56" s="95" t="s">
        <v>494</v>
      </c>
      <c r="B56" s="8" t="s">
        <v>195</v>
      </c>
      <c r="C56" s="79">
        <f>'Verdeling Gemeentefonds 2024'!D56/'Verdeling Gemeentefonds 2024'!$BS56</f>
        <v>0</v>
      </c>
      <c r="D56" s="82">
        <f>'Verdeling Gemeentefonds 2024'!E56/'Verdeling Gemeentefonds 2024'!$BS56</f>
        <v>0</v>
      </c>
      <c r="E56" s="82">
        <f>'Verdeling Gemeentefonds 2024'!F56/'Verdeling Gemeentefonds 2024'!$BS56</f>
        <v>0</v>
      </c>
      <c r="F56" s="82">
        <f>'Verdeling Gemeentefonds 2024'!G56/'Verdeling Gemeentefonds 2024'!$BS56</f>
        <v>0</v>
      </c>
      <c r="G56" s="82">
        <f>'Verdeling Gemeentefonds 2024'!H56/'Verdeling Gemeentefonds 2024'!$BS56</f>
        <v>0</v>
      </c>
      <c r="H56" s="82">
        <f>'Verdeling Gemeentefonds 2024'!I56/'Verdeling Gemeentefonds 2024'!$BS56</f>
        <v>0.35619379545682178</v>
      </c>
      <c r="I56" s="86">
        <f>'Verdeling Gemeentefonds 2024'!J56/'Verdeling Gemeentefonds 2024'!$BS56</f>
        <v>0.35619379545682178</v>
      </c>
      <c r="J56" s="80">
        <f>'Verdeling Gemeentefonds 2024'!N56/'Verdeling Gemeentefonds 2024'!$BS56</f>
        <v>4.8953341872194703E-2</v>
      </c>
      <c r="K56" s="82">
        <f>'Verdeling Gemeentefonds 2024'!S56/'Verdeling Gemeentefonds 2024'!$BS56</f>
        <v>4.9484009657847779E-2</v>
      </c>
      <c r="L56" s="86">
        <f>'Verdeling Gemeentefonds 2024'!T56/'Verdeling Gemeentefonds 2024'!$BS56</f>
        <v>9.8437351530042488E-2</v>
      </c>
      <c r="M56" s="79">
        <f>'Verdeling Gemeentefonds 2024'!Z56/'Verdeling Gemeentefonds 2024'!$BS56</f>
        <v>0.36648173004207718</v>
      </c>
      <c r="N56" s="82">
        <f>'Verdeling Gemeentefonds 2024'!AE56/'Verdeling Gemeentefonds 2024'!$BS56</f>
        <v>9.6380704120719696E-2</v>
      </c>
      <c r="O56" s="84">
        <f>'Verdeling Gemeentefonds 2024'!AF56/'Verdeling Gemeentefonds 2024'!$BS56</f>
        <v>0.46286243416279688</v>
      </c>
      <c r="P56" s="89">
        <f>'Verdeling Gemeentefonds 2024'!AK56/'Verdeling Gemeentefonds 2024'!$BS56</f>
        <v>0.12486965209078314</v>
      </c>
      <c r="Q56" s="92">
        <f>'Verdeling Gemeentefonds 2024'!AO56/'Verdeling Gemeentefonds 2024'!$BS56</f>
        <v>2.2309741792844007E-2</v>
      </c>
      <c r="R56" s="88">
        <f>'Verdeling Gemeentefonds 2024'!AR56/'Verdeling Gemeentefonds 2024'!$BS56</f>
        <v>5.6778169769917883E-2</v>
      </c>
      <c r="S56" s="88">
        <f>'Verdeling Gemeentefonds 2024'!AU56/'Verdeling Gemeentefonds 2024'!$BS56</f>
        <v>9.6187362249767247E-2</v>
      </c>
      <c r="T56" s="88">
        <f>'Verdeling Gemeentefonds 2024'!AX56/'Verdeling Gemeentefonds 2024'!$BS56</f>
        <v>6.5183955474129751E-2</v>
      </c>
      <c r="U56" s="88">
        <f>'Verdeling Gemeentefonds 2024'!BA56/'Verdeling Gemeentefonds 2024'!$BS56</f>
        <v>5.0864875929175102E-2</v>
      </c>
      <c r="V56" s="86">
        <f>'Verdeling Gemeentefonds 2024'!BB56/'Verdeling Gemeentefonds 2024'!$BS56</f>
        <v>0.29132410521583402</v>
      </c>
      <c r="W56" s="79">
        <f>'Verdeling Gemeentefonds 2024'!BI56/'Verdeling Gemeentefonds 2024'!$BS56</f>
        <v>-3.5410746232741256E-4</v>
      </c>
      <c r="X56" s="87">
        <f>'Verdeling Gemeentefonds 2024'!BF56/'Verdeling Gemeentefonds 2024'!$BS56</f>
        <v>0</v>
      </c>
      <c r="Y56" s="79">
        <f>'Verdeling Gemeentefonds 2024'!BL56/'Verdeling Gemeentefonds 2024'!$BS56</f>
        <v>-0.33333330774848774</v>
      </c>
      <c r="Z56" s="87">
        <f>'Verdeling Gemeentefonds 2024'!BR56/'Verdeling Gemeentefonds 2024'!$BS56</f>
        <v>0</v>
      </c>
      <c r="AA56" s="96">
        <f t="shared" si="0"/>
        <v>0.99999992324546305</v>
      </c>
    </row>
    <row r="57" spans="1:27" x14ac:dyDescent="0.25">
      <c r="A57" s="95" t="s">
        <v>524</v>
      </c>
      <c r="B57" s="8" t="s">
        <v>227</v>
      </c>
      <c r="C57" s="79">
        <f>'Verdeling Gemeentefonds 2024'!D57/'Verdeling Gemeentefonds 2024'!$BS57</f>
        <v>0</v>
      </c>
      <c r="D57" s="82">
        <f>'Verdeling Gemeentefonds 2024'!E57/'Verdeling Gemeentefonds 2024'!$BS57</f>
        <v>0</v>
      </c>
      <c r="E57" s="82">
        <f>'Verdeling Gemeentefonds 2024'!F57/'Verdeling Gemeentefonds 2024'!$BS57</f>
        <v>0</v>
      </c>
      <c r="F57" s="82">
        <f>'Verdeling Gemeentefonds 2024'!G57/'Verdeling Gemeentefonds 2024'!$BS57</f>
        <v>0</v>
      </c>
      <c r="G57" s="82">
        <f>'Verdeling Gemeentefonds 2024'!H57/'Verdeling Gemeentefonds 2024'!$BS57</f>
        <v>0</v>
      </c>
      <c r="H57" s="82">
        <f>'Verdeling Gemeentefonds 2024'!I57/'Verdeling Gemeentefonds 2024'!$BS57</f>
        <v>0</v>
      </c>
      <c r="I57" s="86">
        <f>'Verdeling Gemeentefonds 2024'!J57/'Verdeling Gemeentefonds 2024'!$BS57</f>
        <v>0</v>
      </c>
      <c r="J57" s="80">
        <f>'Verdeling Gemeentefonds 2024'!N57/'Verdeling Gemeentefonds 2024'!$BS57</f>
        <v>6.1705413606895833E-2</v>
      </c>
      <c r="K57" s="82">
        <f>'Verdeling Gemeentefonds 2024'!S57/'Verdeling Gemeentefonds 2024'!$BS57</f>
        <v>4.8938121256186289E-2</v>
      </c>
      <c r="L57" s="86">
        <f>'Verdeling Gemeentefonds 2024'!T57/'Verdeling Gemeentefonds 2024'!$BS57</f>
        <v>0.11064353486308212</v>
      </c>
      <c r="M57" s="79">
        <f>'Verdeling Gemeentefonds 2024'!Z57/'Verdeling Gemeentefonds 2024'!$BS57</f>
        <v>0.3235356551715583</v>
      </c>
      <c r="N57" s="82">
        <f>'Verdeling Gemeentefonds 2024'!AE57/'Verdeling Gemeentefonds 2024'!$BS57</f>
        <v>0.31449779135215578</v>
      </c>
      <c r="O57" s="84">
        <f>'Verdeling Gemeentefonds 2024'!AF57/'Verdeling Gemeentefonds 2024'!$BS57</f>
        <v>0.63803344652371408</v>
      </c>
      <c r="P57" s="89">
        <f>'Verdeling Gemeentefonds 2024'!AK57/'Verdeling Gemeentefonds 2024'!$BS57</f>
        <v>0.12428960861998456</v>
      </c>
      <c r="Q57" s="92">
        <f>'Verdeling Gemeentefonds 2024'!AO57/'Verdeling Gemeentefonds 2024'!$BS57</f>
        <v>1.221139339765177E-2</v>
      </c>
      <c r="R57" s="88">
        <f>'Verdeling Gemeentefonds 2024'!AR57/'Verdeling Gemeentefonds 2024'!$BS57</f>
        <v>1.774279228004776E-2</v>
      </c>
      <c r="S57" s="88">
        <f>'Verdeling Gemeentefonds 2024'!AU57/'Verdeling Gemeentefonds 2024'!$BS57</f>
        <v>2.6508479109587514E-2</v>
      </c>
      <c r="T57" s="88">
        <f>'Verdeling Gemeentefonds 2024'!AX57/'Verdeling Gemeentefonds 2024'!$BS57</f>
        <v>4.8750941924219325E-2</v>
      </c>
      <c r="U57" s="88">
        <f>'Verdeling Gemeentefonds 2024'!BA57/'Verdeling Gemeentefonds 2024'!$BS57</f>
        <v>1.9949756737155436E-2</v>
      </c>
      <c r="V57" s="86">
        <f>'Verdeling Gemeentefonds 2024'!BB57/'Verdeling Gemeentefonds 2024'!$BS57</f>
        <v>0.1251633634486618</v>
      </c>
      <c r="W57" s="79">
        <f>'Verdeling Gemeentefonds 2024'!BI57/'Verdeling Gemeentefonds 2024'!$BS57</f>
        <v>-2.0945799192416468E-4</v>
      </c>
      <c r="X57" s="87">
        <f>'Verdeling Gemeentefonds 2024'!BF57/'Verdeling Gemeentefonds 2024'!$BS57</f>
        <v>0</v>
      </c>
      <c r="Y57" s="79">
        <f>'Verdeling Gemeentefonds 2024'!BL57/'Verdeling Gemeentefonds 2024'!$BS57</f>
        <v>0</v>
      </c>
      <c r="Z57" s="87">
        <f>'Verdeling Gemeentefonds 2024'!BR57/'Verdeling Gemeentefonds 2024'!$BS57</f>
        <v>2.0793668716250248E-3</v>
      </c>
      <c r="AA57" s="96">
        <f t="shared" si="0"/>
        <v>0.99999986233514326</v>
      </c>
    </row>
    <row r="58" spans="1:27" x14ac:dyDescent="0.25">
      <c r="A58" s="95" t="s">
        <v>459</v>
      </c>
      <c r="B58" s="8" t="s">
        <v>160</v>
      </c>
      <c r="C58" s="79">
        <f>'Verdeling Gemeentefonds 2024'!D58/'Verdeling Gemeentefonds 2024'!$BS58</f>
        <v>0</v>
      </c>
      <c r="D58" s="82">
        <f>'Verdeling Gemeentefonds 2024'!E58/'Verdeling Gemeentefonds 2024'!$BS58</f>
        <v>0</v>
      </c>
      <c r="E58" s="82">
        <f>'Verdeling Gemeentefonds 2024'!F58/'Verdeling Gemeentefonds 2024'!$BS58</f>
        <v>0</v>
      </c>
      <c r="F58" s="82">
        <f>'Verdeling Gemeentefonds 2024'!G58/'Verdeling Gemeentefonds 2024'!$BS58</f>
        <v>0</v>
      </c>
      <c r="G58" s="82">
        <f>'Verdeling Gemeentefonds 2024'!H58/'Verdeling Gemeentefonds 2024'!$BS58</f>
        <v>0</v>
      </c>
      <c r="H58" s="82">
        <f>'Verdeling Gemeentefonds 2024'!I58/'Verdeling Gemeentefonds 2024'!$BS58</f>
        <v>0</v>
      </c>
      <c r="I58" s="86">
        <f>'Verdeling Gemeentefonds 2024'!J58/'Verdeling Gemeentefonds 2024'!$BS58</f>
        <v>0</v>
      </c>
      <c r="J58" s="80">
        <f>'Verdeling Gemeentefonds 2024'!N58/'Verdeling Gemeentefonds 2024'!$BS58</f>
        <v>8.8015831615633727E-2</v>
      </c>
      <c r="K58" s="82">
        <f>'Verdeling Gemeentefonds 2024'!S58/'Verdeling Gemeentefonds 2024'!$BS58</f>
        <v>9.5671824327515191E-3</v>
      </c>
      <c r="L58" s="86">
        <f>'Verdeling Gemeentefonds 2024'!T58/'Verdeling Gemeentefonds 2024'!$BS58</f>
        <v>9.758301404838525E-2</v>
      </c>
      <c r="M58" s="79">
        <f>'Verdeling Gemeentefonds 2024'!Z58/'Verdeling Gemeentefonds 2024'!$BS58</f>
        <v>0.40848242610826574</v>
      </c>
      <c r="N58" s="82">
        <f>'Verdeling Gemeentefonds 2024'!AE58/'Verdeling Gemeentefonds 2024'!$BS58</f>
        <v>0.23743003526062942</v>
      </c>
      <c r="O58" s="84">
        <f>'Verdeling Gemeentefonds 2024'!AF58/'Verdeling Gemeentefonds 2024'!$BS58</f>
        <v>0.64591246136889524</v>
      </c>
      <c r="P58" s="89">
        <f>'Verdeling Gemeentefonds 2024'!AK58/'Verdeling Gemeentefonds 2024'!$BS58</f>
        <v>6.4724955286966146E-2</v>
      </c>
      <c r="Q58" s="92">
        <f>'Verdeling Gemeentefonds 2024'!AO58/'Verdeling Gemeentefonds 2024'!$BS58</f>
        <v>1.9247751671591998E-2</v>
      </c>
      <c r="R58" s="88">
        <f>'Verdeling Gemeentefonds 2024'!AR58/'Verdeling Gemeentefonds 2024'!$BS58</f>
        <v>4.0673436303333026E-2</v>
      </c>
      <c r="S58" s="88">
        <f>'Verdeling Gemeentefonds 2024'!AU58/'Verdeling Gemeentefonds 2024'!$BS58</f>
        <v>3.5167386918664216E-2</v>
      </c>
      <c r="T58" s="88">
        <f>'Verdeling Gemeentefonds 2024'!AX58/'Verdeling Gemeentefonds 2024'!$BS58</f>
        <v>6.8374791088924095E-2</v>
      </c>
      <c r="U58" s="88">
        <f>'Verdeling Gemeentefonds 2024'!BA58/'Verdeling Gemeentefonds 2024'!$BS58</f>
        <v>2.6495908578156726E-2</v>
      </c>
      <c r="V58" s="86">
        <f>'Verdeling Gemeentefonds 2024'!BB58/'Verdeling Gemeentefonds 2024'!$BS58</f>
        <v>0.18995927456067005</v>
      </c>
      <c r="W58" s="79">
        <f>'Verdeling Gemeentefonds 2024'!BI58/'Verdeling Gemeentefonds 2024'!$BS58</f>
        <v>-2.5903016829105399E-4</v>
      </c>
      <c r="X58" s="87">
        <f>'Verdeling Gemeentefonds 2024'!BF58/'Verdeling Gemeentefonds 2024'!$BS58</f>
        <v>0</v>
      </c>
      <c r="Y58" s="79">
        <f>'Verdeling Gemeentefonds 2024'!BL58/'Verdeling Gemeentefonds 2024'!$BS58</f>
        <v>0</v>
      </c>
      <c r="Z58" s="87">
        <f>'Verdeling Gemeentefonds 2024'!BR58/'Verdeling Gemeentefonds 2024'!$BS58</f>
        <v>2.0793672459265182E-3</v>
      </c>
      <c r="AA58" s="96">
        <f t="shared" si="0"/>
        <v>1.0000000423425521</v>
      </c>
    </row>
    <row r="59" spans="1:27" x14ac:dyDescent="0.25">
      <c r="A59" s="95">
        <v>44083</v>
      </c>
      <c r="B59" s="8" t="s">
        <v>226</v>
      </c>
      <c r="C59" s="79">
        <f>'Verdeling Gemeentefonds 2024'!D59/'Verdeling Gemeentefonds 2024'!$BS59</f>
        <v>0</v>
      </c>
      <c r="D59" s="82">
        <f>'Verdeling Gemeentefonds 2024'!E59/'Verdeling Gemeentefonds 2024'!$BS59</f>
        <v>0</v>
      </c>
      <c r="E59" s="82">
        <f>'Verdeling Gemeentefonds 2024'!F59/'Verdeling Gemeentefonds 2024'!$BS59</f>
        <v>0</v>
      </c>
      <c r="F59" s="82">
        <f>'Verdeling Gemeentefonds 2024'!G59/'Verdeling Gemeentefonds 2024'!$BS59</f>
        <v>0</v>
      </c>
      <c r="G59" s="82">
        <f>'Verdeling Gemeentefonds 2024'!H59/'Verdeling Gemeentefonds 2024'!$BS59</f>
        <v>0.2565129267888876</v>
      </c>
      <c r="H59" s="82">
        <f>'Verdeling Gemeentefonds 2024'!I59/'Verdeling Gemeentefonds 2024'!$BS59</f>
        <v>0</v>
      </c>
      <c r="I59" s="86">
        <f>'Verdeling Gemeentefonds 2024'!J59/'Verdeling Gemeentefonds 2024'!$BS59</f>
        <v>0.2565129267888876</v>
      </c>
      <c r="J59" s="80">
        <f>'Verdeling Gemeentefonds 2024'!N59/'Verdeling Gemeentefonds 2024'!$BS59</f>
        <v>5.1537018990925679E-2</v>
      </c>
      <c r="K59" s="82">
        <f>'Verdeling Gemeentefonds 2024'!S59/'Verdeling Gemeentefonds 2024'!$BS59</f>
        <v>4.8123223553830585E-2</v>
      </c>
      <c r="L59" s="86">
        <f>'Verdeling Gemeentefonds 2024'!T59/'Verdeling Gemeentefonds 2024'!$BS59</f>
        <v>9.9660242544756278E-2</v>
      </c>
      <c r="M59" s="79">
        <f>'Verdeling Gemeentefonds 2024'!Z59/'Verdeling Gemeentefonds 2024'!$BS59</f>
        <v>0.23077464934267686</v>
      </c>
      <c r="N59" s="82">
        <f>'Verdeling Gemeentefonds 2024'!AE59/'Verdeling Gemeentefonds 2024'!$BS59</f>
        <v>0.1678200115172892</v>
      </c>
      <c r="O59" s="84">
        <f>'Verdeling Gemeentefonds 2024'!AF59/'Verdeling Gemeentefonds 2024'!$BS59</f>
        <v>0.39859466085996603</v>
      </c>
      <c r="P59" s="89">
        <f>'Verdeling Gemeentefonds 2024'!AK59/'Verdeling Gemeentefonds 2024'!$BS59</f>
        <v>0.12363431447952448</v>
      </c>
      <c r="Q59" s="92">
        <f>'Verdeling Gemeentefonds 2024'!AO59/'Verdeling Gemeentefonds 2024'!$BS59</f>
        <v>1.1413016869845078E-2</v>
      </c>
      <c r="R59" s="88">
        <f>'Verdeling Gemeentefonds 2024'!AR59/'Verdeling Gemeentefonds 2024'!$BS59</f>
        <v>2.1087393147962763E-2</v>
      </c>
      <c r="S59" s="88">
        <f>'Verdeling Gemeentefonds 2024'!AU59/'Verdeling Gemeentefonds 2024'!$BS59</f>
        <v>3.2962306250727332E-2</v>
      </c>
      <c r="T59" s="88">
        <f>'Verdeling Gemeentefonds 2024'!AX59/'Verdeling Gemeentefonds 2024'!$BS59</f>
        <v>3.2362272265989901E-2</v>
      </c>
      <c r="U59" s="88">
        <f>'Verdeling Gemeentefonds 2024'!BA59/'Verdeling Gemeentefonds 2024'!$BS59</f>
        <v>2.174285282565494E-2</v>
      </c>
      <c r="V59" s="86">
        <f>'Verdeling Gemeentefonds 2024'!BB59/'Verdeling Gemeentefonds 2024'!$BS59</f>
        <v>0.11956784136017999</v>
      </c>
      <c r="W59" s="79">
        <f>'Verdeling Gemeentefonds 2024'!BI59/'Verdeling Gemeentefonds 2024'!$BS59</f>
        <v>-4.9321793034017074E-5</v>
      </c>
      <c r="X59" s="87">
        <f>'Verdeling Gemeentefonds 2024'!BF59/'Verdeling Gemeentefonds 2024'!$BS59</f>
        <v>0</v>
      </c>
      <c r="Y59" s="79">
        <f>'Verdeling Gemeentefonds 2024'!BL59/'Verdeling Gemeentefonds 2024'!$BS59</f>
        <v>0</v>
      </c>
      <c r="Z59" s="87">
        <f>'Verdeling Gemeentefonds 2024'!BR59/'Verdeling Gemeentefonds 2024'!$BS59</f>
        <v>2.0793672233051529E-3</v>
      </c>
      <c r="AA59" s="96">
        <f t="shared" si="0"/>
        <v>1.0000000314635853</v>
      </c>
    </row>
    <row r="60" spans="1:27" x14ac:dyDescent="0.25">
      <c r="A60" s="95" t="s">
        <v>499</v>
      </c>
      <c r="B60" s="8" t="s">
        <v>200</v>
      </c>
      <c r="C60" s="79">
        <f>'Verdeling Gemeentefonds 2024'!D60/'Verdeling Gemeentefonds 2024'!$BS60</f>
        <v>0</v>
      </c>
      <c r="D60" s="82">
        <f>'Verdeling Gemeentefonds 2024'!E60/'Verdeling Gemeentefonds 2024'!$BS60</f>
        <v>0</v>
      </c>
      <c r="E60" s="82">
        <f>'Verdeling Gemeentefonds 2024'!F60/'Verdeling Gemeentefonds 2024'!$BS60</f>
        <v>0</v>
      </c>
      <c r="F60" s="82">
        <f>'Verdeling Gemeentefonds 2024'!G60/'Verdeling Gemeentefonds 2024'!$BS60</f>
        <v>0</v>
      </c>
      <c r="G60" s="82">
        <f>'Verdeling Gemeentefonds 2024'!H60/'Verdeling Gemeentefonds 2024'!$BS60</f>
        <v>0</v>
      </c>
      <c r="H60" s="82">
        <f>'Verdeling Gemeentefonds 2024'!I60/'Verdeling Gemeentefonds 2024'!$BS60</f>
        <v>0</v>
      </c>
      <c r="I60" s="86">
        <f>'Verdeling Gemeentefonds 2024'!J60/'Verdeling Gemeentefonds 2024'!$BS60</f>
        <v>0</v>
      </c>
      <c r="J60" s="80">
        <f>'Verdeling Gemeentefonds 2024'!N60/'Verdeling Gemeentefonds 2024'!$BS60</f>
        <v>2.7933344054606755E-2</v>
      </c>
      <c r="K60" s="82">
        <f>'Verdeling Gemeentefonds 2024'!S60/'Verdeling Gemeentefonds 2024'!$BS60</f>
        <v>4.8262654613537181E-2</v>
      </c>
      <c r="L60" s="86">
        <f>'Verdeling Gemeentefonds 2024'!T60/'Verdeling Gemeentefonds 2024'!$BS60</f>
        <v>7.619599866814393E-2</v>
      </c>
      <c r="M60" s="79">
        <f>'Verdeling Gemeentefonds 2024'!Z60/'Verdeling Gemeentefonds 2024'!$BS60</f>
        <v>0.35665912964753815</v>
      </c>
      <c r="N60" s="82">
        <f>'Verdeling Gemeentefonds 2024'!AE60/'Verdeling Gemeentefonds 2024'!$BS60</f>
        <v>0.30643241898383095</v>
      </c>
      <c r="O60" s="84">
        <f>'Verdeling Gemeentefonds 2024'!AF60/'Verdeling Gemeentefonds 2024'!$BS60</f>
        <v>0.6630915486313691</v>
      </c>
      <c r="P60" s="89">
        <f>'Verdeling Gemeentefonds 2024'!AK60/'Verdeling Gemeentefonds 2024'!$BS60</f>
        <v>2.7451894359723641E-2</v>
      </c>
      <c r="Q60" s="92">
        <f>'Verdeling Gemeentefonds 2024'!AO60/'Verdeling Gemeentefonds 2024'!$BS60</f>
        <v>1.7936467263374715E-2</v>
      </c>
      <c r="R60" s="88">
        <f>'Verdeling Gemeentefonds 2024'!AR60/'Verdeling Gemeentefonds 2024'!$BS60</f>
        <v>3.5679963234663811E-2</v>
      </c>
      <c r="S60" s="88">
        <f>'Verdeling Gemeentefonds 2024'!AU60/'Verdeling Gemeentefonds 2024'!$BS60</f>
        <v>6.5047681370448168E-2</v>
      </c>
      <c r="T60" s="88">
        <f>'Verdeling Gemeentefonds 2024'!AX60/'Verdeling Gemeentefonds 2024'!$BS60</f>
        <v>6.0075055211233581E-2</v>
      </c>
      <c r="U60" s="88">
        <f>'Verdeling Gemeentefonds 2024'!BA60/'Verdeling Gemeentefonds 2024'!$BS60</f>
        <v>5.2747833091666481E-2</v>
      </c>
      <c r="V60" s="86">
        <f>'Verdeling Gemeentefonds 2024'!BB60/'Verdeling Gemeentefonds 2024'!$BS60</f>
        <v>0.23148700017138674</v>
      </c>
      <c r="W60" s="79">
        <f>'Verdeling Gemeentefonds 2024'!BI60/'Verdeling Gemeentefonds 2024'!$BS60</f>
        <v>-3.0585606377731911E-4</v>
      </c>
      <c r="X60" s="87">
        <f>'Verdeling Gemeentefonds 2024'!BF60/'Verdeling Gemeentefonds 2024'!$BS60</f>
        <v>0</v>
      </c>
      <c r="Y60" s="79">
        <f>'Verdeling Gemeentefonds 2024'!BL60/'Verdeling Gemeentefonds 2024'!$BS60</f>
        <v>0</v>
      </c>
      <c r="Z60" s="87">
        <f>'Verdeling Gemeentefonds 2024'!BR60/'Verdeling Gemeentefonds 2024'!$BS60</f>
        <v>2.0793670597900626E-3</v>
      </c>
      <c r="AA60" s="96">
        <f t="shared" si="0"/>
        <v>0.99999995282663623</v>
      </c>
    </row>
    <row r="61" spans="1:27" x14ac:dyDescent="0.25">
      <c r="A61" s="95" t="s">
        <v>510</v>
      </c>
      <c r="B61" s="8" t="s">
        <v>211</v>
      </c>
      <c r="C61" s="79">
        <f>'Verdeling Gemeentefonds 2024'!D61/'Verdeling Gemeentefonds 2024'!$BS61</f>
        <v>0</v>
      </c>
      <c r="D61" s="82">
        <f>'Verdeling Gemeentefonds 2024'!E61/'Verdeling Gemeentefonds 2024'!$BS61</f>
        <v>0</v>
      </c>
      <c r="E61" s="82">
        <f>'Verdeling Gemeentefonds 2024'!F61/'Verdeling Gemeentefonds 2024'!$BS61</f>
        <v>0</v>
      </c>
      <c r="F61" s="82">
        <f>'Verdeling Gemeentefonds 2024'!G61/'Verdeling Gemeentefonds 2024'!$BS61</f>
        <v>0</v>
      </c>
      <c r="G61" s="82">
        <f>'Verdeling Gemeentefonds 2024'!H61/'Verdeling Gemeentefonds 2024'!$BS61</f>
        <v>0.23272346831453378</v>
      </c>
      <c r="H61" s="82">
        <f>'Verdeling Gemeentefonds 2024'!I61/'Verdeling Gemeentefonds 2024'!$BS61</f>
        <v>0</v>
      </c>
      <c r="I61" s="86">
        <f>'Verdeling Gemeentefonds 2024'!J61/'Verdeling Gemeentefonds 2024'!$BS61</f>
        <v>0.23272346831453378</v>
      </c>
      <c r="J61" s="80">
        <f>'Verdeling Gemeentefonds 2024'!N61/'Verdeling Gemeentefonds 2024'!$BS61</f>
        <v>4.5024696686973627E-2</v>
      </c>
      <c r="K61" s="82">
        <f>'Verdeling Gemeentefonds 2024'!S61/'Verdeling Gemeentefonds 2024'!$BS61</f>
        <v>5.2574622943573721E-2</v>
      </c>
      <c r="L61" s="86">
        <f>'Verdeling Gemeentefonds 2024'!T61/'Verdeling Gemeentefonds 2024'!$BS61</f>
        <v>9.759931963054734E-2</v>
      </c>
      <c r="M61" s="79">
        <f>'Verdeling Gemeentefonds 2024'!Z61/'Verdeling Gemeentefonds 2024'!$BS61</f>
        <v>0.23401013473312701</v>
      </c>
      <c r="N61" s="82">
        <f>'Verdeling Gemeentefonds 2024'!AE61/'Verdeling Gemeentefonds 2024'!$BS61</f>
        <v>0.16683038513818124</v>
      </c>
      <c r="O61" s="84">
        <f>'Verdeling Gemeentefonds 2024'!AF61/'Verdeling Gemeentefonds 2024'!$BS61</f>
        <v>0.40084051987130825</v>
      </c>
      <c r="P61" s="89">
        <f>'Verdeling Gemeentefonds 2024'!AK61/'Verdeling Gemeentefonds 2024'!$BS61</f>
        <v>3.8519898399216712E-2</v>
      </c>
      <c r="Q61" s="92">
        <f>'Verdeling Gemeentefonds 2024'!AO61/'Verdeling Gemeentefonds 2024'!$BS61</f>
        <v>1.3630267302776587E-2</v>
      </c>
      <c r="R61" s="88">
        <f>'Verdeling Gemeentefonds 2024'!AR61/'Verdeling Gemeentefonds 2024'!$BS61</f>
        <v>2.9872202453814074E-2</v>
      </c>
      <c r="S61" s="88">
        <f>'Verdeling Gemeentefonds 2024'!AU61/'Verdeling Gemeentefonds 2024'!$BS61</f>
        <v>5.6058311689249324E-2</v>
      </c>
      <c r="T61" s="88">
        <f>'Verdeling Gemeentefonds 2024'!AX61/'Verdeling Gemeentefonds 2024'!$BS61</f>
        <v>5.6530140753670896E-2</v>
      </c>
      <c r="U61" s="88">
        <f>'Verdeling Gemeentefonds 2024'!BA61/'Verdeling Gemeentefonds 2024'!$BS61</f>
        <v>7.2423914155146402E-2</v>
      </c>
      <c r="V61" s="86">
        <f>'Verdeling Gemeentefonds 2024'!BB61/'Verdeling Gemeentefonds 2024'!$BS61</f>
        <v>0.22851483635465727</v>
      </c>
      <c r="W61" s="79">
        <f>'Verdeling Gemeentefonds 2024'!BI61/'Verdeling Gemeentefonds 2024'!$BS61</f>
        <v>-2.77408204507838E-4</v>
      </c>
      <c r="X61" s="87">
        <f>'Verdeling Gemeentefonds 2024'!BF61/'Verdeling Gemeentefonds 2024'!$BS61</f>
        <v>0</v>
      </c>
      <c r="Y61" s="79">
        <f>'Verdeling Gemeentefonds 2024'!BL61/'Verdeling Gemeentefonds 2024'!$BS61</f>
        <v>0</v>
      </c>
      <c r="Z61" s="87">
        <f>'Verdeling Gemeentefonds 2024'!BR61/'Verdeling Gemeentefonds 2024'!$BS61</f>
        <v>2.0793671610556072E-3</v>
      </c>
      <c r="AA61" s="96">
        <f t="shared" si="0"/>
        <v>1.0000000015268111</v>
      </c>
    </row>
    <row r="62" spans="1:27" x14ac:dyDescent="0.25">
      <c r="A62" s="95" t="s">
        <v>484</v>
      </c>
      <c r="B62" s="8" t="s">
        <v>185</v>
      </c>
      <c r="C62" s="79">
        <f>'Verdeling Gemeentefonds 2024'!D62/'Verdeling Gemeentefonds 2024'!$BS62</f>
        <v>0</v>
      </c>
      <c r="D62" s="82">
        <f>'Verdeling Gemeentefonds 2024'!E62/'Verdeling Gemeentefonds 2024'!$BS62</f>
        <v>0</v>
      </c>
      <c r="E62" s="82">
        <f>'Verdeling Gemeentefonds 2024'!F62/'Verdeling Gemeentefonds 2024'!$BS62</f>
        <v>0</v>
      </c>
      <c r="F62" s="82">
        <f>'Verdeling Gemeentefonds 2024'!G62/'Verdeling Gemeentefonds 2024'!$BS62</f>
        <v>0</v>
      </c>
      <c r="G62" s="82">
        <f>'Verdeling Gemeentefonds 2024'!H62/'Verdeling Gemeentefonds 2024'!$BS62</f>
        <v>0</v>
      </c>
      <c r="H62" s="82">
        <f>'Verdeling Gemeentefonds 2024'!I62/'Verdeling Gemeentefonds 2024'!$BS62</f>
        <v>0</v>
      </c>
      <c r="I62" s="86">
        <f>'Verdeling Gemeentefonds 2024'!J62/'Verdeling Gemeentefonds 2024'!$BS62</f>
        <v>0</v>
      </c>
      <c r="J62" s="80">
        <f>'Verdeling Gemeentefonds 2024'!N62/'Verdeling Gemeentefonds 2024'!$BS62</f>
        <v>4.6141863747849107E-2</v>
      </c>
      <c r="K62" s="82">
        <f>'Verdeling Gemeentefonds 2024'!S62/'Verdeling Gemeentefonds 2024'!$BS62</f>
        <v>6.635190182963626E-3</v>
      </c>
      <c r="L62" s="86">
        <f>'Verdeling Gemeentefonds 2024'!T62/'Verdeling Gemeentefonds 2024'!$BS62</f>
        <v>5.2777053930812737E-2</v>
      </c>
      <c r="M62" s="79">
        <f>'Verdeling Gemeentefonds 2024'!Z62/'Verdeling Gemeentefonds 2024'!$BS62</f>
        <v>0.37058399399041853</v>
      </c>
      <c r="N62" s="82">
        <f>'Verdeling Gemeentefonds 2024'!AE62/'Verdeling Gemeentefonds 2024'!$BS62</f>
        <v>0.29940669589156443</v>
      </c>
      <c r="O62" s="84">
        <f>'Verdeling Gemeentefonds 2024'!AF62/'Verdeling Gemeentefonds 2024'!$BS62</f>
        <v>0.66999068988198296</v>
      </c>
      <c r="P62" s="89">
        <f>'Verdeling Gemeentefonds 2024'!AK62/'Verdeling Gemeentefonds 2024'!$BS62</f>
        <v>0.1671829292472613</v>
      </c>
      <c r="Q62" s="92">
        <f>'Verdeling Gemeentefonds 2024'!AO62/'Verdeling Gemeentefonds 2024'!$BS62</f>
        <v>1.6161164128238377E-2</v>
      </c>
      <c r="R62" s="88">
        <f>'Verdeling Gemeentefonds 2024'!AR62/'Verdeling Gemeentefonds 2024'!$BS62</f>
        <v>1.0747547482066957E-2</v>
      </c>
      <c r="S62" s="88">
        <f>'Verdeling Gemeentefonds 2024'!AU62/'Verdeling Gemeentefonds 2024'!$BS62</f>
        <v>4.620566747115528E-2</v>
      </c>
      <c r="T62" s="88">
        <f>'Verdeling Gemeentefonds 2024'!AX62/'Verdeling Gemeentefonds 2024'!$BS62</f>
        <v>9.6183802500811651E-3</v>
      </c>
      <c r="U62" s="88">
        <f>'Verdeling Gemeentefonds 2024'!BA62/'Verdeling Gemeentefonds 2024'!$BS62</f>
        <v>2.551150620411588E-2</v>
      </c>
      <c r="V62" s="86">
        <f>'Verdeling Gemeentefonds 2024'!BB62/'Verdeling Gemeentefonds 2024'!$BS62</f>
        <v>0.10824426553565765</v>
      </c>
      <c r="W62" s="79">
        <f>'Verdeling Gemeentefonds 2024'!BI62/'Verdeling Gemeentefonds 2024'!$BS62</f>
        <v>-2.7414928794551179E-4</v>
      </c>
      <c r="X62" s="87">
        <f>'Verdeling Gemeentefonds 2024'!BF62/'Verdeling Gemeentefonds 2024'!$BS62</f>
        <v>0</v>
      </c>
      <c r="Y62" s="79">
        <f>'Verdeling Gemeentefonds 2024'!BL62/'Verdeling Gemeentefonds 2024'!$BS62</f>
        <v>0</v>
      </c>
      <c r="Z62" s="87">
        <f>'Verdeling Gemeentefonds 2024'!BR62/'Verdeling Gemeentefonds 2024'!$BS62</f>
        <v>2.079367483908271E-3</v>
      </c>
      <c r="AA62" s="96">
        <f t="shared" si="0"/>
        <v>1.0000001567916774</v>
      </c>
    </row>
    <row r="63" spans="1:27" x14ac:dyDescent="0.25">
      <c r="A63" s="95" t="s">
        <v>346</v>
      </c>
      <c r="B63" s="8" t="s">
        <v>47</v>
      </c>
      <c r="C63" s="79">
        <f>'Verdeling Gemeentefonds 2024'!D63/'Verdeling Gemeentefonds 2024'!$BS63</f>
        <v>0</v>
      </c>
      <c r="D63" s="82">
        <f>'Verdeling Gemeentefonds 2024'!E63/'Verdeling Gemeentefonds 2024'!$BS63</f>
        <v>0</v>
      </c>
      <c r="E63" s="82">
        <f>'Verdeling Gemeentefonds 2024'!F63/'Verdeling Gemeentefonds 2024'!$BS63</f>
        <v>0</v>
      </c>
      <c r="F63" s="82">
        <f>'Verdeling Gemeentefonds 2024'!G63/'Verdeling Gemeentefonds 2024'!$BS63</f>
        <v>0</v>
      </c>
      <c r="G63" s="82">
        <f>'Verdeling Gemeentefonds 2024'!H63/'Verdeling Gemeentefonds 2024'!$BS63</f>
        <v>0</v>
      </c>
      <c r="H63" s="82">
        <f>'Verdeling Gemeentefonds 2024'!I63/'Verdeling Gemeentefonds 2024'!$BS63</f>
        <v>0</v>
      </c>
      <c r="I63" s="86">
        <f>'Verdeling Gemeentefonds 2024'!J63/'Verdeling Gemeentefonds 2024'!$BS63</f>
        <v>0</v>
      </c>
      <c r="J63" s="80">
        <f>'Verdeling Gemeentefonds 2024'!N63/'Verdeling Gemeentefonds 2024'!$BS63</f>
        <v>6.2544556191859918E-2</v>
      </c>
      <c r="K63" s="82">
        <f>'Verdeling Gemeentefonds 2024'!S63/'Verdeling Gemeentefonds 2024'!$BS63</f>
        <v>1.9925648320880955E-3</v>
      </c>
      <c r="L63" s="86">
        <f>'Verdeling Gemeentefonds 2024'!T63/'Verdeling Gemeentefonds 2024'!$BS63</f>
        <v>6.4537121023948013E-2</v>
      </c>
      <c r="M63" s="79">
        <f>'Verdeling Gemeentefonds 2024'!Z63/'Verdeling Gemeentefonds 2024'!$BS63</f>
        <v>0.38713634852202083</v>
      </c>
      <c r="N63" s="82">
        <f>'Verdeling Gemeentefonds 2024'!AE63/'Verdeling Gemeentefonds 2024'!$BS63</f>
        <v>0.21754661719947013</v>
      </c>
      <c r="O63" s="84">
        <f>'Verdeling Gemeentefonds 2024'!AF63/'Verdeling Gemeentefonds 2024'!$BS63</f>
        <v>0.60468296572149094</v>
      </c>
      <c r="P63" s="89">
        <f>'Verdeling Gemeentefonds 2024'!AK63/'Verdeling Gemeentefonds 2024'!$BS63</f>
        <v>0.1531559894528513</v>
      </c>
      <c r="Q63" s="92">
        <f>'Verdeling Gemeentefonds 2024'!AO63/'Verdeling Gemeentefonds 2024'!$BS63</f>
        <v>1.5261352184219094E-2</v>
      </c>
      <c r="R63" s="88">
        <f>'Verdeling Gemeentefonds 2024'!AR63/'Verdeling Gemeentefonds 2024'!$BS63</f>
        <v>3.0014540714613045E-2</v>
      </c>
      <c r="S63" s="88">
        <f>'Verdeling Gemeentefonds 2024'!AU63/'Verdeling Gemeentefonds 2024'!$BS63</f>
        <v>5.3753786115159297E-2</v>
      </c>
      <c r="T63" s="88">
        <f>'Verdeling Gemeentefonds 2024'!AX63/'Verdeling Gemeentefonds 2024'!$BS63</f>
        <v>5.273564656938004E-2</v>
      </c>
      <c r="U63" s="88">
        <f>'Verdeling Gemeentefonds 2024'!BA63/'Verdeling Gemeentefonds 2024'!$BS63</f>
        <v>2.4077481542538092E-2</v>
      </c>
      <c r="V63" s="86">
        <f>'Verdeling Gemeentefonds 2024'!BB63/'Verdeling Gemeentefonds 2024'!$BS63</f>
        <v>0.17584280712590955</v>
      </c>
      <c r="W63" s="79">
        <f>'Verdeling Gemeentefonds 2024'!BI63/'Verdeling Gemeentefonds 2024'!$BS63</f>
        <v>-2.9806088780830203E-4</v>
      </c>
      <c r="X63" s="87">
        <f>'Verdeling Gemeentefonds 2024'!BF63/'Verdeling Gemeentefonds 2024'!$BS63</f>
        <v>0</v>
      </c>
      <c r="Y63" s="79">
        <f>'Verdeling Gemeentefonds 2024'!BL63/'Verdeling Gemeentefonds 2024'!$BS63</f>
        <v>0</v>
      </c>
      <c r="Z63" s="87">
        <f>'Verdeling Gemeentefonds 2024'!BR63/'Verdeling Gemeentefonds 2024'!$BS63</f>
        <v>2.0793675529383795E-3</v>
      </c>
      <c r="AA63" s="96">
        <f t="shared" si="0"/>
        <v>1.0000001899893298</v>
      </c>
    </row>
    <row r="64" spans="1:27" x14ac:dyDescent="0.25">
      <c r="A64" s="95" t="s">
        <v>525</v>
      </c>
      <c r="B64" s="8" t="s">
        <v>228</v>
      </c>
      <c r="C64" s="79">
        <f>'Verdeling Gemeentefonds 2024'!D64/'Verdeling Gemeentefonds 2024'!$BS64</f>
        <v>0</v>
      </c>
      <c r="D64" s="82">
        <f>'Verdeling Gemeentefonds 2024'!E64/'Verdeling Gemeentefonds 2024'!$BS64</f>
        <v>0</v>
      </c>
      <c r="E64" s="82">
        <f>'Verdeling Gemeentefonds 2024'!F64/'Verdeling Gemeentefonds 2024'!$BS64</f>
        <v>0</v>
      </c>
      <c r="F64" s="82">
        <f>'Verdeling Gemeentefonds 2024'!G64/'Verdeling Gemeentefonds 2024'!$BS64</f>
        <v>0</v>
      </c>
      <c r="G64" s="82">
        <f>'Verdeling Gemeentefonds 2024'!H64/'Verdeling Gemeentefonds 2024'!$BS64</f>
        <v>0</v>
      </c>
      <c r="H64" s="82">
        <f>'Verdeling Gemeentefonds 2024'!I64/'Verdeling Gemeentefonds 2024'!$BS64</f>
        <v>0</v>
      </c>
      <c r="I64" s="86">
        <f>'Verdeling Gemeentefonds 2024'!J64/'Verdeling Gemeentefonds 2024'!$BS64</f>
        <v>0</v>
      </c>
      <c r="J64" s="80">
        <f>'Verdeling Gemeentefonds 2024'!N64/'Verdeling Gemeentefonds 2024'!$BS64</f>
        <v>7.8753784650138714E-2</v>
      </c>
      <c r="K64" s="82">
        <f>'Verdeling Gemeentefonds 2024'!S64/'Verdeling Gemeentefonds 2024'!$BS64</f>
        <v>1.1057956012752144E-2</v>
      </c>
      <c r="L64" s="86">
        <f>'Verdeling Gemeentefonds 2024'!T64/'Verdeling Gemeentefonds 2024'!$BS64</f>
        <v>8.9811740662890854E-2</v>
      </c>
      <c r="M64" s="79">
        <f>'Verdeling Gemeentefonds 2024'!Z64/'Verdeling Gemeentefonds 2024'!$BS64</f>
        <v>0.37728992328245448</v>
      </c>
      <c r="N64" s="82">
        <f>'Verdeling Gemeentefonds 2024'!AE64/'Verdeling Gemeentefonds 2024'!$BS64</f>
        <v>0.3101064862285558</v>
      </c>
      <c r="O64" s="84">
        <f>'Verdeling Gemeentefonds 2024'!AF64/'Verdeling Gemeentefonds 2024'!$BS64</f>
        <v>0.68739640951101033</v>
      </c>
      <c r="P64" s="89">
        <f>'Verdeling Gemeentefonds 2024'!AK64/'Verdeling Gemeentefonds 2024'!$BS64</f>
        <v>9.1508759858319869E-2</v>
      </c>
      <c r="Q64" s="92">
        <f>'Verdeling Gemeentefonds 2024'!AO64/'Verdeling Gemeentefonds 2024'!$BS64</f>
        <v>1.645547908268892E-2</v>
      </c>
      <c r="R64" s="88">
        <f>'Verdeling Gemeentefonds 2024'!AR64/'Verdeling Gemeentefonds 2024'!$BS64</f>
        <v>1.1140636601648154E-2</v>
      </c>
      <c r="S64" s="88">
        <f>'Verdeling Gemeentefonds 2024'!AU64/'Verdeling Gemeentefonds 2024'!$BS64</f>
        <v>4.9594055885133548E-2</v>
      </c>
      <c r="T64" s="88">
        <f>'Verdeling Gemeentefonds 2024'!AX64/'Verdeling Gemeentefonds 2024'!$BS64</f>
        <v>3.9512987108579783E-2</v>
      </c>
      <c r="U64" s="88">
        <f>'Verdeling Gemeentefonds 2024'!BA64/'Verdeling Gemeentefonds 2024'!$BS64</f>
        <v>1.2681028477589368E-2</v>
      </c>
      <c r="V64" s="86">
        <f>'Verdeling Gemeentefonds 2024'!BB64/'Verdeling Gemeentefonds 2024'!$BS64</f>
        <v>0.12938418715563979</v>
      </c>
      <c r="W64" s="79">
        <f>'Verdeling Gemeentefonds 2024'!BI64/'Verdeling Gemeentefonds 2024'!$BS64</f>
        <v>-1.8047745669630589E-4</v>
      </c>
      <c r="X64" s="87">
        <f>'Verdeling Gemeentefonds 2024'!BF64/'Verdeling Gemeentefonds 2024'!$BS64</f>
        <v>0</v>
      </c>
      <c r="Y64" s="79">
        <f>'Verdeling Gemeentefonds 2024'!BL64/'Verdeling Gemeentefonds 2024'!$BS64</f>
        <v>0</v>
      </c>
      <c r="Z64" s="87">
        <f>'Verdeling Gemeentefonds 2024'!BR64/'Verdeling Gemeentefonds 2024'!$BS64</f>
        <v>2.0793671305615112E-3</v>
      </c>
      <c r="AA64" s="96">
        <f t="shared" si="0"/>
        <v>0.99999998686172609</v>
      </c>
    </row>
    <row r="65" spans="1:27" x14ac:dyDescent="0.25">
      <c r="A65" s="95" t="s">
        <v>556</v>
      </c>
      <c r="B65" s="8" t="s">
        <v>259</v>
      </c>
      <c r="C65" s="79">
        <f>'Verdeling Gemeentefonds 2024'!D65/'Verdeling Gemeentefonds 2024'!$BS65</f>
        <v>0</v>
      </c>
      <c r="D65" s="82">
        <f>'Verdeling Gemeentefonds 2024'!E65/'Verdeling Gemeentefonds 2024'!$BS65</f>
        <v>0</v>
      </c>
      <c r="E65" s="82">
        <f>'Verdeling Gemeentefonds 2024'!F65/'Verdeling Gemeentefonds 2024'!$BS65</f>
        <v>0</v>
      </c>
      <c r="F65" s="82">
        <f>'Verdeling Gemeentefonds 2024'!G65/'Verdeling Gemeentefonds 2024'!$BS65</f>
        <v>0</v>
      </c>
      <c r="G65" s="82">
        <f>'Verdeling Gemeentefonds 2024'!H65/'Verdeling Gemeentefonds 2024'!$BS65</f>
        <v>0</v>
      </c>
      <c r="H65" s="82">
        <f>'Verdeling Gemeentefonds 2024'!I65/'Verdeling Gemeentefonds 2024'!$BS65</f>
        <v>0</v>
      </c>
      <c r="I65" s="86">
        <f>'Verdeling Gemeentefonds 2024'!J65/'Verdeling Gemeentefonds 2024'!$BS65</f>
        <v>0</v>
      </c>
      <c r="J65" s="80">
        <f>'Verdeling Gemeentefonds 2024'!N65/'Verdeling Gemeentefonds 2024'!$BS65</f>
        <v>5.2739271421032692E-2</v>
      </c>
      <c r="K65" s="82">
        <f>'Verdeling Gemeentefonds 2024'!S65/'Verdeling Gemeentefonds 2024'!$BS65</f>
        <v>0.26673821108844215</v>
      </c>
      <c r="L65" s="86">
        <f>'Verdeling Gemeentefonds 2024'!T65/'Verdeling Gemeentefonds 2024'!$BS65</f>
        <v>0.31947748250947489</v>
      </c>
      <c r="M65" s="79">
        <f>'Verdeling Gemeentefonds 2024'!Z65/'Verdeling Gemeentefonds 2024'!$BS65</f>
        <v>0.26770036619531634</v>
      </c>
      <c r="N65" s="82">
        <f>'Verdeling Gemeentefonds 2024'!AE65/'Verdeling Gemeentefonds 2024'!$BS65</f>
        <v>0.1801423760411798</v>
      </c>
      <c r="O65" s="84">
        <f>'Verdeling Gemeentefonds 2024'!AF65/'Verdeling Gemeentefonds 2024'!$BS65</f>
        <v>0.44784274223649617</v>
      </c>
      <c r="P65" s="89">
        <f>'Verdeling Gemeentefonds 2024'!AK65/'Verdeling Gemeentefonds 2024'!$BS65</f>
        <v>8.7987621221879891E-2</v>
      </c>
      <c r="Q65" s="92">
        <f>'Verdeling Gemeentefonds 2024'!AO65/'Verdeling Gemeentefonds 2024'!$BS65</f>
        <v>1.2465982855020314E-2</v>
      </c>
      <c r="R65" s="88">
        <f>'Verdeling Gemeentefonds 2024'!AR65/'Verdeling Gemeentefonds 2024'!$BS65</f>
        <v>1.7760756022121914E-2</v>
      </c>
      <c r="S65" s="88">
        <f>'Verdeling Gemeentefonds 2024'!AU65/'Verdeling Gemeentefonds 2024'!$BS65</f>
        <v>4.9163832059597151E-2</v>
      </c>
      <c r="T65" s="88">
        <f>'Verdeling Gemeentefonds 2024'!AX65/'Verdeling Gemeentefonds 2024'!$BS65</f>
        <v>3.3248556015566332E-2</v>
      </c>
      <c r="U65" s="88">
        <f>'Verdeling Gemeentefonds 2024'!BA65/'Verdeling Gemeentefonds 2024'!$BS65</f>
        <v>3.0271915801836628E-2</v>
      </c>
      <c r="V65" s="86">
        <f>'Verdeling Gemeentefonds 2024'!BB65/'Verdeling Gemeentefonds 2024'!$BS65</f>
        <v>0.14291104275414235</v>
      </c>
      <c r="W65" s="79">
        <f>'Verdeling Gemeentefonds 2024'!BI65/'Verdeling Gemeentefonds 2024'!$BS65</f>
        <v>-2.9825805138583485E-4</v>
      </c>
      <c r="X65" s="87">
        <f>'Verdeling Gemeentefonds 2024'!BF65/'Verdeling Gemeentefonds 2024'!$BS65</f>
        <v>0</v>
      </c>
      <c r="Y65" s="79">
        <f>'Verdeling Gemeentefonds 2024'!BL65/'Verdeling Gemeentefonds 2024'!$BS65</f>
        <v>0</v>
      </c>
      <c r="Z65" s="87">
        <f>'Verdeling Gemeentefonds 2024'!BR65/'Verdeling Gemeentefonds 2024'!$BS65</f>
        <v>2.0793671533560266E-3</v>
      </c>
      <c r="AA65" s="96">
        <f t="shared" si="0"/>
        <v>0.99999999782396343</v>
      </c>
    </row>
    <row r="66" spans="1:27" x14ac:dyDescent="0.25">
      <c r="A66" s="95" t="s">
        <v>411</v>
      </c>
      <c r="B66" s="8" t="s">
        <v>112</v>
      </c>
      <c r="C66" s="79">
        <f>'Verdeling Gemeentefonds 2024'!D66/'Verdeling Gemeentefonds 2024'!$BS66</f>
        <v>0</v>
      </c>
      <c r="D66" s="82">
        <f>'Verdeling Gemeentefonds 2024'!E66/'Verdeling Gemeentefonds 2024'!$BS66</f>
        <v>0</v>
      </c>
      <c r="E66" s="82">
        <f>'Verdeling Gemeentefonds 2024'!F66/'Verdeling Gemeentefonds 2024'!$BS66</f>
        <v>0</v>
      </c>
      <c r="F66" s="82">
        <f>'Verdeling Gemeentefonds 2024'!G66/'Verdeling Gemeentefonds 2024'!$BS66</f>
        <v>0</v>
      </c>
      <c r="G66" s="82">
        <f>'Verdeling Gemeentefonds 2024'!H66/'Verdeling Gemeentefonds 2024'!$BS66</f>
        <v>0.22854359485941522</v>
      </c>
      <c r="H66" s="82">
        <f>'Verdeling Gemeentefonds 2024'!I66/'Verdeling Gemeentefonds 2024'!$BS66</f>
        <v>0</v>
      </c>
      <c r="I66" s="86">
        <f>'Verdeling Gemeentefonds 2024'!J66/'Verdeling Gemeentefonds 2024'!$BS66</f>
        <v>0.22854359485941522</v>
      </c>
      <c r="J66" s="80">
        <f>'Verdeling Gemeentefonds 2024'!N66/'Verdeling Gemeentefonds 2024'!$BS66</f>
        <v>5.1946360629605559E-2</v>
      </c>
      <c r="K66" s="82">
        <f>'Verdeling Gemeentefonds 2024'!S66/'Verdeling Gemeentefonds 2024'!$BS66</f>
        <v>7.8133968780792748E-2</v>
      </c>
      <c r="L66" s="86">
        <f>'Verdeling Gemeentefonds 2024'!T66/'Verdeling Gemeentefonds 2024'!$BS66</f>
        <v>0.13008032941039832</v>
      </c>
      <c r="M66" s="79">
        <f>'Verdeling Gemeentefonds 2024'!Z66/'Verdeling Gemeentefonds 2024'!$BS66</f>
        <v>0.21941956908739477</v>
      </c>
      <c r="N66" s="82">
        <f>'Verdeling Gemeentefonds 2024'!AE66/'Verdeling Gemeentefonds 2024'!$BS66</f>
        <v>0.13865050327169662</v>
      </c>
      <c r="O66" s="84">
        <f>'Verdeling Gemeentefonds 2024'!AF66/'Verdeling Gemeentefonds 2024'!$BS66</f>
        <v>0.35807007235909133</v>
      </c>
      <c r="P66" s="89">
        <f>'Verdeling Gemeentefonds 2024'!AK66/'Verdeling Gemeentefonds 2024'!$BS66</f>
        <v>9.2624464311137772E-2</v>
      </c>
      <c r="Q66" s="92">
        <f>'Verdeling Gemeentefonds 2024'!AO66/'Verdeling Gemeentefonds 2024'!$BS66</f>
        <v>1.2158712139332686E-2</v>
      </c>
      <c r="R66" s="88">
        <f>'Verdeling Gemeentefonds 2024'!AR66/'Verdeling Gemeentefonds 2024'!$BS66</f>
        <v>3.5078352792037998E-2</v>
      </c>
      <c r="S66" s="88">
        <f>'Verdeling Gemeentefonds 2024'!AU66/'Verdeling Gemeentefonds 2024'!$BS66</f>
        <v>4.629486773224125E-2</v>
      </c>
      <c r="T66" s="88">
        <f>'Verdeling Gemeentefonds 2024'!AX66/'Verdeling Gemeentefonds 2024'!$BS66</f>
        <v>5.8154834134258079E-2</v>
      </c>
      <c r="U66" s="88">
        <f>'Verdeling Gemeentefonds 2024'!BA66/'Verdeling Gemeentefonds 2024'!$BS66</f>
        <v>3.7223374155857226E-2</v>
      </c>
      <c r="V66" s="86">
        <f>'Verdeling Gemeentefonds 2024'!BB66/'Verdeling Gemeentefonds 2024'!$BS66</f>
        <v>0.18891014095372721</v>
      </c>
      <c r="W66" s="79">
        <f>'Verdeling Gemeentefonds 2024'!BI66/'Verdeling Gemeentefonds 2024'!$BS66</f>
        <v>-3.0798039483471247E-4</v>
      </c>
      <c r="X66" s="87">
        <f>'Verdeling Gemeentefonds 2024'!BF66/'Verdeling Gemeentefonds 2024'!$BS66</f>
        <v>0</v>
      </c>
      <c r="Y66" s="79">
        <f>'Verdeling Gemeentefonds 2024'!BL66/'Verdeling Gemeentefonds 2024'!$BS66</f>
        <v>0</v>
      </c>
      <c r="Z66" s="87">
        <f>'Verdeling Gemeentefonds 2024'!BR66/'Verdeling Gemeentefonds 2024'!$BS66</f>
        <v>2.0793671342450148E-3</v>
      </c>
      <c r="AA66" s="96">
        <f t="shared" si="0"/>
        <v>0.99999998863318018</v>
      </c>
    </row>
    <row r="67" spans="1:27" x14ac:dyDescent="0.25">
      <c r="A67" s="95" t="s">
        <v>444</v>
      </c>
      <c r="B67" s="8" t="s">
        <v>145</v>
      </c>
      <c r="C67" s="79">
        <f>'Verdeling Gemeentefonds 2024'!D67/'Verdeling Gemeentefonds 2024'!$BS67</f>
        <v>0</v>
      </c>
      <c r="D67" s="82">
        <f>'Verdeling Gemeentefonds 2024'!E67/'Verdeling Gemeentefonds 2024'!$BS67</f>
        <v>0</v>
      </c>
      <c r="E67" s="82">
        <f>'Verdeling Gemeentefonds 2024'!F67/'Verdeling Gemeentefonds 2024'!$BS67</f>
        <v>0</v>
      </c>
      <c r="F67" s="82">
        <f>'Verdeling Gemeentefonds 2024'!G67/'Verdeling Gemeentefonds 2024'!$BS67</f>
        <v>0</v>
      </c>
      <c r="G67" s="82">
        <f>'Verdeling Gemeentefonds 2024'!H67/'Verdeling Gemeentefonds 2024'!$BS67</f>
        <v>0</v>
      </c>
      <c r="H67" s="82">
        <f>'Verdeling Gemeentefonds 2024'!I67/'Verdeling Gemeentefonds 2024'!$BS67</f>
        <v>0</v>
      </c>
      <c r="I67" s="86">
        <f>'Verdeling Gemeentefonds 2024'!J67/'Verdeling Gemeentefonds 2024'!$BS67</f>
        <v>0</v>
      </c>
      <c r="J67" s="80">
        <f>'Verdeling Gemeentefonds 2024'!N67/'Verdeling Gemeentefonds 2024'!$BS67</f>
        <v>4.4569728305884869E-2</v>
      </c>
      <c r="K67" s="82">
        <f>'Verdeling Gemeentefonds 2024'!S67/'Verdeling Gemeentefonds 2024'!$BS67</f>
        <v>4.4681321911998556E-2</v>
      </c>
      <c r="L67" s="86">
        <f>'Verdeling Gemeentefonds 2024'!T67/'Verdeling Gemeentefonds 2024'!$BS67</f>
        <v>8.9251050217883432E-2</v>
      </c>
      <c r="M67" s="79">
        <f>'Verdeling Gemeentefonds 2024'!Z67/'Verdeling Gemeentefonds 2024'!$BS67</f>
        <v>0.25898724683076313</v>
      </c>
      <c r="N67" s="82">
        <f>'Verdeling Gemeentefonds 2024'!AE67/'Verdeling Gemeentefonds 2024'!$BS67</f>
        <v>0.14076598746304061</v>
      </c>
      <c r="O67" s="84">
        <f>'Verdeling Gemeentefonds 2024'!AF67/'Verdeling Gemeentefonds 2024'!$BS67</f>
        <v>0.39975323429380372</v>
      </c>
      <c r="P67" s="89">
        <f>'Verdeling Gemeentefonds 2024'!AK67/'Verdeling Gemeentefonds 2024'!$BS67</f>
        <v>0.37307927597391327</v>
      </c>
      <c r="Q67" s="92">
        <f>'Verdeling Gemeentefonds 2024'!AO67/'Verdeling Gemeentefonds 2024'!$BS67</f>
        <v>1.3382401013464129E-2</v>
      </c>
      <c r="R67" s="88">
        <f>'Verdeling Gemeentefonds 2024'!AR67/'Verdeling Gemeentefonds 2024'!$BS67</f>
        <v>4.1868008502019605E-2</v>
      </c>
      <c r="S67" s="88">
        <f>'Verdeling Gemeentefonds 2024'!AU67/'Verdeling Gemeentefonds 2024'!$BS67</f>
        <v>3.3395412058455379E-2</v>
      </c>
      <c r="T67" s="88">
        <f>'Verdeling Gemeentefonds 2024'!AX67/'Verdeling Gemeentefonds 2024'!$BS67</f>
        <v>2.1556770736480959E-2</v>
      </c>
      <c r="U67" s="88">
        <f>'Verdeling Gemeentefonds 2024'!BA67/'Verdeling Gemeentefonds 2024'!$BS67</f>
        <v>2.5944010231464993E-2</v>
      </c>
      <c r="V67" s="86">
        <f>'Verdeling Gemeentefonds 2024'!BB67/'Verdeling Gemeentefonds 2024'!$BS67</f>
        <v>0.13614660254188507</v>
      </c>
      <c r="W67" s="79">
        <f>'Verdeling Gemeentefonds 2024'!BI67/'Verdeling Gemeentefonds 2024'!$BS67</f>
        <v>-3.0959341934682055E-4</v>
      </c>
      <c r="X67" s="87">
        <f>'Verdeling Gemeentefonds 2024'!BF67/'Verdeling Gemeentefonds 2024'!$BS67</f>
        <v>0</v>
      </c>
      <c r="Y67" s="79">
        <f>'Verdeling Gemeentefonds 2024'!BL67/'Verdeling Gemeentefonds 2024'!$BS67</f>
        <v>0</v>
      </c>
      <c r="Z67" s="87">
        <f>'Verdeling Gemeentefonds 2024'!BR67/'Verdeling Gemeentefonds 2024'!$BS67</f>
        <v>2.0793670261201654E-3</v>
      </c>
      <c r="AA67" s="96">
        <f t="shared" si="0"/>
        <v>0.99999993663425879</v>
      </c>
    </row>
    <row r="68" spans="1:27" x14ac:dyDescent="0.25">
      <c r="A68" s="95" t="s">
        <v>372</v>
      </c>
      <c r="B68" s="8" t="s">
        <v>73</v>
      </c>
      <c r="C68" s="79">
        <f>'Verdeling Gemeentefonds 2024'!D68/'Verdeling Gemeentefonds 2024'!$BS68</f>
        <v>0</v>
      </c>
      <c r="D68" s="82">
        <f>'Verdeling Gemeentefonds 2024'!E68/'Verdeling Gemeentefonds 2024'!$BS68</f>
        <v>0</v>
      </c>
      <c r="E68" s="82">
        <f>'Verdeling Gemeentefonds 2024'!F68/'Verdeling Gemeentefonds 2024'!$BS68</f>
        <v>0</v>
      </c>
      <c r="F68" s="82">
        <f>'Verdeling Gemeentefonds 2024'!G68/'Verdeling Gemeentefonds 2024'!$BS68</f>
        <v>0</v>
      </c>
      <c r="G68" s="82">
        <f>'Verdeling Gemeentefonds 2024'!H68/'Verdeling Gemeentefonds 2024'!$BS68</f>
        <v>0</v>
      </c>
      <c r="H68" s="82">
        <f>'Verdeling Gemeentefonds 2024'!I68/'Verdeling Gemeentefonds 2024'!$BS68</f>
        <v>0</v>
      </c>
      <c r="I68" s="86">
        <f>'Verdeling Gemeentefonds 2024'!J68/'Verdeling Gemeentefonds 2024'!$BS68</f>
        <v>0</v>
      </c>
      <c r="J68" s="80">
        <f>'Verdeling Gemeentefonds 2024'!N68/'Verdeling Gemeentefonds 2024'!$BS68</f>
        <v>8.4855160684060807E-2</v>
      </c>
      <c r="K68" s="82">
        <f>'Verdeling Gemeentefonds 2024'!S68/'Verdeling Gemeentefonds 2024'!$BS68</f>
        <v>5.5160510043280202E-2</v>
      </c>
      <c r="L68" s="86">
        <f>'Verdeling Gemeentefonds 2024'!T68/'Verdeling Gemeentefonds 2024'!$BS68</f>
        <v>0.140015670727341</v>
      </c>
      <c r="M68" s="79">
        <f>'Verdeling Gemeentefonds 2024'!Z68/'Verdeling Gemeentefonds 2024'!$BS68</f>
        <v>0.36361374855223733</v>
      </c>
      <c r="N68" s="82">
        <f>'Verdeling Gemeentefonds 2024'!AE68/'Verdeling Gemeentefonds 2024'!$BS68</f>
        <v>0.22108109736272774</v>
      </c>
      <c r="O68" s="84">
        <f>'Verdeling Gemeentefonds 2024'!AF68/'Verdeling Gemeentefonds 2024'!$BS68</f>
        <v>0.58469484591496512</v>
      </c>
      <c r="P68" s="89">
        <f>'Verdeling Gemeentefonds 2024'!AK68/'Verdeling Gemeentefonds 2024'!$BS68</f>
        <v>5.226092284969748E-2</v>
      </c>
      <c r="Q68" s="92">
        <f>'Verdeling Gemeentefonds 2024'!AO68/'Verdeling Gemeentefonds 2024'!$BS68</f>
        <v>1.7809394353138455E-2</v>
      </c>
      <c r="R68" s="88">
        <f>'Verdeling Gemeentefonds 2024'!AR68/'Verdeling Gemeentefonds 2024'!$BS68</f>
        <v>4.3643176290677467E-2</v>
      </c>
      <c r="S68" s="88">
        <f>'Verdeling Gemeentefonds 2024'!AU68/'Verdeling Gemeentefonds 2024'!$BS68</f>
        <v>6.327041425229471E-2</v>
      </c>
      <c r="T68" s="88">
        <f>'Verdeling Gemeentefonds 2024'!AX68/'Verdeling Gemeentefonds 2024'!$BS68</f>
        <v>5.0241536559774751E-2</v>
      </c>
      <c r="U68" s="88">
        <f>'Verdeling Gemeentefonds 2024'!BA68/'Verdeling Gemeentefonds 2024'!$BS68</f>
        <v>4.6205062332154948E-2</v>
      </c>
      <c r="V68" s="86">
        <f>'Verdeling Gemeentefonds 2024'!BB68/'Verdeling Gemeentefonds 2024'!$BS68</f>
        <v>0.2211695837880403</v>
      </c>
      <c r="W68" s="79">
        <f>'Verdeling Gemeentefonds 2024'!BI68/'Verdeling Gemeentefonds 2024'!$BS68</f>
        <v>-2.2036028936587443E-4</v>
      </c>
      <c r="X68" s="87">
        <f>'Verdeling Gemeentefonds 2024'!BF68/'Verdeling Gemeentefonds 2024'!$BS68</f>
        <v>0</v>
      </c>
      <c r="Y68" s="79">
        <f>'Verdeling Gemeentefonds 2024'!BL68/'Verdeling Gemeentefonds 2024'!$BS68</f>
        <v>0</v>
      </c>
      <c r="Z68" s="87">
        <f>'Verdeling Gemeentefonds 2024'!BR68/'Verdeling Gemeentefonds 2024'!$BS68</f>
        <v>2.079367220701356E-3</v>
      </c>
      <c r="AA68" s="96">
        <f t="shared" si="0"/>
        <v>1.0000000302113794</v>
      </c>
    </row>
    <row r="69" spans="1:27" x14ac:dyDescent="0.25">
      <c r="A69" s="95" t="s">
        <v>580</v>
      </c>
      <c r="B69" s="8" t="s">
        <v>283</v>
      </c>
      <c r="C69" s="79">
        <f>'Verdeling Gemeentefonds 2024'!D69/'Verdeling Gemeentefonds 2024'!$BS69</f>
        <v>0</v>
      </c>
      <c r="D69" s="82">
        <f>'Verdeling Gemeentefonds 2024'!E69/'Verdeling Gemeentefonds 2024'!$BS69</f>
        <v>0</v>
      </c>
      <c r="E69" s="82">
        <f>'Verdeling Gemeentefonds 2024'!F69/'Verdeling Gemeentefonds 2024'!$BS69</f>
        <v>0</v>
      </c>
      <c r="F69" s="82">
        <f>'Verdeling Gemeentefonds 2024'!G69/'Verdeling Gemeentefonds 2024'!$BS69</f>
        <v>0</v>
      </c>
      <c r="G69" s="82">
        <f>'Verdeling Gemeentefonds 2024'!H69/'Verdeling Gemeentefonds 2024'!$BS69</f>
        <v>0</v>
      </c>
      <c r="H69" s="82">
        <f>'Verdeling Gemeentefonds 2024'!I69/'Verdeling Gemeentefonds 2024'!$BS69</f>
        <v>0</v>
      </c>
      <c r="I69" s="86">
        <f>'Verdeling Gemeentefonds 2024'!J69/'Verdeling Gemeentefonds 2024'!$BS69</f>
        <v>0</v>
      </c>
      <c r="J69" s="80">
        <f>'Verdeling Gemeentefonds 2024'!N69/'Verdeling Gemeentefonds 2024'!$BS69</f>
        <v>4.5246673789058243E-2</v>
      </c>
      <c r="K69" s="82">
        <f>'Verdeling Gemeentefonds 2024'!S69/'Verdeling Gemeentefonds 2024'!$BS69</f>
        <v>4.0200222485300349E-2</v>
      </c>
      <c r="L69" s="86">
        <f>'Verdeling Gemeentefonds 2024'!T69/'Verdeling Gemeentefonds 2024'!$BS69</f>
        <v>8.54468962743586E-2</v>
      </c>
      <c r="M69" s="79">
        <f>'Verdeling Gemeentefonds 2024'!Z69/'Verdeling Gemeentefonds 2024'!$BS69</f>
        <v>0.38165303109482579</v>
      </c>
      <c r="N69" s="82">
        <f>'Verdeling Gemeentefonds 2024'!AE69/'Verdeling Gemeentefonds 2024'!$BS69</f>
        <v>0.19193456732964664</v>
      </c>
      <c r="O69" s="84">
        <f>'Verdeling Gemeentefonds 2024'!AF69/'Verdeling Gemeentefonds 2024'!$BS69</f>
        <v>0.57358759842447249</v>
      </c>
      <c r="P69" s="89">
        <f>'Verdeling Gemeentefonds 2024'!AK69/'Verdeling Gemeentefonds 2024'!$BS69</f>
        <v>0.14214322286440417</v>
      </c>
      <c r="Q69" s="92">
        <f>'Verdeling Gemeentefonds 2024'!AO69/'Verdeling Gemeentefonds 2024'!$BS69</f>
        <v>1.6213603644163951E-2</v>
      </c>
      <c r="R69" s="88">
        <f>'Verdeling Gemeentefonds 2024'!AR69/'Verdeling Gemeentefonds 2024'!$BS69</f>
        <v>4.3216193186382854E-2</v>
      </c>
      <c r="S69" s="88">
        <f>'Verdeling Gemeentefonds 2024'!AU69/'Verdeling Gemeentefonds 2024'!$BS69</f>
        <v>7.5535191033583693E-2</v>
      </c>
      <c r="T69" s="88">
        <f>'Verdeling Gemeentefonds 2024'!AX69/'Verdeling Gemeentefonds 2024'!$BS69</f>
        <v>2.7704699988219662E-2</v>
      </c>
      <c r="U69" s="88">
        <f>'Verdeling Gemeentefonds 2024'!BA69/'Verdeling Gemeentefonds 2024'!$BS69</f>
        <v>3.4371597788327629E-2</v>
      </c>
      <c r="V69" s="86">
        <f>'Verdeling Gemeentefonds 2024'!BB69/'Verdeling Gemeentefonds 2024'!$BS69</f>
        <v>0.19704128564067783</v>
      </c>
      <c r="W69" s="79">
        <f>'Verdeling Gemeentefonds 2024'!BI69/'Verdeling Gemeentefonds 2024'!$BS69</f>
        <v>-2.9840814894049796E-4</v>
      </c>
      <c r="X69" s="87">
        <f>'Verdeling Gemeentefonds 2024'!BF69/'Verdeling Gemeentefonds 2024'!$BS69</f>
        <v>0</v>
      </c>
      <c r="Y69" s="79">
        <f>'Verdeling Gemeentefonds 2024'!BL69/'Verdeling Gemeentefonds 2024'!$BS69</f>
        <v>0</v>
      </c>
      <c r="Z69" s="87">
        <f>'Verdeling Gemeentefonds 2024'!BR69/'Verdeling Gemeentefonds 2024'!$BS69</f>
        <v>2.0793670791437314E-3</v>
      </c>
      <c r="AA69" s="96">
        <f t="shared" si="0"/>
        <v>0.99999996213411635</v>
      </c>
    </row>
    <row r="70" spans="1:27" x14ac:dyDescent="0.25">
      <c r="A70" s="95" t="s">
        <v>396</v>
      </c>
      <c r="B70" s="8" t="s">
        <v>97</v>
      </c>
      <c r="C70" s="79">
        <f>'Verdeling Gemeentefonds 2024'!D70/'Verdeling Gemeentefonds 2024'!$BS70</f>
        <v>0</v>
      </c>
      <c r="D70" s="82">
        <f>'Verdeling Gemeentefonds 2024'!E70/'Verdeling Gemeentefonds 2024'!$BS70</f>
        <v>0</v>
      </c>
      <c r="E70" s="82">
        <f>'Verdeling Gemeentefonds 2024'!F70/'Verdeling Gemeentefonds 2024'!$BS70</f>
        <v>0</v>
      </c>
      <c r="F70" s="82">
        <f>'Verdeling Gemeentefonds 2024'!G70/'Verdeling Gemeentefonds 2024'!$BS70</f>
        <v>0</v>
      </c>
      <c r="G70" s="82">
        <f>'Verdeling Gemeentefonds 2024'!H70/'Verdeling Gemeentefonds 2024'!$BS70</f>
        <v>0</v>
      </c>
      <c r="H70" s="82">
        <f>'Verdeling Gemeentefonds 2024'!I70/'Verdeling Gemeentefonds 2024'!$BS70</f>
        <v>0</v>
      </c>
      <c r="I70" s="86">
        <f>'Verdeling Gemeentefonds 2024'!J70/'Verdeling Gemeentefonds 2024'!$BS70</f>
        <v>0</v>
      </c>
      <c r="J70" s="80">
        <f>'Verdeling Gemeentefonds 2024'!N70/'Verdeling Gemeentefonds 2024'!$BS70</f>
        <v>0.13965564486056206</v>
      </c>
      <c r="K70" s="82">
        <f>'Verdeling Gemeentefonds 2024'!S70/'Verdeling Gemeentefonds 2024'!$BS70</f>
        <v>1.7722738329058307E-3</v>
      </c>
      <c r="L70" s="86">
        <f>'Verdeling Gemeentefonds 2024'!T70/'Verdeling Gemeentefonds 2024'!$BS70</f>
        <v>0.14142791869346788</v>
      </c>
      <c r="M70" s="79">
        <f>'Verdeling Gemeentefonds 2024'!Z70/'Verdeling Gemeentefonds 2024'!$BS70</f>
        <v>0.44637194333036906</v>
      </c>
      <c r="N70" s="82">
        <f>'Verdeling Gemeentefonds 2024'!AE70/'Verdeling Gemeentefonds 2024'!$BS70</f>
        <v>0.13254639158971651</v>
      </c>
      <c r="O70" s="84">
        <f>'Verdeling Gemeentefonds 2024'!AF70/'Verdeling Gemeentefonds 2024'!$BS70</f>
        <v>0.5789183349200856</v>
      </c>
      <c r="P70" s="89">
        <f>'Verdeling Gemeentefonds 2024'!AK70/'Verdeling Gemeentefonds 2024'!$BS70</f>
        <v>6.2082579929722834E-3</v>
      </c>
      <c r="Q70" s="92">
        <f>'Verdeling Gemeentefonds 2024'!AO70/'Verdeling Gemeentefonds 2024'!$BS70</f>
        <v>1.9221673381255622E-2</v>
      </c>
      <c r="R70" s="88">
        <f>'Verdeling Gemeentefonds 2024'!AR70/'Verdeling Gemeentefonds 2024'!$BS70</f>
        <v>1.9425025854396472E-2</v>
      </c>
      <c r="S70" s="88">
        <f>'Verdeling Gemeentefonds 2024'!AU70/'Verdeling Gemeentefonds 2024'!$BS70</f>
        <v>8.5627022214729745E-2</v>
      </c>
      <c r="T70" s="88">
        <f>'Verdeling Gemeentefonds 2024'!AX70/'Verdeling Gemeentefonds 2024'!$BS70</f>
        <v>9.3272194773023662E-2</v>
      </c>
      <c r="U70" s="88">
        <f>'Verdeling Gemeentefonds 2024'!BA70/'Verdeling Gemeentefonds 2024'!$BS70</f>
        <v>5.4083064328486037E-2</v>
      </c>
      <c r="V70" s="86">
        <f>'Verdeling Gemeentefonds 2024'!BB70/'Verdeling Gemeentefonds 2024'!$BS70</f>
        <v>0.27162898055189155</v>
      </c>
      <c r="W70" s="79">
        <f>'Verdeling Gemeentefonds 2024'!BI70/'Verdeling Gemeentefonds 2024'!$BS70</f>
        <v>-2.6302233097284442E-4</v>
      </c>
      <c r="X70" s="87">
        <f>'Verdeling Gemeentefonds 2024'!BF70/'Verdeling Gemeentefonds 2024'!$BS70</f>
        <v>0</v>
      </c>
      <c r="Y70" s="79">
        <f>'Verdeling Gemeentefonds 2024'!BL70/'Verdeling Gemeentefonds 2024'!$BS70</f>
        <v>0</v>
      </c>
      <c r="Z70" s="87">
        <f>'Verdeling Gemeentefonds 2024'!BR70/'Verdeling Gemeentefonds 2024'!$BS70</f>
        <v>2.0793668182071388E-3</v>
      </c>
      <c r="AA70" s="96">
        <f t="shared" si="0"/>
        <v>0.99999983664565162</v>
      </c>
    </row>
    <row r="71" spans="1:27" x14ac:dyDescent="0.25">
      <c r="A71" s="95" t="s">
        <v>334</v>
      </c>
      <c r="B71" s="8" t="s">
        <v>35</v>
      </c>
      <c r="C71" s="79">
        <f>'Verdeling Gemeentefonds 2024'!D71/'Verdeling Gemeentefonds 2024'!$BS71</f>
        <v>0</v>
      </c>
      <c r="D71" s="82">
        <f>'Verdeling Gemeentefonds 2024'!E71/'Verdeling Gemeentefonds 2024'!$BS71</f>
        <v>0</v>
      </c>
      <c r="E71" s="82">
        <f>'Verdeling Gemeentefonds 2024'!F71/'Verdeling Gemeentefonds 2024'!$BS71</f>
        <v>0</v>
      </c>
      <c r="F71" s="82">
        <f>'Verdeling Gemeentefonds 2024'!G71/'Verdeling Gemeentefonds 2024'!$BS71</f>
        <v>0</v>
      </c>
      <c r="G71" s="82">
        <f>'Verdeling Gemeentefonds 2024'!H71/'Verdeling Gemeentefonds 2024'!$BS71</f>
        <v>0</v>
      </c>
      <c r="H71" s="82">
        <f>'Verdeling Gemeentefonds 2024'!I71/'Verdeling Gemeentefonds 2024'!$BS71</f>
        <v>0</v>
      </c>
      <c r="I71" s="86">
        <f>'Verdeling Gemeentefonds 2024'!J71/'Verdeling Gemeentefonds 2024'!$BS71</f>
        <v>0</v>
      </c>
      <c r="J71" s="80">
        <f>'Verdeling Gemeentefonds 2024'!N71/'Verdeling Gemeentefonds 2024'!$BS71</f>
        <v>7.800546575180263E-2</v>
      </c>
      <c r="K71" s="82">
        <f>'Verdeling Gemeentefonds 2024'!S71/'Verdeling Gemeentefonds 2024'!$BS71</f>
        <v>5.6470032272881283E-2</v>
      </c>
      <c r="L71" s="86">
        <f>'Verdeling Gemeentefonds 2024'!T71/'Verdeling Gemeentefonds 2024'!$BS71</f>
        <v>0.13447549802468392</v>
      </c>
      <c r="M71" s="79">
        <f>'Verdeling Gemeentefonds 2024'!Z71/'Verdeling Gemeentefonds 2024'!$BS71</f>
        <v>0.34463668862708913</v>
      </c>
      <c r="N71" s="82">
        <f>'Verdeling Gemeentefonds 2024'!AE71/'Verdeling Gemeentefonds 2024'!$BS71</f>
        <v>0.19907142992429661</v>
      </c>
      <c r="O71" s="84">
        <f>'Verdeling Gemeentefonds 2024'!AF71/'Verdeling Gemeentefonds 2024'!$BS71</f>
        <v>0.54370811855138568</v>
      </c>
      <c r="P71" s="89">
        <f>'Verdeling Gemeentefonds 2024'!AK71/'Verdeling Gemeentefonds 2024'!$BS71</f>
        <v>6.2096736244994004E-2</v>
      </c>
      <c r="Q71" s="92">
        <f>'Verdeling Gemeentefonds 2024'!AO71/'Verdeling Gemeentefonds 2024'!$BS71</f>
        <v>1.9022681254230768E-2</v>
      </c>
      <c r="R71" s="88">
        <f>'Verdeling Gemeentefonds 2024'!AR71/'Verdeling Gemeentefonds 2024'!$BS71</f>
        <v>5.648203221520106E-2</v>
      </c>
      <c r="S71" s="88">
        <f>'Verdeling Gemeentefonds 2024'!AU71/'Verdeling Gemeentefonds 2024'!$BS71</f>
        <v>6.1372025835984903E-2</v>
      </c>
      <c r="T71" s="88">
        <f>'Verdeling Gemeentefonds 2024'!AX71/'Verdeling Gemeentefonds 2024'!$BS71</f>
        <v>5.3289386066482827E-2</v>
      </c>
      <c r="U71" s="88">
        <f>'Verdeling Gemeentefonds 2024'!BA71/'Verdeling Gemeentefonds 2024'!$BS71</f>
        <v>6.7741478939174316E-2</v>
      </c>
      <c r="V71" s="86">
        <f>'Verdeling Gemeentefonds 2024'!BB71/'Verdeling Gemeentefonds 2024'!$BS71</f>
        <v>0.25790760431107385</v>
      </c>
      <c r="W71" s="79">
        <f>'Verdeling Gemeentefonds 2024'!BI71/'Verdeling Gemeentefonds 2024'!$BS71</f>
        <v>-2.6730544290284153E-4</v>
      </c>
      <c r="X71" s="87">
        <f>'Verdeling Gemeentefonds 2024'!BF71/'Verdeling Gemeentefonds 2024'!$BS71</f>
        <v>0</v>
      </c>
      <c r="Y71" s="79">
        <f>'Verdeling Gemeentefonds 2024'!BL71/'Verdeling Gemeentefonds 2024'!$BS71</f>
        <v>0</v>
      </c>
      <c r="Z71" s="87">
        <f>'Verdeling Gemeentefonds 2024'!BR71/'Verdeling Gemeentefonds 2024'!$BS71</f>
        <v>2.0793671971525395E-3</v>
      </c>
      <c r="AA71" s="96">
        <f t="shared" si="0"/>
        <v>1.0000000188863871</v>
      </c>
    </row>
    <row r="72" spans="1:27" x14ac:dyDescent="0.25">
      <c r="A72" s="95" t="s">
        <v>308</v>
      </c>
      <c r="B72" s="8" t="s">
        <v>9</v>
      </c>
      <c r="C72" s="79">
        <f>'Verdeling Gemeentefonds 2024'!D72/'Verdeling Gemeentefonds 2024'!$BS72</f>
        <v>0</v>
      </c>
      <c r="D72" s="82">
        <f>'Verdeling Gemeentefonds 2024'!E72/'Verdeling Gemeentefonds 2024'!$BS72</f>
        <v>0</v>
      </c>
      <c r="E72" s="82">
        <f>'Verdeling Gemeentefonds 2024'!F72/'Verdeling Gemeentefonds 2024'!$BS72</f>
        <v>0</v>
      </c>
      <c r="F72" s="82">
        <f>'Verdeling Gemeentefonds 2024'!G72/'Verdeling Gemeentefonds 2024'!$BS72</f>
        <v>0</v>
      </c>
      <c r="G72" s="82">
        <f>'Verdeling Gemeentefonds 2024'!H72/'Verdeling Gemeentefonds 2024'!$BS72</f>
        <v>0</v>
      </c>
      <c r="H72" s="82">
        <f>'Verdeling Gemeentefonds 2024'!I72/'Verdeling Gemeentefonds 2024'!$BS72</f>
        <v>0</v>
      </c>
      <c r="I72" s="86">
        <f>'Verdeling Gemeentefonds 2024'!J72/'Verdeling Gemeentefonds 2024'!$BS72</f>
        <v>0</v>
      </c>
      <c r="J72" s="80">
        <f>'Verdeling Gemeentefonds 2024'!N72/'Verdeling Gemeentefonds 2024'!$BS72</f>
        <v>9.133263394070637E-2</v>
      </c>
      <c r="K72" s="82">
        <f>'Verdeling Gemeentefonds 2024'!S72/'Verdeling Gemeentefonds 2024'!$BS72</f>
        <v>4.2430901781231663E-2</v>
      </c>
      <c r="L72" s="86">
        <f>'Verdeling Gemeentefonds 2024'!T72/'Verdeling Gemeentefonds 2024'!$BS72</f>
        <v>0.13376353572193803</v>
      </c>
      <c r="M72" s="79">
        <f>'Verdeling Gemeentefonds 2024'!Z72/'Verdeling Gemeentefonds 2024'!$BS72</f>
        <v>0.33644703735196141</v>
      </c>
      <c r="N72" s="82">
        <f>'Verdeling Gemeentefonds 2024'!AE72/'Verdeling Gemeentefonds 2024'!$BS72</f>
        <v>0.25878665248341642</v>
      </c>
      <c r="O72" s="84">
        <f>'Verdeling Gemeentefonds 2024'!AF72/'Verdeling Gemeentefonds 2024'!$BS72</f>
        <v>0.59523368983537783</v>
      </c>
      <c r="P72" s="89">
        <f>'Verdeling Gemeentefonds 2024'!AK72/'Verdeling Gemeentefonds 2024'!$BS72</f>
        <v>1.1877223938272384E-2</v>
      </c>
      <c r="Q72" s="92">
        <f>'Verdeling Gemeentefonds 2024'!AO72/'Verdeling Gemeentefonds 2024'!$BS72</f>
        <v>1.5833888173376304E-2</v>
      </c>
      <c r="R72" s="88">
        <f>'Verdeling Gemeentefonds 2024'!AR72/'Verdeling Gemeentefonds 2024'!$BS72</f>
        <v>4.113386949978376E-2</v>
      </c>
      <c r="S72" s="88">
        <f>'Verdeling Gemeentefonds 2024'!AU72/'Verdeling Gemeentefonds 2024'!$BS72</f>
        <v>5.6732475115341026E-2</v>
      </c>
      <c r="T72" s="88">
        <f>'Verdeling Gemeentefonds 2024'!AX72/'Verdeling Gemeentefonds 2024'!$BS72</f>
        <v>7.8550534588921903E-2</v>
      </c>
      <c r="U72" s="88">
        <f>'Verdeling Gemeentefonds 2024'!BA72/'Verdeling Gemeentefonds 2024'!$BS72</f>
        <v>6.4947326691616639E-2</v>
      </c>
      <c r="V72" s="86">
        <f>'Verdeling Gemeentefonds 2024'!BB72/'Verdeling Gemeentefonds 2024'!$BS72</f>
        <v>0.25719809406903965</v>
      </c>
      <c r="W72" s="79">
        <f>'Verdeling Gemeentefonds 2024'!BI72/'Verdeling Gemeentefonds 2024'!$BS72</f>
        <v>-1.5183974671839463E-4</v>
      </c>
      <c r="X72" s="87">
        <f>'Verdeling Gemeentefonds 2024'!BF72/'Verdeling Gemeentefonds 2024'!$BS72</f>
        <v>0</v>
      </c>
      <c r="Y72" s="79">
        <f>'Verdeling Gemeentefonds 2024'!BL72/'Verdeling Gemeentefonds 2024'!$BS72</f>
        <v>0</v>
      </c>
      <c r="Z72" s="87">
        <f>'Verdeling Gemeentefonds 2024'!BR72/'Verdeling Gemeentefonds 2024'!$BS72</f>
        <v>2.0793673057730565E-3</v>
      </c>
      <c r="AA72" s="96">
        <f t="shared" ref="AA72:AA135" si="1">I72+L72+O72+P72+V72+SUM(W72:Z72)</f>
        <v>1.0000000711236825</v>
      </c>
    </row>
    <row r="73" spans="1:27" x14ac:dyDescent="0.25">
      <c r="A73" s="95" t="s">
        <v>519</v>
      </c>
      <c r="B73" s="8" t="s">
        <v>220</v>
      </c>
      <c r="C73" s="79">
        <f>'Verdeling Gemeentefonds 2024'!D73/'Verdeling Gemeentefonds 2024'!$BS73</f>
        <v>0</v>
      </c>
      <c r="D73" s="82">
        <f>'Verdeling Gemeentefonds 2024'!E73/'Verdeling Gemeentefonds 2024'!$BS73</f>
        <v>0</v>
      </c>
      <c r="E73" s="82">
        <f>'Verdeling Gemeentefonds 2024'!F73/'Verdeling Gemeentefonds 2024'!$BS73</f>
        <v>0</v>
      </c>
      <c r="F73" s="82">
        <f>'Verdeling Gemeentefonds 2024'!G73/'Verdeling Gemeentefonds 2024'!$BS73</f>
        <v>0</v>
      </c>
      <c r="G73" s="82">
        <f>'Verdeling Gemeentefonds 2024'!H73/'Verdeling Gemeentefonds 2024'!$BS73</f>
        <v>0.20553921567056646</v>
      </c>
      <c r="H73" s="82">
        <f>'Verdeling Gemeentefonds 2024'!I73/'Verdeling Gemeentefonds 2024'!$BS73</f>
        <v>0</v>
      </c>
      <c r="I73" s="86">
        <f>'Verdeling Gemeentefonds 2024'!J73/'Verdeling Gemeentefonds 2024'!$BS73</f>
        <v>0.20553921567056646</v>
      </c>
      <c r="J73" s="80">
        <f>'Verdeling Gemeentefonds 2024'!N73/'Verdeling Gemeentefonds 2024'!$BS73</f>
        <v>4.8775345012431061E-2</v>
      </c>
      <c r="K73" s="82">
        <f>'Verdeling Gemeentefonds 2024'!S73/'Verdeling Gemeentefonds 2024'!$BS73</f>
        <v>8.3339405131290858E-2</v>
      </c>
      <c r="L73" s="86">
        <f>'Verdeling Gemeentefonds 2024'!T73/'Verdeling Gemeentefonds 2024'!$BS73</f>
        <v>0.13211475014372193</v>
      </c>
      <c r="M73" s="79">
        <f>'Verdeling Gemeentefonds 2024'!Z73/'Verdeling Gemeentefonds 2024'!$BS73</f>
        <v>0.24649999346046375</v>
      </c>
      <c r="N73" s="82">
        <f>'Verdeling Gemeentefonds 2024'!AE73/'Verdeling Gemeentefonds 2024'!$BS73</f>
        <v>0.128620711050737</v>
      </c>
      <c r="O73" s="84">
        <f>'Verdeling Gemeentefonds 2024'!AF73/'Verdeling Gemeentefonds 2024'!$BS73</f>
        <v>0.37512070451120072</v>
      </c>
      <c r="P73" s="89">
        <f>'Verdeling Gemeentefonds 2024'!AK73/'Verdeling Gemeentefonds 2024'!$BS73</f>
        <v>4.2497717567230087E-2</v>
      </c>
      <c r="Q73" s="92">
        <f>'Verdeling Gemeentefonds 2024'!AO73/'Verdeling Gemeentefonds 2024'!$BS73</f>
        <v>1.4388618914617039E-2</v>
      </c>
      <c r="R73" s="88">
        <f>'Verdeling Gemeentefonds 2024'!AR73/'Verdeling Gemeentefonds 2024'!$BS73</f>
        <v>6.121635327209974E-2</v>
      </c>
      <c r="S73" s="88">
        <f>'Verdeling Gemeentefonds 2024'!AU73/'Verdeling Gemeentefonds 2024'!$BS73</f>
        <v>6.8174558505556676E-2</v>
      </c>
      <c r="T73" s="88">
        <f>'Verdeling Gemeentefonds 2024'!AX73/'Verdeling Gemeentefonds 2024'!$BS73</f>
        <v>6.2180367963041015E-2</v>
      </c>
      <c r="U73" s="88">
        <f>'Verdeling Gemeentefonds 2024'!BA73/'Verdeling Gemeentefonds 2024'!$BS73</f>
        <v>3.6991832283952981E-2</v>
      </c>
      <c r="V73" s="86">
        <f>'Verdeling Gemeentefonds 2024'!BB73/'Verdeling Gemeentefonds 2024'!$BS73</f>
        <v>0.24295173093926742</v>
      </c>
      <c r="W73" s="79">
        <f>'Verdeling Gemeentefonds 2024'!BI73/'Verdeling Gemeentefonds 2024'!$BS73</f>
        <v>-3.0351627911637789E-4</v>
      </c>
      <c r="X73" s="87">
        <f>'Verdeling Gemeentefonds 2024'!BF73/'Verdeling Gemeentefonds 2024'!$BS73</f>
        <v>0</v>
      </c>
      <c r="Y73" s="79">
        <f>'Verdeling Gemeentefonds 2024'!BL73/'Verdeling Gemeentefonds 2024'!$BS73</f>
        <v>0</v>
      </c>
      <c r="Z73" s="87">
        <f>'Verdeling Gemeentefonds 2024'!BR73/'Verdeling Gemeentefonds 2024'!$BS73</f>
        <v>2.0793670947671004E-3</v>
      </c>
      <c r="AA73" s="96">
        <f t="shared" si="1"/>
        <v>0.99999996964763738</v>
      </c>
    </row>
    <row r="74" spans="1:27" x14ac:dyDescent="0.25">
      <c r="A74" s="95" t="s">
        <v>507</v>
      </c>
      <c r="B74" s="8" t="s">
        <v>208</v>
      </c>
      <c r="C74" s="79">
        <f>'Verdeling Gemeentefonds 2024'!D74/'Verdeling Gemeentefonds 2024'!$BS74</f>
        <v>0</v>
      </c>
      <c r="D74" s="82">
        <f>'Verdeling Gemeentefonds 2024'!E74/'Verdeling Gemeentefonds 2024'!$BS74</f>
        <v>0</v>
      </c>
      <c r="E74" s="82">
        <f>'Verdeling Gemeentefonds 2024'!F74/'Verdeling Gemeentefonds 2024'!$BS74</f>
        <v>0</v>
      </c>
      <c r="F74" s="82">
        <f>'Verdeling Gemeentefonds 2024'!G74/'Verdeling Gemeentefonds 2024'!$BS74</f>
        <v>0</v>
      </c>
      <c r="G74" s="82">
        <f>'Verdeling Gemeentefonds 2024'!H74/'Verdeling Gemeentefonds 2024'!$BS74</f>
        <v>0</v>
      </c>
      <c r="H74" s="82">
        <f>'Verdeling Gemeentefonds 2024'!I74/'Verdeling Gemeentefonds 2024'!$BS74</f>
        <v>0</v>
      </c>
      <c r="I74" s="86">
        <f>'Verdeling Gemeentefonds 2024'!J74/'Verdeling Gemeentefonds 2024'!$BS74</f>
        <v>0</v>
      </c>
      <c r="J74" s="80">
        <f>'Verdeling Gemeentefonds 2024'!N74/'Verdeling Gemeentefonds 2024'!$BS74</f>
        <v>6.1488626522071085E-2</v>
      </c>
      <c r="K74" s="82">
        <f>'Verdeling Gemeentefonds 2024'!S74/'Verdeling Gemeentefonds 2024'!$BS74</f>
        <v>2.322100515467181E-2</v>
      </c>
      <c r="L74" s="86">
        <f>'Verdeling Gemeentefonds 2024'!T74/'Verdeling Gemeentefonds 2024'!$BS74</f>
        <v>8.4709631676742891E-2</v>
      </c>
      <c r="M74" s="79">
        <f>'Verdeling Gemeentefonds 2024'!Z74/'Verdeling Gemeentefonds 2024'!$BS74</f>
        <v>0.3572587040587743</v>
      </c>
      <c r="N74" s="82">
        <f>'Verdeling Gemeentefonds 2024'!AE74/'Verdeling Gemeentefonds 2024'!$BS74</f>
        <v>0.2938349968576543</v>
      </c>
      <c r="O74" s="84">
        <f>'Verdeling Gemeentefonds 2024'!AF74/'Verdeling Gemeentefonds 2024'!$BS74</f>
        <v>0.65109370091642849</v>
      </c>
      <c r="P74" s="89">
        <f>'Verdeling Gemeentefonds 2024'!AK74/'Verdeling Gemeentefonds 2024'!$BS74</f>
        <v>0.10320154851391092</v>
      </c>
      <c r="Q74" s="92">
        <f>'Verdeling Gemeentefonds 2024'!AO74/'Verdeling Gemeentefonds 2024'!$BS74</f>
        <v>1.6572394033023994E-2</v>
      </c>
      <c r="R74" s="88">
        <f>'Verdeling Gemeentefonds 2024'!AR74/'Verdeling Gemeentefonds 2024'!$BS74</f>
        <v>2.3973067771510023E-2</v>
      </c>
      <c r="S74" s="88">
        <f>'Verdeling Gemeentefonds 2024'!AU74/'Verdeling Gemeentefonds 2024'!$BS74</f>
        <v>5.252043833624033E-2</v>
      </c>
      <c r="T74" s="88">
        <f>'Verdeling Gemeentefonds 2024'!AX74/'Verdeling Gemeentefonds 2024'!$BS74</f>
        <v>3.6802141403366379E-2</v>
      </c>
      <c r="U74" s="88">
        <f>'Verdeling Gemeentefonds 2024'!BA74/'Verdeling Gemeentefonds 2024'!$BS74</f>
        <v>2.9284438589249936E-2</v>
      </c>
      <c r="V74" s="86">
        <f>'Verdeling Gemeentefonds 2024'!BB74/'Verdeling Gemeentefonds 2024'!$BS74</f>
        <v>0.15915248013339067</v>
      </c>
      <c r="W74" s="79">
        <f>'Verdeling Gemeentefonds 2024'!BI74/'Verdeling Gemeentefonds 2024'!$BS74</f>
        <v>-2.3676270220941714E-4</v>
      </c>
      <c r="X74" s="87">
        <f>'Verdeling Gemeentefonds 2024'!BF74/'Verdeling Gemeentefonds 2024'!$BS74</f>
        <v>0</v>
      </c>
      <c r="Y74" s="79">
        <f>'Verdeling Gemeentefonds 2024'!BL74/'Verdeling Gemeentefonds 2024'!$BS74</f>
        <v>0</v>
      </c>
      <c r="Z74" s="87">
        <f>'Verdeling Gemeentefonds 2024'!BR74/'Verdeling Gemeentefonds 2024'!$BS74</f>
        <v>2.0793670864018643E-3</v>
      </c>
      <c r="AA74" s="96">
        <f t="shared" si="1"/>
        <v>0.99999996562466553</v>
      </c>
    </row>
    <row r="75" spans="1:27" x14ac:dyDescent="0.25">
      <c r="A75" s="95" t="s">
        <v>309</v>
      </c>
      <c r="B75" s="8" t="s">
        <v>10</v>
      </c>
      <c r="C75" s="79">
        <f>'Verdeling Gemeentefonds 2024'!D75/'Verdeling Gemeentefonds 2024'!$BS75</f>
        <v>0</v>
      </c>
      <c r="D75" s="82">
        <f>'Verdeling Gemeentefonds 2024'!E75/'Verdeling Gemeentefonds 2024'!$BS75</f>
        <v>0</v>
      </c>
      <c r="E75" s="82">
        <f>'Verdeling Gemeentefonds 2024'!F75/'Verdeling Gemeentefonds 2024'!$BS75</f>
        <v>0</v>
      </c>
      <c r="F75" s="82">
        <f>'Verdeling Gemeentefonds 2024'!G75/'Verdeling Gemeentefonds 2024'!$BS75</f>
        <v>0</v>
      </c>
      <c r="G75" s="82">
        <f>'Verdeling Gemeentefonds 2024'!H75/'Verdeling Gemeentefonds 2024'!$BS75</f>
        <v>0</v>
      </c>
      <c r="H75" s="82">
        <f>'Verdeling Gemeentefonds 2024'!I75/'Verdeling Gemeentefonds 2024'!$BS75</f>
        <v>0</v>
      </c>
      <c r="I75" s="86">
        <f>'Verdeling Gemeentefonds 2024'!J75/'Verdeling Gemeentefonds 2024'!$BS75</f>
        <v>0</v>
      </c>
      <c r="J75" s="80">
        <f>'Verdeling Gemeentefonds 2024'!N75/'Verdeling Gemeentefonds 2024'!$BS75</f>
        <v>4.2647256068085566E-2</v>
      </c>
      <c r="K75" s="82">
        <f>'Verdeling Gemeentefonds 2024'!S75/'Verdeling Gemeentefonds 2024'!$BS75</f>
        <v>3.7111135078267098E-2</v>
      </c>
      <c r="L75" s="86">
        <f>'Verdeling Gemeentefonds 2024'!T75/'Verdeling Gemeentefonds 2024'!$BS75</f>
        <v>7.9758391146352664E-2</v>
      </c>
      <c r="M75" s="79">
        <f>'Verdeling Gemeentefonds 2024'!Z75/'Verdeling Gemeentefonds 2024'!$BS75</f>
        <v>0.3978409696543852</v>
      </c>
      <c r="N75" s="82">
        <f>'Verdeling Gemeentefonds 2024'!AE75/'Verdeling Gemeentefonds 2024'!$BS75</f>
        <v>0.21728623635208971</v>
      </c>
      <c r="O75" s="84">
        <f>'Verdeling Gemeentefonds 2024'!AF75/'Verdeling Gemeentefonds 2024'!$BS75</f>
        <v>0.61512720600647497</v>
      </c>
      <c r="P75" s="89">
        <f>'Verdeling Gemeentefonds 2024'!AK75/'Verdeling Gemeentefonds 2024'!$BS75</f>
        <v>0.13762486859834708</v>
      </c>
      <c r="Q75" s="92">
        <f>'Verdeling Gemeentefonds 2024'!AO75/'Verdeling Gemeentefonds 2024'!$BS75</f>
        <v>1.4460886806662625E-2</v>
      </c>
      <c r="R75" s="88">
        <f>'Verdeling Gemeentefonds 2024'!AR75/'Verdeling Gemeentefonds 2024'!$BS75</f>
        <v>1.6305335815899283E-2</v>
      </c>
      <c r="S75" s="88">
        <f>'Verdeling Gemeentefonds 2024'!AU75/'Verdeling Gemeentefonds 2024'!$BS75</f>
        <v>6.0056973847351938E-2</v>
      </c>
      <c r="T75" s="88">
        <f>'Verdeling Gemeentefonds 2024'!AX75/'Verdeling Gemeentefonds 2024'!$BS75</f>
        <v>3.9212796017449335E-2</v>
      </c>
      <c r="U75" s="88">
        <f>'Verdeling Gemeentefonds 2024'!BA75/'Verdeling Gemeentefonds 2024'!$BS75</f>
        <v>3.5648472307545455E-2</v>
      </c>
      <c r="V75" s="86">
        <f>'Verdeling Gemeentefonds 2024'!BB75/'Verdeling Gemeentefonds 2024'!$BS75</f>
        <v>0.16568446479490861</v>
      </c>
      <c r="W75" s="79">
        <f>'Verdeling Gemeentefonds 2024'!BI75/'Verdeling Gemeentefonds 2024'!$BS75</f>
        <v>-2.7421977036619539E-4</v>
      </c>
      <c r="X75" s="87">
        <f>'Verdeling Gemeentefonds 2024'!BF75/'Verdeling Gemeentefonds 2024'!$BS75</f>
        <v>0</v>
      </c>
      <c r="Y75" s="79">
        <f>'Verdeling Gemeentefonds 2024'!BL75/'Verdeling Gemeentefonds 2024'!$BS75</f>
        <v>0</v>
      </c>
      <c r="Z75" s="87">
        <f>'Verdeling Gemeentefonds 2024'!BR75/'Verdeling Gemeentefonds 2024'!$BS75</f>
        <v>2.0793673202710392E-3</v>
      </c>
      <c r="AA75" s="96">
        <f t="shared" si="1"/>
        <v>1.0000000780959881</v>
      </c>
    </row>
    <row r="76" spans="1:27" x14ac:dyDescent="0.25">
      <c r="A76" s="95" t="s">
        <v>526</v>
      </c>
      <c r="B76" s="8" t="s">
        <v>229</v>
      </c>
      <c r="C76" s="79">
        <f>'Verdeling Gemeentefonds 2024'!D76/'Verdeling Gemeentefonds 2024'!$BS76</f>
        <v>0</v>
      </c>
      <c r="D76" s="82">
        <f>'Verdeling Gemeentefonds 2024'!E76/'Verdeling Gemeentefonds 2024'!$BS76</f>
        <v>0</v>
      </c>
      <c r="E76" s="82">
        <f>'Verdeling Gemeentefonds 2024'!F76/'Verdeling Gemeentefonds 2024'!$BS76</f>
        <v>0</v>
      </c>
      <c r="F76" s="82">
        <f>'Verdeling Gemeentefonds 2024'!G76/'Verdeling Gemeentefonds 2024'!$BS76</f>
        <v>0</v>
      </c>
      <c r="G76" s="82">
        <f>'Verdeling Gemeentefonds 2024'!H76/'Verdeling Gemeentefonds 2024'!$BS76</f>
        <v>0</v>
      </c>
      <c r="H76" s="82">
        <f>'Verdeling Gemeentefonds 2024'!I76/'Verdeling Gemeentefonds 2024'!$BS76</f>
        <v>0</v>
      </c>
      <c r="I76" s="86">
        <f>'Verdeling Gemeentefonds 2024'!J76/'Verdeling Gemeentefonds 2024'!$BS76</f>
        <v>0</v>
      </c>
      <c r="J76" s="80">
        <f>'Verdeling Gemeentefonds 2024'!N76/'Verdeling Gemeentefonds 2024'!$BS76</f>
        <v>6.3915784063814568E-2</v>
      </c>
      <c r="K76" s="82">
        <f>'Verdeling Gemeentefonds 2024'!S76/'Verdeling Gemeentefonds 2024'!$BS76</f>
        <v>3.0790320768580539E-2</v>
      </c>
      <c r="L76" s="86">
        <f>'Verdeling Gemeentefonds 2024'!T76/'Verdeling Gemeentefonds 2024'!$BS76</f>
        <v>9.470610483239511E-2</v>
      </c>
      <c r="M76" s="79">
        <f>'Verdeling Gemeentefonds 2024'!Z76/'Verdeling Gemeentefonds 2024'!$BS76</f>
        <v>0.34576626157142148</v>
      </c>
      <c r="N76" s="82">
        <f>'Verdeling Gemeentefonds 2024'!AE76/'Verdeling Gemeentefonds 2024'!$BS76</f>
        <v>0.25538427489636534</v>
      </c>
      <c r="O76" s="84">
        <f>'Verdeling Gemeentefonds 2024'!AF76/'Verdeling Gemeentefonds 2024'!$BS76</f>
        <v>0.60115053646778682</v>
      </c>
      <c r="P76" s="89">
        <f>'Verdeling Gemeentefonds 2024'!AK76/'Verdeling Gemeentefonds 2024'!$BS76</f>
        <v>0.12213979325858534</v>
      </c>
      <c r="Q76" s="92">
        <f>'Verdeling Gemeentefonds 2024'!AO76/'Verdeling Gemeentefonds 2024'!$BS76</f>
        <v>1.4651637158119683E-2</v>
      </c>
      <c r="R76" s="88">
        <f>'Verdeling Gemeentefonds 2024'!AR76/'Verdeling Gemeentefonds 2024'!$BS76</f>
        <v>6.4550413837525231E-2</v>
      </c>
      <c r="S76" s="88">
        <f>'Verdeling Gemeentefonds 2024'!AU76/'Verdeling Gemeentefonds 2024'!$BS76</f>
        <v>6.0087513198626853E-2</v>
      </c>
      <c r="T76" s="88">
        <f>'Verdeling Gemeentefonds 2024'!AX76/'Verdeling Gemeentefonds 2024'!$BS76</f>
        <v>3.6136082847532794E-2</v>
      </c>
      <c r="U76" s="88">
        <f>'Verdeling Gemeentefonds 2024'!BA76/'Verdeling Gemeentefonds 2024'!$BS76</f>
        <v>4.7437657622714981E-3</v>
      </c>
      <c r="V76" s="86">
        <f>'Verdeling Gemeentefonds 2024'!BB76/'Verdeling Gemeentefonds 2024'!$BS76</f>
        <v>0.18016941280407608</v>
      </c>
      <c r="W76" s="79">
        <f>'Verdeling Gemeentefonds 2024'!BI76/'Verdeling Gemeentefonds 2024'!$BS76</f>
        <v>-2.4515844615636271E-4</v>
      </c>
      <c r="X76" s="87">
        <f>'Verdeling Gemeentefonds 2024'!BF76/'Verdeling Gemeentefonds 2024'!$BS76</f>
        <v>0</v>
      </c>
      <c r="Y76" s="79">
        <f>'Verdeling Gemeentefonds 2024'!BL76/'Verdeling Gemeentefonds 2024'!$BS76</f>
        <v>0</v>
      </c>
      <c r="Z76" s="87">
        <f>'Verdeling Gemeentefonds 2024'!BR76/'Verdeling Gemeentefonds 2024'!$BS76</f>
        <v>2.0793672747233794E-3</v>
      </c>
      <c r="AA76" s="96">
        <f t="shared" si="1"/>
        <v>1.0000000561914104</v>
      </c>
    </row>
    <row r="77" spans="1:27" x14ac:dyDescent="0.25">
      <c r="A77" s="95" t="s">
        <v>373</v>
      </c>
      <c r="B77" s="8" t="s">
        <v>74</v>
      </c>
      <c r="C77" s="79">
        <f>'Verdeling Gemeentefonds 2024'!D77/'Verdeling Gemeentefonds 2024'!$BS77</f>
        <v>0</v>
      </c>
      <c r="D77" s="82">
        <f>'Verdeling Gemeentefonds 2024'!E77/'Verdeling Gemeentefonds 2024'!$BS77</f>
        <v>0</v>
      </c>
      <c r="E77" s="82">
        <f>'Verdeling Gemeentefonds 2024'!F77/'Verdeling Gemeentefonds 2024'!$BS77</f>
        <v>0</v>
      </c>
      <c r="F77" s="82">
        <f>'Verdeling Gemeentefonds 2024'!G77/'Verdeling Gemeentefonds 2024'!$BS77</f>
        <v>0</v>
      </c>
      <c r="G77" s="82">
        <f>'Verdeling Gemeentefonds 2024'!H77/'Verdeling Gemeentefonds 2024'!$BS77</f>
        <v>0</v>
      </c>
      <c r="H77" s="82">
        <f>'Verdeling Gemeentefonds 2024'!I77/'Verdeling Gemeentefonds 2024'!$BS77</f>
        <v>0</v>
      </c>
      <c r="I77" s="86">
        <f>'Verdeling Gemeentefonds 2024'!J77/'Verdeling Gemeentefonds 2024'!$BS77</f>
        <v>0</v>
      </c>
      <c r="J77" s="80">
        <f>'Verdeling Gemeentefonds 2024'!N77/'Verdeling Gemeentefonds 2024'!$BS77</f>
        <v>3.6673824859831602E-2</v>
      </c>
      <c r="K77" s="82">
        <f>'Verdeling Gemeentefonds 2024'!S77/'Verdeling Gemeentefonds 2024'!$BS77</f>
        <v>9.0408264595821415E-3</v>
      </c>
      <c r="L77" s="86">
        <f>'Verdeling Gemeentefonds 2024'!T77/'Verdeling Gemeentefonds 2024'!$BS77</f>
        <v>4.5714651319413747E-2</v>
      </c>
      <c r="M77" s="79">
        <f>'Verdeling Gemeentefonds 2024'!Z77/'Verdeling Gemeentefonds 2024'!$BS77</f>
        <v>0.30248041351226823</v>
      </c>
      <c r="N77" s="82">
        <f>'Verdeling Gemeentefonds 2024'!AE77/'Verdeling Gemeentefonds 2024'!$BS77</f>
        <v>0.27244024770580405</v>
      </c>
      <c r="O77" s="84">
        <f>'Verdeling Gemeentefonds 2024'!AF77/'Verdeling Gemeentefonds 2024'!$BS77</f>
        <v>0.57492066121807228</v>
      </c>
      <c r="P77" s="89">
        <f>'Verdeling Gemeentefonds 2024'!AK77/'Verdeling Gemeentefonds 2024'!$BS77</f>
        <v>0.2637588340553968</v>
      </c>
      <c r="Q77" s="92">
        <f>'Verdeling Gemeentefonds 2024'!AO77/'Verdeling Gemeentefonds 2024'!$BS77</f>
        <v>1.0071857044181766E-2</v>
      </c>
      <c r="R77" s="88">
        <f>'Verdeling Gemeentefonds 2024'!AR77/'Verdeling Gemeentefonds 2024'!$BS77</f>
        <v>1.0837137151451218E-2</v>
      </c>
      <c r="S77" s="88">
        <f>'Verdeling Gemeentefonds 2024'!AU77/'Verdeling Gemeentefonds 2024'!$BS77</f>
        <v>3.3373573122805152E-2</v>
      </c>
      <c r="T77" s="88">
        <f>'Verdeling Gemeentefonds 2024'!AX77/'Verdeling Gemeentefonds 2024'!$BS77</f>
        <v>4.1476809219195096E-2</v>
      </c>
      <c r="U77" s="88">
        <f>'Verdeling Gemeentefonds 2024'!BA77/'Verdeling Gemeentefonds 2024'!$BS77</f>
        <v>1.805204606457133E-2</v>
      </c>
      <c r="V77" s="86">
        <f>'Verdeling Gemeentefonds 2024'!BB77/'Verdeling Gemeentefonds 2024'!$BS77</f>
        <v>0.11381142260220456</v>
      </c>
      <c r="W77" s="79">
        <f>'Verdeling Gemeentefonds 2024'!BI77/'Verdeling Gemeentefonds 2024'!$BS77</f>
        <v>-2.8480216072588672E-4</v>
      </c>
      <c r="X77" s="87">
        <f>'Verdeling Gemeentefonds 2024'!BF77/'Verdeling Gemeentefonds 2024'!$BS77</f>
        <v>0</v>
      </c>
      <c r="Y77" s="79">
        <f>'Verdeling Gemeentefonds 2024'!BL77/'Verdeling Gemeentefonds 2024'!$BS77</f>
        <v>0</v>
      </c>
      <c r="Z77" s="87">
        <f>'Verdeling Gemeentefonds 2024'!BR77/'Verdeling Gemeentefonds 2024'!$BS77</f>
        <v>2.0793674374971734E-3</v>
      </c>
      <c r="AA77" s="96">
        <f t="shared" si="1"/>
        <v>1.0000001344718588</v>
      </c>
    </row>
    <row r="78" spans="1:27" x14ac:dyDescent="0.25">
      <c r="A78" s="95" t="s">
        <v>527</v>
      </c>
      <c r="B78" s="8" t="s">
        <v>230</v>
      </c>
      <c r="C78" s="79">
        <f>'Verdeling Gemeentefonds 2024'!D78/'Verdeling Gemeentefonds 2024'!$BS78</f>
        <v>0</v>
      </c>
      <c r="D78" s="82">
        <f>'Verdeling Gemeentefonds 2024'!E78/'Verdeling Gemeentefonds 2024'!$BS78</f>
        <v>0</v>
      </c>
      <c r="E78" s="82">
        <f>'Verdeling Gemeentefonds 2024'!F78/'Verdeling Gemeentefonds 2024'!$BS78</f>
        <v>0</v>
      </c>
      <c r="F78" s="82">
        <f>'Verdeling Gemeentefonds 2024'!G78/'Verdeling Gemeentefonds 2024'!$BS78</f>
        <v>0</v>
      </c>
      <c r="G78" s="82">
        <f>'Verdeling Gemeentefonds 2024'!H78/'Verdeling Gemeentefonds 2024'!$BS78</f>
        <v>0</v>
      </c>
      <c r="H78" s="82">
        <f>'Verdeling Gemeentefonds 2024'!I78/'Verdeling Gemeentefonds 2024'!$BS78</f>
        <v>0</v>
      </c>
      <c r="I78" s="86">
        <f>'Verdeling Gemeentefonds 2024'!J78/'Verdeling Gemeentefonds 2024'!$BS78</f>
        <v>0</v>
      </c>
      <c r="J78" s="80">
        <f>'Verdeling Gemeentefonds 2024'!N78/'Verdeling Gemeentefonds 2024'!$BS78</f>
        <v>5.8110698277475885E-2</v>
      </c>
      <c r="K78" s="82">
        <f>'Verdeling Gemeentefonds 2024'!S78/'Verdeling Gemeentefonds 2024'!$BS78</f>
        <v>9.7017993785049328E-3</v>
      </c>
      <c r="L78" s="86">
        <f>'Verdeling Gemeentefonds 2024'!T78/'Verdeling Gemeentefonds 2024'!$BS78</f>
        <v>6.7812497655980811E-2</v>
      </c>
      <c r="M78" s="79">
        <f>'Verdeling Gemeentefonds 2024'!Z78/'Verdeling Gemeentefonds 2024'!$BS78</f>
        <v>0.32018181514384564</v>
      </c>
      <c r="N78" s="82">
        <f>'Verdeling Gemeentefonds 2024'!AE78/'Verdeling Gemeentefonds 2024'!$BS78</f>
        <v>0.31060371240594259</v>
      </c>
      <c r="O78" s="84">
        <f>'Verdeling Gemeentefonds 2024'!AF78/'Verdeling Gemeentefonds 2024'!$BS78</f>
        <v>0.63078552754978823</v>
      </c>
      <c r="P78" s="89">
        <f>'Verdeling Gemeentefonds 2024'!AK78/'Verdeling Gemeentefonds 2024'!$BS78</f>
        <v>0.15835033166986462</v>
      </c>
      <c r="Q78" s="92">
        <f>'Verdeling Gemeentefonds 2024'!AO78/'Verdeling Gemeentefonds 2024'!$BS78</f>
        <v>1.4147729429956001E-2</v>
      </c>
      <c r="R78" s="88">
        <f>'Verdeling Gemeentefonds 2024'!AR78/'Verdeling Gemeentefonds 2024'!$BS78</f>
        <v>2.78095255728904E-2</v>
      </c>
      <c r="S78" s="88">
        <f>'Verdeling Gemeentefonds 2024'!AU78/'Verdeling Gemeentefonds 2024'!$BS78</f>
        <v>3.3578054448081325E-2</v>
      </c>
      <c r="T78" s="88">
        <f>'Verdeling Gemeentefonds 2024'!AX78/'Verdeling Gemeentefonds 2024'!$BS78</f>
        <v>4.03182027349758E-2</v>
      </c>
      <c r="U78" s="88">
        <f>'Verdeling Gemeentefonds 2024'!BA78/'Verdeling Gemeentefonds 2024'!$BS78</f>
        <v>2.5362354396625406E-2</v>
      </c>
      <c r="V78" s="86">
        <f>'Verdeling Gemeentefonds 2024'!BB78/'Verdeling Gemeentefonds 2024'!$BS78</f>
        <v>0.14121586658252894</v>
      </c>
      <c r="W78" s="79">
        <f>'Verdeling Gemeentefonds 2024'!BI78/'Verdeling Gemeentefonds 2024'!$BS78</f>
        <v>-2.4365452771864254E-4</v>
      </c>
      <c r="X78" s="87">
        <f>'Verdeling Gemeentefonds 2024'!BF78/'Verdeling Gemeentefonds 2024'!$BS78</f>
        <v>0</v>
      </c>
      <c r="Y78" s="79">
        <f>'Verdeling Gemeentefonds 2024'!BL78/'Verdeling Gemeentefonds 2024'!$BS78</f>
        <v>0</v>
      </c>
      <c r="Z78" s="87">
        <f>'Verdeling Gemeentefonds 2024'!BR78/'Verdeling Gemeentefonds 2024'!$BS78</f>
        <v>2.0793670247080528E-3</v>
      </c>
      <c r="AA78" s="96">
        <f t="shared" si="1"/>
        <v>0.99999993595515213</v>
      </c>
    </row>
    <row r="79" spans="1:27" x14ac:dyDescent="0.25">
      <c r="A79" s="95" t="s">
        <v>347</v>
      </c>
      <c r="B79" s="8" t="s">
        <v>48</v>
      </c>
      <c r="C79" s="79">
        <f>'Verdeling Gemeentefonds 2024'!D79/'Verdeling Gemeentefonds 2024'!$BS79</f>
        <v>0</v>
      </c>
      <c r="D79" s="82">
        <f>'Verdeling Gemeentefonds 2024'!E79/'Verdeling Gemeentefonds 2024'!$BS79</f>
        <v>0</v>
      </c>
      <c r="E79" s="82">
        <f>'Verdeling Gemeentefonds 2024'!F79/'Verdeling Gemeentefonds 2024'!$BS79</f>
        <v>0</v>
      </c>
      <c r="F79" s="82">
        <f>'Verdeling Gemeentefonds 2024'!G79/'Verdeling Gemeentefonds 2024'!$BS79</f>
        <v>0</v>
      </c>
      <c r="G79" s="82">
        <f>'Verdeling Gemeentefonds 2024'!H79/'Verdeling Gemeentefonds 2024'!$BS79</f>
        <v>0.21765117743338938</v>
      </c>
      <c r="H79" s="82">
        <f>'Verdeling Gemeentefonds 2024'!I79/'Verdeling Gemeentefonds 2024'!$BS79</f>
        <v>0</v>
      </c>
      <c r="I79" s="86">
        <f>'Verdeling Gemeentefonds 2024'!J79/'Verdeling Gemeentefonds 2024'!$BS79</f>
        <v>0.21765117743338938</v>
      </c>
      <c r="J79" s="80">
        <f>'Verdeling Gemeentefonds 2024'!N79/'Verdeling Gemeentefonds 2024'!$BS79</f>
        <v>6.755768050525579E-2</v>
      </c>
      <c r="K79" s="82">
        <f>'Verdeling Gemeentefonds 2024'!S79/'Verdeling Gemeentefonds 2024'!$BS79</f>
        <v>0.10480082734440097</v>
      </c>
      <c r="L79" s="86">
        <f>'Verdeling Gemeentefonds 2024'!T79/'Verdeling Gemeentefonds 2024'!$BS79</f>
        <v>0.17235850784965673</v>
      </c>
      <c r="M79" s="79">
        <f>'Verdeling Gemeentefonds 2024'!Z79/'Verdeling Gemeentefonds 2024'!$BS79</f>
        <v>0.21558734560058793</v>
      </c>
      <c r="N79" s="82">
        <f>'Verdeling Gemeentefonds 2024'!AE79/'Verdeling Gemeentefonds 2024'!$BS79</f>
        <v>0.11123602814134738</v>
      </c>
      <c r="O79" s="84">
        <f>'Verdeling Gemeentefonds 2024'!AF79/'Verdeling Gemeentefonds 2024'!$BS79</f>
        <v>0.32682337374193526</v>
      </c>
      <c r="P79" s="89">
        <f>'Verdeling Gemeentefonds 2024'!AK79/'Verdeling Gemeentefonds 2024'!$BS79</f>
        <v>9.5103707609816915E-2</v>
      </c>
      <c r="Q79" s="92">
        <f>'Verdeling Gemeentefonds 2024'!AO79/'Verdeling Gemeentefonds 2024'!$BS79</f>
        <v>1.1058871654634083E-2</v>
      </c>
      <c r="R79" s="88">
        <f>'Verdeling Gemeentefonds 2024'!AR79/'Verdeling Gemeentefonds 2024'!$BS79</f>
        <v>3.2600806514691515E-2</v>
      </c>
      <c r="S79" s="88">
        <f>'Verdeling Gemeentefonds 2024'!AU79/'Verdeling Gemeentefonds 2024'!$BS79</f>
        <v>4.3989092488648802E-2</v>
      </c>
      <c r="T79" s="88">
        <f>'Verdeling Gemeentefonds 2024'!AX79/'Verdeling Gemeentefonds 2024'!$BS79</f>
        <v>5.6340832110667656E-2</v>
      </c>
      <c r="U79" s="88">
        <f>'Verdeling Gemeentefonds 2024'!BA79/'Verdeling Gemeentefonds 2024'!$BS79</f>
        <v>4.2309306611128493E-2</v>
      </c>
      <c r="V79" s="86">
        <f>'Verdeling Gemeentefonds 2024'!BB79/'Verdeling Gemeentefonds 2024'!$BS79</f>
        <v>0.18629890937977053</v>
      </c>
      <c r="W79" s="79">
        <f>'Verdeling Gemeentefonds 2024'!BI79/'Verdeling Gemeentefonds 2024'!$BS79</f>
        <v>-3.15065353609237E-4</v>
      </c>
      <c r="X79" s="87">
        <f>'Verdeling Gemeentefonds 2024'!BF79/'Verdeling Gemeentefonds 2024'!$BS79</f>
        <v>0</v>
      </c>
      <c r="Y79" s="79">
        <f>'Verdeling Gemeentefonds 2024'!BL79/'Verdeling Gemeentefonds 2024'!$BS79</f>
        <v>0</v>
      </c>
      <c r="Z79" s="87">
        <f>'Verdeling Gemeentefonds 2024'!BR79/'Verdeling Gemeentefonds 2024'!$BS79</f>
        <v>2.0793671116619253E-3</v>
      </c>
      <c r="AA79" s="96">
        <f t="shared" si="1"/>
        <v>0.99999997777262151</v>
      </c>
    </row>
    <row r="80" spans="1:27" x14ac:dyDescent="0.25">
      <c r="A80" s="95" t="s">
        <v>412</v>
      </c>
      <c r="B80" s="8" t="s">
        <v>113</v>
      </c>
      <c r="C80" s="79">
        <f>'Verdeling Gemeentefonds 2024'!D80/'Verdeling Gemeentefonds 2024'!$BS80</f>
        <v>0</v>
      </c>
      <c r="D80" s="82">
        <f>'Verdeling Gemeentefonds 2024'!E80/'Verdeling Gemeentefonds 2024'!$BS80</f>
        <v>0</v>
      </c>
      <c r="E80" s="82">
        <f>'Verdeling Gemeentefonds 2024'!F80/'Verdeling Gemeentefonds 2024'!$BS80</f>
        <v>0</v>
      </c>
      <c r="F80" s="82">
        <f>'Verdeling Gemeentefonds 2024'!G80/'Verdeling Gemeentefonds 2024'!$BS80</f>
        <v>0</v>
      </c>
      <c r="G80" s="82">
        <f>'Verdeling Gemeentefonds 2024'!H80/'Verdeling Gemeentefonds 2024'!$BS80</f>
        <v>0</v>
      </c>
      <c r="H80" s="82">
        <f>'Verdeling Gemeentefonds 2024'!I80/'Verdeling Gemeentefonds 2024'!$BS80</f>
        <v>0</v>
      </c>
      <c r="I80" s="86">
        <f>'Verdeling Gemeentefonds 2024'!J80/'Verdeling Gemeentefonds 2024'!$BS80</f>
        <v>0</v>
      </c>
      <c r="J80" s="80">
        <f>'Verdeling Gemeentefonds 2024'!N80/'Verdeling Gemeentefonds 2024'!$BS80</f>
        <v>3.1533812715153084E-2</v>
      </c>
      <c r="K80" s="82">
        <f>'Verdeling Gemeentefonds 2024'!S80/'Verdeling Gemeentefonds 2024'!$BS80</f>
        <v>3.6175112350823337E-3</v>
      </c>
      <c r="L80" s="86">
        <f>'Verdeling Gemeentefonds 2024'!T80/'Verdeling Gemeentefonds 2024'!$BS80</f>
        <v>3.5151323950235416E-2</v>
      </c>
      <c r="M80" s="79">
        <f>'Verdeling Gemeentefonds 2024'!Z80/'Verdeling Gemeentefonds 2024'!$BS80</f>
        <v>0.3134767577099587</v>
      </c>
      <c r="N80" s="82">
        <f>'Verdeling Gemeentefonds 2024'!AE80/'Verdeling Gemeentefonds 2024'!$BS80</f>
        <v>0.21216207265706022</v>
      </c>
      <c r="O80" s="84">
        <f>'Verdeling Gemeentefonds 2024'!AF80/'Verdeling Gemeentefonds 2024'!$BS80</f>
        <v>0.52563883036701897</v>
      </c>
      <c r="P80" s="89">
        <f>'Verdeling Gemeentefonds 2024'!AK80/'Verdeling Gemeentefonds 2024'!$BS80</f>
        <v>0.32533217394661335</v>
      </c>
      <c r="Q80" s="92">
        <f>'Verdeling Gemeentefonds 2024'!AO80/'Verdeling Gemeentefonds 2024'!$BS80</f>
        <v>1.4616959283268909E-2</v>
      </c>
      <c r="R80" s="88">
        <f>'Verdeling Gemeentefonds 2024'!AR80/'Verdeling Gemeentefonds 2024'!$BS80</f>
        <v>2.1475840038880388E-2</v>
      </c>
      <c r="S80" s="88">
        <f>'Verdeling Gemeentefonds 2024'!AU80/'Verdeling Gemeentefonds 2024'!$BS80</f>
        <v>4.8849008270372515E-2</v>
      </c>
      <c r="T80" s="88">
        <f>'Verdeling Gemeentefonds 2024'!AX80/'Verdeling Gemeentefonds 2024'!$BS80</f>
        <v>2.2867149714191602E-2</v>
      </c>
      <c r="U80" s="88">
        <f>'Verdeling Gemeentefonds 2024'!BA80/'Verdeling Gemeentefonds 2024'!$BS80</f>
        <v>4.2928258440134504E-3</v>
      </c>
      <c r="V80" s="86">
        <f>'Verdeling Gemeentefonds 2024'!BB80/'Verdeling Gemeentefonds 2024'!$BS80</f>
        <v>0.11210178315072686</v>
      </c>
      <c r="W80" s="79">
        <f>'Verdeling Gemeentefonds 2024'!BI80/'Verdeling Gemeentefonds 2024'!$BS80</f>
        <v>-3.0332131622347704E-4</v>
      </c>
      <c r="X80" s="87">
        <f>'Verdeling Gemeentefonds 2024'!BF80/'Verdeling Gemeentefonds 2024'!$BS80</f>
        <v>0</v>
      </c>
      <c r="Y80" s="79">
        <f>'Verdeling Gemeentefonds 2024'!BL80/'Verdeling Gemeentefonds 2024'!$BS80</f>
        <v>0</v>
      </c>
      <c r="Z80" s="87">
        <f>'Verdeling Gemeentefonds 2024'!BR80/'Verdeling Gemeentefonds 2024'!$BS80</f>
        <v>2.0793674855556481E-3</v>
      </c>
      <c r="AA80" s="96">
        <f t="shared" si="1"/>
        <v>1.0000001575839268</v>
      </c>
    </row>
    <row r="81" spans="1:27" x14ac:dyDescent="0.25">
      <c r="A81" s="95" t="s">
        <v>557</v>
      </c>
      <c r="B81" s="8" t="s">
        <v>260</v>
      </c>
      <c r="C81" s="79">
        <f>'Verdeling Gemeentefonds 2024'!D81/'Verdeling Gemeentefonds 2024'!$BS81</f>
        <v>0</v>
      </c>
      <c r="D81" s="82">
        <f>'Verdeling Gemeentefonds 2024'!E81/'Verdeling Gemeentefonds 2024'!$BS81</f>
        <v>0.43096132672879472</v>
      </c>
      <c r="E81" s="82">
        <f>'Verdeling Gemeentefonds 2024'!F81/'Verdeling Gemeentefonds 2024'!$BS81</f>
        <v>0</v>
      </c>
      <c r="F81" s="82">
        <f>'Verdeling Gemeentefonds 2024'!G81/'Verdeling Gemeentefonds 2024'!$BS81</f>
        <v>0</v>
      </c>
      <c r="G81" s="82">
        <f>'Verdeling Gemeentefonds 2024'!H81/'Verdeling Gemeentefonds 2024'!$BS81</f>
        <v>0</v>
      </c>
      <c r="H81" s="82">
        <f>'Verdeling Gemeentefonds 2024'!I81/'Verdeling Gemeentefonds 2024'!$BS81</f>
        <v>0</v>
      </c>
      <c r="I81" s="86">
        <f>'Verdeling Gemeentefonds 2024'!J81/'Verdeling Gemeentefonds 2024'!$BS81</f>
        <v>0.43096132672879472</v>
      </c>
      <c r="J81" s="80">
        <f>'Verdeling Gemeentefonds 2024'!N81/'Verdeling Gemeentefonds 2024'!$BS81</f>
        <v>4.2933721702500531E-2</v>
      </c>
      <c r="K81" s="82">
        <f>'Verdeling Gemeentefonds 2024'!S81/'Verdeling Gemeentefonds 2024'!$BS81</f>
        <v>3.8032253888619985E-2</v>
      </c>
      <c r="L81" s="86">
        <f>'Verdeling Gemeentefonds 2024'!T81/'Verdeling Gemeentefonds 2024'!$BS81</f>
        <v>8.0965975591120509E-2</v>
      </c>
      <c r="M81" s="79">
        <f>'Verdeling Gemeentefonds 2024'!Z81/'Verdeling Gemeentefonds 2024'!$BS81</f>
        <v>0.20302909867795388</v>
      </c>
      <c r="N81" s="82">
        <f>'Verdeling Gemeentefonds 2024'!AE81/'Verdeling Gemeentefonds 2024'!$BS81</f>
        <v>7.2673355982655785E-2</v>
      </c>
      <c r="O81" s="84">
        <f>'Verdeling Gemeentefonds 2024'!AF81/'Verdeling Gemeentefonds 2024'!$BS81</f>
        <v>0.27570245466060966</v>
      </c>
      <c r="P81" s="89">
        <f>'Verdeling Gemeentefonds 2024'!AK81/'Verdeling Gemeentefonds 2024'!$BS81</f>
        <v>2.0038565512222599E-2</v>
      </c>
      <c r="Q81" s="92">
        <f>'Verdeling Gemeentefonds 2024'!AO81/'Verdeling Gemeentefonds 2024'!$BS81</f>
        <v>1.1097364762270341E-2</v>
      </c>
      <c r="R81" s="88">
        <f>'Verdeling Gemeentefonds 2024'!AR81/'Verdeling Gemeentefonds 2024'!$BS81</f>
        <v>3.7678309448860053E-2</v>
      </c>
      <c r="S81" s="88">
        <f>'Verdeling Gemeentefonds 2024'!AU81/'Verdeling Gemeentefonds 2024'!$BS81</f>
        <v>4.9520083042225715E-2</v>
      </c>
      <c r="T81" s="88">
        <f>'Verdeling Gemeentefonds 2024'!AX81/'Verdeling Gemeentefonds 2024'!$BS81</f>
        <v>3.7306156495590818E-2</v>
      </c>
      <c r="U81" s="88">
        <f>'Verdeling Gemeentefonds 2024'!BA81/'Verdeling Gemeentefonds 2024'!$BS81</f>
        <v>5.4947018030758632E-2</v>
      </c>
      <c r="V81" s="86">
        <f>'Verdeling Gemeentefonds 2024'!BB81/'Verdeling Gemeentefonds 2024'!$BS81</f>
        <v>0.19054893177970555</v>
      </c>
      <c r="W81" s="79">
        <f>'Verdeling Gemeentefonds 2024'!BI81/'Verdeling Gemeentefonds 2024'!$BS81</f>
        <v>-2.9662078419167057E-4</v>
      </c>
      <c r="X81" s="87">
        <f>'Verdeling Gemeentefonds 2024'!BF81/'Verdeling Gemeentefonds 2024'!$BS81</f>
        <v>0</v>
      </c>
      <c r="Y81" s="79">
        <f>'Verdeling Gemeentefonds 2024'!BL81/'Verdeling Gemeentefonds 2024'!$BS81</f>
        <v>0</v>
      </c>
      <c r="Z81" s="87">
        <f>'Verdeling Gemeentefonds 2024'!BR81/'Verdeling Gemeentefonds 2024'!$BS81</f>
        <v>2.079367159227173E-3</v>
      </c>
      <c r="AA81" s="96">
        <f t="shared" si="1"/>
        <v>1.0000000006474885</v>
      </c>
    </row>
    <row r="82" spans="1:27" x14ac:dyDescent="0.25">
      <c r="A82" s="95" t="s">
        <v>528</v>
      </c>
      <c r="B82" s="8" t="s">
        <v>231</v>
      </c>
      <c r="C82" s="79">
        <f>'Verdeling Gemeentefonds 2024'!D82/'Verdeling Gemeentefonds 2024'!$BS82</f>
        <v>0.7553395331888324</v>
      </c>
      <c r="D82" s="82">
        <f>'Verdeling Gemeentefonds 2024'!E82/'Verdeling Gemeentefonds 2024'!$BS82</f>
        <v>0</v>
      </c>
      <c r="E82" s="82">
        <f>'Verdeling Gemeentefonds 2024'!F82/'Verdeling Gemeentefonds 2024'!$BS82</f>
        <v>0</v>
      </c>
      <c r="F82" s="82">
        <f>'Verdeling Gemeentefonds 2024'!G82/'Verdeling Gemeentefonds 2024'!$BS82</f>
        <v>0</v>
      </c>
      <c r="G82" s="82">
        <f>'Verdeling Gemeentefonds 2024'!H82/'Verdeling Gemeentefonds 2024'!$BS82</f>
        <v>0</v>
      </c>
      <c r="H82" s="82">
        <f>'Verdeling Gemeentefonds 2024'!I82/'Verdeling Gemeentefonds 2024'!$BS82</f>
        <v>0</v>
      </c>
      <c r="I82" s="86">
        <f>'Verdeling Gemeentefonds 2024'!J82/'Verdeling Gemeentefonds 2024'!$BS82</f>
        <v>0.7553395331888324</v>
      </c>
      <c r="J82" s="80">
        <f>'Verdeling Gemeentefonds 2024'!N82/'Verdeling Gemeentefonds 2024'!$BS82</f>
        <v>2.09636520457438E-2</v>
      </c>
      <c r="K82" s="82">
        <f>'Verdeling Gemeentefonds 2024'!S82/'Verdeling Gemeentefonds 2024'!$BS82</f>
        <v>4.1201481792518119E-2</v>
      </c>
      <c r="L82" s="86">
        <f>'Verdeling Gemeentefonds 2024'!T82/'Verdeling Gemeentefonds 2024'!$BS82</f>
        <v>6.2165133838261909E-2</v>
      </c>
      <c r="M82" s="79">
        <f>'Verdeling Gemeentefonds 2024'!Z82/'Verdeling Gemeentefonds 2024'!$BS82</f>
        <v>5.4651325576807804E-2</v>
      </c>
      <c r="N82" s="82">
        <f>'Verdeling Gemeentefonds 2024'!AE82/'Verdeling Gemeentefonds 2024'!$BS82</f>
        <v>2.8150168665858281E-2</v>
      </c>
      <c r="O82" s="84">
        <f>'Verdeling Gemeentefonds 2024'!AF82/'Verdeling Gemeentefonds 2024'!$BS82</f>
        <v>8.2801494242666085E-2</v>
      </c>
      <c r="P82" s="89">
        <f>'Verdeling Gemeentefonds 2024'!AK82/'Verdeling Gemeentefonds 2024'!$BS82</f>
        <v>2.5128029561014365E-3</v>
      </c>
      <c r="Q82" s="92">
        <f>'Verdeling Gemeentefonds 2024'!AO82/'Verdeling Gemeentefonds 2024'!$BS82</f>
        <v>3.5316104482188007E-3</v>
      </c>
      <c r="R82" s="88">
        <f>'Verdeling Gemeentefonds 2024'!AR82/'Verdeling Gemeentefonds 2024'!$BS82</f>
        <v>1.4392425164728382E-2</v>
      </c>
      <c r="S82" s="88">
        <f>'Verdeling Gemeentefonds 2024'!AU82/'Verdeling Gemeentefonds 2024'!$BS82</f>
        <v>1.6221985153611826E-2</v>
      </c>
      <c r="T82" s="88">
        <f>'Verdeling Gemeentefonds 2024'!AX82/'Verdeling Gemeentefonds 2024'!$BS82</f>
        <v>3.7179682789944386E-2</v>
      </c>
      <c r="U82" s="88">
        <f>'Verdeling Gemeentefonds 2024'!BA82/'Verdeling Gemeentefonds 2024'!$BS82</f>
        <v>2.404368159239011E-2</v>
      </c>
      <c r="V82" s="86">
        <f>'Verdeling Gemeentefonds 2024'!BB82/'Verdeling Gemeentefonds 2024'!$BS82</f>
        <v>9.536938514889351E-2</v>
      </c>
      <c r="W82" s="79">
        <f>'Verdeling Gemeentefonds 2024'!BI82/'Verdeling Gemeentefonds 2024'!$BS82</f>
        <v>-2.6771590800369938E-4</v>
      </c>
      <c r="X82" s="87">
        <f>'Verdeling Gemeentefonds 2024'!BF82/'Verdeling Gemeentefonds 2024'!$BS82</f>
        <v>0</v>
      </c>
      <c r="Y82" s="79">
        <f>'Verdeling Gemeentefonds 2024'!BL82/'Verdeling Gemeentefonds 2024'!$BS82</f>
        <v>0</v>
      </c>
      <c r="Z82" s="87">
        <f>'Verdeling Gemeentefonds 2024'!BR82/'Verdeling Gemeentefonds 2024'!$BS82</f>
        <v>2.0793671591823526E-3</v>
      </c>
      <c r="AA82" s="96">
        <f t="shared" si="1"/>
        <v>1.000000000625934</v>
      </c>
    </row>
    <row r="83" spans="1:27" x14ac:dyDescent="0.25">
      <c r="A83" s="95" t="s">
        <v>500</v>
      </c>
      <c r="B83" s="8" t="s">
        <v>201</v>
      </c>
      <c r="C83" s="79">
        <f>'Verdeling Gemeentefonds 2024'!D83/'Verdeling Gemeentefonds 2024'!$BS83</f>
        <v>0</v>
      </c>
      <c r="D83" s="82">
        <f>'Verdeling Gemeentefonds 2024'!E83/'Verdeling Gemeentefonds 2024'!$BS83</f>
        <v>0</v>
      </c>
      <c r="E83" s="82">
        <f>'Verdeling Gemeentefonds 2024'!F83/'Verdeling Gemeentefonds 2024'!$BS83</f>
        <v>0</v>
      </c>
      <c r="F83" s="82">
        <f>'Verdeling Gemeentefonds 2024'!G83/'Verdeling Gemeentefonds 2024'!$BS83</f>
        <v>0</v>
      </c>
      <c r="G83" s="82">
        <f>'Verdeling Gemeentefonds 2024'!H83/'Verdeling Gemeentefonds 2024'!$BS83</f>
        <v>0</v>
      </c>
      <c r="H83" s="82">
        <f>'Verdeling Gemeentefonds 2024'!I83/'Verdeling Gemeentefonds 2024'!$BS83</f>
        <v>0</v>
      </c>
      <c r="I83" s="86">
        <f>'Verdeling Gemeentefonds 2024'!J83/'Verdeling Gemeentefonds 2024'!$BS83</f>
        <v>0</v>
      </c>
      <c r="J83" s="80">
        <f>'Verdeling Gemeentefonds 2024'!N83/'Verdeling Gemeentefonds 2024'!$BS83</f>
        <v>3.5808530418278577E-2</v>
      </c>
      <c r="K83" s="82">
        <f>'Verdeling Gemeentefonds 2024'!S83/'Verdeling Gemeentefonds 2024'!$BS83</f>
        <v>5.4467857198487415E-2</v>
      </c>
      <c r="L83" s="86">
        <f>'Verdeling Gemeentefonds 2024'!T83/'Verdeling Gemeentefonds 2024'!$BS83</f>
        <v>9.0276387616765985E-2</v>
      </c>
      <c r="M83" s="79">
        <f>'Verdeling Gemeentefonds 2024'!Z83/'Verdeling Gemeentefonds 2024'!$BS83</f>
        <v>0.29373069806759944</v>
      </c>
      <c r="N83" s="82">
        <f>'Verdeling Gemeentefonds 2024'!AE83/'Verdeling Gemeentefonds 2024'!$BS83</f>
        <v>0.23667859387484436</v>
      </c>
      <c r="O83" s="84">
        <f>'Verdeling Gemeentefonds 2024'!AF83/'Verdeling Gemeentefonds 2024'!$BS83</f>
        <v>0.53040929194244391</v>
      </c>
      <c r="P83" s="89">
        <f>'Verdeling Gemeentefonds 2024'!AK83/'Verdeling Gemeentefonds 2024'!$BS83</f>
        <v>0.11296897864902347</v>
      </c>
      <c r="Q83" s="92">
        <f>'Verdeling Gemeentefonds 2024'!AO83/'Verdeling Gemeentefonds 2024'!$BS83</f>
        <v>1.5572702051377113E-2</v>
      </c>
      <c r="R83" s="88">
        <f>'Verdeling Gemeentefonds 2024'!AR83/'Verdeling Gemeentefonds 2024'!$BS83</f>
        <v>6.430060729530733E-2</v>
      </c>
      <c r="S83" s="88">
        <f>'Verdeling Gemeentefonds 2024'!AU83/'Verdeling Gemeentefonds 2024'!$BS83</f>
        <v>7.280835410416571E-2</v>
      </c>
      <c r="T83" s="88">
        <f>'Verdeling Gemeentefonds 2024'!AX83/'Verdeling Gemeentefonds 2024'!$BS83</f>
        <v>8.6826733189397848E-2</v>
      </c>
      <c r="U83" s="88">
        <f>'Verdeling Gemeentefonds 2024'!BA83/'Verdeling Gemeentefonds 2024'!$BS83</f>
        <v>2.501244185830067E-2</v>
      </c>
      <c r="V83" s="86">
        <f>'Verdeling Gemeentefonds 2024'!BB83/'Verdeling Gemeentefonds 2024'!$BS83</f>
        <v>0.26452083849854863</v>
      </c>
      <c r="W83" s="79">
        <f>'Verdeling Gemeentefonds 2024'!BI83/'Verdeling Gemeentefonds 2024'!$BS83</f>
        <v>-2.5483206582340828E-4</v>
      </c>
      <c r="X83" s="87">
        <f>'Verdeling Gemeentefonds 2024'!BF83/'Verdeling Gemeentefonds 2024'!$BS83</f>
        <v>0</v>
      </c>
      <c r="Y83" s="79">
        <f>'Verdeling Gemeentefonds 2024'!BL83/'Verdeling Gemeentefonds 2024'!$BS83</f>
        <v>0</v>
      </c>
      <c r="Z83" s="87">
        <f>'Verdeling Gemeentefonds 2024'!BR83/'Verdeling Gemeentefonds 2024'!$BS83</f>
        <v>2.0793672241400454E-3</v>
      </c>
      <c r="AA83" s="96">
        <f t="shared" si="1"/>
        <v>1.0000000318650986</v>
      </c>
    </row>
    <row r="84" spans="1:27" x14ac:dyDescent="0.25">
      <c r="A84" s="95" t="s">
        <v>558</v>
      </c>
      <c r="B84" s="8" t="s">
        <v>261</v>
      </c>
      <c r="C84" s="79">
        <f>'Verdeling Gemeentefonds 2024'!D84/'Verdeling Gemeentefonds 2024'!$BS84</f>
        <v>0</v>
      </c>
      <c r="D84" s="82">
        <f>'Verdeling Gemeentefonds 2024'!E84/'Verdeling Gemeentefonds 2024'!$BS84</f>
        <v>0</v>
      </c>
      <c r="E84" s="82">
        <f>'Verdeling Gemeentefonds 2024'!F84/'Verdeling Gemeentefonds 2024'!$BS84</f>
        <v>0</v>
      </c>
      <c r="F84" s="82">
        <f>'Verdeling Gemeentefonds 2024'!G84/'Verdeling Gemeentefonds 2024'!$BS84</f>
        <v>0</v>
      </c>
      <c r="G84" s="82">
        <f>'Verdeling Gemeentefonds 2024'!H84/'Verdeling Gemeentefonds 2024'!$BS84</f>
        <v>0</v>
      </c>
      <c r="H84" s="82">
        <f>'Verdeling Gemeentefonds 2024'!I84/'Verdeling Gemeentefonds 2024'!$BS84</f>
        <v>0</v>
      </c>
      <c r="I84" s="86">
        <f>'Verdeling Gemeentefonds 2024'!J84/'Verdeling Gemeentefonds 2024'!$BS84</f>
        <v>0</v>
      </c>
      <c r="J84" s="80">
        <f>'Verdeling Gemeentefonds 2024'!N84/'Verdeling Gemeentefonds 2024'!$BS84</f>
        <v>2.6953839893393661E-2</v>
      </c>
      <c r="K84" s="82">
        <f>'Verdeling Gemeentefonds 2024'!S84/'Verdeling Gemeentefonds 2024'!$BS84</f>
        <v>1.98958462247994E-3</v>
      </c>
      <c r="L84" s="86">
        <f>'Verdeling Gemeentefonds 2024'!T84/'Verdeling Gemeentefonds 2024'!$BS84</f>
        <v>2.8943424515873603E-2</v>
      </c>
      <c r="M84" s="79">
        <f>'Verdeling Gemeentefonds 2024'!Z84/'Verdeling Gemeentefonds 2024'!$BS84</f>
        <v>0.23833076413521168</v>
      </c>
      <c r="N84" s="82">
        <f>'Verdeling Gemeentefonds 2024'!AE84/'Verdeling Gemeentefonds 2024'!$BS84</f>
        <v>0.2714597545086429</v>
      </c>
      <c r="O84" s="84">
        <f>'Verdeling Gemeentefonds 2024'!AF84/'Verdeling Gemeentefonds 2024'!$BS84</f>
        <v>0.5097905186438545</v>
      </c>
      <c r="P84" s="89">
        <f>'Verdeling Gemeentefonds 2024'!AK84/'Verdeling Gemeentefonds 2024'!$BS84</f>
        <v>0.33065260916063133</v>
      </c>
      <c r="Q84" s="92">
        <f>'Verdeling Gemeentefonds 2024'!AO84/'Verdeling Gemeentefonds 2024'!$BS84</f>
        <v>1.1626294053504474E-2</v>
      </c>
      <c r="R84" s="88">
        <f>'Verdeling Gemeentefonds 2024'!AR84/'Verdeling Gemeentefonds 2024'!$BS84</f>
        <v>2.4922129180594062E-2</v>
      </c>
      <c r="S84" s="88">
        <f>'Verdeling Gemeentefonds 2024'!AU84/'Verdeling Gemeentefonds 2024'!$BS84</f>
        <v>4.6473398541866592E-2</v>
      </c>
      <c r="T84" s="88">
        <f>'Verdeling Gemeentefonds 2024'!AX84/'Verdeling Gemeentefonds 2024'!$BS84</f>
        <v>1.3367258865660092E-2</v>
      </c>
      <c r="U84" s="88">
        <f>'Verdeling Gemeentefonds 2024'!BA84/'Verdeling Gemeentefonds 2024'!$BS84</f>
        <v>3.2446649608472877E-2</v>
      </c>
      <c r="V84" s="86">
        <f>'Verdeling Gemeentefonds 2024'!BB84/'Verdeling Gemeentefonds 2024'!$BS84</f>
        <v>0.12883573025009809</v>
      </c>
      <c r="W84" s="79">
        <f>'Verdeling Gemeentefonds 2024'!BI84/'Verdeling Gemeentefonds 2024'!$BS84</f>
        <v>-3.0161012191130642E-4</v>
      </c>
      <c r="X84" s="87">
        <f>'Verdeling Gemeentefonds 2024'!BF84/'Verdeling Gemeentefonds 2024'!$BS84</f>
        <v>0</v>
      </c>
      <c r="Y84" s="79">
        <f>'Verdeling Gemeentefonds 2024'!BL84/'Verdeling Gemeentefonds 2024'!$BS84</f>
        <v>0</v>
      </c>
      <c r="Z84" s="87">
        <f>'Verdeling Gemeentefonds 2024'!BR84/'Verdeling Gemeentefonds 2024'!$BS84</f>
        <v>2.0793672404087159E-3</v>
      </c>
      <c r="AA84" s="96">
        <f t="shared" si="1"/>
        <v>1.000000039688955</v>
      </c>
    </row>
    <row r="85" spans="1:27" x14ac:dyDescent="0.25">
      <c r="A85" s="95" t="s">
        <v>470</v>
      </c>
      <c r="B85" s="8" t="s">
        <v>171</v>
      </c>
      <c r="C85" s="79">
        <f>'Verdeling Gemeentefonds 2024'!D85/'Verdeling Gemeentefonds 2024'!$BS85</f>
        <v>0</v>
      </c>
      <c r="D85" s="82">
        <f>'Verdeling Gemeentefonds 2024'!E85/'Verdeling Gemeentefonds 2024'!$BS85</f>
        <v>0</v>
      </c>
      <c r="E85" s="82">
        <f>'Verdeling Gemeentefonds 2024'!F85/'Verdeling Gemeentefonds 2024'!$BS85</f>
        <v>0</v>
      </c>
      <c r="F85" s="82">
        <f>'Verdeling Gemeentefonds 2024'!G85/'Verdeling Gemeentefonds 2024'!$BS85</f>
        <v>0</v>
      </c>
      <c r="G85" s="82">
        <f>'Verdeling Gemeentefonds 2024'!H85/'Verdeling Gemeentefonds 2024'!$BS85</f>
        <v>0</v>
      </c>
      <c r="H85" s="82">
        <f>'Verdeling Gemeentefonds 2024'!I85/'Verdeling Gemeentefonds 2024'!$BS85</f>
        <v>0</v>
      </c>
      <c r="I85" s="86">
        <f>'Verdeling Gemeentefonds 2024'!J85/'Verdeling Gemeentefonds 2024'!$BS85</f>
        <v>0</v>
      </c>
      <c r="J85" s="80">
        <f>'Verdeling Gemeentefonds 2024'!N85/'Verdeling Gemeentefonds 2024'!$BS85</f>
        <v>4.1934209458543509E-2</v>
      </c>
      <c r="K85" s="82">
        <f>'Verdeling Gemeentefonds 2024'!S85/'Verdeling Gemeentefonds 2024'!$BS85</f>
        <v>4.8948425154185973E-2</v>
      </c>
      <c r="L85" s="86">
        <f>'Verdeling Gemeentefonds 2024'!T85/'Verdeling Gemeentefonds 2024'!$BS85</f>
        <v>9.0882634612729482E-2</v>
      </c>
      <c r="M85" s="79">
        <f>'Verdeling Gemeentefonds 2024'!Z85/'Verdeling Gemeentefonds 2024'!$BS85</f>
        <v>0.29659835685643871</v>
      </c>
      <c r="N85" s="82">
        <f>'Verdeling Gemeentefonds 2024'!AE85/'Verdeling Gemeentefonds 2024'!$BS85</f>
        <v>0.23548146738524195</v>
      </c>
      <c r="O85" s="84">
        <f>'Verdeling Gemeentefonds 2024'!AF85/'Verdeling Gemeentefonds 2024'!$BS85</f>
        <v>0.53207982424168065</v>
      </c>
      <c r="P85" s="89">
        <f>'Verdeling Gemeentefonds 2024'!AK85/'Verdeling Gemeentefonds 2024'!$BS85</f>
        <v>0.1811862454882483</v>
      </c>
      <c r="Q85" s="92">
        <f>'Verdeling Gemeentefonds 2024'!AO85/'Verdeling Gemeentefonds 2024'!$BS85</f>
        <v>1.4516459637703037E-2</v>
      </c>
      <c r="R85" s="88">
        <f>'Verdeling Gemeentefonds 2024'!AR85/'Verdeling Gemeentefonds 2024'!$BS85</f>
        <v>3.8261625146268144E-2</v>
      </c>
      <c r="S85" s="88">
        <f>'Verdeling Gemeentefonds 2024'!AU85/'Verdeling Gemeentefonds 2024'!$BS85</f>
        <v>5.3534989019065102E-2</v>
      </c>
      <c r="T85" s="88">
        <f>'Verdeling Gemeentefonds 2024'!AX85/'Verdeling Gemeentefonds 2024'!$BS85</f>
        <v>4.2085785025368805E-2</v>
      </c>
      <c r="U85" s="88">
        <f>'Verdeling Gemeentefonds 2024'!BA85/'Verdeling Gemeentefonds 2024'!$BS85</f>
        <v>4.5676464533796673E-2</v>
      </c>
      <c r="V85" s="86">
        <f>'Verdeling Gemeentefonds 2024'!BB85/'Verdeling Gemeentefonds 2024'!$BS85</f>
        <v>0.19407532336220176</v>
      </c>
      <c r="W85" s="79">
        <f>'Verdeling Gemeentefonds 2024'!BI85/'Verdeling Gemeentefonds 2024'!$BS85</f>
        <v>-3.0338958309942063E-4</v>
      </c>
      <c r="X85" s="87">
        <f>'Verdeling Gemeentefonds 2024'!BF85/'Verdeling Gemeentefonds 2024'!$BS85</f>
        <v>0</v>
      </c>
      <c r="Y85" s="79">
        <f>'Verdeling Gemeentefonds 2024'!BL85/'Verdeling Gemeentefonds 2024'!$BS85</f>
        <v>0</v>
      </c>
      <c r="Z85" s="87">
        <f>'Verdeling Gemeentefonds 2024'!BR85/'Verdeling Gemeentefonds 2024'!$BS85</f>
        <v>2.0793671688819951E-3</v>
      </c>
      <c r="AA85" s="96">
        <f t="shared" si="1"/>
        <v>1.0000000052906428</v>
      </c>
    </row>
    <row r="86" spans="1:27" x14ac:dyDescent="0.25">
      <c r="A86" s="95" t="s">
        <v>433</v>
      </c>
      <c r="B86" s="8" t="s">
        <v>134</v>
      </c>
      <c r="C86" s="79">
        <f>'Verdeling Gemeentefonds 2024'!D86/'Verdeling Gemeentefonds 2024'!$BS86</f>
        <v>0</v>
      </c>
      <c r="D86" s="82">
        <f>'Verdeling Gemeentefonds 2024'!E86/'Verdeling Gemeentefonds 2024'!$BS86</f>
        <v>0</v>
      </c>
      <c r="E86" s="82">
        <f>'Verdeling Gemeentefonds 2024'!F86/'Verdeling Gemeentefonds 2024'!$BS86</f>
        <v>0</v>
      </c>
      <c r="F86" s="82">
        <f>'Verdeling Gemeentefonds 2024'!G86/'Verdeling Gemeentefonds 2024'!$BS86</f>
        <v>0</v>
      </c>
      <c r="G86" s="82">
        <f>'Verdeling Gemeentefonds 2024'!H86/'Verdeling Gemeentefonds 2024'!$BS86</f>
        <v>0</v>
      </c>
      <c r="H86" s="82">
        <f>'Verdeling Gemeentefonds 2024'!I86/'Verdeling Gemeentefonds 2024'!$BS86</f>
        <v>0</v>
      </c>
      <c r="I86" s="86">
        <f>'Verdeling Gemeentefonds 2024'!J86/'Verdeling Gemeentefonds 2024'!$BS86</f>
        <v>0</v>
      </c>
      <c r="J86" s="80">
        <f>'Verdeling Gemeentefonds 2024'!N86/'Verdeling Gemeentefonds 2024'!$BS86</f>
        <v>4.3646252933194213E-2</v>
      </c>
      <c r="K86" s="82">
        <f>'Verdeling Gemeentefonds 2024'!S86/'Verdeling Gemeentefonds 2024'!$BS86</f>
        <v>2.5493929465725119E-3</v>
      </c>
      <c r="L86" s="86">
        <f>'Verdeling Gemeentefonds 2024'!T86/'Verdeling Gemeentefonds 2024'!$BS86</f>
        <v>4.6195645879766725E-2</v>
      </c>
      <c r="M86" s="79">
        <f>'Verdeling Gemeentefonds 2024'!Z86/'Verdeling Gemeentefonds 2024'!$BS86</f>
        <v>0.29212482057108596</v>
      </c>
      <c r="N86" s="82">
        <f>'Verdeling Gemeentefonds 2024'!AE86/'Verdeling Gemeentefonds 2024'!$BS86</f>
        <v>0.23567150913441956</v>
      </c>
      <c r="O86" s="84">
        <f>'Verdeling Gemeentefonds 2024'!AF86/'Verdeling Gemeentefonds 2024'!$BS86</f>
        <v>0.5277963297055055</v>
      </c>
      <c r="P86" s="89">
        <f>'Verdeling Gemeentefonds 2024'!AK86/'Verdeling Gemeentefonds 2024'!$BS86</f>
        <v>0.33993741191839705</v>
      </c>
      <c r="Q86" s="92">
        <f>'Verdeling Gemeentefonds 2024'!AO86/'Verdeling Gemeentefonds 2024'!$BS86</f>
        <v>1.2680382099460525E-2</v>
      </c>
      <c r="R86" s="88">
        <f>'Verdeling Gemeentefonds 2024'!AR86/'Verdeling Gemeentefonds 2024'!$BS86</f>
        <v>1.8423723966344976E-2</v>
      </c>
      <c r="S86" s="88">
        <f>'Verdeling Gemeentefonds 2024'!AU86/'Verdeling Gemeentefonds 2024'!$BS86</f>
        <v>2.9585574952448606E-2</v>
      </c>
      <c r="T86" s="88">
        <f>'Verdeling Gemeentefonds 2024'!AX86/'Verdeling Gemeentefonds 2024'!$BS86</f>
        <v>2.2802658688142897E-2</v>
      </c>
      <c r="U86" s="88">
        <f>'Verdeling Gemeentefonds 2024'!BA86/'Verdeling Gemeentefonds 2024'!$BS86</f>
        <v>7.6723656135714135E-4</v>
      </c>
      <c r="V86" s="86">
        <f>'Verdeling Gemeentefonds 2024'!BB86/'Verdeling Gemeentefonds 2024'!$BS86</f>
        <v>8.4259576267754155E-2</v>
      </c>
      <c r="W86" s="79">
        <f>'Verdeling Gemeentefonds 2024'!BI86/'Verdeling Gemeentefonds 2024'!$BS86</f>
        <v>-2.6841866104765691E-4</v>
      </c>
      <c r="X86" s="87">
        <f>'Verdeling Gemeentefonds 2024'!BF86/'Verdeling Gemeentefonds 2024'!$BS86</f>
        <v>0</v>
      </c>
      <c r="Y86" s="79">
        <f>'Verdeling Gemeentefonds 2024'!BL86/'Verdeling Gemeentefonds 2024'!$BS86</f>
        <v>0</v>
      </c>
      <c r="Z86" s="87">
        <f>'Verdeling Gemeentefonds 2024'!BR86/'Verdeling Gemeentefonds 2024'!$BS86</f>
        <v>2.0793669750741781E-3</v>
      </c>
      <c r="AA86" s="96">
        <f t="shared" si="1"/>
        <v>0.99999991208545003</v>
      </c>
    </row>
    <row r="87" spans="1:27" x14ac:dyDescent="0.25">
      <c r="A87" s="95" t="s">
        <v>374</v>
      </c>
      <c r="B87" s="8" t="s">
        <v>75</v>
      </c>
      <c r="C87" s="79">
        <f>'Verdeling Gemeentefonds 2024'!D87/'Verdeling Gemeentefonds 2024'!$BS87</f>
        <v>0</v>
      </c>
      <c r="D87" s="82">
        <f>'Verdeling Gemeentefonds 2024'!E87/'Verdeling Gemeentefonds 2024'!$BS87</f>
        <v>0</v>
      </c>
      <c r="E87" s="82">
        <f>'Verdeling Gemeentefonds 2024'!F87/'Verdeling Gemeentefonds 2024'!$BS87</f>
        <v>0</v>
      </c>
      <c r="F87" s="82">
        <f>'Verdeling Gemeentefonds 2024'!G87/'Verdeling Gemeentefonds 2024'!$BS87</f>
        <v>0</v>
      </c>
      <c r="G87" s="82">
        <f>'Verdeling Gemeentefonds 2024'!H87/'Verdeling Gemeentefonds 2024'!$BS87</f>
        <v>0</v>
      </c>
      <c r="H87" s="82">
        <f>'Verdeling Gemeentefonds 2024'!I87/'Verdeling Gemeentefonds 2024'!$BS87</f>
        <v>0</v>
      </c>
      <c r="I87" s="86">
        <f>'Verdeling Gemeentefonds 2024'!J87/'Verdeling Gemeentefonds 2024'!$BS87</f>
        <v>0</v>
      </c>
      <c r="J87" s="80">
        <f>'Verdeling Gemeentefonds 2024'!N87/'Verdeling Gemeentefonds 2024'!$BS87</f>
        <v>4.3736103970442516E-2</v>
      </c>
      <c r="K87" s="82">
        <f>'Verdeling Gemeentefonds 2024'!S87/'Verdeling Gemeentefonds 2024'!$BS87</f>
        <v>1.539927455454391E-2</v>
      </c>
      <c r="L87" s="86">
        <f>'Verdeling Gemeentefonds 2024'!T87/'Verdeling Gemeentefonds 2024'!$BS87</f>
        <v>5.9135378524986432E-2</v>
      </c>
      <c r="M87" s="79">
        <f>'Verdeling Gemeentefonds 2024'!Z87/'Verdeling Gemeentefonds 2024'!$BS87</f>
        <v>0.29544437968022935</v>
      </c>
      <c r="N87" s="82">
        <f>'Verdeling Gemeentefonds 2024'!AE87/'Verdeling Gemeentefonds 2024'!$BS87</f>
        <v>0.24691015977292083</v>
      </c>
      <c r="O87" s="84">
        <f>'Verdeling Gemeentefonds 2024'!AF87/'Verdeling Gemeentefonds 2024'!$BS87</f>
        <v>0.54235453945315015</v>
      </c>
      <c r="P87" s="89">
        <f>'Verdeling Gemeentefonds 2024'!AK87/'Verdeling Gemeentefonds 2024'!$BS87</f>
        <v>0.28939018247909259</v>
      </c>
      <c r="Q87" s="92">
        <f>'Verdeling Gemeentefonds 2024'!AO87/'Verdeling Gemeentefonds 2024'!$BS87</f>
        <v>1.2469491449760004E-2</v>
      </c>
      <c r="R87" s="88">
        <f>'Verdeling Gemeentefonds 2024'!AR87/'Verdeling Gemeentefonds 2024'!$BS87</f>
        <v>2.5880487029622389E-2</v>
      </c>
      <c r="S87" s="88">
        <f>'Verdeling Gemeentefonds 2024'!AU87/'Verdeling Gemeentefonds 2024'!$BS87</f>
        <v>2.3462960399875266E-2</v>
      </c>
      <c r="T87" s="88">
        <f>'Verdeling Gemeentefonds 2024'!AX87/'Verdeling Gemeentefonds 2024'!$BS87</f>
        <v>3.299761884587759E-2</v>
      </c>
      <c r="U87" s="88">
        <f>'Verdeling Gemeentefonds 2024'!BA87/'Verdeling Gemeentefonds 2024'!$BS87</f>
        <v>1.2502080934836114E-2</v>
      </c>
      <c r="V87" s="86">
        <f>'Verdeling Gemeentefonds 2024'!BB87/'Verdeling Gemeentefonds 2024'!$BS87</f>
        <v>0.10731263865997136</v>
      </c>
      <c r="W87" s="79">
        <f>'Verdeling Gemeentefonds 2024'!BI87/'Verdeling Gemeentefonds 2024'!$BS87</f>
        <v>-2.7221948097952902E-4</v>
      </c>
      <c r="X87" s="87">
        <f>'Verdeling Gemeentefonds 2024'!BF87/'Verdeling Gemeentefonds 2024'!$BS87</f>
        <v>0</v>
      </c>
      <c r="Y87" s="79">
        <f>'Verdeling Gemeentefonds 2024'!BL87/'Verdeling Gemeentefonds 2024'!$BS87</f>
        <v>0</v>
      </c>
      <c r="Z87" s="87">
        <f>'Verdeling Gemeentefonds 2024'!BR87/'Verdeling Gemeentefonds 2024'!$BS87</f>
        <v>2.0793669219936837E-3</v>
      </c>
      <c r="AA87" s="96">
        <f t="shared" si="1"/>
        <v>0.99999988655821459</v>
      </c>
    </row>
    <row r="88" spans="1:27" x14ac:dyDescent="0.25">
      <c r="A88" s="95" t="s">
        <v>375</v>
      </c>
      <c r="B88" s="8" t="s">
        <v>76</v>
      </c>
      <c r="C88" s="79">
        <f>'Verdeling Gemeentefonds 2024'!D88/'Verdeling Gemeentefonds 2024'!$BS88</f>
        <v>0</v>
      </c>
      <c r="D88" s="82">
        <f>'Verdeling Gemeentefonds 2024'!E88/'Verdeling Gemeentefonds 2024'!$BS88</f>
        <v>0</v>
      </c>
      <c r="E88" s="82">
        <f>'Verdeling Gemeentefonds 2024'!F88/'Verdeling Gemeentefonds 2024'!$BS88</f>
        <v>0</v>
      </c>
      <c r="F88" s="82">
        <f>'Verdeling Gemeentefonds 2024'!G88/'Verdeling Gemeentefonds 2024'!$BS88</f>
        <v>0</v>
      </c>
      <c r="G88" s="82">
        <f>'Verdeling Gemeentefonds 2024'!H88/'Verdeling Gemeentefonds 2024'!$BS88</f>
        <v>0</v>
      </c>
      <c r="H88" s="82">
        <f>'Verdeling Gemeentefonds 2024'!I88/'Verdeling Gemeentefonds 2024'!$BS88</f>
        <v>0</v>
      </c>
      <c r="I88" s="86">
        <f>'Verdeling Gemeentefonds 2024'!J88/'Verdeling Gemeentefonds 2024'!$BS88</f>
        <v>0</v>
      </c>
      <c r="J88" s="80">
        <f>'Verdeling Gemeentefonds 2024'!N88/'Verdeling Gemeentefonds 2024'!$BS88</f>
        <v>8.049655003580948E-2</v>
      </c>
      <c r="K88" s="82">
        <f>'Verdeling Gemeentefonds 2024'!S88/'Verdeling Gemeentefonds 2024'!$BS88</f>
        <v>3.0186753625228949E-2</v>
      </c>
      <c r="L88" s="86">
        <f>'Verdeling Gemeentefonds 2024'!T88/'Verdeling Gemeentefonds 2024'!$BS88</f>
        <v>0.11068330366103843</v>
      </c>
      <c r="M88" s="79">
        <f>'Verdeling Gemeentefonds 2024'!Z88/'Verdeling Gemeentefonds 2024'!$BS88</f>
        <v>0.36876995409852442</v>
      </c>
      <c r="N88" s="82">
        <f>'Verdeling Gemeentefonds 2024'!AE88/'Verdeling Gemeentefonds 2024'!$BS88</f>
        <v>0.21240718800186154</v>
      </c>
      <c r="O88" s="84">
        <f>'Verdeling Gemeentefonds 2024'!AF88/'Verdeling Gemeentefonds 2024'!$BS88</f>
        <v>0.58117714210038585</v>
      </c>
      <c r="P88" s="89">
        <f>'Verdeling Gemeentefonds 2024'!AK88/'Verdeling Gemeentefonds 2024'!$BS88</f>
        <v>5.9487308750222574E-2</v>
      </c>
      <c r="Q88" s="92">
        <f>'Verdeling Gemeentefonds 2024'!AO88/'Verdeling Gemeentefonds 2024'!$BS88</f>
        <v>1.6672082213418121E-2</v>
      </c>
      <c r="R88" s="88">
        <f>'Verdeling Gemeentefonds 2024'!AR88/'Verdeling Gemeentefonds 2024'!$BS88</f>
        <v>3.6373264503844663E-2</v>
      </c>
      <c r="S88" s="88">
        <f>'Verdeling Gemeentefonds 2024'!AU88/'Verdeling Gemeentefonds 2024'!$BS88</f>
        <v>7.7820571957513768E-2</v>
      </c>
      <c r="T88" s="88">
        <f>'Verdeling Gemeentefonds 2024'!AX88/'Verdeling Gemeentefonds 2024'!$BS88</f>
        <v>7.6251368813898587E-2</v>
      </c>
      <c r="U88" s="88">
        <f>'Verdeling Gemeentefonds 2024'!BA88/'Verdeling Gemeentefonds 2024'!$BS88</f>
        <v>3.9681561013160394E-2</v>
      </c>
      <c r="V88" s="86">
        <f>'Verdeling Gemeentefonds 2024'!BB88/'Verdeling Gemeentefonds 2024'!$BS88</f>
        <v>0.24679884850183553</v>
      </c>
      <c r="W88" s="79">
        <f>'Verdeling Gemeentefonds 2024'!BI88/'Verdeling Gemeentefonds 2024'!$BS88</f>
        <v>-2.260194604232149E-4</v>
      </c>
      <c r="X88" s="87">
        <f>'Verdeling Gemeentefonds 2024'!BF88/'Verdeling Gemeentefonds 2024'!$BS88</f>
        <v>0</v>
      </c>
      <c r="Y88" s="79">
        <f>'Verdeling Gemeentefonds 2024'!BL88/'Verdeling Gemeentefonds 2024'!$BS88</f>
        <v>0</v>
      </c>
      <c r="Z88" s="87">
        <f>'Verdeling Gemeentefonds 2024'!BR88/'Verdeling Gemeentefonds 2024'!$BS88</f>
        <v>2.0793670551771952E-3</v>
      </c>
      <c r="AA88" s="96">
        <f t="shared" si="1"/>
        <v>0.99999995060823632</v>
      </c>
    </row>
    <row r="89" spans="1:27" x14ac:dyDescent="0.25">
      <c r="A89" s="95" t="s">
        <v>348</v>
      </c>
      <c r="B89" s="8" t="s">
        <v>49</v>
      </c>
      <c r="C89" s="79">
        <f>'Verdeling Gemeentefonds 2024'!D89/'Verdeling Gemeentefonds 2024'!$BS89</f>
        <v>0</v>
      </c>
      <c r="D89" s="82">
        <f>'Verdeling Gemeentefonds 2024'!E89/'Verdeling Gemeentefonds 2024'!$BS89</f>
        <v>0</v>
      </c>
      <c r="E89" s="82">
        <f>'Verdeling Gemeentefonds 2024'!F89/'Verdeling Gemeentefonds 2024'!$BS89</f>
        <v>0</v>
      </c>
      <c r="F89" s="82">
        <f>'Verdeling Gemeentefonds 2024'!G89/'Verdeling Gemeentefonds 2024'!$BS89</f>
        <v>0</v>
      </c>
      <c r="G89" s="82">
        <f>'Verdeling Gemeentefonds 2024'!H89/'Verdeling Gemeentefonds 2024'!$BS89</f>
        <v>0</v>
      </c>
      <c r="H89" s="82">
        <f>'Verdeling Gemeentefonds 2024'!I89/'Verdeling Gemeentefonds 2024'!$BS89</f>
        <v>0</v>
      </c>
      <c r="I89" s="86">
        <f>'Verdeling Gemeentefonds 2024'!J89/'Verdeling Gemeentefonds 2024'!$BS89</f>
        <v>0</v>
      </c>
      <c r="J89" s="80">
        <f>'Verdeling Gemeentefonds 2024'!N89/'Verdeling Gemeentefonds 2024'!$BS89</f>
        <v>9.2660022516032461E-2</v>
      </c>
      <c r="K89" s="82">
        <f>'Verdeling Gemeentefonds 2024'!S89/'Verdeling Gemeentefonds 2024'!$BS89</f>
        <v>3.0533460807702934E-3</v>
      </c>
      <c r="L89" s="86">
        <f>'Verdeling Gemeentefonds 2024'!T89/'Verdeling Gemeentefonds 2024'!$BS89</f>
        <v>9.5713368596802739E-2</v>
      </c>
      <c r="M89" s="79">
        <f>'Verdeling Gemeentefonds 2024'!Z89/'Verdeling Gemeentefonds 2024'!$BS89</f>
        <v>0.369605466781815</v>
      </c>
      <c r="N89" s="82">
        <f>'Verdeling Gemeentefonds 2024'!AE89/'Verdeling Gemeentefonds 2024'!$BS89</f>
        <v>0.21982742688916232</v>
      </c>
      <c r="O89" s="84">
        <f>'Verdeling Gemeentefonds 2024'!AF89/'Verdeling Gemeentefonds 2024'!$BS89</f>
        <v>0.58943289367097729</v>
      </c>
      <c r="P89" s="89">
        <f>'Verdeling Gemeentefonds 2024'!AK89/'Verdeling Gemeentefonds 2024'!$BS89</f>
        <v>0.13012552053272344</v>
      </c>
      <c r="Q89" s="92">
        <f>'Verdeling Gemeentefonds 2024'!AO89/'Verdeling Gemeentefonds 2024'!$BS89</f>
        <v>1.6186250309418546E-2</v>
      </c>
      <c r="R89" s="88">
        <f>'Verdeling Gemeentefonds 2024'!AR89/'Verdeling Gemeentefonds 2024'!$BS89</f>
        <v>2.4517385791984061E-2</v>
      </c>
      <c r="S89" s="88">
        <f>'Verdeling Gemeentefonds 2024'!AU89/'Verdeling Gemeentefonds 2024'!$BS89</f>
        <v>6.9273074853846969E-2</v>
      </c>
      <c r="T89" s="88">
        <f>'Verdeling Gemeentefonds 2024'!AX89/'Verdeling Gemeentefonds 2024'!$BS89</f>
        <v>4.4742029301674216E-2</v>
      </c>
      <c r="U89" s="88">
        <f>'Verdeling Gemeentefonds 2024'!BA89/'Verdeling Gemeentefonds 2024'!$BS89</f>
        <v>2.8179618873970018E-2</v>
      </c>
      <c r="V89" s="86">
        <f>'Verdeling Gemeentefonds 2024'!BB89/'Verdeling Gemeentefonds 2024'!$BS89</f>
        <v>0.18289835913089383</v>
      </c>
      <c r="W89" s="79">
        <f>'Verdeling Gemeentefonds 2024'!BI89/'Verdeling Gemeentefonds 2024'!$BS89</f>
        <v>-2.4959330261123283E-4</v>
      </c>
      <c r="X89" s="87">
        <f>'Verdeling Gemeentefonds 2024'!BF89/'Verdeling Gemeentefonds 2024'!$BS89</f>
        <v>0</v>
      </c>
      <c r="Y89" s="79">
        <f>'Verdeling Gemeentefonds 2024'!BL89/'Verdeling Gemeentefonds 2024'!$BS89</f>
        <v>0</v>
      </c>
      <c r="Z89" s="87">
        <f>'Verdeling Gemeentefonds 2024'!BR89/'Verdeling Gemeentefonds 2024'!$BS89</f>
        <v>2.079366982405489E-3</v>
      </c>
      <c r="AA89" s="96">
        <f t="shared" si="1"/>
        <v>0.9999999156111915</v>
      </c>
    </row>
    <row r="90" spans="1:27" x14ac:dyDescent="0.25">
      <c r="A90" s="95" t="s">
        <v>413</v>
      </c>
      <c r="B90" s="8" t="s">
        <v>114</v>
      </c>
      <c r="C90" s="79">
        <f>'Verdeling Gemeentefonds 2024'!D90/'Verdeling Gemeentefonds 2024'!$BS90</f>
        <v>0</v>
      </c>
      <c r="D90" s="82">
        <f>'Verdeling Gemeentefonds 2024'!E90/'Verdeling Gemeentefonds 2024'!$BS90</f>
        <v>0</v>
      </c>
      <c r="E90" s="82">
        <f>'Verdeling Gemeentefonds 2024'!F90/'Verdeling Gemeentefonds 2024'!$BS90</f>
        <v>0</v>
      </c>
      <c r="F90" s="82">
        <f>'Verdeling Gemeentefonds 2024'!G90/'Verdeling Gemeentefonds 2024'!$BS90</f>
        <v>0</v>
      </c>
      <c r="G90" s="82">
        <f>'Verdeling Gemeentefonds 2024'!H90/'Verdeling Gemeentefonds 2024'!$BS90</f>
        <v>0</v>
      </c>
      <c r="H90" s="82">
        <f>'Verdeling Gemeentefonds 2024'!I90/'Verdeling Gemeentefonds 2024'!$BS90</f>
        <v>0</v>
      </c>
      <c r="I90" s="86">
        <f>'Verdeling Gemeentefonds 2024'!J90/'Verdeling Gemeentefonds 2024'!$BS90</f>
        <v>0</v>
      </c>
      <c r="J90" s="80">
        <f>'Verdeling Gemeentefonds 2024'!N90/'Verdeling Gemeentefonds 2024'!$BS90</f>
        <v>5.7581862246386895E-2</v>
      </c>
      <c r="K90" s="82">
        <f>'Verdeling Gemeentefonds 2024'!S90/'Verdeling Gemeentefonds 2024'!$BS90</f>
        <v>0.12149973095469074</v>
      </c>
      <c r="L90" s="86">
        <f>'Verdeling Gemeentefonds 2024'!T90/'Verdeling Gemeentefonds 2024'!$BS90</f>
        <v>0.17908159320107764</v>
      </c>
      <c r="M90" s="79">
        <f>'Verdeling Gemeentefonds 2024'!Z90/'Verdeling Gemeentefonds 2024'!$BS90</f>
        <v>0.30516883383910942</v>
      </c>
      <c r="N90" s="82">
        <f>'Verdeling Gemeentefonds 2024'!AE90/'Verdeling Gemeentefonds 2024'!$BS90</f>
        <v>0.25335540173957183</v>
      </c>
      <c r="O90" s="84">
        <f>'Verdeling Gemeentefonds 2024'!AF90/'Verdeling Gemeentefonds 2024'!$BS90</f>
        <v>0.55852423557868125</v>
      </c>
      <c r="P90" s="89">
        <f>'Verdeling Gemeentefonds 2024'!AK90/'Verdeling Gemeentefonds 2024'!$BS90</f>
        <v>0.13139975727716213</v>
      </c>
      <c r="Q90" s="92">
        <f>'Verdeling Gemeentefonds 2024'!AO90/'Verdeling Gemeentefonds 2024'!$BS90</f>
        <v>1.2674611277028229E-2</v>
      </c>
      <c r="R90" s="88">
        <f>'Verdeling Gemeentefonds 2024'!AR90/'Verdeling Gemeentefonds 2024'!$BS90</f>
        <v>1.9158984035320081E-2</v>
      </c>
      <c r="S90" s="88">
        <f>'Verdeling Gemeentefonds 2024'!AU90/'Verdeling Gemeentefonds 2024'!$BS90</f>
        <v>4.5200152567714182E-2</v>
      </c>
      <c r="T90" s="88">
        <f>'Verdeling Gemeentefonds 2024'!AX90/'Verdeling Gemeentefonds 2024'!$BS90</f>
        <v>3.5377486648475662E-2</v>
      </c>
      <c r="U90" s="88">
        <f>'Verdeling Gemeentefonds 2024'!BA90/'Verdeling Gemeentefonds 2024'!$BS90</f>
        <v>1.6754969527406686E-2</v>
      </c>
      <c r="V90" s="86">
        <f>'Verdeling Gemeentefonds 2024'!BB90/'Verdeling Gemeentefonds 2024'!$BS90</f>
        <v>0.12916620405594484</v>
      </c>
      <c r="W90" s="79">
        <f>'Verdeling Gemeentefonds 2024'!BI90/'Verdeling Gemeentefonds 2024'!$BS90</f>
        <v>-2.5115329307183525E-4</v>
      </c>
      <c r="X90" s="87">
        <f>'Verdeling Gemeentefonds 2024'!BF90/'Verdeling Gemeentefonds 2024'!$BS90</f>
        <v>0</v>
      </c>
      <c r="Y90" s="79">
        <f>'Verdeling Gemeentefonds 2024'!BL90/'Verdeling Gemeentefonds 2024'!$BS90</f>
        <v>0</v>
      </c>
      <c r="Z90" s="87">
        <f>'Verdeling Gemeentefonds 2024'!BR90/'Verdeling Gemeentefonds 2024'!$BS90</f>
        <v>2.0793671661690867E-3</v>
      </c>
      <c r="AA90" s="96">
        <f t="shared" si="1"/>
        <v>1.0000000039859631</v>
      </c>
    </row>
    <row r="91" spans="1:27" x14ac:dyDescent="0.25">
      <c r="A91" s="95" t="s">
        <v>501</v>
      </c>
      <c r="B91" s="8" t="s">
        <v>202</v>
      </c>
      <c r="C91" s="79">
        <f>'Verdeling Gemeentefonds 2024'!D91/'Verdeling Gemeentefonds 2024'!$BS91</f>
        <v>0</v>
      </c>
      <c r="D91" s="82">
        <f>'Verdeling Gemeentefonds 2024'!E91/'Verdeling Gemeentefonds 2024'!$BS91</f>
        <v>0</v>
      </c>
      <c r="E91" s="82">
        <f>'Verdeling Gemeentefonds 2024'!F91/'Verdeling Gemeentefonds 2024'!$BS91</f>
        <v>0</v>
      </c>
      <c r="F91" s="82">
        <f>'Verdeling Gemeentefonds 2024'!G91/'Verdeling Gemeentefonds 2024'!$BS91</f>
        <v>0</v>
      </c>
      <c r="G91" s="82">
        <f>'Verdeling Gemeentefonds 2024'!H91/'Verdeling Gemeentefonds 2024'!$BS91</f>
        <v>0</v>
      </c>
      <c r="H91" s="82">
        <f>'Verdeling Gemeentefonds 2024'!I91/'Verdeling Gemeentefonds 2024'!$BS91</f>
        <v>0</v>
      </c>
      <c r="I91" s="86">
        <f>'Verdeling Gemeentefonds 2024'!J91/'Verdeling Gemeentefonds 2024'!$BS91</f>
        <v>0</v>
      </c>
      <c r="J91" s="80">
        <f>'Verdeling Gemeentefonds 2024'!N91/'Verdeling Gemeentefonds 2024'!$BS91</f>
        <v>3.868449174155876E-2</v>
      </c>
      <c r="K91" s="82">
        <f>'Verdeling Gemeentefonds 2024'!S91/'Verdeling Gemeentefonds 2024'!$BS91</f>
        <v>4.8775816797099331E-3</v>
      </c>
      <c r="L91" s="86">
        <f>'Verdeling Gemeentefonds 2024'!T91/'Verdeling Gemeentefonds 2024'!$BS91</f>
        <v>4.3562073421268693E-2</v>
      </c>
      <c r="M91" s="79">
        <f>'Verdeling Gemeentefonds 2024'!Z91/'Verdeling Gemeentefonds 2024'!$BS91</f>
        <v>0.35118061587125349</v>
      </c>
      <c r="N91" s="82">
        <f>'Verdeling Gemeentefonds 2024'!AE91/'Verdeling Gemeentefonds 2024'!$BS91</f>
        <v>0.34660952131639877</v>
      </c>
      <c r="O91" s="84">
        <f>'Verdeling Gemeentefonds 2024'!AF91/'Verdeling Gemeentefonds 2024'!$BS91</f>
        <v>0.69779013718765226</v>
      </c>
      <c r="P91" s="89">
        <f>'Verdeling Gemeentefonds 2024'!AK91/'Verdeling Gemeentefonds 2024'!$BS91</f>
        <v>0.10018390821832832</v>
      </c>
      <c r="Q91" s="92">
        <f>'Verdeling Gemeentefonds 2024'!AO91/'Verdeling Gemeentefonds 2024'!$BS91</f>
        <v>1.6366260517142933E-2</v>
      </c>
      <c r="R91" s="88">
        <f>'Verdeling Gemeentefonds 2024'!AR91/'Verdeling Gemeentefonds 2024'!$BS91</f>
        <v>3.1238095603883031E-2</v>
      </c>
      <c r="S91" s="88">
        <f>'Verdeling Gemeentefonds 2024'!AU91/'Verdeling Gemeentefonds 2024'!$BS91</f>
        <v>4.7959666690467508E-2</v>
      </c>
      <c r="T91" s="88">
        <f>'Verdeling Gemeentefonds 2024'!AX91/'Verdeling Gemeentefonds 2024'!$BS91</f>
        <v>5.4414743690097189E-2</v>
      </c>
      <c r="U91" s="88">
        <f>'Verdeling Gemeentefonds 2024'!BA91/'Verdeling Gemeentefonds 2024'!$BS91</f>
        <v>6.6574322118837341E-3</v>
      </c>
      <c r="V91" s="86">
        <f>'Verdeling Gemeentefonds 2024'!BB91/'Verdeling Gemeentefonds 2024'!$BS91</f>
        <v>0.15663619871347439</v>
      </c>
      <c r="W91" s="79">
        <f>'Verdeling Gemeentefonds 2024'!BI91/'Verdeling Gemeentefonds 2024'!$BS91</f>
        <v>-2.5166752863609292E-4</v>
      </c>
      <c r="X91" s="87">
        <f>'Verdeling Gemeentefonds 2024'!BF91/'Verdeling Gemeentefonds 2024'!$BS91</f>
        <v>0</v>
      </c>
      <c r="Y91" s="79">
        <f>'Verdeling Gemeentefonds 2024'!BL91/'Verdeling Gemeentefonds 2024'!$BS91</f>
        <v>0</v>
      </c>
      <c r="Z91" s="87">
        <f>'Verdeling Gemeentefonds 2024'!BR91/'Verdeling Gemeentefonds 2024'!$BS91</f>
        <v>2.0793671936578688E-3</v>
      </c>
      <c r="AA91" s="96">
        <f t="shared" si="1"/>
        <v>1.0000000172057455</v>
      </c>
    </row>
    <row r="92" spans="1:27" x14ac:dyDescent="0.25">
      <c r="A92" s="95" t="s">
        <v>559</v>
      </c>
      <c r="B92" s="8" t="s">
        <v>262</v>
      </c>
      <c r="C92" s="79">
        <f>'Verdeling Gemeentefonds 2024'!D92/'Verdeling Gemeentefonds 2024'!$BS92</f>
        <v>0</v>
      </c>
      <c r="D92" s="82">
        <f>'Verdeling Gemeentefonds 2024'!E92/'Verdeling Gemeentefonds 2024'!$BS92</f>
        <v>0</v>
      </c>
      <c r="E92" s="82">
        <f>'Verdeling Gemeentefonds 2024'!F92/'Verdeling Gemeentefonds 2024'!$BS92</f>
        <v>0</v>
      </c>
      <c r="F92" s="82">
        <f>'Verdeling Gemeentefonds 2024'!G92/'Verdeling Gemeentefonds 2024'!$BS92</f>
        <v>0</v>
      </c>
      <c r="G92" s="82">
        <f>'Verdeling Gemeentefonds 2024'!H92/'Verdeling Gemeentefonds 2024'!$BS92</f>
        <v>0</v>
      </c>
      <c r="H92" s="82">
        <f>'Verdeling Gemeentefonds 2024'!I92/'Verdeling Gemeentefonds 2024'!$BS92</f>
        <v>0</v>
      </c>
      <c r="I92" s="86">
        <f>'Verdeling Gemeentefonds 2024'!J92/'Verdeling Gemeentefonds 2024'!$BS92</f>
        <v>0</v>
      </c>
      <c r="J92" s="80">
        <f>'Verdeling Gemeentefonds 2024'!N92/'Verdeling Gemeentefonds 2024'!$BS92</f>
        <v>6.243157657647231E-2</v>
      </c>
      <c r="K92" s="82">
        <f>'Verdeling Gemeentefonds 2024'!S92/'Verdeling Gemeentefonds 2024'!$BS92</f>
        <v>7.8124173774062455E-3</v>
      </c>
      <c r="L92" s="86">
        <f>'Verdeling Gemeentefonds 2024'!T92/'Verdeling Gemeentefonds 2024'!$BS92</f>
        <v>7.024399395387855E-2</v>
      </c>
      <c r="M92" s="79">
        <f>'Verdeling Gemeentefonds 2024'!Z92/'Verdeling Gemeentefonds 2024'!$BS92</f>
        <v>0.30998206147766516</v>
      </c>
      <c r="N92" s="82">
        <f>'Verdeling Gemeentefonds 2024'!AE92/'Verdeling Gemeentefonds 2024'!$BS92</f>
        <v>0.22254983434586406</v>
      </c>
      <c r="O92" s="84">
        <f>'Verdeling Gemeentefonds 2024'!AF92/'Verdeling Gemeentefonds 2024'!$BS92</f>
        <v>0.53253189582352922</v>
      </c>
      <c r="P92" s="89">
        <f>'Verdeling Gemeentefonds 2024'!AK92/'Verdeling Gemeentefonds 2024'!$BS92</f>
        <v>0.23411133385797336</v>
      </c>
      <c r="Q92" s="92">
        <f>'Verdeling Gemeentefonds 2024'!AO92/'Verdeling Gemeentefonds 2024'!$BS92</f>
        <v>1.6374223291595894E-2</v>
      </c>
      <c r="R92" s="88">
        <f>'Verdeling Gemeentefonds 2024'!AR92/'Verdeling Gemeentefonds 2024'!$BS92</f>
        <v>4.5921671481808007E-2</v>
      </c>
      <c r="S92" s="88">
        <f>'Verdeling Gemeentefonds 2024'!AU92/'Verdeling Gemeentefonds 2024'!$BS92</f>
        <v>4.9827161781721779E-2</v>
      </c>
      <c r="T92" s="88">
        <f>'Verdeling Gemeentefonds 2024'!AX92/'Verdeling Gemeentefonds 2024'!$BS92</f>
        <v>3.0610188954482413E-2</v>
      </c>
      <c r="U92" s="88">
        <f>'Verdeling Gemeentefonds 2024'!BA92/'Verdeling Gemeentefonds 2024'!$BS92</f>
        <v>1.8596048484386167E-2</v>
      </c>
      <c r="V92" s="86">
        <f>'Verdeling Gemeentefonds 2024'!BB92/'Verdeling Gemeentefonds 2024'!$BS92</f>
        <v>0.16132929399399426</v>
      </c>
      <c r="W92" s="79">
        <f>'Verdeling Gemeentefonds 2024'!BI92/'Verdeling Gemeentefonds 2024'!$BS92</f>
        <v>-2.9590857148891283E-4</v>
      </c>
      <c r="X92" s="87">
        <f>'Verdeling Gemeentefonds 2024'!BF92/'Verdeling Gemeentefonds 2024'!$BS92</f>
        <v>0</v>
      </c>
      <c r="Y92" s="79">
        <f>'Verdeling Gemeentefonds 2024'!BL92/'Verdeling Gemeentefonds 2024'!$BS92</f>
        <v>0</v>
      </c>
      <c r="Z92" s="87">
        <f>'Verdeling Gemeentefonds 2024'!BR92/'Verdeling Gemeentefonds 2024'!$BS92</f>
        <v>2.0793671083216025E-3</v>
      </c>
      <c r="AA92" s="96">
        <f t="shared" si="1"/>
        <v>0.99999997616620806</v>
      </c>
    </row>
    <row r="93" spans="1:27" x14ac:dyDescent="0.25">
      <c r="A93" s="95" t="s">
        <v>376</v>
      </c>
      <c r="B93" s="8" t="s">
        <v>77</v>
      </c>
      <c r="C93" s="79">
        <f>'Verdeling Gemeentefonds 2024'!D93/'Verdeling Gemeentefonds 2024'!$BS93</f>
        <v>0</v>
      </c>
      <c r="D93" s="82">
        <f>'Verdeling Gemeentefonds 2024'!E93/'Verdeling Gemeentefonds 2024'!$BS93</f>
        <v>0</v>
      </c>
      <c r="E93" s="82">
        <f>'Verdeling Gemeentefonds 2024'!F93/'Verdeling Gemeentefonds 2024'!$BS93</f>
        <v>0</v>
      </c>
      <c r="F93" s="82">
        <f>'Verdeling Gemeentefonds 2024'!G93/'Verdeling Gemeentefonds 2024'!$BS93</f>
        <v>0</v>
      </c>
      <c r="G93" s="82">
        <f>'Verdeling Gemeentefonds 2024'!H93/'Verdeling Gemeentefonds 2024'!$BS93</f>
        <v>0.24837150653692361</v>
      </c>
      <c r="H93" s="82">
        <f>'Verdeling Gemeentefonds 2024'!I93/'Verdeling Gemeentefonds 2024'!$BS93</f>
        <v>0</v>
      </c>
      <c r="I93" s="86">
        <f>'Verdeling Gemeentefonds 2024'!J93/'Verdeling Gemeentefonds 2024'!$BS93</f>
        <v>0.24837150653692361</v>
      </c>
      <c r="J93" s="80">
        <f>'Verdeling Gemeentefonds 2024'!N93/'Verdeling Gemeentefonds 2024'!$BS93</f>
        <v>6.1006314965888243E-2</v>
      </c>
      <c r="K93" s="82">
        <f>'Verdeling Gemeentefonds 2024'!S93/'Verdeling Gemeentefonds 2024'!$BS93</f>
        <v>7.2028191164942731E-2</v>
      </c>
      <c r="L93" s="86">
        <f>'Verdeling Gemeentefonds 2024'!T93/'Verdeling Gemeentefonds 2024'!$BS93</f>
        <v>0.13303450613083098</v>
      </c>
      <c r="M93" s="79">
        <f>'Verdeling Gemeentefonds 2024'!Z93/'Verdeling Gemeentefonds 2024'!$BS93</f>
        <v>0.25351311337912907</v>
      </c>
      <c r="N93" s="82">
        <f>'Verdeling Gemeentefonds 2024'!AE93/'Verdeling Gemeentefonds 2024'!$BS93</f>
        <v>0.14919115873652916</v>
      </c>
      <c r="O93" s="84">
        <f>'Verdeling Gemeentefonds 2024'!AF93/'Verdeling Gemeentefonds 2024'!$BS93</f>
        <v>0.40270427211565823</v>
      </c>
      <c r="P93" s="89">
        <f>'Verdeling Gemeentefonds 2024'!AK93/'Verdeling Gemeentefonds 2024'!$BS93</f>
        <v>4.1000403559271863E-2</v>
      </c>
      <c r="Q93" s="92">
        <f>'Verdeling Gemeentefonds 2024'!AO93/'Verdeling Gemeentefonds 2024'!$BS93</f>
        <v>1.057648473850311E-2</v>
      </c>
      <c r="R93" s="88">
        <f>'Verdeling Gemeentefonds 2024'!AR93/'Verdeling Gemeentefonds 2024'!$BS93</f>
        <v>2.2348543316182978E-2</v>
      </c>
      <c r="S93" s="88">
        <f>'Verdeling Gemeentefonds 2024'!AU93/'Verdeling Gemeentefonds 2024'!$BS93</f>
        <v>4.7312541442242062E-2</v>
      </c>
      <c r="T93" s="88">
        <f>'Verdeling Gemeentefonds 2024'!AX93/'Verdeling Gemeentefonds 2024'!$BS93</f>
        <v>4.2018477664811378E-2</v>
      </c>
      <c r="U93" s="88">
        <f>'Verdeling Gemeentefonds 2024'!BA93/'Verdeling Gemeentefonds 2024'!$BS93</f>
        <v>5.0877256723952227E-2</v>
      </c>
      <c r="V93" s="86">
        <f>'Verdeling Gemeentefonds 2024'!BB93/'Verdeling Gemeentefonds 2024'!$BS93</f>
        <v>0.17313330388569176</v>
      </c>
      <c r="W93" s="79">
        <f>'Verdeling Gemeentefonds 2024'!BI93/'Verdeling Gemeentefonds 2024'!$BS93</f>
        <v>-3.2333236824896633E-4</v>
      </c>
      <c r="X93" s="87">
        <f>'Verdeling Gemeentefonds 2024'!BF93/'Verdeling Gemeentefonds 2024'!$BS93</f>
        <v>0</v>
      </c>
      <c r="Y93" s="79">
        <f>'Verdeling Gemeentefonds 2024'!BL93/'Verdeling Gemeentefonds 2024'!$BS93</f>
        <v>0</v>
      </c>
      <c r="Z93" s="87">
        <f>'Verdeling Gemeentefonds 2024'!BR93/'Verdeling Gemeentefonds 2024'!$BS93</f>
        <v>2.0793672141782285E-3</v>
      </c>
      <c r="AA93" s="96">
        <f t="shared" si="1"/>
        <v>1.0000000270743057</v>
      </c>
    </row>
    <row r="94" spans="1:27" x14ac:dyDescent="0.25">
      <c r="A94" s="95" t="s">
        <v>569</v>
      </c>
      <c r="B94" s="8" t="s">
        <v>272</v>
      </c>
      <c r="C94" s="79">
        <f>'Verdeling Gemeentefonds 2024'!D94/'Verdeling Gemeentefonds 2024'!$BS94</f>
        <v>0</v>
      </c>
      <c r="D94" s="82">
        <f>'Verdeling Gemeentefonds 2024'!E94/'Verdeling Gemeentefonds 2024'!$BS94</f>
        <v>0</v>
      </c>
      <c r="E94" s="82">
        <f>'Verdeling Gemeentefonds 2024'!F94/'Verdeling Gemeentefonds 2024'!$BS94</f>
        <v>0</v>
      </c>
      <c r="F94" s="82">
        <f>'Verdeling Gemeentefonds 2024'!G94/'Verdeling Gemeentefonds 2024'!$BS94</f>
        <v>0</v>
      </c>
      <c r="G94" s="82">
        <f>'Verdeling Gemeentefonds 2024'!H94/'Verdeling Gemeentefonds 2024'!$BS94</f>
        <v>0</v>
      </c>
      <c r="H94" s="82">
        <f>'Verdeling Gemeentefonds 2024'!I94/'Verdeling Gemeentefonds 2024'!$BS94</f>
        <v>0</v>
      </c>
      <c r="I94" s="86">
        <f>'Verdeling Gemeentefonds 2024'!J94/'Verdeling Gemeentefonds 2024'!$BS94</f>
        <v>0</v>
      </c>
      <c r="J94" s="80">
        <f>'Verdeling Gemeentefonds 2024'!N94/'Verdeling Gemeentefonds 2024'!$BS94</f>
        <v>8.4975254265869105E-2</v>
      </c>
      <c r="K94" s="82">
        <f>'Verdeling Gemeentefonds 2024'!S94/'Verdeling Gemeentefonds 2024'!$BS94</f>
        <v>2.3944145821496307E-3</v>
      </c>
      <c r="L94" s="86">
        <f>'Verdeling Gemeentefonds 2024'!T94/'Verdeling Gemeentefonds 2024'!$BS94</f>
        <v>8.7369668848018736E-2</v>
      </c>
      <c r="M94" s="79">
        <f>'Verdeling Gemeentefonds 2024'!Z94/'Verdeling Gemeentefonds 2024'!$BS94</f>
        <v>0.35802438687958793</v>
      </c>
      <c r="N94" s="82">
        <f>'Verdeling Gemeentefonds 2024'!AE94/'Verdeling Gemeentefonds 2024'!$BS94</f>
        <v>0.21049796977164345</v>
      </c>
      <c r="O94" s="84">
        <f>'Verdeling Gemeentefonds 2024'!AF94/'Verdeling Gemeentefonds 2024'!$BS94</f>
        <v>0.56852235665123141</v>
      </c>
      <c r="P94" s="89">
        <f>'Verdeling Gemeentefonds 2024'!AK94/'Verdeling Gemeentefonds 2024'!$BS94</f>
        <v>0.15463206487239109</v>
      </c>
      <c r="Q94" s="92">
        <f>'Verdeling Gemeentefonds 2024'!AO94/'Verdeling Gemeentefonds 2024'!$BS94</f>
        <v>1.5366481927746535E-2</v>
      </c>
      <c r="R94" s="88">
        <f>'Verdeling Gemeentefonds 2024'!AR94/'Verdeling Gemeentefonds 2024'!$BS94</f>
        <v>4.6908717623115978E-2</v>
      </c>
      <c r="S94" s="88">
        <f>'Verdeling Gemeentefonds 2024'!AU94/'Verdeling Gemeentefonds 2024'!$BS94</f>
        <v>4.7675918525769204E-2</v>
      </c>
      <c r="T94" s="88">
        <f>'Verdeling Gemeentefonds 2024'!AX94/'Verdeling Gemeentefonds 2024'!$BS94</f>
        <v>3.9398199904322959E-2</v>
      </c>
      <c r="U94" s="88">
        <f>'Verdeling Gemeentefonds 2024'!BA94/'Verdeling Gemeentefonds 2024'!$BS94</f>
        <v>3.8358931258594665E-2</v>
      </c>
      <c r="V94" s="86">
        <f>'Verdeling Gemeentefonds 2024'!BB94/'Verdeling Gemeentefonds 2024'!$BS94</f>
        <v>0.18770824923954935</v>
      </c>
      <c r="W94" s="79">
        <f>'Verdeling Gemeentefonds 2024'!BI94/'Verdeling Gemeentefonds 2024'!$BS94</f>
        <v>-3.1181663674927827E-4</v>
      </c>
      <c r="X94" s="87">
        <f>'Verdeling Gemeentefonds 2024'!BF94/'Verdeling Gemeentefonds 2024'!$BS94</f>
        <v>0</v>
      </c>
      <c r="Y94" s="79">
        <f>'Verdeling Gemeentefonds 2024'!BL94/'Verdeling Gemeentefonds 2024'!$BS94</f>
        <v>0</v>
      </c>
      <c r="Z94" s="87">
        <f>'Verdeling Gemeentefonds 2024'!BR94/'Verdeling Gemeentefonds 2024'!$BS94</f>
        <v>2.0793669289495323E-3</v>
      </c>
      <c r="AA94" s="96">
        <f t="shared" si="1"/>
        <v>0.99999988990339084</v>
      </c>
    </row>
    <row r="95" spans="1:27" x14ac:dyDescent="0.25">
      <c r="A95" s="95" t="s">
        <v>511</v>
      </c>
      <c r="B95" s="8" t="s">
        <v>212</v>
      </c>
      <c r="C95" s="79">
        <f>'Verdeling Gemeentefonds 2024'!D95/'Verdeling Gemeentefonds 2024'!$BS95</f>
        <v>0</v>
      </c>
      <c r="D95" s="82">
        <f>'Verdeling Gemeentefonds 2024'!E95/'Verdeling Gemeentefonds 2024'!$BS95</f>
        <v>0</v>
      </c>
      <c r="E95" s="82">
        <f>'Verdeling Gemeentefonds 2024'!F95/'Verdeling Gemeentefonds 2024'!$BS95</f>
        <v>0</v>
      </c>
      <c r="F95" s="82">
        <f>'Verdeling Gemeentefonds 2024'!G95/'Verdeling Gemeentefonds 2024'!$BS95</f>
        <v>0</v>
      </c>
      <c r="G95" s="82">
        <f>'Verdeling Gemeentefonds 2024'!H95/'Verdeling Gemeentefonds 2024'!$BS95</f>
        <v>0</v>
      </c>
      <c r="H95" s="82">
        <f>'Verdeling Gemeentefonds 2024'!I95/'Verdeling Gemeentefonds 2024'!$BS95</f>
        <v>0</v>
      </c>
      <c r="I95" s="86">
        <f>'Verdeling Gemeentefonds 2024'!J95/'Verdeling Gemeentefonds 2024'!$BS95</f>
        <v>0</v>
      </c>
      <c r="J95" s="80">
        <f>'Verdeling Gemeentefonds 2024'!N95/'Verdeling Gemeentefonds 2024'!$BS95</f>
        <v>4.1652702987791765E-2</v>
      </c>
      <c r="K95" s="82">
        <f>'Verdeling Gemeentefonds 2024'!S95/'Verdeling Gemeentefonds 2024'!$BS95</f>
        <v>3.8060667543557053E-2</v>
      </c>
      <c r="L95" s="86">
        <f>'Verdeling Gemeentefonds 2024'!T95/'Verdeling Gemeentefonds 2024'!$BS95</f>
        <v>7.9713370531348818E-2</v>
      </c>
      <c r="M95" s="79">
        <f>'Verdeling Gemeentefonds 2024'!Z95/'Verdeling Gemeentefonds 2024'!$BS95</f>
        <v>0.32955450400391412</v>
      </c>
      <c r="N95" s="82">
        <f>'Verdeling Gemeentefonds 2024'!AE95/'Verdeling Gemeentefonds 2024'!$BS95</f>
        <v>0.26542647223360316</v>
      </c>
      <c r="O95" s="84">
        <f>'Verdeling Gemeentefonds 2024'!AF95/'Verdeling Gemeentefonds 2024'!$BS95</f>
        <v>0.59498097623751733</v>
      </c>
      <c r="P95" s="89">
        <f>'Verdeling Gemeentefonds 2024'!AK95/'Verdeling Gemeentefonds 2024'!$BS95</f>
        <v>7.3237030327043151E-2</v>
      </c>
      <c r="Q95" s="92">
        <f>'Verdeling Gemeentefonds 2024'!AO95/'Verdeling Gemeentefonds 2024'!$BS95</f>
        <v>1.594059038228288E-2</v>
      </c>
      <c r="R95" s="88">
        <f>'Verdeling Gemeentefonds 2024'!AR95/'Verdeling Gemeentefonds 2024'!$BS95</f>
        <v>3.5088589690627184E-2</v>
      </c>
      <c r="S95" s="88">
        <f>'Verdeling Gemeentefonds 2024'!AU95/'Verdeling Gemeentefonds 2024'!$BS95</f>
        <v>8.0834932401141965E-2</v>
      </c>
      <c r="T95" s="88">
        <f>'Verdeling Gemeentefonds 2024'!AX95/'Verdeling Gemeentefonds 2024'!$BS95</f>
        <v>4.1716731175517399E-2</v>
      </c>
      <c r="U95" s="88">
        <f>'Verdeling Gemeentefonds 2024'!BA95/'Verdeling Gemeentefonds 2024'!$BS95</f>
        <v>7.6679643461997724E-2</v>
      </c>
      <c r="V95" s="86">
        <f>'Verdeling Gemeentefonds 2024'!BB95/'Verdeling Gemeentefonds 2024'!$BS95</f>
        <v>0.25026048711156718</v>
      </c>
      <c r="W95" s="79">
        <f>'Verdeling Gemeentefonds 2024'!BI95/'Verdeling Gemeentefonds 2024'!$BS95</f>
        <v>-2.7125411632989061E-4</v>
      </c>
      <c r="X95" s="87">
        <f>'Verdeling Gemeentefonds 2024'!BF95/'Verdeling Gemeentefonds 2024'!$BS95</f>
        <v>0</v>
      </c>
      <c r="Y95" s="79">
        <f>'Verdeling Gemeentefonds 2024'!BL95/'Verdeling Gemeentefonds 2024'!$BS95</f>
        <v>0</v>
      </c>
      <c r="Z95" s="87">
        <f>'Verdeling Gemeentefonds 2024'!BR95/'Verdeling Gemeentefonds 2024'!$BS95</f>
        <v>2.0793671104746064E-3</v>
      </c>
      <c r="AA95" s="96">
        <f t="shared" si="1"/>
        <v>0.99999997720162126</v>
      </c>
    </row>
    <row r="96" spans="1:27" x14ac:dyDescent="0.25">
      <c r="A96" s="95" t="s">
        <v>577</v>
      </c>
      <c r="B96" s="8" t="s">
        <v>280</v>
      </c>
      <c r="C96" s="79">
        <f>'Verdeling Gemeentefonds 2024'!D96/'Verdeling Gemeentefonds 2024'!$BS96</f>
        <v>0</v>
      </c>
      <c r="D96" s="82">
        <f>'Verdeling Gemeentefonds 2024'!E96/'Verdeling Gemeentefonds 2024'!$BS96</f>
        <v>0</v>
      </c>
      <c r="E96" s="82">
        <f>'Verdeling Gemeentefonds 2024'!F96/'Verdeling Gemeentefonds 2024'!$BS96</f>
        <v>0</v>
      </c>
      <c r="F96" s="82">
        <f>'Verdeling Gemeentefonds 2024'!G96/'Verdeling Gemeentefonds 2024'!$BS96</f>
        <v>0</v>
      </c>
      <c r="G96" s="82">
        <f>'Verdeling Gemeentefonds 2024'!H96/'Verdeling Gemeentefonds 2024'!$BS96</f>
        <v>0</v>
      </c>
      <c r="H96" s="82">
        <f>'Verdeling Gemeentefonds 2024'!I96/'Verdeling Gemeentefonds 2024'!$BS96</f>
        <v>0</v>
      </c>
      <c r="I96" s="86">
        <f>'Verdeling Gemeentefonds 2024'!J96/'Verdeling Gemeentefonds 2024'!$BS96</f>
        <v>0</v>
      </c>
      <c r="J96" s="80">
        <f>'Verdeling Gemeentefonds 2024'!N96/'Verdeling Gemeentefonds 2024'!$BS96</f>
        <v>5.0075670321859118E-2</v>
      </c>
      <c r="K96" s="82">
        <f>'Verdeling Gemeentefonds 2024'!S96/'Verdeling Gemeentefonds 2024'!$BS96</f>
        <v>1.823065652825244E-2</v>
      </c>
      <c r="L96" s="86">
        <f>'Verdeling Gemeentefonds 2024'!T96/'Verdeling Gemeentefonds 2024'!$BS96</f>
        <v>6.8306326850111551E-2</v>
      </c>
      <c r="M96" s="79">
        <f>'Verdeling Gemeentefonds 2024'!Z96/'Verdeling Gemeentefonds 2024'!$BS96</f>
        <v>0.46314304153050473</v>
      </c>
      <c r="N96" s="82">
        <f>'Verdeling Gemeentefonds 2024'!AE96/'Verdeling Gemeentefonds 2024'!$BS96</f>
        <v>0.17153748111416992</v>
      </c>
      <c r="O96" s="84">
        <f>'Verdeling Gemeentefonds 2024'!AF96/'Verdeling Gemeentefonds 2024'!$BS96</f>
        <v>0.63468052264467467</v>
      </c>
      <c r="P96" s="89">
        <f>'Verdeling Gemeentefonds 2024'!AK96/'Verdeling Gemeentefonds 2024'!$BS96</f>
        <v>0.14791825099251618</v>
      </c>
      <c r="Q96" s="92">
        <f>'Verdeling Gemeentefonds 2024'!AO96/'Verdeling Gemeentefonds 2024'!$BS96</f>
        <v>1.3800601583146464E-2</v>
      </c>
      <c r="R96" s="88">
        <f>'Verdeling Gemeentefonds 2024'!AR96/'Verdeling Gemeentefonds 2024'!$BS96</f>
        <v>3.1591668185091161E-2</v>
      </c>
      <c r="S96" s="88">
        <f>'Verdeling Gemeentefonds 2024'!AU96/'Verdeling Gemeentefonds 2024'!$BS96</f>
        <v>4.7391933252704146E-2</v>
      </c>
      <c r="T96" s="88">
        <f>'Verdeling Gemeentefonds 2024'!AX96/'Verdeling Gemeentefonds 2024'!$BS96</f>
        <v>3.0400306090517998E-2</v>
      </c>
      <c r="U96" s="88">
        <f>'Verdeling Gemeentefonds 2024'!BA96/'Verdeling Gemeentefonds 2024'!$BS96</f>
        <v>2.4131894334114317E-2</v>
      </c>
      <c r="V96" s="86">
        <f>'Verdeling Gemeentefonds 2024'!BB96/'Verdeling Gemeentefonds 2024'!$BS96</f>
        <v>0.14731640344557409</v>
      </c>
      <c r="W96" s="79">
        <f>'Verdeling Gemeentefonds 2024'!BI96/'Verdeling Gemeentefonds 2024'!$BS96</f>
        <v>-3.0094744914782866E-4</v>
      </c>
      <c r="X96" s="87">
        <f>'Verdeling Gemeentefonds 2024'!BF96/'Verdeling Gemeentefonds 2024'!$BS96</f>
        <v>0</v>
      </c>
      <c r="Y96" s="79">
        <f>'Verdeling Gemeentefonds 2024'!BL96/'Verdeling Gemeentefonds 2024'!$BS96</f>
        <v>0</v>
      </c>
      <c r="Z96" s="87">
        <f>'Verdeling Gemeentefonds 2024'!BR96/'Verdeling Gemeentefonds 2024'!$BS96</f>
        <v>2.0793669987728331E-3</v>
      </c>
      <c r="AA96" s="96">
        <f t="shared" si="1"/>
        <v>0.99999992348250144</v>
      </c>
    </row>
    <row r="97" spans="1:27" x14ac:dyDescent="0.25">
      <c r="A97" s="95" t="s">
        <v>460</v>
      </c>
      <c r="B97" s="8" t="s">
        <v>161</v>
      </c>
      <c r="C97" s="79">
        <f>'Verdeling Gemeentefonds 2024'!D97/'Verdeling Gemeentefonds 2024'!$BS97</f>
        <v>0</v>
      </c>
      <c r="D97" s="82">
        <f>'Verdeling Gemeentefonds 2024'!E97/'Verdeling Gemeentefonds 2024'!$BS97</f>
        <v>0</v>
      </c>
      <c r="E97" s="82">
        <f>'Verdeling Gemeentefonds 2024'!F97/'Verdeling Gemeentefonds 2024'!$BS97</f>
        <v>0</v>
      </c>
      <c r="F97" s="82">
        <f>'Verdeling Gemeentefonds 2024'!G97/'Verdeling Gemeentefonds 2024'!$BS97</f>
        <v>0</v>
      </c>
      <c r="G97" s="82">
        <f>'Verdeling Gemeentefonds 2024'!H97/'Verdeling Gemeentefonds 2024'!$BS97</f>
        <v>0</v>
      </c>
      <c r="H97" s="82">
        <f>'Verdeling Gemeentefonds 2024'!I97/'Verdeling Gemeentefonds 2024'!$BS97</f>
        <v>0</v>
      </c>
      <c r="I97" s="86">
        <f>'Verdeling Gemeentefonds 2024'!J97/'Verdeling Gemeentefonds 2024'!$BS97</f>
        <v>0</v>
      </c>
      <c r="J97" s="80">
        <f>'Verdeling Gemeentefonds 2024'!N97/'Verdeling Gemeentefonds 2024'!$BS97</f>
        <v>6.0598198813641875E-2</v>
      </c>
      <c r="K97" s="82">
        <f>'Verdeling Gemeentefonds 2024'!S97/'Verdeling Gemeentefonds 2024'!$BS97</f>
        <v>3.1325485180969621E-2</v>
      </c>
      <c r="L97" s="86">
        <f>'Verdeling Gemeentefonds 2024'!T97/'Verdeling Gemeentefonds 2024'!$BS97</f>
        <v>9.1923683994611496E-2</v>
      </c>
      <c r="M97" s="79">
        <f>'Verdeling Gemeentefonds 2024'!Z97/'Verdeling Gemeentefonds 2024'!$BS97</f>
        <v>0.38980546676090494</v>
      </c>
      <c r="N97" s="82">
        <f>'Verdeling Gemeentefonds 2024'!AE97/'Verdeling Gemeentefonds 2024'!$BS97</f>
        <v>0.23772494212995768</v>
      </c>
      <c r="O97" s="84">
        <f>'Verdeling Gemeentefonds 2024'!AF97/'Verdeling Gemeentefonds 2024'!$BS97</f>
        <v>0.62753040889086265</v>
      </c>
      <c r="P97" s="89">
        <f>'Verdeling Gemeentefonds 2024'!AK97/'Verdeling Gemeentefonds 2024'!$BS97</f>
        <v>3.8561537811604818E-2</v>
      </c>
      <c r="Q97" s="92">
        <f>'Verdeling Gemeentefonds 2024'!AO97/'Verdeling Gemeentefonds 2024'!$BS97</f>
        <v>1.9952971904245557E-2</v>
      </c>
      <c r="R97" s="88">
        <f>'Verdeling Gemeentefonds 2024'!AR97/'Verdeling Gemeentefonds 2024'!$BS97</f>
        <v>4.8253654023558329E-2</v>
      </c>
      <c r="S97" s="88">
        <f>'Verdeling Gemeentefonds 2024'!AU97/'Verdeling Gemeentefonds 2024'!$BS97</f>
        <v>5.9465804913174929E-2</v>
      </c>
      <c r="T97" s="88">
        <f>'Verdeling Gemeentefonds 2024'!AX97/'Verdeling Gemeentefonds 2024'!$BS97</f>
        <v>6.1222924322961683E-2</v>
      </c>
      <c r="U97" s="88">
        <f>'Verdeling Gemeentefonds 2024'!BA97/'Verdeling Gemeentefonds 2024'!$BS97</f>
        <v>5.1274673208325502E-2</v>
      </c>
      <c r="V97" s="86">
        <f>'Verdeling Gemeentefonds 2024'!BB97/'Verdeling Gemeentefonds 2024'!$BS97</f>
        <v>0.24017002837226598</v>
      </c>
      <c r="W97" s="79">
        <f>'Verdeling Gemeentefonds 2024'!BI97/'Verdeling Gemeentefonds 2024'!$BS97</f>
        <v>-2.6503392788857887E-4</v>
      </c>
      <c r="X97" s="87">
        <f>'Verdeling Gemeentefonds 2024'!BF97/'Verdeling Gemeentefonds 2024'!$BS97</f>
        <v>0</v>
      </c>
      <c r="Y97" s="79">
        <f>'Verdeling Gemeentefonds 2024'!BL97/'Verdeling Gemeentefonds 2024'!$BS97</f>
        <v>0</v>
      </c>
      <c r="Z97" s="87">
        <f>'Verdeling Gemeentefonds 2024'!BR97/'Verdeling Gemeentefonds 2024'!$BS97</f>
        <v>2.0793671418349357E-3</v>
      </c>
      <c r="AA97" s="96">
        <f t="shared" si="1"/>
        <v>0.99999999228329117</v>
      </c>
    </row>
    <row r="98" spans="1:27" x14ac:dyDescent="0.25">
      <c r="A98" s="95" t="s">
        <v>560</v>
      </c>
      <c r="B98" s="8" t="s">
        <v>263</v>
      </c>
      <c r="C98" s="79">
        <f>'Verdeling Gemeentefonds 2024'!D98/'Verdeling Gemeentefonds 2024'!$BS98</f>
        <v>0</v>
      </c>
      <c r="D98" s="82">
        <f>'Verdeling Gemeentefonds 2024'!E98/'Verdeling Gemeentefonds 2024'!$BS98</f>
        <v>0.46560089993531134</v>
      </c>
      <c r="E98" s="82">
        <f>'Verdeling Gemeentefonds 2024'!F98/'Verdeling Gemeentefonds 2024'!$BS98</f>
        <v>0</v>
      </c>
      <c r="F98" s="82">
        <f>'Verdeling Gemeentefonds 2024'!G98/'Verdeling Gemeentefonds 2024'!$BS98</f>
        <v>0</v>
      </c>
      <c r="G98" s="82">
        <f>'Verdeling Gemeentefonds 2024'!H98/'Verdeling Gemeentefonds 2024'!$BS98</f>
        <v>0</v>
      </c>
      <c r="H98" s="82">
        <f>'Verdeling Gemeentefonds 2024'!I98/'Verdeling Gemeentefonds 2024'!$BS98</f>
        <v>0</v>
      </c>
      <c r="I98" s="86">
        <f>'Verdeling Gemeentefonds 2024'!J98/'Verdeling Gemeentefonds 2024'!$BS98</f>
        <v>0.46560089993531134</v>
      </c>
      <c r="J98" s="80">
        <f>'Verdeling Gemeentefonds 2024'!N98/'Verdeling Gemeentefonds 2024'!$BS98</f>
        <v>5.7143470086232356E-2</v>
      </c>
      <c r="K98" s="82">
        <f>'Verdeling Gemeentefonds 2024'!S98/'Verdeling Gemeentefonds 2024'!$BS98</f>
        <v>8.2571916649819263E-2</v>
      </c>
      <c r="L98" s="86">
        <f>'Verdeling Gemeentefonds 2024'!T98/'Verdeling Gemeentefonds 2024'!$BS98</f>
        <v>0.13971538673605163</v>
      </c>
      <c r="M98" s="79">
        <f>'Verdeling Gemeentefonds 2024'!Z98/'Verdeling Gemeentefonds 2024'!$BS98</f>
        <v>0.145167742802435</v>
      </c>
      <c r="N98" s="82">
        <f>'Verdeling Gemeentefonds 2024'!AE98/'Verdeling Gemeentefonds 2024'!$BS98</f>
        <v>7.097919742187514E-2</v>
      </c>
      <c r="O98" s="84">
        <f>'Verdeling Gemeentefonds 2024'!AF98/'Verdeling Gemeentefonds 2024'!$BS98</f>
        <v>0.21614694022431014</v>
      </c>
      <c r="P98" s="89">
        <f>'Verdeling Gemeentefonds 2024'!AK98/'Verdeling Gemeentefonds 2024'!$BS98</f>
        <v>2.8428258543580352E-2</v>
      </c>
      <c r="Q98" s="92">
        <f>'Verdeling Gemeentefonds 2024'!AO98/'Verdeling Gemeentefonds 2024'!$BS98</f>
        <v>9.1695519363561261E-3</v>
      </c>
      <c r="R98" s="88">
        <f>'Verdeling Gemeentefonds 2024'!AR98/'Verdeling Gemeentefonds 2024'!$BS98</f>
        <v>2.3736608069907753E-2</v>
      </c>
      <c r="S98" s="88">
        <f>'Verdeling Gemeentefonds 2024'!AU98/'Verdeling Gemeentefonds 2024'!$BS98</f>
        <v>3.4750925180768451E-2</v>
      </c>
      <c r="T98" s="88">
        <f>'Verdeling Gemeentefonds 2024'!AX98/'Verdeling Gemeentefonds 2024'!$BS98</f>
        <v>4.9502137651285617E-2</v>
      </c>
      <c r="U98" s="88">
        <f>'Verdeling Gemeentefonds 2024'!BA98/'Verdeling Gemeentefonds 2024'!$BS98</f>
        <v>3.1165933702789493E-2</v>
      </c>
      <c r="V98" s="86">
        <f>'Verdeling Gemeentefonds 2024'!BB98/'Verdeling Gemeentefonds 2024'!$BS98</f>
        <v>0.14832515654110745</v>
      </c>
      <c r="W98" s="79">
        <f>'Verdeling Gemeentefonds 2024'!BI98/'Verdeling Gemeentefonds 2024'!$BS98</f>
        <v>-2.9600413979607786E-4</v>
      </c>
      <c r="X98" s="87">
        <f>'Verdeling Gemeentefonds 2024'!BF98/'Verdeling Gemeentefonds 2024'!$BS98</f>
        <v>0</v>
      </c>
      <c r="Y98" s="79">
        <f>'Verdeling Gemeentefonds 2024'!BL98/'Verdeling Gemeentefonds 2024'!$BS98</f>
        <v>0</v>
      </c>
      <c r="Z98" s="87">
        <f>'Verdeling Gemeentefonds 2024'!BR98/'Verdeling Gemeentefonds 2024'!$BS98</f>
        <v>2.0793671682960671E-3</v>
      </c>
      <c r="AA98" s="96">
        <f t="shared" si="1"/>
        <v>1.0000000050088609</v>
      </c>
    </row>
    <row r="99" spans="1:27" x14ac:dyDescent="0.25">
      <c r="A99" s="95" t="s">
        <v>578</v>
      </c>
      <c r="B99" s="8" t="s">
        <v>281</v>
      </c>
      <c r="C99" s="79">
        <f>'Verdeling Gemeentefonds 2024'!D99/'Verdeling Gemeentefonds 2024'!$BS99</f>
        <v>0</v>
      </c>
      <c r="D99" s="82">
        <f>'Verdeling Gemeentefonds 2024'!E99/'Verdeling Gemeentefonds 2024'!$BS99</f>
        <v>0</v>
      </c>
      <c r="E99" s="82">
        <f>'Verdeling Gemeentefonds 2024'!F99/'Verdeling Gemeentefonds 2024'!$BS99</f>
        <v>0</v>
      </c>
      <c r="F99" s="82">
        <f>'Verdeling Gemeentefonds 2024'!G99/'Verdeling Gemeentefonds 2024'!$BS99</f>
        <v>0</v>
      </c>
      <c r="G99" s="82">
        <f>'Verdeling Gemeentefonds 2024'!H99/'Verdeling Gemeentefonds 2024'!$BS99</f>
        <v>0</v>
      </c>
      <c r="H99" s="82">
        <f>'Verdeling Gemeentefonds 2024'!I99/'Verdeling Gemeentefonds 2024'!$BS99</f>
        <v>0</v>
      </c>
      <c r="I99" s="86">
        <f>'Verdeling Gemeentefonds 2024'!J99/'Verdeling Gemeentefonds 2024'!$BS99</f>
        <v>0</v>
      </c>
      <c r="J99" s="80">
        <f>'Verdeling Gemeentefonds 2024'!N99/'Verdeling Gemeentefonds 2024'!$BS99</f>
        <v>3.010412018972736E-2</v>
      </c>
      <c r="K99" s="82">
        <f>'Verdeling Gemeentefonds 2024'!S99/'Verdeling Gemeentefonds 2024'!$BS99</f>
        <v>3.3001675219544058E-2</v>
      </c>
      <c r="L99" s="86">
        <f>'Verdeling Gemeentefonds 2024'!T99/'Verdeling Gemeentefonds 2024'!$BS99</f>
        <v>6.3105795409271415E-2</v>
      </c>
      <c r="M99" s="79">
        <f>'Verdeling Gemeentefonds 2024'!Z99/'Verdeling Gemeentefonds 2024'!$BS99</f>
        <v>0.33525732011426018</v>
      </c>
      <c r="N99" s="82">
        <f>'Verdeling Gemeentefonds 2024'!AE99/'Verdeling Gemeentefonds 2024'!$BS99</f>
        <v>0.21448800416901045</v>
      </c>
      <c r="O99" s="84">
        <f>'Verdeling Gemeentefonds 2024'!AF99/'Verdeling Gemeentefonds 2024'!$BS99</f>
        <v>0.54974532428327061</v>
      </c>
      <c r="P99" s="89">
        <f>'Verdeling Gemeentefonds 2024'!AK99/'Verdeling Gemeentefonds 2024'!$BS99</f>
        <v>0.22947048494405492</v>
      </c>
      <c r="Q99" s="92">
        <f>'Verdeling Gemeentefonds 2024'!AO99/'Verdeling Gemeentefonds 2024'!$BS99</f>
        <v>1.2631576924405946E-2</v>
      </c>
      <c r="R99" s="88">
        <f>'Verdeling Gemeentefonds 2024'!AR99/'Verdeling Gemeentefonds 2024'!$BS99</f>
        <v>4.3935985600734341E-2</v>
      </c>
      <c r="S99" s="88">
        <f>'Verdeling Gemeentefonds 2024'!AU99/'Verdeling Gemeentefonds 2024'!$BS99</f>
        <v>4.7512459194196374E-2</v>
      </c>
      <c r="T99" s="88">
        <f>'Verdeling Gemeentefonds 2024'!AX99/'Verdeling Gemeentefonds 2024'!$BS99</f>
        <v>3.6453217733620855E-2</v>
      </c>
      <c r="U99" s="88">
        <f>'Verdeling Gemeentefonds 2024'!BA99/'Verdeling Gemeentefonds 2024'!$BS99</f>
        <v>1.5369209526763605E-2</v>
      </c>
      <c r="V99" s="86">
        <f>'Verdeling Gemeentefonds 2024'!BB99/'Verdeling Gemeentefonds 2024'!$BS99</f>
        <v>0.15590244897972114</v>
      </c>
      <c r="W99" s="79">
        <f>'Verdeling Gemeentefonds 2024'!BI99/'Verdeling Gemeentefonds 2024'!$BS99</f>
        <v>-3.033616919799996E-4</v>
      </c>
      <c r="X99" s="87">
        <f>'Verdeling Gemeentefonds 2024'!BF99/'Verdeling Gemeentefonds 2024'!$BS99</f>
        <v>0</v>
      </c>
      <c r="Y99" s="79">
        <f>'Verdeling Gemeentefonds 2024'!BL99/'Verdeling Gemeentefonds 2024'!$BS99</f>
        <v>0</v>
      </c>
      <c r="Z99" s="87">
        <f>'Verdeling Gemeentefonds 2024'!BR99/'Verdeling Gemeentefonds 2024'!$BS99</f>
        <v>2.0793672809904218E-3</v>
      </c>
      <c r="AA99" s="96">
        <f t="shared" si="1"/>
        <v>1.0000000592053284</v>
      </c>
    </row>
    <row r="100" spans="1:27" x14ac:dyDescent="0.25">
      <c r="A100" s="95" t="s">
        <v>584</v>
      </c>
      <c r="B100" s="8" t="s">
        <v>287</v>
      </c>
      <c r="C100" s="79">
        <f>'Verdeling Gemeentefonds 2024'!D100/'Verdeling Gemeentefonds 2024'!$BS100</f>
        <v>0</v>
      </c>
      <c r="D100" s="82">
        <f>'Verdeling Gemeentefonds 2024'!E100/'Verdeling Gemeentefonds 2024'!$BS100</f>
        <v>0</v>
      </c>
      <c r="E100" s="82">
        <f>'Verdeling Gemeentefonds 2024'!F100/'Verdeling Gemeentefonds 2024'!$BS100</f>
        <v>0</v>
      </c>
      <c r="F100" s="82">
        <f>'Verdeling Gemeentefonds 2024'!G100/'Verdeling Gemeentefonds 2024'!$BS100</f>
        <v>0</v>
      </c>
      <c r="G100" s="82">
        <f>'Verdeling Gemeentefonds 2024'!H100/'Verdeling Gemeentefonds 2024'!$BS100</f>
        <v>0</v>
      </c>
      <c r="H100" s="82">
        <f>'Verdeling Gemeentefonds 2024'!I100/'Verdeling Gemeentefonds 2024'!$BS100</f>
        <v>0</v>
      </c>
      <c r="I100" s="86">
        <f>'Verdeling Gemeentefonds 2024'!J100/'Verdeling Gemeentefonds 2024'!$BS100</f>
        <v>0</v>
      </c>
      <c r="J100" s="80">
        <f>'Verdeling Gemeentefonds 2024'!N100/'Verdeling Gemeentefonds 2024'!$BS100</f>
        <v>2.2945192675787682E-2</v>
      </c>
      <c r="K100" s="82">
        <f>'Verdeling Gemeentefonds 2024'!S100/'Verdeling Gemeentefonds 2024'!$BS100</f>
        <v>4.2045213447367905E-3</v>
      </c>
      <c r="L100" s="86">
        <f>'Verdeling Gemeentefonds 2024'!T100/'Verdeling Gemeentefonds 2024'!$BS100</f>
        <v>2.7149714020524473E-2</v>
      </c>
      <c r="M100" s="79">
        <f>'Verdeling Gemeentefonds 2024'!Z100/'Verdeling Gemeentefonds 2024'!$BS100</f>
        <v>0.26627741047523995</v>
      </c>
      <c r="N100" s="82">
        <f>'Verdeling Gemeentefonds 2024'!AE100/'Verdeling Gemeentefonds 2024'!$BS100</f>
        <v>0.23655217992371982</v>
      </c>
      <c r="O100" s="84">
        <f>'Verdeling Gemeentefonds 2024'!AF100/'Verdeling Gemeentefonds 2024'!$BS100</f>
        <v>0.5028295903989598</v>
      </c>
      <c r="P100" s="89">
        <f>'Verdeling Gemeentefonds 2024'!AK100/'Verdeling Gemeentefonds 2024'!$BS100</f>
        <v>0.34373600938310639</v>
      </c>
      <c r="Q100" s="92">
        <f>'Verdeling Gemeentefonds 2024'!AO100/'Verdeling Gemeentefonds 2024'!$BS100</f>
        <v>1.2854574589433704E-2</v>
      </c>
      <c r="R100" s="88">
        <f>'Verdeling Gemeentefonds 2024'!AR100/'Verdeling Gemeentefonds 2024'!$BS100</f>
        <v>2.0036391351791558E-2</v>
      </c>
      <c r="S100" s="88">
        <f>'Verdeling Gemeentefonds 2024'!AU100/'Verdeling Gemeentefonds 2024'!$BS100</f>
        <v>5.515759316143979E-2</v>
      </c>
      <c r="T100" s="88">
        <f>'Verdeling Gemeentefonds 2024'!AX100/'Verdeling Gemeentefonds 2024'!$BS100</f>
        <v>1.7168277778669559E-2</v>
      </c>
      <c r="U100" s="88">
        <f>'Verdeling Gemeentefonds 2024'!BA100/'Verdeling Gemeentefonds 2024'!$BS100</f>
        <v>1.9310270271986937E-2</v>
      </c>
      <c r="V100" s="86">
        <f>'Verdeling Gemeentefonds 2024'!BB100/'Verdeling Gemeentefonds 2024'!$BS100</f>
        <v>0.12452710715332155</v>
      </c>
      <c r="W100" s="79">
        <f>'Verdeling Gemeentefonds 2024'!BI100/'Verdeling Gemeentefonds 2024'!$BS100</f>
        <v>-3.216481818493849E-4</v>
      </c>
      <c r="X100" s="87">
        <f>'Verdeling Gemeentefonds 2024'!BF100/'Verdeling Gemeentefonds 2024'!$BS100</f>
        <v>0</v>
      </c>
      <c r="Y100" s="79">
        <f>'Verdeling Gemeentefonds 2024'!BL100/'Verdeling Gemeentefonds 2024'!$BS100</f>
        <v>0</v>
      </c>
      <c r="Z100" s="87">
        <f>'Verdeling Gemeentefonds 2024'!BR100/'Verdeling Gemeentefonds 2024'!$BS100</f>
        <v>2.0793674494569876E-3</v>
      </c>
      <c r="AA100" s="96">
        <f t="shared" si="1"/>
        <v>1.0000001402235199</v>
      </c>
    </row>
    <row r="101" spans="1:27" x14ac:dyDescent="0.25">
      <c r="A101" s="95" t="s">
        <v>335</v>
      </c>
      <c r="B101" s="8" t="s">
        <v>36</v>
      </c>
      <c r="C101" s="79">
        <f>'Verdeling Gemeentefonds 2024'!D101/'Verdeling Gemeentefonds 2024'!$BS101</f>
        <v>0</v>
      </c>
      <c r="D101" s="82">
        <f>'Verdeling Gemeentefonds 2024'!E101/'Verdeling Gemeentefonds 2024'!$BS101</f>
        <v>0</v>
      </c>
      <c r="E101" s="82">
        <f>'Verdeling Gemeentefonds 2024'!F101/'Verdeling Gemeentefonds 2024'!$BS101</f>
        <v>0</v>
      </c>
      <c r="F101" s="82">
        <f>'Verdeling Gemeentefonds 2024'!G101/'Verdeling Gemeentefonds 2024'!$BS101</f>
        <v>0</v>
      </c>
      <c r="G101" s="82">
        <f>'Verdeling Gemeentefonds 2024'!H101/'Verdeling Gemeentefonds 2024'!$BS101</f>
        <v>0</v>
      </c>
      <c r="H101" s="82">
        <f>'Verdeling Gemeentefonds 2024'!I101/'Verdeling Gemeentefonds 2024'!$BS101</f>
        <v>0</v>
      </c>
      <c r="I101" s="86">
        <f>'Verdeling Gemeentefonds 2024'!J101/'Verdeling Gemeentefonds 2024'!$BS101</f>
        <v>0</v>
      </c>
      <c r="J101" s="80">
        <f>'Verdeling Gemeentefonds 2024'!N101/'Verdeling Gemeentefonds 2024'!$BS101</f>
        <v>5.7565032343123344E-2</v>
      </c>
      <c r="K101" s="82">
        <f>'Verdeling Gemeentefonds 2024'!S101/'Verdeling Gemeentefonds 2024'!$BS101</f>
        <v>4.8018841262104331E-2</v>
      </c>
      <c r="L101" s="86">
        <f>'Verdeling Gemeentefonds 2024'!T101/'Verdeling Gemeentefonds 2024'!$BS101</f>
        <v>0.10558387360522768</v>
      </c>
      <c r="M101" s="79">
        <f>'Verdeling Gemeentefonds 2024'!Z101/'Verdeling Gemeentefonds 2024'!$BS101</f>
        <v>0.34577932681237461</v>
      </c>
      <c r="N101" s="82">
        <f>'Verdeling Gemeentefonds 2024'!AE101/'Verdeling Gemeentefonds 2024'!$BS101</f>
        <v>0.23037428622514219</v>
      </c>
      <c r="O101" s="84">
        <f>'Verdeling Gemeentefonds 2024'!AF101/'Verdeling Gemeentefonds 2024'!$BS101</f>
        <v>0.57615361303751678</v>
      </c>
      <c r="P101" s="89">
        <f>'Verdeling Gemeentefonds 2024'!AK101/'Verdeling Gemeentefonds 2024'!$BS101</f>
        <v>0.10661197138398185</v>
      </c>
      <c r="Q101" s="92">
        <f>'Verdeling Gemeentefonds 2024'!AO101/'Verdeling Gemeentefonds 2024'!$BS101</f>
        <v>1.7596507889952727E-2</v>
      </c>
      <c r="R101" s="88">
        <f>'Verdeling Gemeentefonds 2024'!AR101/'Verdeling Gemeentefonds 2024'!$BS101</f>
        <v>3.3663188904436134E-2</v>
      </c>
      <c r="S101" s="88">
        <f>'Verdeling Gemeentefonds 2024'!AU101/'Verdeling Gemeentefonds 2024'!$BS101</f>
        <v>5.7118174909452944E-2</v>
      </c>
      <c r="T101" s="88">
        <f>'Verdeling Gemeentefonds 2024'!AX101/'Verdeling Gemeentefonds 2024'!$BS101</f>
        <v>4.2634865547045223E-2</v>
      </c>
      <c r="U101" s="88">
        <f>'Verdeling Gemeentefonds 2024'!BA101/'Verdeling Gemeentefonds 2024'!$BS101</f>
        <v>5.8786025666593238E-2</v>
      </c>
      <c r="V101" s="86">
        <f>'Verdeling Gemeentefonds 2024'!BB101/'Verdeling Gemeentefonds 2024'!$BS101</f>
        <v>0.20979876291748031</v>
      </c>
      <c r="W101" s="79">
        <f>'Verdeling Gemeentefonds 2024'!BI101/'Verdeling Gemeentefonds 2024'!$BS101</f>
        <v>-2.2762446416629346E-4</v>
      </c>
      <c r="X101" s="87">
        <f>'Verdeling Gemeentefonds 2024'!BF101/'Verdeling Gemeentefonds 2024'!$BS101</f>
        <v>0</v>
      </c>
      <c r="Y101" s="79">
        <f>'Verdeling Gemeentefonds 2024'!BL101/'Verdeling Gemeentefonds 2024'!$BS101</f>
        <v>0</v>
      </c>
      <c r="Z101" s="87">
        <f>'Verdeling Gemeentefonds 2024'!BR101/'Verdeling Gemeentefonds 2024'!$BS101</f>
        <v>2.0793670821131452E-3</v>
      </c>
      <c r="AA101" s="96">
        <f t="shared" si="1"/>
        <v>0.99999996356215348</v>
      </c>
    </row>
    <row r="102" spans="1:27" x14ac:dyDescent="0.25">
      <c r="A102" s="95" t="s">
        <v>310</v>
      </c>
      <c r="B102" s="8" t="s">
        <v>11</v>
      </c>
      <c r="C102" s="79">
        <f>'Verdeling Gemeentefonds 2024'!D102/'Verdeling Gemeentefonds 2024'!$BS102</f>
        <v>0</v>
      </c>
      <c r="D102" s="82">
        <f>'Verdeling Gemeentefonds 2024'!E102/'Verdeling Gemeentefonds 2024'!$BS102</f>
        <v>0</v>
      </c>
      <c r="E102" s="82">
        <f>'Verdeling Gemeentefonds 2024'!F102/'Verdeling Gemeentefonds 2024'!$BS102</f>
        <v>0</v>
      </c>
      <c r="F102" s="82">
        <f>'Verdeling Gemeentefonds 2024'!G102/'Verdeling Gemeentefonds 2024'!$BS102</f>
        <v>0</v>
      </c>
      <c r="G102" s="82">
        <f>'Verdeling Gemeentefonds 2024'!H102/'Verdeling Gemeentefonds 2024'!$BS102</f>
        <v>0</v>
      </c>
      <c r="H102" s="82">
        <f>'Verdeling Gemeentefonds 2024'!I102/'Verdeling Gemeentefonds 2024'!$BS102</f>
        <v>0</v>
      </c>
      <c r="I102" s="86">
        <f>'Verdeling Gemeentefonds 2024'!J102/'Verdeling Gemeentefonds 2024'!$BS102</f>
        <v>0</v>
      </c>
      <c r="J102" s="80">
        <f>'Verdeling Gemeentefonds 2024'!N102/'Verdeling Gemeentefonds 2024'!$BS102</f>
        <v>3.5417614177471302E-2</v>
      </c>
      <c r="K102" s="82">
        <f>'Verdeling Gemeentefonds 2024'!S102/'Verdeling Gemeentefonds 2024'!$BS102</f>
        <v>8.4198871104825684E-3</v>
      </c>
      <c r="L102" s="86">
        <f>'Verdeling Gemeentefonds 2024'!T102/'Verdeling Gemeentefonds 2024'!$BS102</f>
        <v>4.3837501287953863E-2</v>
      </c>
      <c r="M102" s="79">
        <f>'Verdeling Gemeentefonds 2024'!Z102/'Verdeling Gemeentefonds 2024'!$BS102</f>
        <v>0.36447877586948113</v>
      </c>
      <c r="N102" s="82">
        <f>'Verdeling Gemeentefonds 2024'!AE102/'Verdeling Gemeentefonds 2024'!$BS102</f>
        <v>0.30675130199086414</v>
      </c>
      <c r="O102" s="84">
        <f>'Verdeling Gemeentefonds 2024'!AF102/'Verdeling Gemeentefonds 2024'!$BS102</f>
        <v>0.67123007786034528</v>
      </c>
      <c r="P102" s="89">
        <f>'Verdeling Gemeentefonds 2024'!AK102/'Verdeling Gemeentefonds 2024'!$BS102</f>
        <v>9.3732098376820248E-3</v>
      </c>
      <c r="Q102" s="92">
        <f>'Verdeling Gemeentefonds 2024'!AO102/'Verdeling Gemeentefonds 2024'!$BS102</f>
        <v>1.8823953092310358E-2</v>
      </c>
      <c r="R102" s="88">
        <f>'Verdeling Gemeentefonds 2024'!AR102/'Verdeling Gemeentefonds 2024'!$BS102</f>
        <v>5.7190548818482741E-2</v>
      </c>
      <c r="S102" s="88">
        <f>'Verdeling Gemeentefonds 2024'!AU102/'Verdeling Gemeentefonds 2024'!$BS102</f>
        <v>9.7975954177518032E-2</v>
      </c>
      <c r="T102" s="88">
        <f>'Verdeling Gemeentefonds 2024'!AX102/'Verdeling Gemeentefonds 2024'!$BS102</f>
        <v>4.397443798867539E-2</v>
      </c>
      <c r="U102" s="88">
        <f>'Verdeling Gemeentefonds 2024'!BA102/'Verdeling Gemeentefonds 2024'!$BS102</f>
        <v>5.5830075192480427E-2</v>
      </c>
      <c r="V102" s="86">
        <f>'Verdeling Gemeentefonds 2024'!BB102/'Verdeling Gemeentefonds 2024'!$BS102</f>
        <v>0.27379496926946695</v>
      </c>
      <c r="W102" s="79">
        <f>'Verdeling Gemeentefonds 2024'!BI102/'Verdeling Gemeentefonds 2024'!$BS102</f>
        <v>-3.1502318161426399E-4</v>
      </c>
      <c r="X102" s="87">
        <f>'Verdeling Gemeentefonds 2024'!BF102/'Verdeling Gemeentefonds 2024'!$BS102</f>
        <v>0</v>
      </c>
      <c r="Y102" s="79">
        <f>'Verdeling Gemeentefonds 2024'!BL102/'Verdeling Gemeentefonds 2024'!$BS102</f>
        <v>0</v>
      </c>
      <c r="Z102" s="87">
        <f>'Verdeling Gemeentefonds 2024'!BR102/'Verdeling Gemeentefonds 2024'!$BS102</f>
        <v>2.0793673709010238E-3</v>
      </c>
      <c r="AA102" s="96">
        <f t="shared" si="1"/>
        <v>1.0000001024447347</v>
      </c>
    </row>
    <row r="103" spans="1:27" x14ac:dyDescent="0.25">
      <c r="A103" s="95" t="s">
        <v>414</v>
      </c>
      <c r="B103" s="8" t="s">
        <v>115</v>
      </c>
      <c r="C103" s="79">
        <f>'Verdeling Gemeentefonds 2024'!D103/'Verdeling Gemeentefonds 2024'!$BS103</f>
        <v>0</v>
      </c>
      <c r="D103" s="82">
        <f>'Verdeling Gemeentefonds 2024'!E103/'Verdeling Gemeentefonds 2024'!$BS103</f>
        <v>0</v>
      </c>
      <c r="E103" s="82">
        <f>'Verdeling Gemeentefonds 2024'!F103/'Verdeling Gemeentefonds 2024'!$BS103</f>
        <v>0</v>
      </c>
      <c r="F103" s="82">
        <f>'Verdeling Gemeentefonds 2024'!G103/'Verdeling Gemeentefonds 2024'!$BS103</f>
        <v>0</v>
      </c>
      <c r="G103" s="82">
        <f>'Verdeling Gemeentefonds 2024'!H103/'Verdeling Gemeentefonds 2024'!$BS103</f>
        <v>0</v>
      </c>
      <c r="H103" s="82">
        <f>'Verdeling Gemeentefonds 2024'!I103/'Verdeling Gemeentefonds 2024'!$BS103</f>
        <v>0</v>
      </c>
      <c r="I103" s="86">
        <f>'Verdeling Gemeentefonds 2024'!J103/'Verdeling Gemeentefonds 2024'!$BS103</f>
        <v>0</v>
      </c>
      <c r="J103" s="80">
        <f>'Verdeling Gemeentefonds 2024'!N103/'Verdeling Gemeentefonds 2024'!$BS103</f>
        <v>5.7976066253800182E-2</v>
      </c>
      <c r="K103" s="82">
        <f>'Verdeling Gemeentefonds 2024'!S103/'Verdeling Gemeentefonds 2024'!$BS103</f>
        <v>3.1950282861510073E-3</v>
      </c>
      <c r="L103" s="86">
        <f>'Verdeling Gemeentefonds 2024'!T103/'Verdeling Gemeentefonds 2024'!$BS103</f>
        <v>6.117109453995119E-2</v>
      </c>
      <c r="M103" s="79">
        <f>'Verdeling Gemeentefonds 2024'!Z103/'Verdeling Gemeentefonds 2024'!$BS103</f>
        <v>0.31249839572704891</v>
      </c>
      <c r="N103" s="82">
        <f>'Verdeling Gemeentefonds 2024'!AE103/'Verdeling Gemeentefonds 2024'!$BS103</f>
        <v>0.27332469846610374</v>
      </c>
      <c r="O103" s="84">
        <f>'Verdeling Gemeentefonds 2024'!AF103/'Verdeling Gemeentefonds 2024'!$BS103</f>
        <v>0.58582309419315259</v>
      </c>
      <c r="P103" s="89">
        <f>'Verdeling Gemeentefonds 2024'!AK103/'Verdeling Gemeentefonds 2024'!$BS103</f>
        <v>0.10491074206970365</v>
      </c>
      <c r="Q103" s="92">
        <f>'Verdeling Gemeentefonds 2024'!AO103/'Verdeling Gemeentefonds 2024'!$BS103</f>
        <v>1.4418798294780585E-2</v>
      </c>
      <c r="R103" s="88">
        <f>'Verdeling Gemeentefonds 2024'!AR103/'Verdeling Gemeentefonds 2024'!$BS103</f>
        <v>3.8298445274421208E-2</v>
      </c>
      <c r="S103" s="88">
        <f>'Verdeling Gemeentefonds 2024'!AU103/'Verdeling Gemeentefonds 2024'!$BS103</f>
        <v>4.9453988323806035E-2</v>
      </c>
      <c r="T103" s="88">
        <f>'Verdeling Gemeentefonds 2024'!AX103/'Verdeling Gemeentefonds 2024'!$BS103</f>
        <v>6.7535752036890745E-2</v>
      </c>
      <c r="U103" s="88">
        <f>'Verdeling Gemeentefonds 2024'!BA103/'Verdeling Gemeentefonds 2024'!$BS103</f>
        <v>7.6555122110204252E-2</v>
      </c>
      <c r="V103" s="86">
        <f>'Verdeling Gemeentefonds 2024'!BB103/'Verdeling Gemeentefonds 2024'!$BS103</f>
        <v>0.24626210604010285</v>
      </c>
      <c r="W103" s="79">
        <f>'Verdeling Gemeentefonds 2024'!BI103/'Verdeling Gemeentefonds 2024'!$BS103</f>
        <v>-2.4651432200378017E-4</v>
      </c>
      <c r="X103" s="87">
        <f>'Verdeling Gemeentefonds 2024'!BF103/'Verdeling Gemeentefonds 2024'!$BS103</f>
        <v>0</v>
      </c>
      <c r="Y103" s="79">
        <f>'Verdeling Gemeentefonds 2024'!BL103/'Verdeling Gemeentefonds 2024'!$BS103</f>
        <v>0</v>
      </c>
      <c r="Z103" s="87">
        <f>'Verdeling Gemeentefonds 2024'!BR103/'Verdeling Gemeentefonds 2024'!$BS103</f>
        <v>2.0793669280045023E-3</v>
      </c>
      <c r="AA103" s="96">
        <f t="shared" si="1"/>
        <v>0.99999988944891105</v>
      </c>
    </row>
    <row r="104" spans="1:27" x14ac:dyDescent="0.25">
      <c r="A104" s="95" t="s">
        <v>349</v>
      </c>
      <c r="B104" s="8" t="s">
        <v>50</v>
      </c>
      <c r="C104" s="79">
        <f>'Verdeling Gemeentefonds 2024'!D104/'Verdeling Gemeentefonds 2024'!$BS104</f>
        <v>0</v>
      </c>
      <c r="D104" s="82">
        <f>'Verdeling Gemeentefonds 2024'!E104/'Verdeling Gemeentefonds 2024'!$BS104</f>
        <v>0</v>
      </c>
      <c r="E104" s="82">
        <f>'Verdeling Gemeentefonds 2024'!F104/'Verdeling Gemeentefonds 2024'!$BS104</f>
        <v>0</v>
      </c>
      <c r="F104" s="82">
        <f>'Verdeling Gemeentefonds 2024'!G104/'Verdeling Gemeentefonds 2024'!$BS104</f>
        <v>0</v>
      </c>
      <c r="G104" s="82">
        <f>'Verdeling Gemeentefonds 2024'!H104/'Verdeling Gemeentefonds 2024'!$BS104</f>
        <v>0.23685511895322423</v>
      </c>
      <c r="H104" s="82">
        <f>'Verdeling Gemeentefonds 2024'!I104/'Verdeling Gemeentefonds 2024'!$BS104</f>
        <v>0</v>
      </c>
      <c r="I104" s="86">
        <f>'Verdeling Gemeentefonds 2024'!J104/'Verdeling Gemeentefonds 2024'!$BS104</f>
        <v>0.23685511895322423</v>
      </c>
      <c r="J104" s="80">
        <f>'Verdeling Gemeentefonds 2024'!N104/'Verdeling Gemeentefonds 2024'!$BS104</f>
        <v>7.5131528291192379E-2</v>
      </c>
      <c r="K104" s="82">
        <f>'Verdeling Gemeentefonds 2024'!S104/'Verdeling Gemeentefonds 2024'!$BS104</f>
        <v>6.329129886829396E-2</v>
      </c>
      <c r="L104" s="86">
        <f>'Verdeling Gemeentefonds 2024'!T104/'Verdeling Gemeentefonds 2024'!$BS104</f>
        <v>0.13842282715948634</v>
      </c>
      <c r="M104" s="79">
        <f>'Verdeling Gemeentefonds 2024'!Z104/'Verdeling Gemeentefonds 2024'!$BS104</f>
        <v>0.24165920145200695</v>
      </c>
      <c r="N104" s="82">
        <f>'Verdeling Gemeentefonds 2024'!AE104/'Verdeling Gemeentefonds 2024'!$BS104</f>
        <v>0.12103588013915295</v>
      </c>
      <c r="O104" s="84">
        <f>'Verdeling Gemeentefonds 2024'!AF104/'Verdeling Gemeentefonds 2024'!$BS104</f>
        <v>0.36269508159115987</v>
      </c>
      <c r="P104" s="89">
        <f>'Verdeling Gemeentefonds 2024'!AK104/'Verdeling Gemeentefonds 2024'!$BS104</f>
        <v>5.8195327207189486E-2</v>
      </c>
      <c r="Q104" s="92">
        <f>'Verdeling Gemeentefonds 2024'!AO104/'Verdeling Gemeentefonds 2024'!$BS104</f>
        <v>1.3273196904149347E-2</v>
      </c>
      <c r="R104" s="88">
        <f>'Verdeling Gemeentefonds 2024'!AR104/'Verdeling Gemeentefonds 2024'!$BS104</f>
        <v>3.3391099344133778E-2</v>
      </c>
      <c r="S104" s="88">
        <f>'Verdeling Gemeentefonds 2024'!AU104/'Verdeling Gemeentefonds 2024'!$BS104</f>
        <v>6.7314075412723898E-2</v>
      </c>
      <c r="T104" s="88">
        <f>'Verdeling Gemeentefonds 2024'!AX104/'Verdeling Gemeentefonds 2024'!$BS104</f>
        <v>3.3659336511230938E-2</v>
      </c>
      <c r="U104" s="88">
        <f>'Verdeling Gemeentefonds 2024'!BA104/'Verdeling Gemeentefonds 2024'!$BS104</f>
        <v>5.442497649113899E-2</v>
      </c>
      <c r="V104" s="86">
        <f>'Verdeling Gemeentefonds 2024'!BB104/'Verdeling Gemeentefonds 2024'!$BS104</f>
        <v>0.20206268466337696</v>
      </c>
      <c r="W104" s="79">
        <f>'Verdeling Gemeentefonds 2024'!BI104/'Verdeling Gemeentefonds 2024'!$BS104</f>
        <v>-3.1038709044232607E-4</v>
      </c>
      <c r="X104" s="87">
        <f>'Verdeling Gemeentefonds 2024'!BF104/'Verdeling Gemeentefonds 2024'!$BS104</f>
        <v>0</v>
      </c>
      <c r="Y104" s="79">
        <f>'Verdeling Gemeentefonds 2024'!BL104/'Verdeling Gemeentefonds 2024'!$BS104</f>
        <v>0</v>
      </c>
      <c r="Z104" s="87">
        <f>'Verdeling Gemeentefonds 2024'!BR104/'Verdeling Gemeentefonds 2024'!$BS104</f>
        <v>2.0793671988085811E-3</v>
      </c>
      <c r="AA104" s="96">
        <f t="shared" si="1"/>
        <v>1.0000000196828032</v>
      </c>
    </row>
    <row r="105" spans="1:27" x14ac:dyDescent="0.25">
      <c r="A105" s="95" t="s">
        <v>350</v>
      </c>
      <c r="B105" s="8" t="s">
        <v>51</v>
      </c>
      <c r="C105" s="79">
        <f>'Verdeling Gemeentefonds 2024'!D105/'Verdeling Gemeentefonds 2024'!$BS105</f>
        <v>0</v>
      </c>
      <c r="D105" s="82">
        <f>'Verdeling Gemeentefonds 2024'!E105/'Verdeling Gemeentefonds 2024'!$BS105</f>
        <v>0</v>
      </c>
      <c r="E105" s="82">
        <f>'Verdeling Gemeentefonds 2024'!F105/'Verdeling Gemeentefonds 2024'!$BS105</f>
        <v>0</v>
      </c>
      <c r="F105" s="82">
        <f>'Verdeling Gemeentefonds 2024'!G105/'Verdeling Gemeentefonds 2024'!$BS105</f>
        <v>0</v>
      </c>
      <c r="G105" s="82">
        <f>'Verdeling Gemeentefonds 2024'!H105/'Verdeling Gemeentefonds 2024'!$BS105</f>
        <v>0</v>
      </c>
      <c r="H105" s="82">
        <f>'Verdeling Gemeentefonds 2024'!I105/'Verdeling Gemeentefonds 2024'!$BS105</f>
        <v>0</v>
      </c>
      <c r="I105" s="86">
        <f>'Verdeling Gemeentefonds 2024'!J105/'Verdeling Gemeentefonds 2024'!$BS105</f>
        <v>0</v>
      </c>
      <c r="J105" s="80">
        <f>'Verdeling Gemeentefonds 2024'!N105/'Verdeling Gemeentefonds 2024'!$BS105</f>
        <v>4.8527966707065738E-2</v>
      </c>
      <c r="K105" s="82">
        <f>'Verdeling Gemeentefonds 2024'!S105/'Verdeling Gemeentefonds 2024'!$BS105</f>
        <v>6.1589997117139153E-3</v>
      </c>
      <c r="L105" s="86">
        <f>'Verdeling Gemeentefonds 2024'!T105/'Verdeling Gemeentefonds 2024'!$BS105</f>
        <v>5.4686966418779646E-2</v>
      </c>
      <c r="M105" s="79">
        <f>'Verdeling Gemeentefonds 2024'!Z105/'Verdeling Gemeentefonds 2024'!$BS105</f>
        <v>0.35442845294353759</v>
      </c>
      <c r="N105" s="82">
        <f>'Verdeling Gemeentefonds 2024'!AE105/'Verdeling Gemeentefonds 2024'!$BS105</f>
        <v>0.25226329588048202</v>
      </c>
      <c r="O105" s="84">
        <f>'Verdeling Gemeentefonds 2024'!AF105/'Verdeling Gemeentefonds 2024'!$BS105</f>
        <v>0.60669174882401955</v>
      </c>
      <c r="P105" s="89">
        <f>'Verdeling Gemeentefonds 2024'!AK105/'Verdeling Gemeentefonds 2024'!$BS105</f>
        <v>0.15022521476693718</v>
      </c>
      <c r="Q105" s="92">
        <f>'Verdeling Gemeentefonds 2024'!AO105/'Verdeling Gemeentefonds 2024'!$BS105</f>
        <v>1.6066863424678453E-2</v>
      </c>
      <c r="R105" s="88">
        <f>'Verdeling Gemeentefonds 2024'!AR105/'Verdeling Gemeentefonds 2024'!$BS105</f>
        <v>1.7979747876095544E-2</v>
      </c>
      <c r="S105" s="88">
        <f>'Verdeling Gemeentefonds 2024'!AU105/'Verdeling Gemeentefonds 2024'!$BS105</f>
        <v>6.9174677261726616E-2</v>
      </c>
      <c r="T105" s="88">
        <f>'Verdeling Gemeentefonds 2024'!AX105/'Verdeling Gemeentefonds 2024'!$BS105</f>
        <v>3.1521677172103163E-2</v>
      </c>
      <c r="U105" s="88">
        <f>'Verdeling Gemeentefonds 2024'!BA105/'Verdeling Gemeentefonds 2024'!$BS105</f>
        <v>5.186779141793163E-2</v>
      </c>
      <c r="V105" s="86">
        <f>'Verdeling Gemeentefonds 2024'!BB105/'Verdeling Gemeentefonds 2024'!$BS105</f>
        <v>0.18661075715253539</v>
      </c>
      <c r="W105" s="79">
        <f>'Verdeling Gemeentefonds 2024'!BI105/'Verdeling Gemeentefonds 2024'!$BS105</f>
        <v>-2.941089420502366E-4</v>
      </c>
      <c r="X105" s="87">
        <f>'Verdeling Gemeentefonds 2024'!BF105/'Verdeling Gemeentefonds 2024'!$BS105</f>
        <v>0</v>
      </c>
      <c r="Y105" s="79">
        <f>'Verdeling Gemeentefonds 2024'!BL105/'Verdeling Gemeentefonds 2024'!$BS105</f>
        <v>0</v>
      </c>
      <c r="Z105" s="87">
        <f>'Verdeling Gemeentefonds 2024'!BR105/'Verdeling Gemeentefonds 2024'!$BS105</f>
        <v>2.0793670440651616E-3</v>
      </c>
      <c r="AA105" s="96">
        <f t="shared" si="1"/>
        <v>0.9999999452642867</v>
      </c>
    </row>
    <row r="106" spans="1:27" x14ac:dyDescent="0.25">
      <c r="A106" s="95" t="s">
        <v>561</v>
      </c>
      <c r="B106" s="8" t="s">
        <v>264</v>
      </c>
      <c r="C106" s="79">
        <f>'Verdeling Gemeentefonds 2024'!D106/'Verdeling Gemeentefonds 2024'!$BS106</f>
        <v>0</v>
      </c>
      <c r="D106" s="82">
        <f>'Verdeling Gemeentefonds 2024'!E106/'Verdeling Gemeentefonds 2024'!$BS106</f>
        <v>0</v>
      </c>
      <c r="E106" s="82">
        <f>'Verdeling Gemeentefonds 2024'!F106/'Verdeling Gemeentefonds 2024'!$BS106</f>
        <v>0</v>
      </c>
      <c r="F106" s="82">
        <f>'Verdeling Gemeentefonds 2024'!G106/'Verdeling Gemeentefonds 2024'!$BS106</f>
        <v>0</v>
      </c>
      <c r="G106" s="82">
        <f>'Verdeling Gemeentefonds 2024'!H106/'Verdeling Gemeentefonds 2024'!$BS106</f>
        <v>0</v>
      </c>
      <c r="H106" s="82">
        <f>'Verdeling Gemeentefonds 2024'!I106/'Verdeling Gemeentefonds 2024'!$BS106</f>
        <v>0</v>
      </c>
      <c r="I106" s="86">
        <f>'Verdeling Gemeentefonds 2024'!J106/'Verdeling Gemeentefonds 2024'!$BS106</f>
        <v>0</v>
      </c>
      <c r="J106" s="80">
        <f>'Verdeling Gemeentefonds 2024'!N106/'Verdeling Gemeentefonds 2024'!$BS106</f>
        <v>5.1086065656936498E-2</v>
      </c>
      <c r="K106" s="82">
        <f>'Verdeling Gemeentefonds 2024'!S106/'Verdeling Gemeentefonds 2024'!$BS106</f>
        <v>9.8618644565576105E-2</v>
      </c>
      <c r="L106" s="86">
        <f>'Verdeling Gemeentefonds 2024'!T106/'Verdeling Gemeentefonds 2024'!$BS106</f>
        <v>0.14970471022251261</v>
      </c>
      <c r="M106" s="79">
        <f>'Verdeling Gemeentefonds 2024'!Z106/'Verdeling Gemeentefonds 2024'!$BS106</f>
        <v>0.29643677116969358</v>
      </c>
      <c r="N106" s="82">
        <f>'Verdeling Gemeentefonds 2024'!AE106/'Verdeling Gemeentefonds 2024'!$BS106</f>
        <v>0.22551571043685886</v>
      </c>
      <c r="O106" s="84">
        <f>'Verdeling Gemeentefonds 2024'!AF106/'Verdeling Gemeentefonds 2024'!$BS106</f>
        <v>0.52195248160655239</v>
      </c>
      <c r="P106" s="89">
        <f>'Verdeling Gemeentefonds 2024'!AK106/'Verdeling Gemeentefonds 2024'!$BS106</f>
        <v>0.1922778666207253</v>
      </c>
      <c r="Q106" s="92">
        <f>'Verdeling Gemeentefonds 2024'!AO106/'Verdeling Gemeentefonds 2024'!$BS106</f>
        <v>1.4324657385241385E-2</v>
      </c>
      <c r="R106" s="88">
        <f>'Verdeling Gemeentefonds 2024'!AR106/'Verdeling Gemeentefonds 2024'!$BS106</f>
        <v>2.2955058917504968E-2</v>
      </c>
      <c r="S106" s="88">
        <f>'Verdeling Gemeentefonds 2024'!AU106/'Verdeling Gemeentefonds 2024'!$BS106</f>
        <v>5.2703584195547243E-2</v>
      </c>
      <c r="T106" s="88">
        <f>'Verdeling Gemeentefonds 2024'!AX106/'Verdeling Gemeentefonds 2024'!$BS106</f>
        <v>2.793019590318702E-2</v>
      </c>
      <c r="U106" s="88">
        <f>'Verdeling Gemeentefonds 2024'!BA106/'Verdeling Gemeentefonds 2024'!$BS106</f>
        <v>1.6346560802832057E-2</v>
      </c>
      <c r="V106" s="86">
        <f>'Verdeling Gemeentefonds 2024'!BB106/'Verdeling Gemeentefonds 2024'!$BS106</f>
        <v>0.13426005720431269</v>
      </c>
      <c r="W106" s="79">
        <f>'Verdeling Gemeentefonds 2024'!BI106/'Verdeling Gemeentefonds 2024'!$BS106</f>
        <v>-2.7449175492991846E-4</v>
      </c>
      <c r="X106" s="87">
        <f>'Verdeling Gemeentefonds 2024'!BF106/'Verdeling Gemeentefonds 2024'!$BS106</f>
        <v>0</v>
      </c>
      <c r="Y106" s="79">
        <f>'Verdeling Gemeentefonds 2024'!BL106/'Verdeling Gemeentefonds 2024'!$BS106</f>
        <v>0</v>
      </c>
      <c r="Z106" s="87">
        <f>'Verdeling Gemeentefonds 2024'!BR106/'Verdeling Gemeentefonds 2024'!$BS106</f>
        <v>2.0793671392463895E-3</v>
      </c>
      <c r="AA106" s="96">
        <f t="shared" si="1"/>
        <v>0.99999999103841952</v>
      </c>
    </row>
    <row r="107" spans="1:27" x14ac:dyDescent="0.25">
      <c r="A107" s="95" t="s">
        <v>377</v>
      </c>
      <c r="B107" s="8" t="s">
        <v>78</v>
      </c>
      <c r="C107" s="79">
        <f>'Verdeling Gemeentefonds 2024'!D107/'Verdeling Gemeentefonds 2024'!$BS107</f>
        <v>0</v>
      </c>
      <c r="D107" s="82">
        <f>'Verdeling Gemeentefonds 2024'!E107/'Verdeling Gemeentefonds 2024'!$BS107</f>
        <v>0</v>
      </c>
      <c r="E107" s="82">
        <f>'Verdeling Gemeentefonds 2024'!F107/'Verdeling Gemeentefonds 2024'!$BS107</f>
        <v>0</v>
      </c>
      <c r="F107" s="82">
        <f>'Verdeling Gemeentefonds 2024'!G107/'Verdeling Gemeentefonds 2024'!$BS107</f>
        <v>0</v>
      </c>
      <c r="G107" s="82">
        <f>'Verdeling Gemeentefonds 2024'!H107/'Verdeling Gemeentefonds 2024'!$BS107</f>
        <v>0</v>
      </c>
      <c r="H107" s="82">
        <f>'Verdeling Gemeentefonds 2024'!I107/'Verdeling Gemeentefonds 2024'!$BS107</f>
        <v>0</v>
      </c>
      <c r="I107" s="86">
        <f>'Verdeling Gemeentefonds 2024'!J107/'Verdeling Gemeentefonds 2024'!$BS107</f>
        <v>0</v>
      </c>
      <c r="J107" s="80">
        <f>'Verdeling Gemeentefonds 2024'!N107/'Verdeling Gemeentefonds 2024'!$BS107</f>
        <v>3.9329397959477111E-2</v>
      </c>
      <c r="K107" s="82">
        <f>'Verdeling Gemeentefonds 2024'!S107/'Verdeling Gemeentefonds 2024'!$BS107</f>
        <v>1.3109764226255512E-2</v>
      </c>
      <c r="L107" s="86">
        <f>'Verdeling Gemeentefonds 2024'!T107/'Verdeling Gemeentefonds 2024'!$BS107</f>
        <v>5.2439162185732621E-2</v>
      </c>
      <c r="M107" s="79">
        <f>'Verdeling Gemeentefonds 2024'!Z107/'Verdeling Gemeentefonds 2024'!$BS107</f>
        <v>0.25777374413248355</v>
      </c>
      <c r="N107" s="82">
        <f>'Verdeling Gemeentefonds 2024'!AE107/'Verdeling Gemeentefonds 2024'!$BS107</f>
        <v>0.20039687238709344</v>
      </c>
      <c r="O107" s="84">
        <f>'Verdeling Gemeentefonds 2024'!AF107/'Verdeling Gemeentefonds 2024'!$BS107</f>
        <v>0.45817061651957702</v>
      </c>
      <c r="P107" s="89">
        <f>'Verdeling Gemeentefonds 2024'!AK107/'Verdeling Gemeentefonds 2024'!$BS107</f>
        <v>0.41093000675991048</v>
      </c>
      <c r="Q107" s="92">
        <f>'Verdeling Gemeentefonds 2024'!AO107/'Verdeling Gemeentefonds 2024'!$BS107</f>
        <v>8.9165284025435609E-3</v>
      </c>
      <c r="R107" s="88">
        <f>'Verdeling Gemeentefonds 2024'!AR107/'Verdeling Gemeentefonds 2024'!$BS107</f>
        <v>6.3322676921497411E-3</v>
      </c>
      <c r="S107" s="88">
        <f>'Verdeling Gemeentefonds 2024'!AU107/'Verdeling Gemeentefonds 2024'!$BS107</f>
        <v>2.6129482474012793E-2</v>
      </c>
      <c r="T107" s="88">
        <f>'Verdeling Gemeentefonds 2024'!AX107/'Verdeling Gemeentefonds 2024'!$BS107</f>
        <v>2.6333380352992767E-2</v>
      </c>
      <c r="U107" s="88">
        <f>'Verdeling Gemeentefonds 2024'!BA107/'Verdeling Gemeentefonds 2024'!$BS107</f>
        <v>8.9658208162558851E-3</v>
      </c>
      <c r="V107" s="86">
        <f>'Verdeling Gemeentefonds 2024'!BB107/'Verdeling Gemeentefonds 2024'!$BS107</f>
        <v>7.6677479737954746E-2</v>
      </c>
      <c r="W107" s="79">
        <f>'Verdeling Gemeentefonds 2024'!BI107/'Verdeling Gemeentefonds 2024'!$BS107</f>
        <v>-2.9646693863338299E-4</v>
      </c>
      <c r="X107" s="87">
        <f>'Verdeling Gemeentefonds 2024'!BF107/'Verdeling Gemeentefonds 2024'!$BS107</f>
        <v>0</v>
      </c>
      <c r="Y107" s="79">
        <f>'Verdeling Gemeentefonds 2024'!BL107/'Verdeling Gemeentefonds 2024'!$BS107</f>
        <v>0</v>
      </c>
      <c r="Z107" s="87">
        <f>'Verdeling Gemeentefonds 2024'!BR107/'Verdeling Gemeentefonds 2024'!$BS107</f>
        <v>2.0793675025714965E-3</v>
      </c>
      <c r="AA107" s="96">
        <f t="shared" si="1"/>
        <v>1.0000001657671129</v>
      </c>
    </row>
    <row r="108" spans="1:27" x14ac:dyDescent="0.25">
      <c r="A108" s="95" t="s">
        <v>351</v>
      </c>
      <c r="B108" s="8" t="s">
        <v>52</v>
      </c>
      <c r="C108" s="79">
        <f>'Verdeling Gemeentefonds 2024'!D108/'Verdeling Gemeentefonds 2024'!$BS108</f>
        <v>0</v>
      </c>
      <c r="D108" s="82">
        <f>'Verdeling Gemeentefonds 2024'!E108/'Verdeling Gemeentefonds 2024'!$BS108</f>
        <v>0</v>
      </c>
      <c r="E108" s="82">
        <f>'Verdeling Gemeentefonds 2024'!F108/'Verdeling Gemeentefonds 2024'!$BS108</f>
        <v>0</v>
      </c>
      <c r="F108" s="82">
        <f>'Verdeling Gemeentefonds 2024'!G108/'Verdeling Gemeentefonds 2024'!$BS108</f>
        <v>0</v>
      </c>
      <c r="G108" s="82">
        <f>'Verdeling Gemeentefonds 2024'!H108/'Verdeling Gemeentefonds 2024'!$BS108</f>
        <v>0</v>
      </c>
      <c r="H108" s="82">
        <f>'Verdeling Gemeentefonds 2024'!I108/'Verdeling Gemeentefonds 2024'!$BS108</f>
        <v>0</v>
      </c>
      <c r="I108" s="86">
        <f>'Verdeling Gemeentefonds 2024'!J108/'Verdeling Gemeentefonds 2024'!$BS108</f>
        <v>0</v>
      </c>
      <c r="J108" s="80">
        <f>'Verdeling Gemeentefonds 2024'!N108/'Verdeling Gemeentefonds 2024'!$BS108</f>
        <v>3.587845015329072E-2</v>
      </c>
      <c r="K108" s="82">
        <f>'Verdeling Gemeentefonds 2024'!S108/'Verdeling Gemeentefonds 2024'!$BS108</f>
        <v>3.3855627982226234E-3</v>
      </c>
      <c r="L108" s="86">
        <f>'Verdeling Gemeentefonds 2024'!T108/'Verdeling Gemeentefonds 2024'!$BS108</f>
        <v>3.9264012951513341E-2</v>
      </c>
      <c r="M108" s="79">
        <f>'Verdeling Gemeentefonds 2024'!Z108/'Verdeling Gemeentefonds 2024'!$BS108</f>
        <v>0.34487319730611321</v>
      </c>
      <c r="N108" s="82">
        <f>'Verdeling Gemeentefonds 2024'!AE108/'Verdeling Gemeentefonds 2024'!$BS108</f>
        <v>0.26164718354677152</v>
      </c>
      <c r="O108" s="84">
        <f>'Verdeling Gemeentefonds 2024'!AF108/'Verdeling Gemeentefonds 2024'!$BS108</f>
        <v>0.60652038085288484</v>
      </c>
      <c r="P108" s="89">
        <f>'Verdeling Gemeentefonds 2024'!AK108/'Verdeling Gemeentefonds 2024'!$BS108</f>
        <v>0.20937452354644182</v>
      </c>
      <c r="Q108" s="92">
        <f>'Verdeling Gemeentefonds 2024'!AO108/'Verdeling Gemeentefonds 2024'!$BS108</f>
        <v>1.60713057965302E-2</v>
      </c>
      <c r="R108" s="88">
        <f>'Verdeling Gemeentefonds 2024'!AR108/'Verdeling Gemeentefonds 2024'!$BS108</f>
        <v>1.5943070422005042E-2</v>
      </c>
      <c r="S108" s="88">
        <f>'Verdeling Gemeentefonds 2024'!AU108/'Verdeling Gemeentefonds 2024'!$BS108</f>
        <v>5.1852231483082531E-2</v>
      </c>
      <c r="T108" s="88">
        <f>'Verdeling Gemeentefonds 2024'!AX108/'Verdeling Gemeentefonds 2024'!$BS108</f>
        <v>4.6410617882813247E-2</v>
      </c>
      <c r="U108" s="88">
        <f>'Verdeling Gemeentefonds 2024'!BA108/'Verdeling Gemeentefonds 2024'!$BS108</f>
        <v>1.2747501306883032E-2</v>
      </c>
      <c r="V108" s="86">
        <f>'Verdeling Gemeentefonds 2024'!BB108/'Verdeling Gemeentefonds 2024'!$BS108</f>
        <v>0.14302472689131404</v>
      </c>
      <c r="W108" s="79">
        <f>'Verdeling Gemeentefonds 2024'!BI108/'Verdeling Gemeentefonds 2024'!$BS108</f>
        <v>-2.6306576127362112E-4</v>
      </c>
      <c r="X108" s="87">
        <f>'Verdeling Gemeentefonds 2024'!BF108/'Verdeling Gemeentefonds 2024'!$BS108</f>
        <v>0</v>
      </c>
      <c r="Y108" s="79">
        <f>'Verdeling Gemeentefonds 2024'!BL108/'Verdeling Gemeentefonds 2024'!$BS108</f>
        <v>0</v>
      </c>
      <c r="Z108" s="87">
        <f>'Verdeling Gemeentefonds 2024'!BR108/'Verdeling Gemeentefonds 2024'!$BS108</f>
        <v>2.0793670446082966E-3</v>
      </c>
      <c r="AA108" s="96">
        <f t="shared" si="1"/>
        <v>0.99999994552548876</v>
      </c>
    </row>
    <row r="109" spans="1:27" x14ac:dyDescent="0.25">
      <c r="A109" s="95" t="s">
        <v>585</v>
      </c>
      <c r="B109" s="8" t="s">
        <v>288</v>
      </c>
      <c r="C109" s="79">
        <f>'Verdeling Gemeentefonds 2024'!D109/'Verdeling Gemeentefonds 2024'!$BS109</f>
        <v>0</v>
      </c>
      <c r="D109" s="82">
        <f>'Verdeling Gemeentefonds 2024'!E109/'Verdeling Gemeentefonds 2024'!$BS109</f>
        <v>0</v>
      </c>
      <c r="E109" s="82">
        <f>'Verdeling Gemeentefonds 2024'!F109/'Verdeling Gemeentefonds 2024'!$BS109</f>
        <v>0</v>
      </c>
      <c r="F109" s="82">
        <f>'Verdeling Gemeentefonds 2024'!G109/'Verdeling Gemeentefonds 2024'!$BS109</f>
        <v>0</v>
      </c>
      <c r="G109" s="82">
        <f>'Verdeling Gemeentefonds 2024'!H109/'Verdeling Gemeentefonds 2024'!$BS109</f>
        <v>0</v>
      </c>
      <c r="H109" s="82">
        <f>'Verdeling Gemeentefonds 2024'!I109/'Verdeling Gemeentefonds 2024'!$BS109</f>
        <v>0</v>
      </c>
      <c r="I109" s="86">
        <f>'Verdeling Gemeentefonds 2024'!J109/'Verdeling Gemeentefonds 2024'!$BS109</f>
        <v>0</v>
      </c>
      <c r="J109" s="80">
        <f>'Verdeling Gemeentefonds 2024'!N109/'Verdeling Gemeentefonds 2024'!$BS109</f>
        <v>2.5842367655371287E-2</v>
      </c>
      <c r="K109" s="82">
        <f>'Verdeling Gemeentefonds 2024'!S109/'Verdeling Gemeentefonds 2024'!$BS109</f>
        <v>0</v>
      </c>
      <c r="L109" s="86">
        <f>'Verdeling Gemeentefonds 2024'!T109/'Verdeling Gemeentefonds 2024'!$BS109</f>
        <v>2.5842367655371287E-2</v>
      </c>
      <c r="M109" s="79">
        <f>'Verdeling Gemeentefonds 2024'!Z109/'Verdeling Gemeentefonds 2024'!$BS109</f>
        <v>0.15741879751692883</v>
      </c>
      <c r="N109" s="82">
        <f>'Verdeling Gemeentefonds 2024'!AE109/'Verdeling Gemeentefonds 2024'!$BS109</f>
        <v>9.099276859937902E-2</v>
      </c>
      <c r="O109" s="84">
        <f>'Verdeling Gemeentefonds 2024'!AF109/'Verdeling Gemeentefonds 2024'!$BS109</f>
        <v>0.24841156611630785</v>
      </c>
      <c r="P109" s="89">
        <f>'Verdeling Gemeentefonds 2024'!AK109/'Verdeling Gemeentefonds 2024'!$BS109</f>
        <v>0.62658247169277093</v>
      </c>
      <c r="Q109" s="92">
        <f>'Verdeling Gemeentefonds 2024'!AO109/'Verdeling Gemeentefonds 2024'!$BS109</f>
        <v>5.9125238502295467E-3</v>
      </c>
      <c r="R109" s="88">
        <f>'Verdeling Gemeentefonds 2024'!AR109/'Verdeling Gemeentefonds 2024'!$BS109</f>
        <v>0</v>
      </c>
      <c r="S109" s="88">
        <f>'Verdeling Gemeentefonds 2024'!AU109/'Verdeling Gemeentefonds 2024'!$BS109</f>
        <v>3.8688679829652281E-2</v>
      </c>
      <c r="T109" s="88">
        <f>'Verdeling Gemeentefonds 2024'!AX109/'Verdeling Gemeentefonds 2024'!$BS109</f>
        <v>0</v>
      </c>
      <c r="U109" s="88">
        <f>'Verdeling Gemeentefonds 2024'!BA109/'Verdeling Gemeentefonds 2024'!$BS109</f>
        <v>5.2840755631058091E-2</v>
      </c>
      <c r="V109" s="86">
        <f>'Verdeling Gemeentefonds 2024'!BB109/'Verdeling Gemeentefonds 2024'!$BS109</f>
        <v>9.7441959310939907E-2</v>
      </c>
      <c r="W109" s="79">
        <f>'Verdeling Gemeentefonds 2024'!BI109/'Verdeling Gemeentefonds 2024'!$BS109</f>
        <v>-3.4830594567371065E-4</v>
      </c>
      <c r="X109" s="87">
        <f>'Verdeling Gemeentefonds 2024'!BF109/'Verdeling Gemeentefonds 2024'!$BS109</f>
        <v>0</v>
      </c>
      <c r="Y109" s="79">
        <f>'Verdeling Gemeentefonds 2024'!BL109/'Verdeling Gemeentefonds 2024'!$BS109</f>
        <v>0</v>
      </c>
      <c r="Z109" s="87">
        <f>'Verdeling Gemeentefonds 2024'!BR109/'Verdeling Gemeentefonds 2024'!$BS109</f>
        <v>2.0793867988105506E-3</v>
      </c>
      <c r="AA109" s="96">
        <f t="shared" si="1"/>
        <v>1.0000094456285267</v>
      </c>
    </row>
    <row r="110" spans="1:27" x14ac:dyDescent="0.25">
      <c r="A110" s="95" t="s">
        <v>502</v>
      </c>
      <c r="B110" s="8" t="s">
        <v>203</v>
      </c>
      <c r="C110" s="79">
        <f>'Verdeling Gemeentefonds 2024'!D110/'Verdeling Gemeentefonds 2024'!$BS110</f>
        <v>0</v>
      </c>
      <c r="D110" s="82">
        <f>'Verdeling Gemeentefonds 2024'!E110/'Verdeling Gemeentefonds 2024'!$BS110</f>
        <v>0</v>
      </c>
      <c r="E110" s="82">
        <f>'Verdeling Gemeentefonds 2024'!F110/'Verdeling Gemeentefonds 2024'!$BS110</f>
        <v>0</v>
      </c>
      <c r="F110" s="82">
        <f>'Verdeling Gemeentefonds 2024'!G110/'Verdeling Gemeentefonds 2024'!$BS110</f>
        <v>0</v>
      </c>
      <c r="G110" s="82">
        <f>'Verdeling Gemeentefonds 2024'!H110/'Verdeling Gemeentefonds 2024'!$BS110</f>
        <v>0</v>
      </c>
      <c r="H110" s="82">
        <f>'Verdeling Gemeentefonds 2024'!I110/'Verdeling Gemeentefonds 2024'!$BS110</f>
        <v>0</v>
      </c>
      <c r="I110" s="86">
        <f>'Verdeling Gemeentefonds 2024'!J110/'Verdeling Gemeentefonds 2024'!$BS110</f>
        <v>0</v>
      </c>
      <c r="J110" s="80">
        <f>'Verdeling Gemeentefonds 2024'!N110/'Verdeling Gemeentefonds 2024'!$BS110</f>
        <v>3.6694079390675434E-2</v>
      </c>
      <c r="K110" s="82">
        <f>'Verdeling Gemeentefonds 2024'!S110/'Verdeling Gemeentefonds 2024'!$BS110</f>
        <v>4.8204853389936131E-2</v>
      </c>
      <c r="L110" s="86">
        <f>'Verdeling Gemeentefonds 2024'!T110/'Verdeling Gemeentefonds 2024'!$BS110</f>
        <v>8.4898932780611572E-2</v>
      </c>
      <c r="M110" s="79">
        <f>'Verdeling Gemeentefonds 2024'!Z110/'Verdeling Gemeentefonds 2024'!$BS110</f>
        <v>0.31163891327076798</v>
      </c>
      <c r="N110" s="82">
        <f>'Verdeling Gemeentefonds 2024'!AE110/'Verdeling Gemeentefonds 2024'!$BS110</f>
        <v>0.29793918955459991</v>
      </c>
      <c r="O110" s="84">
        <f>'Verdeling Gemeentefonds 2024'!AF110/'Verdeling Gemeentefonds 2024'!$BS110</f>
        <v>0.60957810282536795</v>
      </c>
      <c r="P110" s="89">
        <f>'Verdeling Gemeentefonds 2024'!AK110/'Verdeling Gemeentefonds 2024'!$BS110</f>
        <v>0.16168684645312073</v>
      </c>
      <c r="Q110" s="92">
        <f>'Verdeling Gemeentefonds 2024'!AO110/'Verdeling Gemeentefonds 2024'!$BS110</f>
        <v>1.39460090999895E-2</v>
      </c>
      <c r="R110" s="88">
        <f>'Verdeling Gemeentefonds 2024'!AR110/'Verdeling Gemeentefonds 2024'!$BS110</f>
        <v>1.4449721015402282E-2</v>
      </c>
      <c r="S110" s="88">
        <f>'Verdeling Gemeentefonds 2024'!AU110/'Verdeling Gemeentefonds 2024'!$BS110</f>
        <v>4.3695314967140401E-2</v>
      </c>
      <c r="T110" s="88">
        <f>'Verdeling Gemeentefonds 2024'!AX110/'Verdeling Gemeentefonds 2024'!$BS110</f>
        <v>3.4259820209621289E-2</v>
      </c>
      <c r="U110" s="88">
        <f>'Verdeling Gemeentefonds 2024'!BA110/'Verdeling Gemeentefonds 2024'!$BS110</f>
        <v>3.5679843837908586E-2</v>
      </c>
      <c r="V110" s="86">
        <f>'Verdeling Gemeentefonds 2024'!BB110/'Verdeling Gemeentefonds 2024'!$BS110</f>
        <v>0.14203070913006205</v>
      </c>
      <c r="W110" s="79">
        <f>'Verdeling Gemeentefonds 2024'!BI110/'Verdeling Gemeentefonds 2024'!$BS110</f>
        <v>-2.7390565180814686E-4</v>
      </c>
      <c r="X110" s="87">
        <f>'Verdeling Gemeentefonds 2024'!BF110/'Verdeling Gemeentefonds 2024'!$BS110</f>
        <v>0</v>
      </c>
      <c r="Y110" s="79">
        <f>'Verdeling Gemeentefonds 2024'!BL110/'Verdeling Gemeentefonds 2024'!$BS110</f>
        <v>0</v>
      </c>
      <c r="Z110" s="87">
        <f>'Verdeling Gemeentefonds 2024'!BR110/'Verdeling Gemeentefonds 2024'!$BS110</f>
        <v>2.079367267681864E-3</v>
      </c>
      <c r="AA110" s="96">
        <f t="shared" si="1"/>
        <v>1.0000000528050361</v>
      </c>
    </row>
    <row r="111" spans="1:27" x14ac:dyDescent="0.25">
      <c r="A111" s="95" t="s">
        <v>570</v>
      </c>
      <c r="B111" s="8" t="s">
        <v>273</v>
      </c>
      <c r="C111" s="79">
        <f>'Verdeling Gemeentefonds 2024'!D111/'Verdeling Gemeentefonds 2024'!$BS111</f>
        <v>0</v>
      </c>
      <c r="D111" s="82">
        <f>'Verdeling Gemeentefonds 2024'!E111/'Verdeling Gemeentefonds 2024'!$BS111</f>
        <v>0</v>
      </c>
      <c r="E111" s="82">
        <f>'Verdeling Gemeentefonds 2024'!F111/'Verdeling Gemeentefonds 2024'!$BS111</f>
        <v>0</v>
      </c>
      <c r="F111" s="82">
        <f>'Verdeling Gemeentefonds 2024'!G111/'Verdeling Gemeentefonds 2024'!$BS111</f>
        <v>0</v>
      </c>
      <c r="G111" s="82">
        <f>'Verdeling Gemeentefonds 2024'!H111/'Verdeling Gemeentefonds 2024'!$BS111</f>
        <v>0</v>
      </c>
      <c r="H111" s="82">
        <f>'Verdeling Gemeentefonds 2024'!I111/'Verdeling Gemeentefonds 2024'!$BS111</f>
        <v>0</v>
      </c>
      <c r="I111" s="86">
        <f>'Verdeling Gemeentefonds 2024'!J111/'Verdeling Gemeentefonds 2024'!$BS111</f>
        <v>0</v>
      </c>
      <c r="J111" s="80">
        <f>'Verdeling Gemeentefonds 2024'!N111/'Verdeling Gemeentefonds 2024'!$BS111</f>
        <v>5.6893306760960605E-2</v>
      </c>
      <c r="K111" s="82">
        <f>'Verdeling Gemeentefonds 2024'!S111/'Verdeling Gemeentefonds 2024'!$BS111</f>
        <v>7.0199101623588847E-2</v>
      </c>
      <c r="L111" s="86">
        <f>'Verdeling Gemeentefonds 2024'!T111/'Verdeling Gemeentefonds 2024'!$BS111</f>
        <v>0.12709240838454947</v>
      </c>
      <c r="M111" s="79">
        <f>'Verdeling Gemeentefonds 2024'!Z111/'Verdeling Gemeentefonds 2024'!$BS111</f>
        <v>0.36836430061492959</v>
      </c>
      <c r="N111" s="82">
        <f>'Verdeling Gemeentefonds 2024'!AE111/'Verdeling Gemeentefonds 2024'!$BS111</f>
        <v>0.2085189627250173</v>
      </c>
      <c r="O111" s="84">
        <f>'Verdeling Gemeentefonds 2024'!AF111/'Verdeling Gemeentefonds 2024'!$BS111</f>
        <v>0.57688326333994688</v>
      </c>
      <c r="P111" s="89">
        <f>'Verdeling Gemeentefonds 2024'!AK111/'Verdeling Gemeentefonds 2024'!$BS111</f>
        <v>6.2917086031494956E-2</v>
      </c>
      <c r="Q111" s="92">
        <f>'Verdeling Gemeentefonds 2024'!AO111/'Verdeling Gemeentefonds 2024'!$BS111</f>
        <v>1.7676846587076186E-2</v>
      </c>
      <c r="R111" s="88">
        <f>'Verdeling Gemeentefonds 2024'!AR111/'Verdeling Gemeentefonds 2024'!$BS111</f>
        <v>7.9985868686616945E-2</v>
      </c>
      <c r="S111" s="88">
        <f>'Verdeling Gemeentefonds 2024'!AU111/'Verdeling Gemeentefonds 2024'!$BS111</f>
        <v>6.6804583239957402E-2</v>
      </c>
      <c r="T111" s="88">
        <f>'Verdeling Gemeentefonds 2024'!AX111/'Verdeling Gemeentefonds 2024'!$BS111</f>
        <v>4.6138798981829932E-2</v>
      </c>
      <c r="U111" s="88">
        <f>'Verdeling Gemeentefonds 2024'!BA111/'Verdeling Gemeentefonds 2024'!$BS111</f>
        <v>2.067134218237807E-2</v>
      </c>
      <c r="V111" s="86">
        <f>'Verdeling Gemeentefonds 2024'!BB111/'Verdeling Gemeentefonds 2024'!$BS111</f>
        <v>0.23127743967785855</v>
      </c>
      <c r="W111" s="79">
        <f>'Verdeling Gemeentefonds 2024'!BI111/'Verdeling Gemeentefonds 2024'!$BS111</f>
        <v>-2.4959077958636833E-4</v>
      </c>
      <c r="X111" s="87">
        <f>'Verdeling Gemeentefonds 2024'!BF111/'Verdeling Gemeentefonds 2024'!$BS111</f>
        <v>0</v>
      </c>
      <c r="Y111" s="79">
        <f>'Verdeling Gemeentefonds 2024'!BL111/'Verdeling Gemeentefonds 2024'!$BS111</f>
        <v>0</v>
      </c>
      <c r="Z111" s="87">
        <f>'Verdeling Gemeentefonds 2024'!BR111/'Verdeling Gemeentefonds 2024'!$BS111</f>
        <v>2.0793671033131731E-3</v>
      </c>
      <c r="AA111" s="96">
        <f t="shared" si="1"/>
        <v>0.99999997375757665</v>
      </c>
    </row>
    <row r="112" spans="1:27" x14ac:dyDescent="0.25">
      <c r="A112" s="95" t="s">
        <v>454</v>
      </c>
      <c r="B112" s="8" t="s">
        <v>155</v>
      </c>
      <c r="C112" s="79">
        <f>'Verdeling Gemeentefonds 2024'!D112/'Verdeling Gemeentefonds 2024'!$BS112</f>
        <v>0</v>
      </c>
      <c r="D112" s="82">
        <f>'Verdeling Gemeentefonds 2024'!E112/'Verdeling Gemeentefonds 2024'!$BS112</f>
        <v>0</v>
      </c>
      <c r="E112" s="82">
        <f>'Verdeling Gemeentefonds 2024'!F112/'Verdeling Gemeentefonds 2024'!$BS112</f>
        <v>0</v>
      </c>
      <c r="F112" s="82">
        <f>'Verdeling Gemeentefonds 2024'!G112/'Verdeling Gemeentefonds 2024'!$BS112</f>
        <v>0</v>
      </c>
      <c r="G112" s="82">
        <f>'Verdeling Gemeentefonds 2024'!H112/'Verdeling Gemeentefonds 2024'!$BS112</f>
        <v>0</v>
      </c>
      <c r="H112" s="82">
        <f>'Verdeling Gemeentefonds 2024'!I112/'Verdeling Gemeentefonds 2024'!$BS112</f>
        <v>0</v>
      </c>
      <c r="I112" s="86">
        <f>'Verdeling Gemeentefonds 2024'!J112/'Verdeling Gemeentefonds 2024'!$BS112</f>
        <v>0</v>
      </c>
      <c r="J112" s="80">
        <f>'Verdeling Gemeentefonds 2024'!N112/'Verdeling Gemeentefonds 2024'!$BS112</f>
        <v>3.5497067447930436E-2</v>
      </c>
      <c r="K112" s="82">
        <f>'Verdeling Gemeentefonds 2024'!S112/'Verdeling Gemeentefonds 2024'!$BS112</f>
        <v>2.1311864738698077E-3</v>
      </c>
      <c r="L112" s="86">
        <f>'Verdeling Gemeentefonds 2024'!T112/'Verdeling Gemeentefonds 2024'!$BS112</f>
        <v>3.7628253921800241E-2</v>
      </c>
      <c r="M112" s="79">
        <f>'Verdeling Gemeentefonds 2024'!Z112/'Verdeling Gemeentefonds 2024'!$BS112</f>
        <v>0.26201644008406189</v>
      </c>
      <c r="N112" s="82">
        <f>'Verdeling Gemeentefonds 2024'!AE112/'Verdeling Gemeentefonds 2024'!$BS112</f>
        <v>0.14841062922570411</v>
      </c>
      <c r="O112" s="84">
        <f>'Verdeling Gemeentefonds 2024'!AF112/'Verdeling Gemeentefonds 2024'!$BS112</f>
        <v>0.41042706930976602</v>
      </c>
      <c r="P112" s="89">
        <f>'Verdeling Gemeentefonds 2024'!AK112/'Verdeling Gemeentefonds 2024'!$BS112</f>
        <v>0.47017183396356382</v>
      </c>
      <c r="Q112" s="92">
        <f>'Verdeling Gemeentefonds 2024'!AO112/'Verdeling Gemeentefonds 2024'!$BS112</f>
        <v>1.2055490977114055E-2</v>
      </c>
      <c r="R112" s="88">
        <f>'Verdeling Gemeentefonds 2024'!AR112/'Verdeling Gemeentefonds 2024'!$BS112</f>
        <v>2.8800530252714632E-2</v>
      </c>
      <c r="S112" s="88">
        <f>'Verdeling Gemeentefonds 2024'!AU112/'Verdeling Gemeentefonds 2024'!$BS112</f>
        <v>2.9654350391422855E-2</v>
      </c>
      <c r="T112" s="88">
        <f>'Verdeling Gemeentefonds 2024'!AX112/'Verdeling Gemeentefonds 2024'!$BS112</f>
        <v>5.0621276146230578E-3</v>
      </c>
      <c r="U112" s="88">
        <f>'Verdeling Gemeentefonds 2024'!BA112/'Verdeling Gemeentefonds 2024'!$BS112</f>
        <v>4.4284346562431078E-3</v>
      </c>
      <c r="V112" s="86">
        <f>'Verdeling Gemeentefonds 2024'!BB112/'Verdeling Gemeentefonds 2024'!$BS112</f>
        <v>8.0000933892117709E-2</v>
      </c>
      <c r="W112" s="79">
        <f>'Verdeling Gemeentefonds 2024'!BI112/'Verdeling Gemeentefonds 2024'!$BS112</f>
        <v>-3.0754075463311649E-4</v>
      </c>
      <c r="X112" s="87">
        <f>'Verdeling Gemeentefonds 2024'!BF112/'Verdeling Gemeentefonds 2024'!$BS112</f>
        <v>0</v>
      </c>
      <c r="Y112" s="79">
        <f>'Verdeling Gemeentefonds 2024'!BL112/'Verdeling Gemeentefonds 2024'!$BS112</f>
        <v>0</v>
      </c>
      <c r="Z112" s="87">
        <f>'Verdeling Gemeentefonds 2024'!BR112/'Verdeling Gemeentefonds 2024'!$BS112</f>
        <v>2.0793669859557572E-3</v>
      </c>
      <c r="AA112" s="96">
        <f t="shared" si="1"/>
        <v>0.99999991731857052</v>
      </c>
    </row>
    <row r="113" spans="1:27" x14ac:dyDescent="0.25">
      <c r="A113" s="95" t="s">
        <v>415</v>
      </c>
      <c r="B113" s="8" t="s">
        <v>116</v>
      </c>
      <c r="C113" s="79">
        <f>'Verdeling Gemeentefonds 2024'!D113/'Verdeling Gemeentefonds 2024'!$BS113</f>
        <v>0</v>
      </c>
      <c r="D113" s="82">
        <f>'Verdeling Gemeentefonds 2024'!E113/'Verdeling Gemeentefonds 2024'!$BS113</f>
        <v>0</v>
      </c>
      <c r="E113" s="82">
        <f>'Verdeling Gemeentefonds 2024'!F113/'Verdeling Gemeentefonds 2024'!$BS113</f>
        <v>0</v>
      </c>
      <c r="F113" s="82">
        <f>'Verdeling Gemeentefonds 2024'!G113/'Verdeling Gemeentefonds 2024'!$BS113</f>
        <v>0</v>
      </c>
      <c r="G113" s="82">
        <f>'Verdeling Gemeentefonds 2024'!H113/'Verdeling Gemeentefonds 2024'!$BS113</f>
        <v>0</v>
      </c>
      <c r="H113" s="82">
        <f>'Verdeling Gemeentefonds 2024'!I113/'Verdeling Gemeentefonds 2024'!$BS113</f>
        <v>0</v>
      </c>
      <c r="I113" s="86">
        <f>'Verdeling Gemeentefonds 2024'!J113/'Verdeling Gemeentefonds 2024'!$BS113</f>
        <v>0</v>
      </c>
      <c r="J113" s="80">
        <f>'Verdeling Gemeentefonds 2024'!N113/'Verdeling Gemeentefonds 2024'!$BS113</f>
        <v>4.958842387026334E-2</v>
      </c>
      <c r="K113" s="82">
        <f>'Verdeling Gemeentefonds 2024'!S113/'Verdeling Gemeentefonds 2024'!$BS113</f>
        <v>5.0439618918814919E-2</v>
      </c>
      <c r="L113" s="86">
        <f>'Verdeling Gemeentefonds 2024'!T113/'Verdeling Gemeentefonds 2024'!$BS113</f>
        <v>0.10002804278907827</v>
      </c>
      <c r="M113" s="79">
        <f>'Verdeling Gemeentefonds 2024'!Z113/'Verdeling Gemeentefonds 2024'!$BS113</f>
        <v>0.23847226594092666</v>
      </c>
      <c r="N113" s="82">
        <f>'Verdeling Gemeentefonds 2024'!AE113/'Verdeling Gemeentefonds 2024'!$BS113</f>
        <v>0.22443164385990572</v>
      </c>
      <c r="O113" s="84">
        <f>'Verdeling Gemeentefonds 2024'!AF113/'Verdeling Gemeentefonds 2024'!$BS113</f>
        <v>0.46290390980083235</v>
      </c>
      <c r="P113" s="89">
        <f>'Verdeling Gemeentefonds 2024'!AK113/'Verdeling Gemeentefonds 2024'!$BS113</f>
        <v>0.3064368057726537</v>
      </c>
      <c r="Q113" s="92">
        <f>'Verdeling Gemeentefonds 2024'!AO113/'Verdeling Gemeentefonds 2024'!$BS113</f>
        <v>1.0582148534311652E-2</v>
      </c>
      <c r="R113" s="88">
        <f>'Verdeling Gemeentefonds 2024'!AR113/'Verdeling Gemeentefonds 2024'!$BS113</f>
        <v>1.9230284475020516E-2</v>
      </c>
      <c r="S113" s="88">
        <f>'Verdeling Gemeentefonds 2024'!AU113/'Verdeling Gemeentefonds 2024'!$BS113</f>
        <v>4.6256025236747475E-2</v>
      </c>
      <c r="T113" s="88">
        <f>'Verdeling Gemeentefonds 2024'!AX113/'Verdeling Gemeentefonds 2024'!$BS113</f>
        <v>4.7455376385895413E-2</v>
      </c>
      <c r="U113" s="88">
        <f>'Verdeling Gemeentefonds 2024'!BA113/'Verdeling Gemeentefonds 2024'!$BS113</f>
        <v>5.3388328228271128E-3</v>
      </c>
      <c r="V113" s="86">
        <f>'Verdeling Gemeentefonds 2024'!BB113/'Verdeling Gemeentefonds 2024'!$BS113</f>
        <v>0.12886266745480218</v>
      </c>
      <c r="W113" s="79">
        <f>'Verdeling Gemeentefonds 2024'!BI113/'Verdeling Gemeentefonds 2024'!$BS113</f>
        <v>-3.1103554875525394E-4</v>
      </c>
      <c r="X113" s="87">
        <f>'Verdeling Gemeentefonds 2024'!BF113/'Verdeling Gemeentefonds 2024'!$BS113</f>
        <v>0</v>
      </c>
      <c r="Y113" s="79">
        <f>'Verdeling Gemeentefonds 2024'!BL113/'Verdeling Gemeentefonds 2024'!$BS113</f>
        <v>0</v>
      </c>
      <c r="Z113" s="87">
        <f>'Verdeling Gemeentefonds 2024'!BR113/'Verdeling Gemeentefonds 2024'!$BS113</f>
        <v>2.0793666524304036E-3</v>
      </c>
      <c r="AA113" s="96">
        <f t="shared" si="1"/>
        <v>0.99999975692104148</v>
      </c>
    </row>
    <row r="114" spans="1:27" x14ac:dyDescent="0.25">
      <c r="A114" s="95" t="s">
        <v>378</v>
      </c>
      <c r="B114" s="8" t="s">
        <v>79</v>
      </c>
      <c r="C114" s="79">
        <f>'Verdeling Gemeentefonds 2024'!D114/'Verdeling Gemeentefonds 2024'!$BS114</f>
        <v>0</v>
      </c>
      <c r="D114" s="82">
        <f>'Verdeling Gemeentefonds 2024'!E114/'Verdeling Gemeentefonds 2024'!$BS114</f>
        <v>0</v>
      </c>
      <c r="E114" s="82">
        <f>'Verdeling Gemeentefonds 2024'!F114/'Verdeling Gemeentefonds 2024'!$BS114</f>
        <v>0</v>
      </c>
      <c r="F114" s="82">
        <f>'Verdeling Gemeentefonds 2024'!G114/'Verdeling Gemeentefonds 2024'!$BS114</f>
        <v>0</v>
      </c>
      <c r="G114" s="82">
        <f>'Verdeling Gemeentefonds 2024'!H114/'Verdeling Gemeentefonds 2024'!$BS114</f>
        <v>0</v>
      </c>
      <c r="H114" s="82">
        <f>'Verdeling Gemeentefonds 2024'!I114/'Verdeling Gemeentefonds 2024'!$BS114</f>
        <v>0</v>
      </c>
      <c r="I114" s="86">
        <f>'Verdeling Gemeentefonds 2024'!J114/'Verdeling Gemeentefonds 2024'!$BS114</f>
        <v>0</v>
      </c>
      <c r="J114" s="80">
        <f>'Verdeling Gemeentefonds 2024'!N114/'Verdeling Gemeentefonds 2024'!$BS114</f>
        <v>6.0061117168367033E-2</v>
      </c>
      <c r="K114" s="82">
        <f>'Verdeling Gemeentefonds 2024'!S114/'Verdeling Gemeentefonds 2024'!$BS114</f>
        <v>3.1570979728830072E-2</v>
      </c>
      <c r="L114" s="86">
        <f>'Verdeling Gemeentefonds 2024'!T114/'Verdeling Gemeentefonds 2024'!$BS114</f>
        <v>9.1632096897197118E-2</v>
      </c>
      <c r="M114" s="79">
        <f>'Verdeling Gemeentefonds 2024'!Z114/'Verdeling Gemeentefonds 2024'!$BS114</f>
        <v>0.34291377725617012</v>
      </c>
      <c r="N114" s="82">
        <f>'Verdeling Gemeentefonds 2024'!AE114/'Verdeling Gemeentefonds 2024'!$BS114</f>
        <v>0.20822947831937605</v>
      </c>
      <c r="O114" s="84">
        <f>'Verdeling Gemeentefonds 2024'!AF114/'Verdeling Gemeentefonds 2024'!$BS114</f>
        <v>0.55114325557554611</v>
      </c>
      <c r="P114" s="89">
        <f>'Verdeling Gemeentefonds 2024'!AK114/'Verdeling Gemeentefonds 2024'!$BS114</f>
        <v>0.14346348911274745</v>
      </c>
      <c r="Q114" s="92">
        <f>'Verdeling Gemeentefonds 2024'!AO114/'Verdeling Gemeentefonds 2024'!$BS114</f>
        <v>1.3545476868476266E-2</v>
      </c>
      <c r="R114" s="88">
        <f>'Verdeling Gemeentefonds 2024'!AR114/'Verdeling Gemeentefonds 2024'!$BS114</f>
        <v>1.7813850863885622E-2</v>
      </c>
      <c r="S114" s="88">
        <f>'Verdeling Gemeentefonds 2024'!AU114/'Verdeling Gemeentefonds 2024'!$BS114</f>
        <v>4.9246143310371839E-2</v>
      </c>
      <c r="T114" s="88">
        <f>'Verdeling Gemeentefonds 2024'!AX114/'Verdeling Gemeentefonds 2024'!$BS114</f>
        <v>5.4181132529785764E-2</v>
      </c>
      <c r="U114" s="88">
        <f>'Verdeling Gemeentefonds 2024'!BA114/'Verdeling Gemeentefonds 2024'!$BS114</f>
        <v>7.7151260052285217E-2</v>
      </c>
      <c r="V114" s="86">
        <f>'Verdeling Gemeentefonds 2024'!BB114/'Verdeling Gemeentefonds 2024'!$BS114</f>
        <v>0.21193786362480468</v>
      </c>
      <c r="W114" s="79">
        <f>'Verdeling Gemeentefonds 2024'!BI114/'Verdeling Gemeentefonds 2024'!$BS114</f>
        <v>-2.5628591747346849E-4</v>
      </c>
      <c r="X114" s="87">
        <f>'Verdeling Gemeentefonds 2024'!BF114/'Verdeling Gemeentefonds 2024'!$BS114</f>
        <v>0</v>
      </c>
      <c r="Y114" s="79">
        <f>'Verdeling Gemeentefonds 2024'!BL114/'Verdeling Gemeentefonds 2024'!$BS114</f>
        <v>0</v>
      </c>
      <c r="Z114" s="87">
        <f>'Verdeling Gemeentefonds 2024'!BR114/'Verdeling Gemeentefonds 2024'!$BS114</f>
        <v>2.0793667129081492E-3</v>
      </c>
      <c r="AA114" s="96">
        <f t="shared" si="1"/>
        <v>0.99999978600573003</v>
      </c>
    </row>
    <row r="115" spans="1:27" x14ac:dyDescent="0.25">
      <c r="A115" s="95" t="s">
        <v>586</v>
      </c>
      <c r="B115" s="8" t="s">
        <v>289</v>
      </c>
      <c r="C115" s="79">
        <f>'Verdeling Gemeentefonds 2024'!D115/'Verdeling Gemeentefonds 2024'!$BS115</f>
        <v>0</v>
      </c>
      <c r="D115" s="82">
        <f>'Verdeling Gemeentefonds 2024'!E115/'Verdeling Gemeentefonds 2024'!$BS115</f>
        <v>0</v>
      </c>
      <c r="E115" s="82">
        <f>'Verdeling Gemeentefonds 2024'!F115/'Verdeling Gemeentefonds 2024'!$BS115</f>
        <v>0</v>
      </c>
      <c r="F115" s="82">
        <f>'Verdeling Gemeentefonds 2024'!G115/'Verdeling Gemeentefonds 2024'!$BS115</f>
        <v>0</v>
      </c>
      <c r="G115" s="82">
        <f>'Verdeling Gemeentefonds 2024'!H115/'Verdeling Gemeentefonds 2024'!$BS115</f>
        <v>0</v>
      </c>
      <c r="H115" s="82">
        <f>'Verdeling Gemeentefonds 2024'!I115/'Verdeling Gemeentefonds 2024'!$BS115</f>
        <v>0</v>
      </c>
      <c r="I115" s="86">
        <f>'Verdeling Gemeentefonds 2024'!J115/'Verdeling Gemeentefonds 2024'!$BS115</f>
        <v>0</v>
      </c>
      <c r="J115" s="80">
        <f>'Verdeling Gemeentefonds 2024'!N115/'Verdeling Gemeentefonds 2024'!$BS115</f>
        <v>4.5531215456457746E-2</v>
      </c>
      <c r="K115" s="82">
        <f>'Verdeling Gemeentefonds 2024'!S115/'Verdeling Gemeentefonds 2024'!$BS115</f>
        <v>2.6571506230394459E-2</v>
      </c>
      <c r="L115" s="86">
        <f>'Verdeling Gemeentefonds 2024'!T115/'Verdeling Gemeentefonds 2024'!$BS115</f>
        <v>7.2102721686852195E-2</v>
      </c>
      <c r="M115" s="79">
        <f>'Verdeling Gemeentefonds 2024'!Z115/'Verdeling Gemeentefonds 2024'!$BS115</f>
        <v>0.32909010831657454</v>
      </c>
      <c r="N115" s="82">
        <f>'Verdeling Gemeentefonds 2024'!AE115/'Verdeling Gemeentefonds 2024'!$BS115</f>
        <v>0.24004003301168281</v>
      </c>
      <c r="O115" s="84">
        <f>'Verdeling Gemeentefonds 2024'!AF115/'Verdeling Gemeentefonds 2024'!$BS115</f>
        <v>0.56913014132825734</v>
      </c>
      <c r="P115" s="89">
        <f>'Verdeling Gemeentefonds 2024'!AK115/'Verdeling Gemeentefonds 2024'!$BS115</f>
        <v>0.16423235962484647</v>
      </c>
      <c r="Q115" s="92">
        <f>'Verdeling Gemeentefonds 2024'!AO115/'Verdeling Gemeentefonds 2024'!$BS115</f>
        <v>1.6776916295016424E-2</v>
      </c>
      <c r="R115" s="88">
        <f>'Verdeling Gemeentefonds 2024'!AR115/'Verdeling Gemeentefonds 2024'!$BS115</f>
        <v>2.4399845333160902E-2</v>
      </c>
      <c r="S115" s="88">
        <f>'Verdeling Gemeentefonds 2024'!AU115/'Verdeling Gemeentefonds 2024'!$BS115</f>
        <v>6.9057668866642094E-2</v>
      </c>
      <c r="T115" s="88">
        <f>'Verdeling Gemeentefonds 2024'!AX115/'Verdeling Gemeentefonds 2024'!$BS115</f>
        <v>1.6168176045088606E-2</v>
      </c>
      <c r="U115" s="88">
        <f>'Verdeling Gemeentefonds 2024'!BA115/'Verdeling Gemeentefonds 2024'!$BS115</f>
        <v>6.6345733955133879E-2</v>
      </c>
      <c r="V115" s="86">
        <f>'Verdeling Gemeentefonds 2024'!BB115/'Verdeling Gemeentefonds 2024'!$BS115</f>
        <v>0.19274834049504191</v>
      </c>
      <c r="W115" s="79">
        <f>'Verdeling Gemeentefonds 2024'!BI115/'Verdeling Gemeentefonds 2024'!$BS115</f>
        <v>-2.9283162444683378E-4</v>
      </c>
      <c r="X115" s="87">
        <f>'Verdeling Gemeentefonds 2024'!BF115/'Verdeling Gemeentefonds 2024'!$BS115</f>
        <v>0</v>
      </c>
      <c r="Y115" s="79">
        <f>'Verdeling Gemeentefonds 2024'!BL115/'Verdeling Gemeentefonds 2024'!$BS115</f>
        <v>0</v>
      </c>
      <c r="Z115" s="87">
        <f>'Verdeling Gemeentefonds 2024'!BR115/'Verdeling Gemeentefonds 2024'!$BS115</f>
        <v>2.0793673634762113E-3</v>
      </c>
      <c r="AA115" s="96">
        <f t="shared" si="1"/>
        <v>1.0000000988740274</v>
      </c>
    </row>
    <row r="116" spans="1:27" x14ac:dyDescent="0.25">
      <c r="A116" s="95" t="s">
        <v>416</v>
      </c>
      <c r="B116" s="8" t="s">
        <v>117</v>
      </c>
      <c r="C116" s="79">
        <f>'Verdeling Gemeentefonds 2024'!D116/'Verdeling Gemeentefonds 2024'!$BS116</f>
        <v>0</v>
      </c>
      <c r="D116" s="82">
        <f>'Verdeling Gemeentefonds 2024'!E116/'Verdeling Gemeentefonds 2024'!$BS116</f>
        <v>0</v>
      </c>
      <c r="E116" s="82">
        <f>'Verdeling Gemeentefonds 2024'!F116/'Verdeling Gemeentefonds 2024'!$BS116</f>
        <v>0</v>
      </c>
      <c r="F116" s="82">
        <f>'Verdeling Gemeentefonds 2024'!G116/'Verdeling Gemeentefonds 2024'!$BS116</f>
        <v>0</v>
      </c>
      <c r="G116" s="82">
        <f>'Verdeling Gemeentefonds 2024'!H116/'Verdeling Gemeentefonds 2024'!$BS116</f>
        <v>0</v>
      </c>
      <c r="H116" s="82">
        <f>'Verdeling Gemeentefonds 2024'!I116/'Verdeling Gemeentefonds 2024'!$BS116</f>
        <v>0</v>
      </c>
      <c r="I116" s="86">
        <f>'Verdeling Gemeentefonds 2024'!J116/'Verdeling Gemeentefonds 2024'!$BS116</f>
        <v>0</v>
      </c>
      <c r="J116" s="80">
        <f>'Verdeling Gemeentefonds 2024'!N116/'Verdeling Gemeentefonds 2024'!$BS116</f>
        <v>4.9615877099282363E-2</v>
      </c>
      <c r="K116" s="82">
        <f>'Verdeling Gemeentefonds 2024'!S116/'Verdeling Gemeentefonds 2024'!$BS116</f>
        <v>9.2261431121673423E-3</v>
      </c>
      <c r="L116" s="86">
        <f>'Verdeling Gemeentefonds 2024'!T116/'Verdeling Gemeentefonds 2024'!$BS116</f>
        <v>5.8842020211449707E-2</v>
      </c>
      <c r="M116" s="79">
        <f>'Verdeling Gemeentefonds 2024'!Z116/'Verdeling Gemeentefonds 2024'!$BS116</f>
        <v>0.28585136819861878</v>
      </c>
      <c r="N116" s="82">
        <f>'Verdeling Gemeentefonds 2024'!AE116/'Verdeling Gemeentefonds 2024'!$BS116</f>
        <v>0.26397184158550491</v>
      </c>
      <c r="O116" s="84">
        <f>'Verdeling Gemeentefonds 2024'!AF116/'Verdeling Gemeentefonds 2024'!$BS116</f>
        <v>0.54982320978412369</v>
      </c>
      <c r="P116" s="89">
        <f>'Verdeling Gemeentefonds 2024'!AK116/'Verdeling Gemeentefonds 2024'!$BS116</f>
        <v>0.28779251202895145</v>
      </c>
      <c r="Q116" s="92">
        <f>'Verdeling Gemeentefonds 2024'!AO116/'Verdeling Gemeentefonds 2024'!$BS116</f>
        <v>1.1027172685729862E-2</v>
      </c>
      <c r="R116" s="88">
        <f>'Verdeling Gemeentefonds 2024'!AR116/'Verdeling Gemeentefonds 2024'!$BS116</f>
        <v>7.4802210215150098E-3</v>
      </c>
      <c r="S116" s="88">
        <f>'Verdeling Gemeentefonds 2024'!AU116/'Verdeling Gemeentefonds 2024'!$BS116</f>
        <v>2.5886721715913445E-2</v>
      </c>
      <c r="T116" s="88">
        <f>'Verdeling Gemeentefonds 2024'!AX116/'Verdeling Gemeentefonds 2024'!$BS116</f>
        <v>3.8157670713239493E-2</v>
      </c>
      <c r="U116" s="88">
        <f>'Verdeling Gemeentefonds 2024'!BA116/'Verdeling Gemeentefonds 2024'!$BS116</f>
        <v>1.9157613982448536E-2</v>
      </c>
      <c r="V116" s="86">
        <f>'Verdeling Gemeentefonds 2024'!BB116/'Verdeling Gemeentefonds 2024'!$BS116</f>
        <v>0.10170940011884634</v>
      </c>
      <c r="W116" s="79">
        <f>'Verdeling Gemeentefonds 2024'!BI116/'Verdeling Gemeentefonds 2024'!$BS116</f>
        <v>-2.4654936987865785E-4</v>
      </c>
      <c r="X116" s="87">
        <f>'Verdeling Gemeentefonds 2024'!BF116/'Verdeling Gemeentefonds 2024'!$BS116</f>
        <v>0</v>
      </c>
      <c r="Y116" s="79">
        <f>'Verdeling Gemeentefonds 2024'!BL116/'Verdeling Gemeentefonds 2024'!$BS116</f>
        <v>0</v>
      </c>
      <c r="Z116" s="87">
        <f>'Verdeling Gemeentefonds 2024'!BR116/'Verdeling Gemeentefonds 2024'!$BS116</f>
        <v>2.0793670743898115E-3</v>
      </c>
      <c r="AA116" s="96">
        <f t="shared" si="1"/>
        <v>0.99999995984788226</v>
      </c>
    </row>
    <row r="117" spans="1:27" x14ac:dyDescent="0.25">
      <c r="A117" s="95" t="s">
        <v>476</v>
      </c>
      <c r="B117" s="8" t="s">
        <v>177</v>
      </c>
      <c r="C117" s="79">
        <f>'Verdeling Gemeentefonds 2024'!D117/'Verdeling Gemeentefonds 2024'!$BS117</f>
        <v>0</v>
      </c>
      <c r="D117" s="82">
        <f>'Verdeling Gemeentefonds 2024'!E117/'Verdeling Gemeentefonds 2024'!$BS117</f>
        <v>0</v>
      </c>
      <c r="E117" s="82">
        <f>'Verdeling Gemeentefonds 2024'!F117/'Verdeling Gemeentefonds 2024'!$BS117</f>
        <v>0</v>
      </c>
      <c r="F117" s="82">
        <f>'Verdeling Gemeentefonds 2024'!G117/'Verdeling Gemeentefonds 2024'!$BS117</f>
        <v>0</v>
      </c>
      <c r="G117" s="82">
        <f>'Verdeling Gemeentefonds 2024'!H117/'Verdeling Gemeentefonds 2024'!$BS117</f>
        <v>0</v>
      </c>
      <c r="H117" s="82">
        <f>'Verdeling Gemeentefonds 2024'!I117/'Verdeling Gemeentefonds 2024'!$BS117</f>
        <v>0</v>
      </c>
      <c r="I117" s="86">
        <f>'Verdeling Gemeentefonds 2024'!J117/'Verdeling Gemeentefonds 2024'!$BS117</f>
        <v>0</v>
      </c>
      <c r="J117" s="80">
        <f>'Verdeling Gemeentefonds 2024'!N117/'Verdeling Gemeentefonds 2024'!$BS117</f>
        <v>9.9756505487144029E-2</v>
      </c>
      <c r="K117" s="82">
        <f>'Verdeling Gemeentefonds 2024'!S117/'Verdeling Gemeentefonds 2024'!$BS117</f>
        <v>2.7611172156671544E-2</v>
      </c>
      <c r="L117" s="86">
        <f>'Verdeling Gemeentefonds 2024'!T117/'Verdeling Gemeentefonds 2024'!$BS117</f>
        <v>0.12736767764381557</v>
      </c>
      <c r="M117" s="79">
        <f>'Verdeling Gemeentefonds 2024'!Z117/'Verdeling Gemeentefonds 2024'!$BS117</f>
        <v>0.34150177772950119</v>
      </c>
      <c r="N117" s="82">
        <f>'Verdeling Gemeentefonds 2024'!AE117/'Verdeling Gemeentefonds 2024'!$BS117</f>
        <v>0.20760220943527782</v>
      </c>
      <c r="O117" s="84">
        <f>'Verdeling Gemeentefonds 2024'!AF117/'Verdeling Gemeentefonds 2024'!$BS117</f>
        <v>0.54910398716477893</v>
      </c>
      <c r="P117" s="89">
        <f>'Verdeling Gemeentefonds 2024'!AK117/'Verdeling Gemeentefonds 2024'!$BS117</f>
        <v>0.20335787926294327</v>
      </c>
      <c r="Q117" s="92">
        <f>'Verdeling Gemeentefonds 2024'!AO117/'Verdeling Gemeentefonds 2024'!$BS117</f>
        <v>1.5401271392817686E-2</v>
      </c>
      <c r="R117" s="88">
        <f>'Verdeling Gemeentefonds 2024'!AR117/'Verdeling Gemeentefonds 2024'!$BS117</f>
        <v>2.5961566705940103E-2</v>
      </c>
      <c r="S117" s="88">
        <f>'Verdeling Gemeentefonds 2024'!AU117/'Verdeling Gemeentefonds 2024'!$BS117</f>
        <v>4.160219945225193E-2</v>
      </c>
      <c r="T117" s="88">
        <f>'Verdeling Gemeentefonds 2024'!AX117/'Verdeling Gemeentefonds 2024'!$BS117</f>
        <v>1.450063519283387E-2</v>
      </c>
      <c r="U117" s="88">
        <f>'Verdeling Gemeentefonds 2024'!BA117/'Verdeling Gemeentefonds 2024'!$BS117</f>
        <v>2.0902080125804693E-2</v>
      </c>
      <c r="V117" s="86">
        <f>'Verdeling Gemeentefonds 2024'!BB117/'Verdeling Gemeentefonds 2024'!$BS117</f>
        <v>0.11836775286964829</v>
      </c>
      <c r="W117" s="79">
        <f>'Verdeling Gemeentefonds 2024'!BI117/'Verdeling Gemeentefonds 2024'!$BS117</f>
        <v>-2.768010960577906E-4</v>
      </c>
      <c r="X117" s="87">
        <f>'Verdeling Gemeentefonds 2024'!BF117/'Verdeling Gemeentefonds 2024'!$BS117</f>
        <v>0</v>
      </c>
      <c r="Y117" s="79">
        <f>'Verdeling Gemeentefonds 2024'!BL117/'Verdeling Gemeentefonds 2024'!$BS117</f>
        <v>0</v>
      </c>
      <c r="Z117" s="87">
        <f>'Verdeling Gemeentefonds 2024'!BR117/'Verdeling Gemeentefonds 2024'!$BS117</f>
        <v>2.0793668724201852E-3</v>
      </c>
      <c r="AA117" s="96">
        <f t="shared" si="1"/>
        <v>0.99999986271754837</v>
      </c>
    </row>
    <row r="118" spans="1:27" x14ac:dyDescent="0.25">
      <c r="A118" s="95" t="s">
        <v>352</v>
      </c>
      <c r="B118" s="8" t="s">
        <v>53</v>
      </c>
      <c r="C118" s="79">
        <f>'Verdeling Gemeentefonds 2024'!D118/'Verdeling Gemeentefonds 2024'!$BS118</f>
        <v>0</v>
      </c>
      <c r="D118" s="82">
        <f>'Verdeling Gemeentefonds 2024'!E118/'Verdeling Gemeentefonds 2024'!$BS118</f>
        <v>0</v>
      </c>
      <c r="E118" s="82">
        <f>'Verdeling Gemeentefonds 2024'!F118/'Verdeling Gemeentefonds 2024'!$BS118</f>
        <v>0</v>
      </c>
      <c r="F118" s="82">
        <f>'Verdeling Gemeentefonds 2024'!G118/'Verdeling Gemeentefonds 2024'!$BS118</f>
        <v>0</v>
      </c>
      <c r="G118" s="82">
        <f>'Verdeling Gemeentefonds 2024'!H118/'Verdeling Gemeentefonds 2024'!$BS118</f>
        <v>0</v>
      </c>
      <c r="H118" s="82">
        <f>'Verdeling Gemeentefonds 2024'!I118/'Verdeling Gemeentefonds 2024'!$BS118</f>
        <v>0</v>
      </c>
      <c r="I118" s="86">
        <f>'Verdeling Gemeentefonds 2024'!J118/'Verdeling Gemeentefonds 2024'!$BS118</f>
        <v>0</v>
      </c>
      <c r="J118" s="80">
        <f>'Verdeling Gemeentefonds 2024'!N118/'Verdeling Gemeentefonds 2024'!$BS118</f>
        <v>6.5596493297799804E-2</v>
      </c>
      <c r="K118" s="82">
        <f>'Verdeling Gemeentefonds 2024'!S118/'Verdeling Gemeentefonds 2024'!$BS118</f>
        <v>8.7496974467551003E-2</v>
      </c>
      <c r="L118" s="86">
        <f>'Verdeling Gemeentefonds 2024'!T118/'Verdeling Gemeentefonds 2024'!$BS118</f>
        <v>0.15309346776535079</v>
      </c>
      <c r="M118" s="79">
        <f>'Verdeling Gemeentefonds 2024'!Z118/'Verdeling Gemeentefonds 2024'!$BS118</f>
        <v>0.33994890510620401</v>
      </c>
      <c r="N118" s="82">
        <f>'Verdeling Gemeentefonds 2024'!AE118/'Verdeling Gemeentefonds 2024'!$BS118</f>
        <v>0.12376698211046691</v>
      </c>
      <c r="O118" s="84">
        <f>'Verdeling Gemeentefonds 2024'!AF118/'Verdeling Gemeentefonds 2024'!$BS118</f>
        <v>0.46371588721667095</v>
      </c>
      <c r="P118" s="89">
        <f>'Verdeling Gemeentefonds 2024'!AK118/'Verdeling Gemeentefonds 2024'!$BS118</f>
        <v>0.23418330847862548</v>
      </c>
      <c r="Q118" s="92">
        <f>'Verdeling Gemeentefonds 2024'!AO118/'Verdeling Gemeentefonds 2024'!$BS118</f>
        <v>1.1187545589504874E-2</v>
      </c>
      <c r="R118" s="88">
        <f>'Verdeling Gemeentefonds 2024'!AR118/'Verdeling Gemeentefonds 2024'!$BS118</f>
        <v>3.6792468565772826E-2</v>
      </c>
      <c r="S118" s="88">
        <f>'Verdeling Gemeentefonds 2024'!AU118/'Verdeling Gemeentefonds 2024'!$BS118</f>
        <v>4.445237464054496E-2</v>
      </c>
      <c r="T118" s="88">
        <f>'Verdeling Gemeentefonds 2024'!AX118/'Verdeling Gemeentefonds 2024'!$BS118</f>
        <v>2.4485040094038093E-2</v>
      </c>
      <c r="U118" s="88">
        <f>'Verdeling Gemeentefonds 2024'!BA118/'Verdeling Gemeentefonds 2024'!$BS118</f>
        <v>3.03085061439901E-2</v>
      </c>
      <c r="V118" s="86">
        <f>'Verdeling Gemeentefonds 2024'!BB118/'Verdeling Gemeentefonds 2024'!$BS118</f>
        <v>0.14722593503385087</v>
      </c>
      <c r="W118" s="79">
        <f>'Verdeling Gemeentefonds 2024'!BI118/'Verdeling Gemeentefonds 2024'!$BS118</f>
        <v>-2.9796911609515929E-4</v>
      </c>
      <c r="X118" s="87">
        <f>'Verdeling Gemeentefonds 2024'!BF118/'Verdeling Gemeentefonds 2024'!$BS118</f>
        <v>0</v>
      </c>
      <c r="Y118" s="79">
        <f>'Verdeling Gemeentefonds 2024'!BL118/'Verdeling Gemeentefonds 2024'!$BS118</f>
        <v>0</v>
      </c>
      <c r="Z118" s="87">
        <f>'Verdeling Gemeentefonds 2024'!BR118/'Verdeling Gemeentefonds 2024'!$BS118</f>
        <v>2.0793671506634612E-3</v>
      </c>
      <c r="AA118" s="96">
        <f t="shared" si="1"/>
        <v>0.99999999652906635</v>
      </c>
    </row>
    <row r="119" spans="1:27" x14ac:dyDescent="0.25">
      <c r="A119" s="95" t="s">
        <v>543</v>
      </c>
      <c r="B119" s="8" t="s">
        <v>246</v>
      </c>
      <c r="C119" s="79">
        <f>'Verdeling Gemeentefonds 2024'!D119/'Verdeling Gemeentefonds 2024'!$BS119</f>
        <v>0</v>
      </c>
      <c r="D119" s="82">
        <f>'Verdeling Gemeentefonds 2024'!E119/'Verdeling Gemeentefonds 2024'!$BS119</f>
        <v>0</v>
      </c>
      <c r="E119" s="82">
        <f>'Verdeling Gemeentefonds 2024'!F119/'Verdeling Gemeentefonds 2024'!$BS119</f>
        <v>0</v>
      </c>
      <c r="F119" s="82">
        <f>'Verdeling Gemeentefonds 2024'!G119/'Verdeling Gemeentefonds 2024'!$BS119</f>
        <v>0</v>
      </c>
      <c r="G119" s="82">
        <f>'Verdeling Gemeentefonds 2024'!H119/'Verdeling Gemeentefonds 2024'!$BS119</f>
        <v>0</v>
      </c>
      <c r="H119" s="82">
        <f>'Verdeling Gemeentefonds 2024'!I119/'Verdeling Gemeentefonds 2024'!$BS119</f>
        <v>0</v>
      </c>
      <c r="I119" s="86">
        <f>'Verdeling Gemeentefonds 2024'!J119/'Verdeling Gemeentefonds 2024'!$BS119</f>
        <v>0</v>
      </c>
      <c r="J119" s="80">
        <f>'Verdeling Gemeentefonds 2024'!N119/'Verdeling Gemeentefonds 2024'!$BS119</f>
        <v>4.5120494929749573E-2</v>
      </c>
      <c r="K119" s="82">
        <f>'Verdeling Gemeentefonds 2024'!S119/'Verdeling Gemeentefonds 2024'!$BS119</f>
        <v>0</v>
      </c>
      <c r="L119" s="86">
        <f>'Verdeling Gemeentefonds 2024'!T119/'Verdeling Gemeentefonds 2024'!$BS119</f>
        <v>4.5120494929749573E-2</v>
      </c>
      <c r="M119" s="79">
        <f>'Verdeling Gemeentefonds 2024'!Z119/'Verdeling Gemeentefonds 2024'!$BS119</f>
        <v>0.25468995898039054</v>
      </c>
      <c r="N119" s="82">
        <f>'Verdeling Gemeentefonds 2024'!AE119/'Verdeling Gemeentefonds 2024'!$BS119</f>
        <v>0.28265280708879892</v>
      </c>
      <c r="O119" s="84">
        <f>'Verdeling Gemeentefonds 2024'!AF119/'Verdeling Gemeentefonds 2024'!$BS119</f>
        <v>0.5373427660691894</v>
      </c>
      <c r="P119" s="89">
        <f>'Verdeling Gemeentefonds 2024'!AK119/'Verdeling Gemeentefonds 2024'!$BS119</f>
        <v>0.36406860268920083</v>
      </c>
      <c r="Q119" s="92">
        <f>'Verdeling Gemeentefonds 2024'!AO119/'Verdeling Gemeentefonds 2024'!$BS119</f>
        <v>1.2520170942137587E-2</v>
      </c>
      <c r="R119" s="88">
        <f>'Verdeling Gemeentefonds 2024'!AR119/'Verdeling Gemeentefonds 2024'!$BS119</f>
        <v>0</v>
      </c>
      <c r="S119" s="88">
        <f>'Verdeling Gemeentefonds 2024'!AU119/'Verdeling Gemeentefonds 2024'!$BS119</f>
        <v>3.3112753576520076E-2</v>
      </c>
      <c r="T119" s="88">
        <f>'Verdeling Gemeentefonds 2024'!AX119/'Verdeling Gemeentefonds 2024'!$BS119</f>
        <v>6.0263641838098183E-3</v>
      </c>
      <c r="U119" s="88">
        <f>'Verdeling Gemeentefonds 2024'!BA119/'Verdeling Gemeentefonds 2024'!$BS119</f>
        <v>0</v>
      </c>
      <c r="V119" s="86">
        <f>'Verdeling Gemeentefonds 2024'!BB119/'Verdeling Gemeentefonds 2024'!$BS119</f>
        <v>5.1659288702467485E-2</v>
      </c>
      <c r="W119" s="79">
        <f>'Verdeling Gemeentefonds 2024'!BI119/'Verdeling Gemeentefonds 2024'!$BS119</f>
        <v>-2.7075080797563529E-4</v>
      </c>
      <c r="X119" s="87">
        <f>'Verdeling Gemeentefonds 2024'!BF119/'Verdeling Gemeentefonds 2024'!$BS119</f>
        <v>0</v>
      </c>
      <c r="Y119" s="79">
        <f>'Verdeling Gemeentefonds 2024'!BL119/'Verdeling Gemeentefonds 2024'!$BS119</f>
        <v>0</v>
      </c>
      <c r="Z119" s="87">
        <f>'Verdeling Gemeentefonds 2024'!BR119/'Verdeling Gemeentefonds 2024'!$BS119</f>
        <v>2.0793666760054266E-3</v>
      </c>
      <c r="AA119" s="96">
        <f t="shared" si="1"/>
        <v>0.99999976825863712</v>
      </c>
    </row>
    <row r="120" spans="1:27" x14ac:dyDescent="0.25">
      <c r="A120" s="95" t="s">
        <v>579</v>
      </c>
      <c r="B120" s="8" t="s">
        <v>282</v>
      </c>
      <c r="C120" s="79">
        <f>'Verdeling Gemeentefonds 2024'!D120/'Verdeling Gemeentefonds 2024'!$BS120</f>
        <v>0</v>
      </c>
      <c r="D120" s="82">
        <f>'Verdeling Gemeentefonds 2024'!E120/'Verdeling Gemeentefonds 2024'!$BS120</f>
        <v>0</v>
      </c>
      <c r="E120" s="82">
        <f>'Verdeling Gemeentefonds 2024'!F120/'Verdeling Gemeentefonds 2024'!$BS120</f>
        <v>0</v>
      </c>
      <c r="F120" s="82">
        <f>'Verdeling Gemeentefonds 2024'!G120/'Verdeling Gemeentefonds 2024'!$BS120</f>
        <v>0</v>
      </c>
      <c r="G120" s="82">
        <f>'Verdeling Gemeentefonds 2024'!H120/'Verdeling Gemeentefonds 2024'!$BS120</f>
        <v>0</v>
      </c>
      <c r="H120" s="82">
        <f>'Verdeling Gemeentefonds 2024'!I120/'Verdeling Gemeentefonds 2024'!$BS120</f>
        <v>0</v>
      </c>
      <c r="I120" s="86">
        <f>'Verdeling Gemeentefonds 2024'!J120/'Verdeling Gemeentefonds 2024'!$BS120</f>
        <v>0</v>
      </c>
      <c r="J120" s="80">
        <f>'Verdeling Gemeentefonds 2024'!N120/'Verdeling Gemeentefonds 2024'!$BS120</f>
        <v>5.0190970316934223E-2</v>
      </c>
      <c r="K120" s="82">
        <f>'Verdeling Gemeentefonds 2024'!S120/'Verdeling Gemeentefonds 2024'!$BS120</f>
        <v>3.1865983950780684E-2</v>
      </c>
      <c r="L120" s="86">
        <f>'Verdeling Gemeentefonds 2024'!T120/'Verdeling Gemeentefonds 2024'!$BS120</f>
        <v>8.2056954267714921E-2</v>
      </c>
      <c r="M120" s="79">
        <f>'Verdeling Gemeentefonds 2024'!Z120/'Verdeling Gemeentefonds 2024'!$BS120</f>
        <v>0.38181786667972961</v>
      </c>
      <c r="N120" s="82">
        <f>'Verdeling Gemeentefonds 2024'!AE120/'Verdeling Gemeentefonds 2024'!$BS120</f>
        <v>0.20153193880957496</v>
      </c>
      <c r="O120" s="84">
        <f>'Verdeling Gemeentefonds 2024'!AF120/'Verdeling Gemeentefonds 2024'!$BS120</f>
        <v>0.58334980548930448</v>
      </c>
      <c r="P120" s="89">
        <f>'Verdeling Gemeentefonds 2024'!AK120/'Verdeling Gemeentefonds 2024'!$BS120</f>
        <v>0.11220347957309926</v>
      </c>
      <c r="Q120" s="92">
        <f>'Verdeling Gemeentefonds 2024'!AO120/'Verdeling Gemeentefonds 2024'!$BS120</f>
        <v>1.641067434569389E-2</v>
      </c>
      <c r="R120" s="88">
        <f>'Verdeling Gemeentefonds 2024'!AR120/'Verdeling Gemeentefonds 2024'!$BS120</f>
        <v>6.0356849730156779E-2</v>
      </c>
      <c r="S120" s="88">
        <f>'Verdeling Gemeentefonds 2024'!AU120/'Verdeling Gemeentefonds 2024'!$BS120</f>
        <v>7.5790076742871887E-2</v>
      </c>
      <c r="T120" s="88">
        <f>'Verdeling Gemeentefonds 2024'!AX120/'Verdeling Gemeentefonds 2024'!$BS120</f>
        <v>3.6235931226727518E-2</v>
      </c>
      <c r="U120" s="88">
        <f>'Verdeling Gemeentefonds 2024'!BA120/'Verdeling Gemeentefonds 2024'!$BS120</f>
        <v>3.1755030226274739E-2</v>
      </c>
      <c r="V120" s="86">
        <f>'Verdeling Gemeentefonds 2024'!BB120/'Verdeling Gemeentefonds 2024'!$BS120</f>
        <v>0.22054856227172481</v>
      </c>
      <c r="W120" s="79">
        <f>'Verdeling Gemeentefonds 2024'!BI120/'Verdeling Gemeentefonds 2024'!$BS120</f>
        <v>-2.3820114709748868E-4</v>
      </c>
      <c r="X120" s="87">
        <f>'Verdeling Gemeentefonds 2024'!BF120/'Verdeling Gemeentefonds 2024'!$BS120</f>
        <v>0</v>
      </c>
      <c r="Y120" s="79">
        <f>'Verdeling Gemeentefonds 2024'!BL120/'Verdeling Gemeentefonds 2024'!$BS120</f>
        <v>0</v>
      </c>
      <c r="Z120" s="87">
        <f>'Verdeling Gemeentefonds 2024'!BR120/'Verdeling Gemeentefonds 2024'!$BS120</f>
        <v>2.0793670903952385E-3</v>
      </c>
      <c r="AA120" s="96">
        <f t="shared" si="1"/>
        <v>0.99999996754514131</v>
      </c>
    </row>
    <row r="121" spans="1:27" x14ac:dyDescent="0.25">
      <c r="A121" s="95" t="s">
        <v>445</v>
      </c>
      <c r="B121" s="8" t="s">
        <v>146</v>
      </c>
      <c r="C121" s="79">
        <f>'Verdeling Gemeentefonds 2024'!D121/'Verdeling Gemeentefonds 2024'!$BS121</f>
        <v>0</v>
      </c>
      <c r="D121" s="82">
        <f>'Verdeling Gemeentefonds 2024'!E121/'Verdeling Gemeentefonds 2024'!$BS121</f>
        <v>0</v>
      </c>
      <c r="E121" s="82">
        <f>'Verdeling Gemeentefonds 2024'!F121/'Verdeling Gemeentefonds 2024'!$BS121</f>
        <v>0</v>
      </c>
      <c r="F121" s="82">
        <f>'Verdeling Gemeentefonds 2024'!G121/'Verdeling Gemeentefonds 2024'!$BS121</f>
        <v>0</v>
      </c>
      <c r="G121" s="82">
        <f>'Verdeling Gemeentefonds 2024'!H121/'Verdeling Gemeentefonds 2024'!$BS121</f>
        <v>0</v>
      </c>
      <c r="H121" s="82">
        <f>'Verdeling Gemeentefonds 2024'!I121/'Verdeling Gemeentefonds 2024'!$BS121</f>
        <v>0</v>
      </c>
      <c r="I121" s="86">
        <f>'Verdeling Gemeentefonds 2024'!J121/'Verdeling Gemeentefonds 2024'!$BS121</f>
        <v>0</v>
      </c>
      <c r="J121" s="80">
        <f>'Verdeling Gemeentefonds 2024'!N121/'Verdeling Gemeentefonds 2024'!$BS121</f>
        <v>3.7814346164914685E-2</v>
      </c>
      <c r="K121" s="82">
        <f>'Verdeling Gemeentefonds 2024'!S121/'Verdeling Gemeentefonds 2024'!$BS121</f>
        <v>7.0653189040495923E-3</v>
      </c>
      <c r="L121" s="86">
        <f>'Verdeling Gemeentefonds 2024'!T121/'Verdeling Gemeentefonds 2024'!$BS121</f>
        <v>4.4879665068964271E-2</v>
      </c>
      <c r="M121" s="79">
        <f>'Verdeling Gemeentefonds 2024'!Z121/'Verdeling Gemeentefonds 2024'!$BS121</f>
        <v>0.334897488236373</v>
      </c>
      <c r="N121" s="82">
        <f>'Verdeling Gemeentefonds 2024'!AE121/'Verdeling Gemeentefonds 2024'!$BS121</f>
        <v>0.22657525367547857</v>
      </c>
      <c r="O121" s="84">
        <f>'Verdeling Gemeentefonds 2024'!AF121/'Verdeling Gemeentefonds 2024'!$BS121</f>
        <v>0.56147274191185159</v>
      </c>
      <c r="P121" s="89">
        <f>'Verdeling Gemeentefonds 2024'!AK121/'Verdeling Gemeentefonds 2024'!$BS121</f>
        <v>0.26562162407886553</v>
      </c>
      <c r="Q121" s="92">
        <f>'Verdeling Gemeentefonds 2024'!AO121/'Verdeling Gemeentefonds 2024'!$BS121</f>
        <v>1.5725315763777097E-2</v>
      </c>
      <c r="R121" s="88">
        <f>'Verdeling Gemeentefonds 2024'!AR121/'Verdeling Gemeentefonds 2024'!$BS121</f>
        <v>4.0728664683576214E-2</v>
      </c>
      <c r="S121" s="88">
        <f>'Verdeling Gemeentefonds 2024'!AU121/'Verdeling Gemeentefonds 2024'!$BS121</f>
        <v>3.2355062618874449E-2</v>
      </c>
      <c r="T121" s="88">
        <f>'Verdeling Gemeentefonds 2024'!AX121/'Verdeling Gemeentefonds 2024'!$BS121</f>
        <v>1.9568340763851406E-2</v>
      </c>
      <c r="U121" s="88">
        <f>'Verdeling Gemeentefonds 2024'!BA121/'Verdeling Gemeentefonds 2024'!$BS121</f>
        <v>1.7877835080721736E-2</v>
      </c>
      <c r="V121" s="86">
        <f>'Verdeling Gemeentefonds 2024'!BB121/'Verdeling Gemeentefonds 2024'!$BS121</f>
        <v>0.12625521891080091</v>
      </c>
      <c r="W121" s="79">
        <f>'Verdeling Gemeentefonds 2024'!BI121/'Verdeling Gemeentefonds 2024'!$BS121</f>
        <v>-3.085169353827051E-4</v>
      </c>
      <c r="X121" s="87">
        <f>'Verdeling Gemeentefonds 2024'!BF121/'Verdeling Gemeentefonds 2024'!$BS121</f>
        <v>0</v>
      </c>
      <c r="Y121" s="79">
        <f>'Verdeling Gemeentefonds 2024'!BL121/'Verdeling Gemeentefonds 2024'!$BS121</f>
        <v>0</v>
      </c>
      <c r="Z121" s="87">
        <f>'Verdeling Gemeentefonds 2024'!BR121/'Verdeling Gemeentefonds 2024'!$BS121</f>
        <v>2.0793673666529133E-3</v>
      </c>
      <c r="AA121" s="96">
        <f t="shared" si="1"/>
        <v>1.0000001004017525</v>
      </c>
    </row>
    <row r="122" spans="1:27" x14ac:dyDescent="0.25">
      <c r="A122" s="95" t="s">
        <v>311</v>
      </c>
      <c r="B122" s="8" t="s">
        <v>12</v>
      </c>
      <c r="C122" s="79">
        <f>'Verdeling Gemeentefonds 2024'!D122/'Verdeling Gemeentefonds 2024'!$BS122</f>
        <v>0</v>
      </c>
      <c r="D122" s="82">
        <f>'Verdeling Gemeentefonds 2024'!E122/'Verdeling Gemeentefonds 2024'!$BS122</f>
        <v>0</v>
      </c>
      <c r="E122" s="82">
        <f>'Verdeling Gemeentefonds 2024'!F122/'Verdeling Gemeentefonds 2024'!$BS122</f>
        <v>0</v>
      </c>
      <c r="F122" s="82">
        <f>'Verdeling Gemeentefonds 2024'!G122/'Verdeling Gemeentefonds 2024'!$BS122</f>
        <v>0</v>
      </c>
      <c r="G122" s="82">
        <f>'Verdeling Gemeentefonds 2024'!H122/'Verdeling Gemeentefonds 2024'!$BS122</f>
        <v>0</v>
      </c>
      <c r="H122" s="82">
        <f>'Verdeling Gemeentefonds 2024'!I122/'Verdeling Gemeentefonds 2024'!$BS122</f>
        <v>0</v>
      </c>
      <c r="I122" s="86">
        <f>'Verdeling Gemeentefonds 2024'!J122/'Verdeling Gemeentefonds 2024'!$BS122</f>
        <v>0</v>
      </c>
      <c r="J122" s="80">
        <f>'Verdeling Gemeentefonds 2024'!N122/'Verdeling Gemeentefonds 2024'!$BS122</f>
        <v>7.5580726738958964E-2</v>
      </c>
      <c r="K122" s="82">
        <f>'Verdeling Gemeentefonds 2024'!S122/'Verdeling Gemeentefonds 2024'!$BS122</f>
        <v>0.10616171182307235</v>
      </c>
      <c r="L122" s="86">
        <f>'Verdeling Gemeentefonds 2024'!T122/'Verdeling Gemeentefonds 2024'!$BS122</f>
        <v>0.18174243856203132</v>
      </c>
      <c r="M122" s="79">
        <f>'Verdeling Gemeentefonds 2024'!Z122/'Verdeling Gemeentefonds 2024'!$BS122</f>
        <v>0.31788753290956079</v>
      </c>
      <c r="N122" s="82">
        <f>'Verdeling Gemeentefonds 2024'!AE122/'Verdeling Gemeentefonds 2024'!$BS122</f>
        <v>0.28647344187399282</v>
      </c>
      <c r="O122" s="84">
        <f>'Verdeling Gemeentefonds 2024'!AF122/'Verdeling Gemeentefonds 2024'!$BS122</f>
        <v>0.60436097478355366</v>
      </c>
      <c r="P122" s="89">
        <f>'Verdeling Gemeentefonds 2024'!AK122/'Verdeling Gemeentefonds 2024'!$BS122</f>
        <v>4.2669997783500543E-2</v>
      </c>
      <c r="Q122" s="92">
        <f>'Verdeling Gemeentefonds 2024'!AO122/'Verdeling Gemeentefonds 2024'!$BS122</f>
        <v>1.4997546308083243E-2</v>
      </c>
      <c r="R122" s="88">
        <f>'Verdeling Gemeentefonds 2024'!AR122/'Verdeling Gemeentefonds 2024'!$BS122</f>
        <v>1.7270301315651704E-2</v>
      </c>
      <c r="S122" s="88">
        <f>'Verdeling Gemeentefonds 2024'!AU122/'Verdeling Gemeentefonds 2024'!$BS122</f>
        <v>4.7919035736650725E-2</v>
      </c>
      <c r="T122" s="88">
        <f>'Verdeling Gemeentefonds 2024'!AX122/'Verdeling Gemeentefonds 2024'!$BS122</f>
        <v>4.6696353832234472E-2</v>
      </c>
      <c r="U122" s="88">
        <f>'Verdeling Gemeentefonds 2024'!BA122/'Verdeling Gemeentefonds 2024'!$BS122</f>
        <v>4.2433005972864188E-2</v>
      </c>
      <c r="V122" s="86">
        <f>'Verdeling Gemeentefonds 2024'!BB122/'Verdeling Gemeentefonds 2024'!$BS122</f>
        <v>0.16931624316548433</v>
      </c>
      <c r="W122" s="79">
        <f>'Verdeling Gemeentefonds 2024'!BI122/'Verdeling Gemeentefonds 2024'!$BS122</f>
        <v>-1.6905029161153078E-4</v>
      </c>
      <c r="X122" s="87">
        <f>'Verdeling Gemeentefonds 2024'!BF122/'Verdeling Gemeentefonds 2024'!$BS122</f>
        <v>0</v>
      </c>
      <c r="Y122" s="79">
        <f>'Verdeling Gemeentefonds 2024'!BL122/'Verdeling Gemeentefonds 2024'!$BS122</f>
        <v>0</v>
      </c>
      <c r="Z122" s="87">
        <f>'Verdeling Gemeentefonds 2024'!BR122/'Verdeling Gemeentefonds 2024'!$BS122</f>
        <v>2.0793670977886482E-3</v>
      </c>
      <c r="AA122" s="96">
        <f t="shared" si="1"/>
        <v>0.99999997110074701</v>
      </c>
    </row>
    <row r="123" spans="1:27" x14ac:dyDescent="0.25">
      <c r="A123" s="95" t="s">
        <v>417</v>
      </c>
      <c r="B123" s="8" t="s">
        <v>118</v>
      </c>
      <c r="C123" s="79">
        <f>'Verdeling Gemeentefonds 2024'!D123/'Verdeling Gemeentefonds 2024'!$BS123</f>
        <v>0</v>
      </c>
      <c r="D123" s="82">
        <f>'Verdeling Gemeentefonds 2024'!E123/'Verdeling Gemeentefonds 2024'!$BS123</f>
        <v>0</v>
      </c>
      <c r="E123" s="82">
        <f>'Verdeling Gemeentefonds 2024'!F123/'Verdeling Gemeentefonds 2024'!$BS123</f>
        <v>0</v>
      </c>
      <c r="F123" s="82">
        <f>'Verdeling Gemeentefonds 2024'!G123/'Verdeling Gemeentefonds 2024'!$BS123</f>
        <v>0</v>
      </c>
      <c r="G123" s="82">
        <f>'Verdeling Gemeentefonds 2024'!H123/'Verdeling Gemeentefonds 2024'!$BS123</f>
        <v>0</v>
      </c>
      <c r="H123" s="82">
        <f>'Verdeling Gemeentefonds 2024'!I123/'Verdeling Gemeentefonds 2024'!$BS123</f>
        <v>0</v>
      </c>
      <c r="I123" s="86">
        <f>'Verdeling Gemeentefonds 2024'!J123/'Verdeling Gemeentefonds 2024'!$BS123</f>
        <v>0</v>
      </c>
      <c r="J123" s="80">
        <f>'Verdeling Gemeentefonds 2024'!N123/'Verdeling Gemeentefonds 2024'!$BS123</f>
        <v>4.981146474531261E-2</v>
      </c>
      <c r="K123" s="82">
        <f>'Verdeling Gemeentefonds 2024'!S123/'Verdeling Gemeentefonds 2024'!$BS123</f>
        <v>1.2065115981485422E-2</v>
      </c>
      <c r="L123" s="86">
        <f>'Verdeling Gemeentefonds 2024'!T123/'Verdeling Gemeentefonds 2024'!$BS123</f>
        <v>6.1876580726798032E-2</v>
      </c>
      <c r="M123" s="79">
        <f>'Verdeling Gemeentefonds 2024'!Z123/'Verdeling Gemeentefonds 2024'!$BS123</f>
        <v>0.29316687715137846</v>
      </c>
      <c r="N123" s="82">
        <f>'Verdeling Gemeentefonds 2024'!AE123/'Verdeling Gemeentefonds 2024'!$BS123</f>
        <v>0.23426936253117867</v>
      </c>
      <c r="O123" s="84">
        <f>'Verdeling Gemeentefonds 2024'!AF123/'Verdeling Gemeentefonds 2024'!$BS123</f>
        <v>0.52743623968255715</v>
      </c>
      <c r="P123" s="89">
        <f>'Verdeling Gemeentefonds 2024'!AK123/'Verdeling Gemeentefonds 2024'!$BS123</f>
        <v>0.30786885215647142</v>
      </c>
      <c r="Q123" s="92">
        <f>'Verdeling Gemeentefonds 2024'!AO123/'Verdeling Gemeentefonds 2024'!$BS123</f>
        <v>1.0518943226349357E-2</v>
      </c>
      <c r="R123" s="88">
        <f>'Verdeling Gemeentefonds 2024'!AR123/'Verdeling Gemeentefonds 2024'!$BS123</f>
        <v>5.8276825435648084E-3</v>
      </c>
      <c r="S123" s="88">
        <f>'Verdeling Gemeentefonds 2024'!AU123/'Verdeling Gemeentefonds 2024'!$BS123</f>
        <v>2.6298099522940818E-2</v>
      </c>
      <c r="T123" s="88">
        <f>'Verdeling Gemeentefonds 2024'!AX123/'Verdeling Gemeentefonds 2024'!$BS123</f>
        <v>3.2135802932212243E-2</v>
      </c>
      <c r="U123" s="88">
        <f>'Verdeling Gemeentefonds 2024'!BA123/'Verdeling Gemeentefonds 2024'!$BS123</f>
        <v>2.6210271134430974E-2</v>
      </c>
      <c r="V123" s="86">
        <f>'Verdeling Gemeentefonds 2024'!BB123/'Verdeling Gemeentefonds 2024'!$BS123</f>
        <v>0.10099079935949819</v>
      </c>
      <c r="W123" s="79">
        <f>'Verdeling Gemeentefonds 2024'!BI123/'Verdeling Gemeentefonds 2024'!$BS123</f>
        <v>-2.5183159427873543E-4</v>
      </c>
      <c r="X123" s="87">
        <f>'Verdeling Gemeentefonds 2024'!BF123/'Verdeling Gemeentefonds 2024'!$BS123</f>
        <v>0</v>
      </c>
      <c r="Y123" s="79">
        <f>'Verdeling Gemeentefonds 2024'!BL123/'Verdeling Gemeentefonds 2024'!$BS123</f>
        <v>0</v>
      </c>
      <c r="Z123" s="87">
        <f>'Verdeling Gemeentefonds 2024'!BR123/'Verdeling Gemeentefonds 2024'!$BS123</f>
        <v>2.0793671734854829E-3</v>
      </c>
      <c r="AA123" s="96">
        <f t="shared" si="1"/>
        <v>1.0000000075045314</v>
      </c>
    </row>
    <row r="124" spans="1:27" x14ac:dyDescent="0.25">
      <c r="A124" s="95" t="s">
        <v>353</v>
      </c>
      <c r="B124" s="8" t="s">
        <v>54</v>
      </c>
      <c r="C124" s="79">
        <f>'Verdeling Gemeentefonds 2024'!D124/'Verdeling Gemeentefonds 2024'!$BS124</f>
        <v>0</v>
      </c>
      <c r="D124" s="82">
        <f>'Verdeling Gemeentefonds 2024'!E124/'Verdeling Gemeentefonds 2024'!$BS124</f>
        <v>0</v>
      </c>
      <c r="E124" s="82">
        <f>'Verdeling Gemeentefonds 2024'!F124/'Verdeling Gemeentefonds 2024'!$BS124</f>
        <v>0</v>
      </c>
      <c r="F124" s="82">
        <f>'Verdeling Gemeentefonds 2024'!G124/'Verdeling Gemeentefonds 2024'!$BS124</f>
        <v>0</v>
      </c>
      <c r="G124" s="82">
        <f>'Verdeling Gemeentefonds 2024'!H124/'Verdeling Gemeentefonds 2024'!$BS124</f>
        <v>0</v>
      </c>
      <c r="H124" s="82">
        <f>'Verdeling Gemeentefonds 2024'!I124/'Verdeling Gemeentefonds 2024'!$BS124</f>
        <v>0</v>
      </c>
      <c r="I124" s="86">
        <f>'Verdeling Gemeentefonds 2024'!J124/'Verdeling Gemeentefonds 2024'!$BS124</f>
        <v>0</v>
      </c>
      <c r="J124" s="80">
        <f>'Verdeling Gemeentefonds 2024'!N124/'Verdeling Gemeentefonds 2024'!$BS124</f>
        <v>5.4593453232947287E-2</v>
      </c>
      <c r="K124" s="82">
        <f>'Verdeling Gemeentefonds 2024'!S124/'Verdeling Gemeentefonds 2024'!$BS124</f>
        <v>8.9274266180369732E-4</v>
      </c>
      <c r="L124" s="86">
        <f>'Verdeling Gemeentefonds 2024'!T124/'Verdeling Gemeentefonds 2024'!$BS124</f>
        <v>5.5486195894750984E-2</v>
      </c>
      <c r="M124" s="79">
        <f>'Verdeling Gemeentefonds 2024'!Z124/'Verdeling Gemeentefonds 2024'!$BS124</f>
        <v>0.39373566236483915</v>
      </c>
      <c r="N124" s="82">
        <f>'Verdeling Gemeentefonds 2024'!AE124/'Verdeling Gemeentefonds 2024'!$BS124</f>
        <v>0.25451797436048779</v>
      </c>
      <c r="O124" s="84">
        <f>'Verdeling Gemeentefonds 2024'!AF124/'Verdeling Gemeentefonds 2024'!$BS124</f>
        <v>0.64825363672532699</v>
      </c>
      <c r="P124" s="89">
        <f>'Verdeling Gemeentefonds 2024'!AK124/'Verdeling Gemeentefonds 2024'!$BS124</f>
        <v>8.8421266850157082E-2</v>
      </c>
      <c r="Q124" s="92">
        <f>'Verdeling Gemeentefonds 2024'!AO124/'Verdeling Gemeentefonds 2024'!$BS124</f>
        <v>1.8438612835795586E-2</v>
      </c>
      <c r="R124" s="88">
        <f>'Verdeling Gemeentefonds 2024'!AR124/'Verdeling Gemeentefonds 2024'!$BS124</f>
        <v>2.7526794600377442E-2</v>
      </c>
      <c r="S124" s="88">
        <f>'Verdeling Gemeentefonds 2024'!AU124/'Verdeling Gemeentefonds 2024'!$BS124</f>
        <v>6.3577733648211315E-2</v>
      </c>
      <c r="T124" s="88">
        <f>'Verdeling Gemeentefonds 2024'!AX124/'Verdeling Gemeentefonds 2024'!$BS124</f>
        <v>4.1472868740420006E-2</v>
      </c>
      <c r="U124" s="88">
        <f>'Verdeling Gemeentefonds 2024'!BA124/'Verdeling Gemeentefonds 2024'!$BS124</f>
        <v>5.5023568367717594E-2</v>
      </c>
      <c r="V124" s="86">
        <f>'Verdeling Gemeentefonds 2024'!BB124/'Verdeling Gemeentefonds 2024'!$BS124</f>
        <v>0.20603957819252192</v>
      </c>
      <c r="W124" s="79">
        <f>'Verdeling Gemeentefonds 2024'!BI124/'Verdeling Gemeentefonds 2024'!$BS124</f>
        <v>-2.7999633412348069E-4</v>
      </c>
      <c r="X124" s="87">
        <f>'Verdeling Gemeentefonds 2024'!BF124/'Verdeling Gemeentefonds 2024'!$BS124</f>
        <v>0</v>
      </c>
      <c r="Y124" s="79">
        <f>'Verdeling Gemeentefonds 2024'!BL124/'Verdeling Gemeentefonds 2024'!$BS124</f>
        <v>0</v>
      </c>
      <c r="Z124" s="87">
        <f>'Verdeling Gemeentefonds 2024'!BR124/'Verdeling Gemeentefonds 2024'!$BS124</f>
        <v>2.0793672589121529E-3</v>
      </c>
      <c r="AA124" s="96">
        <f t="shared" si="1"/>
        <v>1.0000000485875458</v>
      </c>
    </row>
    <row r="125" spans="1:27" x14ac:dyDescent="0.25">
      <c r="A125" s="95" t="s">
        <v>471</v>
      </c>
      <c r="B125" s="8" t="s">
        <v>172</v>
      </c>
      <c r="C125" s="79">
        <f>'Verdeling Gemeentefonds 2024'!D125/'Verdeling Gemeentefonds 2024'!$BS125</f>
        <v>0</v>
      </c>
      <c r="D125" s="82">
        <f>'Verdeling Gemeentefonds 2024'!E125/'Verdeling Gemeentefonds 2024'!$BS125</f>
        <v>0</v>
      </c>
      <c r="E125" s="82">
        <f>'Verdeling Gemeentefonds 2024'!F125/'Verdeling Gemeentefonds 2024'!$BS125</f>
        <v>0</v>
      </c>
      <c r="F125" s="82">
        <f>'Verdeling Gemeentefonds 2024'!G125/'Verdeling Gemeentefonds 2024'!$BS125</f>
        <v>0</v>
      </c>
      <c r="G125" s="82">
        <f>'Verdeling Gemeentefonds 2024'!H125/'Verdeling Gemeentefonds 2024'!$BS125</f>
        <v>0</v>
      </c>
      <c r="H125" s="82">
        <f>'Verdeling Gemeentefonds 2024'!I125/'Verdeling Gemeentefonds 2024'!$BS125</f>
        <v>0</v>
      </c>
      <c r="I125" s="86">
        <f>'Verdeling Gemeentefonds 2024'!J125/'Verdeling Gemeentefonds 2024'!$BS125</f>
        <v>0</v>
      </c>
      <c r="J125" s="80">
        <f>'Verdeling Gemeentefonds 2024'!N125/'Verdeling Gemeentefonds 2024'!$BS125</f>
        <v>3.5428082033461393E-2</v>
      </c>
      <c r="K125" s="82">
        <f>'Verdeling Gemeentefonds 2024'!S125/'Verdeling Gemeentefonds 2024'!$BS125</f>
        <v>3.6075559330588972E-3</v>
      </c>
      <c r="L125" s="86">
        <f>'Verdeling Gemeentefonds 2024'!T125/'Verdeling Gemeentefonds 2024'!$BS125</f>
        <v>3.9035637966520285E-2</v>
      </c>
      <c r="M125" s="79">
        <f>'Verdeling Gemeentefonds 2024'!Z125/'Verdeling Gemeentefonds 2024'!$BS125</f>
        <v>0.3714208111992966</v>
      </c>
      <c r="N125" s="82">
        <f>'Verdeling Gemeentefonds 2024'!AE125/'Verdeling Gemeentefonds 2024'!$BS125</f>
        <v>0.26982403726827664</v>
      </c>
      <c r="O125" s="84">
        <f>'Verdeling Gemeentefonds 2024'!AF125/'Verdeling Gemeentefonds 2024'!$BS125</f>
        <v>0.64124484846757324</v>
      </c>
      <c r="P125" s="89">
        <f>'Verdeling Gemeentefonds 2024'!AK125/'Verdeling Gemeentefonds 2024'!$BS125</f>
        <v>0.17680919986535187</v>
      </c>
      <c r="Q125" s="92">
        <f>'Verdeling Gemeentefonds 2024'!AO125/'Verdeling Gemeentefonds 2024'!$BS125</f>
        <v>1.6591667695217249E-2</v>
      </c>
      <c r="R125" s="88">
        <f>'Verdeling Gemeentefonds 2024'!AR125/'Verdeling Gemeentefonds 2024'!$BS125</f>
        <v>3.4533322689944392E-2</v>
      </c>
      <c r="S125" s="88">
        <f>'Verdeling Gemeentefonds 2024'!AU125/'Verdeling Gemeentefonds 2024'!$BS125</f>
        <v>4.007202692381865E-2</v>
      </c>
      <c r="T125" s="88">
        <f>'Verdeling Gemeentefonds 2024'!AX125/'Verdeling Gemeentefonds 2024'!$BS125</f>
        <v>3.5598230472270016E-2</v>
      </c>
      <c r="U125" s="88">
        <f>'Verdeling Gemeentefonds 2024'!BA125/'Verdeling Gemeentefonds 2024'!$BS125</f>
        <v>1.4298860805528441E-2</v>
      </c>
      <c r="V125" s="86">
        <f>'Verdeling Gemeentefonds 2024'!BB125/'Verdeling Gemeentefonds 2024'!$BS125</f>
        <v>0.14109410858677876</v>
      </c>
      <c r="W125" s="79">
        <f>'Verdeling Gemeentefonds 2024'!BI125/'Verdeling Gemeentefonds 2024'!$BS125</f>
        <v>-2.632198256682757E-4</v>
      </c>
      <c r="X125" s="87">
        <f>'Verdeling Gemeentefonds 2024'!BF125/'Verdeling Gemeentefonds 2024'!$BS125</f>
        <v>0</v>
      </c>
      <c r="Y125" s="79">
        <f>'Verdeling Gemeentefonds 2024'!BL125/'Verdeling Gemeentefonds 2024'!$BS125</f>
        <v>0</v>
      </c>
      <c r="Z125" s="87">
        <f>'Verdeling Gemeentefonds 2024'!BR125/'Verdeling Gemeentefonds 2024'!$BS125</f>
        <v>2.0793670374813665E-3</v>
      </c>
      <c r="AA125" s="96">
        <f t="shared" si="1"/>
        <v>0.99999994209803733</v>
      </c>
    </row>
    <row r="126" spans="1:27" x14ac:dyDescent="0.25">
      <c r="A126" s="95" t="s">
        <v>449</v>
      </c>
      <c r="B126" s="8" t="s">
        <v>150</v>
      </c>
      <c r="C126" s="79">
        <f>'Verdeling Gemeentefonds 2024'!D126/'Verdeling Gemeentefonds 2024'!$BS126</f>
        <v>0</v>
      </c>
      <c r="D126" s="82">
        <f>'Verdeling Gemeentefonds 2024'!E126/'Verdeling Gemeentefonds 2024'!$BS126</f>
        <v>0</v>
      </c>
      <c r="E126" s="82">
        <f>'Verdeling Gemeentefonds 2024'!F126/'Verdeling Gemeentefonds 2024'!$BS126</f>
        <v>0</v>
      </c>
      <c r="F126" s="82">
        <f>'Verdeling Gemeentefonds 2024'!G126/'Verdeling Gemeentefonds 2024'!$BS126</f>
        <v>0</v>
      </c>
      <c r="G126" s="82">
        <f>'Verdeling Gemeentefonds 2024'!H126/'Verdeling Gemeentefonds 2024'!$BS126</f>
        <v>0.19691661851492573</v>
      </c>
      <c r="H126" s="82">
        <f>'Verdeling Gemeentefonds 2024'!I126/'Verdeling Gemeentefonds 2024'!$BS126</f>
        <v>0</v>
      </c>
      <c r="I126" s="86">
        <f>'Verdeling Gemeentefonds 2024'!J126/'Verdeling Gemeentefonds 2024'!$BS126</f>
        <v>0.19691661851492573</v>
      </c>
      <c r="J126" s="80">
        <f>'Verdeling Gemeentefonds 2024'!N126/'Verdeling Gemeentefonds 2024'!$BS126</f>
        <v>6.4235416160833295E-2</v>
      </c>
      <c r="K126" s="82">
        <f>'Verdeling Gemeentefonds 2024'!S126/'Verdeling Gemeentefonds 2024'!$BS126</f>
        <v>5.7567721196613693E-2</v>
      </c>
      <c r="L126" s="86">
        <f>'Verdeling Gemeentefonds 2024'!T126/'Verdeling Gemeentefonds 2024'!$BS126</f>
        <v>0.12180313735744698</v>
      </c>
      <c r="M126" s="79">
        <f>'Verdeling Gemeentefonds 2024'!Z126/'Verdeling Gemeentefonds 2024'!$BS126</f>
        <v>0.23745251563171113</v>
      </c>
      <c r="N126" s="82">
        <f>'Verdeling Gemeentefonds 2024'!AE126/'Verdeling Gemeentefonds 2024'!$BS126</f>
        <v>0.12672416324059046</v>
      </c>
      <c r="O126" s="84">
        <f>'Verdeling Gemeentefonds 2024'!AF126/'Verdeling Gemeentefonds 2024'!$BS126</f>
        <v>0.36417667887230154</v>
      </c>
      <c r="P126" s="89">
        <f>'Verdeling Gemeentefonds 2024'!AK126/'Verdeling Gemeentefonds 2024'!$BS126</f>
        <v>0.13403957615699283</v>
      </c>
      <c r="Q126" s="92">
        <f>'Verdeling Gemeentefonds 2024'!AO126/'Verdeling Gemeentefonds 2024'!$BS126</f>
        <v>1.5587759165231604E-2</v>
      </c>
      <c r="R126" s="88">
        <f>'Verdeling Gemeentefonds 2024'!AR126/'Verdeling Gemeentefonds 2024'!$BS126</f>
        <v>4.062520032814488E-2</v>
      </c>
      <c r="S126" s="88">
        <f>'Verdeling Gemeentefonds 2024'!AU126/'Verdeling Gemeentefonds 2024'!$BS126</f>
        <v>4.8157031458128691E-2</v>
      </c>
      <c r="T126" s="88">
        <f>'Verdeling Gemeentefonds 2024'!AX126/'Verdeling Gemeentefonds 2024'!$BS126</f>
        <v>3.8316339363706944E-2</v>
      </c>
      <c r="U126" s="88">
        <f>'Verdeling Gemeentefonds 2024'!BA126/'Verdeling Gemeentefonds 2024'!$BS126</f>
        <v>3.8572894958379747E-2</v>
      </c>
      <c r="V126" s="86">
        <f>'Verdeling Gemeentefonds 2024'!BB126/'Verdeling Gemeentefonds 2024'!$BS126</f>
        <v>0.18125922527359187</v>
      </c>
      <c r="W126" s="79">
        <f>'Verdeling Gemeentefonds 2024'!BI126/'Verdeling Gemeentefonds 2024'!$BS126</f>
        <v>-2.7462606064563731E-4</v>
      </c>
      <c r="X126" s="87">
        <f>'Verdeling Gemeentefonds 2024'!BF126/'Verdeling Gemeentefonds 2024'!$BS126</f>
        <v>0</v>
      </c>
      <c r="Y126" s="79">
        <f>'Verdeling Gemeentefonds 2024'!BL126/'Verdeling Gemeentefonds 2024'!$BS126</f>
        <v>0</v>
      </c>
      <c r="Z126" s="87">
        <f>'Verdeling Gemeentefonds 2024'!BR126/'Verdeling Gemeentefonds 2024'!$BS126</f>
        <v>2.0793671105235039E-3</v>
      </c>
      <c r="AA126" s="96">
        <f t="shared" si="1"/>
        <v>0.99999997722513667</v>
      </c>
    </row>
    <row r="127" spans="1:27" x14ac:dyDescent="0.25">
      <c r="A127" s="95" t="s">
        <v>477</v>
      </c>
      <c r="B127" s="8" t="s">
        <v>178</v>
      </c>
      <c r="C127" s="79">
        <f>'Verdeling Gemeentefonds 2024'!D127/'Verdeling Gemeentefonds 2024'!$BS127</f>
        <v>0</v>
      </c>
      <c r="D127" s="82">
        <f>'Verdeling Gemeentefonds 2024'!E127/'Verdeling Gemeentefonds 2024'!$BS127</f>
        <v>0</v>
      </c>
      <c r="E127" s="82">
        <f>'Verdeling Gemeentefonds 2024'!F127/'Verdeling Gemeentefonds 2024'!$BS127</f>
        <v>0</v>
      </c>
      <c r="F127" s="82">
        <f>'Verdeling Gemeentefonds 2024'!G127/'Verdeling Gemeentefonds 2024'!$BS127</f>
        <v>0</v>
      </c>
      <c r="G127" s="82">
        <f>'Verdeling Gemeentefonds 2024'!H127/'Verdeling Gemeentefonds 2024'!$BS127</f>
        <v>0</v>
      </c>
      <c r="H127" s="82">
        <f>'Verdeling Gemeentefonds 2024'!I127/'Verdeling Gemeentefonds 2024'!$BS127</f>
        <v>0</v>
      </c>
      <c r="I127" s="86">
        <f>'Verdeling Gemeentefonds 2024'!J127/'Verdeling Gemeentefonds 2024'!$BS127</f>
        <v>0</v>
      </c>
      <c r="J127" s="80">
        <f>'Verdeling Gemeentefonds 2024'!N127/'Verdeling Gemeentefonds 2024'!$BS127</f>
        <v>5.937092186313131E-2</v>
      </c>
      <c r="K127" s="82">
        <f>'Verdeling Gemeentefonds 2024'!S127/'Verdeling Gemeentefonds 2024'!$BS127</f>
        <v>1.4622566663127763E-2</v>
      </c>
      <c r="L127" s="86">
        <f>'Verdeling Gemeentefonds 2024'!T127/'Verdeling Gemeentefonds 2024'!$BS127</f>
        <v>7.3993488526259074E-2</v>
      </c>
      <c r="M127" s="79">
        <f>'Verdeling Gemeentefonds 2024'!Z127/'Verdeling Gemeentefonds 2024'!$BS127</f>
        <v>0.40624605134346276</v>
      </c>
      <c r="N127" s="82">
        <f>'Verdeling Gemeentefonds 2024'!AE127/'Verdeling Gemeentefonds 2024'!$BS127</f>
        <v>0.26535470442330306</v>
      </c>
      <c r="O127" s="84">
        <f>'Verdeling Gemeentefonds 2024'!AF127/'Verdeling Gemeentefonds 2024'!$BS127</f>
        <v>0.67160075576676581</v>
      </c>
      <c r="P127" s="89">
        <f>'Verdeling Gemeentefonds 2024'!AK127/'Verdeling Gemeentefonds 2024'!$BS127</f>
        <v>6.3294310692248459E-2</v>
      </c>
      <c r="Q127" s="92">
        <f>'Verdeling Gemeentefonds 2024'!AO127/'Verdeling Gemeentefonds 2024'!$BS127</f>
        <v>1.8360084921993904E-2</v>
      </c>
      <c r="R127" s="88">
        <f>'Verdeling Gemeentefonds 2024'!AR127/'Verdeling Gemeentefonds 2024'!$BS127</f>
        <v>4.2204290881562134E-2</v>
      </c>
      <c r="S127" s="88">
        <f>'Verdeling Gemeentefonds 2024'!AU127/'Verdeling Gemeentefonds 2024'!$BS127</f>
        <v>5.2073983699652979E-2</v>
      </c>
      <c r="T127" s="88">
        <f>'Verdeling Gemeentefonds 2024'!AX127/'Verdeling Gemeentefonds 2024'!$BS127</f>
        <v>5.3456874147321039E-2</v>
      </c>
      <c r="U127" s="88">
        <f>'Verdeling Gemeentefonds 2024'!BA127/'Verdeling Gemeentefonds 2024'!$BS127</f>
        <v>2.3199702238223145E-2</v>
      </c>
      <c r="V127" s="86">
        <f>'Verdeling Gemeentefonds 2024'!BB127/'Verdeling Gemeentefonds 2024'!$BS127</f>
        <v>0.18929493588875321</v>
      </c>
      <c r="W127" s="79">
        <f>'Verdeling Gemeentefonds 2024'!BI127/'Verdeling Gemeentefonds 2024'!$BS127</f>
        <v>-2.6272889462753698E-4</v>
      </c>
      <c r="X127" s="87">
        <f>'Verdeling Gemeentefonds 2024'!BF127/'Verdeling Gemeentefonds 2024'!$BS127</f>
        <v>0</v>
      </c>
      <c r="Y127" s="79">
        <f>'Verdeling Gemeentefonds 2024'!BL127/'Verdeling Gemeentefonds 2024'!$BS127</f>
        <v>0</v>
      </c>
      <c r="Z127" s="87">
        <f>'Verdeling Gemeentefonds 2024'!BR127/'Verdeling Gemeentefonds 2024'!$BS127</f>
        <v>2.0793674269641476E-3</v>
      </c>
      <c r="AA127" s="96">
        <f t="shared" si="1"/>
        <v>1.0000001294063632</v>
      </c>
    </row>
    <row r="128" spans="1:27" x14ac:dyDescent="0.25">
      <c r="A128" s="95" t="s">
        <v>478</v>
      </c>
      <c r="B128" s="8" t="s">
        <v>179</v>
      </c>
      <c r="C128" s="79">
        <f>'Verdeling Gemeentefonds 2024'!D128/'Verdeling Gemeentefonds 2024'!$BS128</f>
        <v>0</v>
      </c>
      <c r="D128" s="82">
        <f>'Verdeling Gemeentefonds 2024'!E128/'Verdeling Gemeentefonds 2024'!$BS128</f>
        <v>0</v>
      </c>
      <c r="E128" s="82">
        <f>'Verdeling Gemeentefonds 2024'!F128/'Verdeling Gemeentefonds 2024'!$BS128</f>
        <v>0</v>
      </c>
      <c r="F128" s="82">
        <f>'Verdeling Gemeentefonds 2024'!G128/'Verdeling Gemeentefonds 2024'!$BS128</f>
        <v>0</v>
      </c>
      <c r="G128" s="82">
        <f>'Verdeling Gemeentefonds 2024'!H128/'Verdeling Gemeentefonds 2024'!$BS128</f>
        <v>0</v>
      </c>
      <c r="H128" s="82">
        <f>'Verdeling Gemeentefonds 2024'!I128/'Verdeling Gemeentefonds 2024'!$BS128</f>
        <v>0</v>
      </c>
      <c r="I128" s="86">
        <f>'Verdeling Gemeentefonds 2024'!J128/'Verdeling Gemeentefonds 2024'!$BS128</f>
        <v>0</v>
      </c>
      <c r="J128" s="80">
        <f>'Verdeling Gemeentefonds 2024'!N128/'Verdeling Gemeentefonds 2024'!$BS128</f>
        <v>7.0530585784711872E-2</v>
      </c>
      <c r="K128" s="82">
        <f>'Verdeling Gemeentefonds 2024'!S128/'Verdeling Gemeentefonds 2024'!$BS128</f>
        <v>5.8379992889104504E-2</v>
      </c>
      <c r="L128" s="86">
        <f>'Verdeling Gemeentefonds 2024'!T128/'Verdeling Gemeentefonds 2024'!$BS128</f>
        <v>0.12891057867381636</v>
      </c>
      <c r="M128" s="79">
        <f>'Verdeling Gemeentefonds 2024'!Z128/'Verdeling Gemeentefonds 2024'!$BS128</f>
        <v>0.36831807812552497</v>
      </c>
      <c r="N128" s="82">
        <f>'Verdeling Gemeentefonds 2024'!AE128/'Verdeling Gemeentefonds 2024'!$BS128</f>
        <v>0.22731033612942408</v>
      </c>
      <c r="O128" s="84">
        <f>'Verdeling Gemeentefonds 2024'!AF128/'Verdeling Gemeentefonds 2024'!$BS128</f>
        <v>0.59562841425494906</v>
      </c>
      <c r="P128" s="89">
        <f>'Verdeling Gemeentefonds 2024'!AK128/'Verdeling Gemeentefonds 2024'!$BS128</f>
        <v>2.8177346174159901E-2</v>
      </c>
      <c r="Q128" s="92">
        <f>'Verdeling Gemeentefonds 2024'!AO128/'Verdeling Gemeentefonds 2024'!$BS128</f>
        <v>1.8637346346880218E-2</v>
      </c>
      <c r="R128" s="88">
        <f>'Verdeling Gemeentefonds 2024'!AR128/'Verdeling Gemeentefonds 2024'!$BS128</f>
        <v>5.5120726977067644E-2</v>
      </c>
      <c r="S128" s="88">
        <f>'Verdeling Gemeentefonds 2024'!AU128/'Verdeling Gemeentefonds 2024'!$BS128</f>
        <v>5.5230730005416076E-2</v>
      </c>
      <c r="T128" s="88">
        <f>'Verdeling Gemeentefonds 2024'!AX128/'Verdeling Gemeentefonds 2024'!$BS128</f>
        <v>6.831228653331721E-2</v>
      </c>
      <c r="U128" s="88">
        <f>'Verdeling Gemeentefonds 2024'!BA128/'Verdeling Gemeentefonds 2024'!$BS128</f>
        <v>4.814115846863911E-2</v>
      </c>
      <c r="V128" s="86">
        <f>'Verdeling Gemeentefonds 2024'!BB128/'Verdeling Gemeentefonds 2024'!$BS128</f>
        <v>0.24544224833132028</v>
      </c>
      <c r="W128" s="79">
        <f>'Verdeling Gemeentefonds 2024'!BI128/'Verdeling Gemeentefonds 2024'!$BS128</f>
        <v>-2.3795232812102925E-4</v>
      </c>
      <c r="X128" s="87">
        <f>'Verdeling Gemeentefonds 2024'!BF128/'Verdeling Gemeentefonds 2024'!$BS128</f>
        <v>0</v>
      </c>
      <c r="Y128" s="79">
        <f>'Verdeling Gemeentefonds 2024'!BL128/'Verdeling Gemeentefonds 2024'!$BS128</f>
        <v>0</v>
      </c>
      <c r="Z128" s="87">
        <f>'Verdeling Gemeentefonds 2024'!BR128/'Verdeling Gemeentefonds 2024'!$BS128</f>
        <v>2.0793671625983141E-3</v>
      </c>
      <c r="AA128" s="96">
        <f t="shared" si="1"/>
        <v>1.0000000022687228</v>
      </c>
    </row>
    <row r="129" spans="1:27" x14ac:dyDescent="0.25">
      <c r="A129" s="95" t="s">
        <v>438</v>
      </c>
      <c r="B129" s="8" t="s">
        <v>139</v>
      </c>
      <c r="C129" s="79">
        <f>'Verdeling Gemeentefonds 2024'!D129/'Verdeling Gemeentefonds 2024'!$BS129</f>
        <v>0</v>
      </c>
      <c r="D129" s="82">
        <f>'Verdeling Gemeentefonds 2024'!E129/'Verdeling Gemeentefonds 2024'!$BS129</f>
        <v>0</v>
      </c>
      <c r="E129" s="82">
        <f>'Verdeling Gemeentefonds 2024'!F129/'Verdeling Gemeentefonds 2024'!$BS129</f>
        <v>0</v>
      </c>
      <c r="F129" s="82">
        <f>'Verdeling Gemeentefonds 2024'!G129/'Verdeling Gemeentefonds 2024'!$BS129</f>
        <v>0</v>
      </c>
      <c r="G129" s="82">
        <f>'Verdeling Gemeentefonds 2024'!H129/'Verdeling Gemeentefonds 2024'!$BS129</f>
        <v>0</v>
      </c>
      <c r="H129" s="82">
        <f>'Verdeling Gemeentefonds 2024'!I129/'Verdeling Gemeentefonds 2024'!$BS129</f>
        <v>0</v>
      </c>
      <c r="I129" s="86">
        <f>'Verdeling Gemeentefonds 2024'!J129/'Verdeling Gemeentefonds 2024'!$BS129</f>
        <v>0</v>
      </c>
      <c r="J129" s="80">
        <f>'Verdeling Gemeentefonds 2024'!N129/'Verdeling Gemeentefonds 2024'!$BS129</f>
        <v>6.2746893204985749E-2</v>
      </c>
      <c r="K129" s="82">
        <f>'Verdeling Gemeentefonds 2024'!S129/'Verdeling Gemeentefonds 2024'!$BS129</f>
        <v>4.6090817500728425E-3</v>
      </c>
      <c r="L129" s="86">
        <f>'Verdeling Gemeentefonds 2024'!T129/'Verdeling Gemeentefonds 2024'!$BS129</f>
        <v>6.7355974955058587E-2</v>
      </c>
      <c r="M129" s="79">
        <f>'Verdeling Gemeentefonds 2024'!Z129/'Verdeling Gemeentefonds 2024'!$BS129</f>
        <v>0.32849000945661488</v>
      </c>
      <c r="N129" s="82">
        <f>'Verdeling Gemeentefonds 2024'!AE129/'Verdeling Gemeentefonds 2024'!$BS129</f>
        <v>0.25901443606749935</v>
      </c>
      <c r="O129" s="84">
        <f>'Verdeling Gemeentefonds 2024'!AF129/'Verdeling Gemeentefonds 2024'!$BS129</f>
        <v>0.58750444552411429</v>
      </c>
      <c r="P129" s="89">
        <f>'Verdeling Gemeentefonds 2024'!AK129/'Verdeling Gemeentefonds 2024'!$BS129</f>
        <v>0.24107293320961595</v>
      </c>
      <c r="Q129" s="92">
        <f>'Verdeling Gemeentefonds 2024'!AO129/'Verdeling Gemeentefonds 2024'!$BS129</f>
        <v>1.4770815013698044E-2</v>
      </c>
      <c r="R129" s="88">
        <f>'Verdeling Gemeentefonds 2024'!AR129/'Verdeling Gemeentefonds 2024'!$BS129</f>
        <v>2.9698935130425395E-2</v>
      </c>
      <c r="S129" s="88">
        <f>'Verdeling Gemeentefonds 2024'!AU129/'Verdeling Gemeentefonds 2024'!$BS129</f>
        <v>3.1802564942978118E-2</v>
      </c>
      <c r="T129" s="88">
        <f>'Verdeling Gemeentefonds 2024'!AX129/'Verdeling Gemeentefonds 2024'!$BS129</f>
        <v>1.7046548984502651E-2</v>
      </c>
      <c r="U129" s="88">
        <f>'Verdeling Gemeentefonds 2024'!BA129/'Verdeling Gemeentefonds 2024'!$BS129</f>
        <v>8.9048220723906835E-3</v>
      </c>
      <c r="V129" s="86">
        <f>'Verdeling Gemeentefonds 2024'!BB129/'Verdeling Gemeentefonds 2024'!$BS129</f>
        <v>0.10222368614399489</v>
      </c>
      <c r="W129" s="79">
        <f>'Verdeling Gemeentefonds 2024'!BI129/'Verdeling Gemeentefonds 2024'!$BS129</f>
        <v>-2.3654378386181151E-4</v>
      </c>
      <c r="X129" s="87">
        <f>'Verdeling Gemeentefonds 2024'!BF129/'Verdeling Gemeentefonds 2024'!$BS129</f>
        <v>0</v>
      </c>
      <c r="Y129" s="79">
        <f>'Verdeling Gemeentefonds 2024'!BL129/'Verdeling Gemeentefonds 2024'!$BS129</f>
        <v>0</v>
      </c>
      <c r="Z129" s="87">
        <f>'Verdeling Gemeentefonds 2024'!BR129/'Verdeling Gemeentefonds 2024'!$BS129</f>
        <v>2.0793668728448299E-3</v>
      </c>
      <c r="AA129" s="96">
        <f t="shared" si="1"/>
        <v>0.99999986292176679</v>
      </c>
    </row>
    <row r="130" spans="1:27" x14ac:dyDescent="0.25">
      <c r="A130" s="95" t="s">
        <v>312</v>
      </c>
      <c r="B130" s="8" t="s">
        <v>13</v>
      </c>
      <c r="C130" s="79">
        <f>'Verdeling Gemeentefonds 2024'!D130/'Verdeling Gemeentefonds 2024'!$BS130</f>
        <v>0</v>
      </c>
      <c r="D130" s="82">
        <f>'Verdeling Gemeentefonds 2024'!E130/'Verdeling Gemeentefonds 2024'!$BS130</f>
        <v>0</v>
      </c>
      <c r="E130" s="82">
        <f>'Verdeling Gemeentefonds 2024'!F130/'Verdeling Gemeentefonds 2024'!$BS130</f>
        <v>0</v>
      </c>
      <c r="F130" s="82">
        <f>'Verdeling Gemeentefonds 2024'!G130/'Verdeling Gemeentefonds 2024'!$BS130</f>
        <v>0</v>
      </c>
      <c r="G130" s="82">
        <f>'Verdeling Gemeentefonds 2024'!H130/'Verdeling Gemeentefonds 2024'!$BS130</f>
        <v>0</v>
      </c>
      <c r="H130" s="82">
        <f>'Verdeling Gemeentefonds 2024'!I130/'Verdeling Gemeentefonds 2024'!$BS130</f>
        <v>0</v>
      </c>
      <c r="I130" s="86">
        <f>'Verdeling Gemeentefonds 2024'!J130/'Verdeling Gemeentefonds 2024'!$BS130</f>
        <v>0</v>
      </c>
      <c r="J130" s="80">
        <f>'Verdeling Gemeentefonds 2024'!N130/'Verdeling Gemeentefonds 2024'!$BS130</f>
        <v>6.8304729488500707E-2</v>
      </c>
      <c r="K130" s="82">
        <f>'Verdeling Gemeentefonds 2024'!S130/'Verdeling Gemeentefonds 2024'!$BS130</f>
        <v>6.4674129081584653E-2</v>
      </c>
      <c r="L130" s="86">
        <f>'Verdeling Gemeentefonds 2024'!T130/'Verdeling Gemeentefonds 2024'!$BS130</f>
        <v>0.13297885857008537</v>
      </c>
      <c r="M130" s="79">
        <f>'Verdeling Gemeentefonds 2024'!Z130/'Verdeling Gemeentefonds 2024'!$BS130</f>
        <v>0.34006160606614916</v>
      </c>
      <c r="N130" s="82">
        <f>'Verdeling Gemeentefonds 2024'!AE130/'Verdeling Gemeentefonds 2024'!$BS130</f>
        <v>0.18312770178858823</v>
      </c>
      <c r="O130" s="84">
        <f>'Verdeling Gemeentefonds 2024'!AF130/'Verdeling Gemeentefonds 2024'!$BS130</f>
        <v>0.52318930785473738</v>
      </c>
      <c r="P130" s="89">
        <f>'Verdeling Gemeentefonds 2024'!AK130/'Verdeling Gemeentefonds 2024'!$BS130</f>
        <v>0.19891652643777677</v>
      </c>
      <c r="Q130" s="92">
        <f>'Verdeling Gemeentefonds 2024'!AO130/'Verdeling Gemeentefonds 2024'!$BS130</f>
        <v>1.3233532522866577E-2</v>
      </c>
      <c r="R130" s="88">
        <f>'Verdeling Gemeentefonds 2024'!AR130/'Verdeling Gemeentefonds 2024'!$BS130</f>
        <v>1.021364046105804E-2</v>
      </c>
      <c r="S130" s="88">
        <f>'Verdeling Gemeentefonds 2024'!AU130/'Verdeling Gemeentefonds 2024'!$BS130</f>
        <v>4.5410784823364379E-2</v>
      </c>
      <c r="T130" s="88">
        <f>'Verdeling Gemeentefonds 2024'!AX130/'Verdeling Gemeentefonds 2024'!$BS130</f>
        <v>5.634973906556294E-2</v>
      </c>
      <c r="U130" s="88">
        <f>'Verdeling Gemeentefonds 2024'!BA130/'Verdeling Gemeentefonds 2024'!$BS130</f>
        <v>1.7864124149112943E-2</v>
      </c>
      <c r="V130" s="86">
        <f>'Verdeling Gemeentefonds 2024'!BB130/'Verdeling Gemeentefonds 2024'!$BS130</f>
        <v>0.14307182102196489</v>
      </c>
      <c r="W130" s="79">
        <f>'Verdeling Gemeentefonds 2024'!BI130/'Verdeling Gemeentefonds 2024'!$BS130</f>
        <v>-2.3593854011075646E-4</v>
      </c>
      <c r="X130" s="87">
        <f>'Verdeling Gemeentefonds 2024'!BF130/'Verdeling Gemeentefonds 2024'!$BS130</f>
        <v>0</v>
      </c>
      <c r="Y130" s="79">
        <f>'Verdeling Gemeentefonds 2024'!BL130/'Verdeling Gemeentefonds 2024'!$BS130</f>
        <v>0</v>
      </c>
      <c r="Z130" s="87">
        <f>'Verdeling Gemeentefonds 2024'!BR130/'Verdeling Gemeentefonds 2024'!$BS130</f>
        <v>2.0793670380729245E-3</v>
      </c>
      <c r="AA130" s="96">
        <f t="shared" si="1"/>
        <v>0.99999994238252665</v>
      </c>
    </row>
    <row r="131" spans="1:27" x14ac:dyDescent="0.25">
      <c r="A131" s="95" t="s">
        <v>379</v>
      </c>
      <c r="B131" s="8" t="s">
        <v>80</v>
      </c>
      <c r="C131" s="79">
        <f>'Verdeling Gemeentefonds 2024'!D131/'Verdeling Gemeentefonds 2024'!$BS131</f>
        <v>0</v>
      </c>
      <c r="D131" s="82">
        <f>'Verdeling Gemeentefonds 2024'!E131/'Verdeling Gemeentefonds 2024'!$BS131</f>
        <v>0</v>
      </c>
      <c r="E131" s="82">
        <f>'Verdeling Gemeentefonds 2024'!F131/'Verdeling Gemeentefonds 2024'!$BS131</f>
        <v>0</v>
      </c>
      <c r="F131" s="82">
        <f>'Verdeling Gemeentefonds 2024'!G131/'Verdeling Gemeentefonds 2024'!$BS131</f>
        <v>0</v>
      </c>
      <c r="G131" s="82">
        <f>'Verdeling Gemeentefonds 2024'!H131/'Verdeling Gemeentefonds 2024'!$BS131</f>
        <v>0</v>
      </c>
      <c r="H131" s="82">
        <f>'Verdeling Gemeentefonds 2024'!I131/'Verdeling Gemeentefonds 2024'!$BS131</f>
        <v>0</v>
      </c>
      <c r="I131" s="86">
        <f>'Verdeling Gemeentefonds 2024'!J131/'Verdeling Gemeentefonds 2024'!$BS131</f>
        <v>0</v>
      </c>
      <c r="J131" s="80">
        <f>'Verdeling Gemeentefonds 2024'!N131/'Verdeling Gemeentefonds 2024'!$BS131</f>
        <v>7.8625444088995938E-2</v>
      </c>
      <c r="K131" s="82">
        <f>'Verdeling Gemeentefonds 2024'!S131/'Verdeling Gemeentefonds 2024'!$BS131</f>
        <v>7.2528667877083874E-3</v>
      </c>
      <c r="L131" s="86">
        <f>'Verdeling Gemeentefonds 2024'!T131/'Verdeling Gemeentefonds 2024'!$BS131</f>
        <v>8.5878310876704333E-2</v>
      </c>
      <c r="M131" s="79">
        <f>'Verdeling Gemeentefonds 2024'!Z131/'Verdeling Gemeentefonds 2024'!$BS131</f>
        <v>0.32656348430054816</v>
      </c>
      <c r="N131" s="82">
        <f>'Verdeling Gemeentefonds 2024'!AE131/'Verdeling Gemeentefonds 2024'!$BS131</f>
        <v>0.23219052264210344</v>
      </c>
      <c r="O131" s="84">
        <f>'Verdeling Gemeentefonds 2024'!AF131/'Verdeling Gemeentefonds 2024'!$BS131</f>
        <v>0.55875400694265165</v>
      </c>
      <c r="P131" s="89">
        <f>'Verdeling Gemeentefonds 2024'!AK131/'Verdeling Gemeentefonds 2024'!$BS131</f>
        <v>0.21094751741265866</v>
      </c>
      <c r="Q131" s="92">
        <f>'Verdeling Gemeentefonds 2024'!AO131/'Verdeling Gemeentefonds 2024'!$BS131</f>
        <v>1.1896406210892095E-2</v>
      </c>
      <c r="R131" s="88">
        <f>'Verdeling Gemeentefonds 2024'!AR131/'Verdeling Gemeentefonds 2024'!$BS131</f>
        <v>1.5058270971875953E-2</v>
      </c>
      <c r="S131" s="88">
        <f>'Verdeling Gemeentefonds 2024'!AU131/'Verdeling Gemeentefonds 2024'!$BS131</f>
        <v>4.4689291334405919E-2</v>
      </c>
      <c r="T131" s="88">
        <f>'Verdeling Gemeentefonds 2024'!AX131/'Verdeling Gemeentefonds 2024'!$BS131</f>
        <v>4.2512176850432661E-2</v>
      </c>
      <c r="U131" s="88">
        <f>'Verdeling Gemeentefonds 2024'!BA131/'Verdeling Gemeentefonds 2024'!$BS131</f>
        <v>2.8427890480970851E-2</v>
      </c>
      <c r="V131" s="86">
        <f>'Verdeling Gemeentefonds 2024'!BB131/'Verdeling Gemeentefonds 2024'!$BS131</f>
        <v>0.14258403584857748</v>
      </c>
      <c r="W131" s="79">
        <f>'Verdeling Gemeentefonds 2024'!BI131/'Verdeling Gemeentefonds 2024'!$BS131</f>
        <v>-2.4341689031287414E-4</v>
      </c>
      <c r="X131" s="87">
        <f>'Verdeling Gemeentefonds 2024'!BF131/'Verdeling Gemeentefonds 2024'!$BS131</f>
        <v>0</v>
      </c>
      <c r="Y131" s="79">
        <f>'Verdeling Gemeentefonds 2024'!BL131/'Verdeling Gemeentefonds 2024'!$BS131</f>
        <v>0</v>
      </c>
      <c r="Z131" s="87">
        <f>'Verdeling Gemeentefonds 2024'!BR131/'Verdeling Gemeentefonds 2024'!$BS131</f>
        <v>2.0793667856239787E-3</v>
      </c>
      <c r="AA131" s="96">
        <f t="shared" si="1"/>
        <v>0.99999982097590334</v>
      </c>
    </row>
    <row r="132" spans="1:27" x14ac:dyDescent="0.25">
      <c r="A132" s="95" t="s">
        <v>313</v>
      </c>
      <c r="B132" s="8" t="s">
        <v>14</v>
      </c>
      <c r="C132" s="79">
        <f>'Verdeling Gemeentefonds 2024'!D132/'Verdeling Gemeentefonds 2024'!$BS132</f>
        <v>0</v>
      </c>
      <c r="D132" s="82">
        <f>'Verdeling Gemeentefonds 2024'!E132/'Verdeling Gemeentefonds 2024'!$BS132</f>
        <v>0</v>
      </c>
      <c r="E132" s="82">
        <f>'Verdeling Gemeentefonds 2024'!F132/'Verdeling Gemeentefonds 2024'!$BS132</f>
        <v>0</v>
      </c>
      <c r="F132" s="82">
        <f>'Verdeling Gemeentefonds 2024'!G132/'Verdeling Gemeentefonds 2024'!$BS132</f>
        <v>0</v>
      </c>
      <c r="G132" s="82">
        <f>'Verdeling Gemeentefonds 2024'!H132/'Verdeling Gemeentefonds 2024'!$BS132</f>
        <v>0</v>
      </c>
      <c r="H132" s="82">
        <f>'Verdeling Gemeentefonds 2024'!I132/'Verdeling Gemeentefonds 2024'!$BS132</f>
        <v>0</v>
      </c>
      <c r="I132" s="86">
        <f>'Verdeling Gemeentefonds 2024'!J132/'Verdeling Gemeentefonds 2024'!$BS132</f>
        <v>0</v>
      </c>
      <c r="J132" s="80">
        <f>'Verdeling Gemeentefonds 2024'!N132/'Verdeling Gemeentefonds 2024'!$BS132</f>
        <v>7.4581854539908121E-2</v>
      </c>
      <c r="K132" s="82">
        <f>'Verdeling Gemeentefonds 2024'!S132/'Verdeling Gemeentefonds 2024'!$BS132</f>
        <v>8.0482720814831502E-2</v>
      </c>
      <c r="L132" s="86">
        <f>'Verdeling Gemeentefonds 2024'!T132/'Verdeling Gemeentefonds 2024'!$BS132</f>
        <v>0.15506457535473964</v>
      </c>
      <c r="M132" s="79">
        <f>'Verdeling Gemeentefonds 2024'!Z132/'Verdeling Gemeentefonds 2024'!$BS132</f>
        <v>0.35829060321774675</v>
      </c>
      <c r="N132" s="82">
        <f>'Verdeling Gemeentefonds 2024'!AE132/'Verdeling Gemeentefonds 2024'!$BS132</f>
        <v>0.21313012637416973</v>
      </c>
      <c r="O132" s="84">
        <f>'Verdeling Gemeentefonds 2024'!AF132/'Verdeling Gemeentefonds 2024'!$BS132</f>
        <v>0.57142072959191637</v>
      </c>
      <c r="P132" s="89">
        <f>'Verdeling Gemeentefonds 2024'!AK132/'Verdeling Gemeentefonds 2024'!$BS132</f>
        <v>7.09217268172673E-2</v>
      </c>
      <c r="Q132" s="92">
        <f>'Verdeling Gemeentefonds 2024'!AO132/'Verdeling Gemeentefonds 2024'!$BS132</f>
        <v>1.6030679882908787E-2</v>
      </c>
      <c r="R132" s="88">
        <f>'Verdeling Gemeentefonds 2024'!AR132/'Verdeling Gemeentefonds 2024'!$BS132</f>
        <v>4.2172042130447167E-2</v>
      </c>
      <c r="S132" s="88">
        <f>'Verdeling Gemeentefonds 2024'!AU132/'Verdeling Gemeentefonds 2024'!$BS132</f>
        <v>7.9092103377914155E-2</v>
      </c>
      <c r="T132" s="88">
        <f>'Verdeling Gemeentefonds 2024'!AX132/'Verdeling Gemeentefonds 2024'!$BS132</f>
        <v>4.3126022463312534E-2</v>
      </c>
      <c r="U132" s="88">
        <f>'Verdeling Gemeentefonds 2024'!BA132/'Verdeling Gemeentefonds 2024'!$BS132</f>
        <v>2.0279257803576686E-2</v>
      </c>
      <c r="V132" s="86">
        <f>'Verdeling Gemeentefonds 2024'!BB132/'Verdeling Gemeentefonds 2024'!$BS132</f>
        <v>0.20070010565815935</v>
      </c>
      <c r="W132" s="79">
        <f>'Verdeling Gemeentefonds 2024'!BI132/'Verdeling Gemeentefonds 2024'!$BS132</f>
        <v>-1.8644234352410588E-4</v>
      </c>
      <c r="X132" s="87">
        <f>'Verdeling Gemeentefonds 2024'!BF132/'Verdeling Gemeentefonds 2024'!$BS132</f>
        <v>0</v>
      </c>
      <c r="Y132" s="79">
        <f>'Verdeling Gemeentefonds 2024'!BL132/'Verdeling Gemeentefonds 2024'!$BS132</f>
        <v>0</v>
      </c>
      <c r="Z132" s="87">
        <f>'Verdeling Gemeentefonds 2024'!BR132/'Verdeling Gemeentefonds 2024'!$BS132</f>
        <v>2.079367287562871E-3</v>
      </c>
      <c r="AA132" s="96">
        <f t="shared" si="1"/>
        <v>1.0000000623661214</v>
      </c>
    </row>
    <row r="133" spans="1:27" x14ac:dyDescent="0.25">
      <c r="A133" s="95" t="s">
        <v>380</v>
      </c>
      <c r="B133" s="8" t="s">
        <v>81</v>
      </c>
      <c r="C133" s="79">
        <f>'Verdeling Gemeentefonds 2024'!D133/'Verdeling Gemeentefonds 2024'!$BS133</f>
        <v>0</v>
      </c>
      <c r="D133" s="82">
        <f>'Verdeling Gemeentefonds 2024'!E133/'Verdeling Gemeentefonds 2024'!$BS133</f>
        <v>0</v>
      </c>
      <c r="E133" s="82">
        <f>'Verdeling Gemeentefonds 2024'!F133/'Verdeling Gemeentefonds 2024'!$BS133</f>
        <v>0</v>
      </c>
      <c r="F133" s="82">
        <f>'Verdeling Gemeentefonds 2024'!G133/'Verdeling Gemeentefonds 2024'!$BS133</f>
        <v>0</v>
      </c>
      <c r="G133" s="82">
        <f>'Verdeling Gemeentefonds 2024'!H133/'Verdeling Gemeentefonds 2024'!$BS133</f>
        <v>0</v>
      </c>
      <c r="H133" s="82">
        <f>'Verdeling Gemeentefonds 2024'!I133/'Verdeling Gemeentefonds 2024'!$BS133</f>
        <v>0</v>
      </c>
      <c r="I133" s="86">
        <f>'Verdeling Gemeentefonds 2024'!J133/'Verdeling Gemeentefonds 2024'!$BS133</f>
        <v>0</v>
      </c>
      <c r="J133" s="80">
        <f>'Verdeling Gemeentefonds 2024'!N133/'Verdeling Gemeentefonds 2024'!$BS133</f>
        <v>5.6140534421529595E-2</v>
      </c>
      <c r="K133" s="82">
        <f>'Verdeling Gemeentefonds 2024'!S133/'Verdeling Gemeentefonds 2024'!$BS133</f>
        <v>9.6870296794588598E-2</v>
      </c>
      <c r="L133" s="86">
        <f>'Verdeling Gemeentefonds 2024'!T133/'Verdeling Gemeentefonds 2024'!$BS133</f>
        <v>0.15301083121611819</v>
      </c>
      <c r="M133" s="79">
        <f>'Verdeling Gemeentefonds 2024'!Z133/'Verdeling Gemeentefonds 2024'!$BS133</f>
        <v>0.30704170083488608</v>
      </c>
      <c r="N133" s="82">
        <f>'Verdeling Gemeentefonds 2024'!AE133/'Verdeling Gemeentefonds 2024'!$BS133</f>
        <v>0.26212302625337325</v>
      </c>
      <c r="O133" s="84">
        <f>'Verdeling Gemeentefonds 2024'!AF133/'Verdeling Gemeentefonds 2024'!$BS133</f>
        <v>0.56916472708825927</v>
      </c>
      <c r="P133" s="89">
        <f>'Verdeling Gemeentefonds 2024'!AK133/'Verdeling Gemeentefonds 2024'!$BS133</f>
        <v>9.3191535128660061E-2</v>
      </c>
      <c r="Q133" s="92">
        <f>'Verdeling Gemeentefonds 2024'!AO133/'Verdeling Gemeentefonds 2024'!$BS133</f>
        <v>1.2974569749590515E-2</v>
      </c>
      <c r="R133" s="88">
        <f>'Verdeling Gemeentefonds 2024'!AR133/'Verdeling Gemeentefonds 2024'!$BS133</f>
        <v>1.9933823001462164E-2</v>
      </c>
      <c r="S133" s="88">
        <f>'Verdeling Gemeentefonds 2024'!AU133/'Verdeling Gemeentefonds 2024'!$BS133</f>
        <v>4.9839217290965999E-2</v>
      </c>
      <c r="T133" s="88">
        <f>'Verdeling Gemeentefonds 2024'!AX133/'Verdeling Gemeentefonds 2024'!$BS133</f>
        <v>4.5754745975072945E-2</v>
      </c>
      <c r="U133" s="88">
        <f>'Verdeling Gemeentefonds 2024'!BA133/'Verdeling Gemeentefonds 2024'!$BS133</f>
        <v>5.4335326493575267E-2</v>
      </c>
      <c r="V133" s="86">
        <f>'Verdeling Gemeentefonds 2024'!BB133/'Verdeling Gemeentefonds 2024'!$BS133</f>
        <v>0.18283768251066687</v>
      </c>
      <c r="W133" s="79">
        <f>'Verdeling Gemeentefonds 2024'!BI133/'Verdeling Gemeentefonds 2024'!$BS133</f>
        <v>-2.8416185577252078E-4</v>
      </c>
      <c r="X133" s="87">
        <f>'Verdeling Gemeentefonds 2024'!BF133/'Verdeling Gemeentefonds 2024'!$BS133</f>
        <v>0</v>
      </c>
      <c r="Y133" s="79">
        <f>'Verdeling Gemeentefonds 2024'!BL133/'Verdeling Gemeentefonds 2024'!$BS133</f>
        <v>0</v>
      </c>
      <c r="Z133" s="87">
        <f>'Verdeling Gemeentefonds 2024'!BR133/'Verdeling Gemeentefonds 2024'!$BS133</f>
        <v>2.0793671188027072E-3</v>
      </c>
      <c r="AA133" s="96">
        <f t="shared" si="1"/>
        <v>0.99999998120673461</v>
      </c>
    </row>
    <row r="134" spans="1:27" x14ac:dyDescent="0.25">
      <c r="A134" s="95" t="s">
        <v>520</v>
      </c>
      <c r="B134" s="8" t="s">
        <v>221</v>
      </c>
      <c r="C134" s="79">
        <f>'Verdeling Gemeentefonds 2024'!D134/'Verdeling Gemeentefonds 2024'!$BS134</f>
        <v>0</v>
      </c>
      <c r="D134" s="82">
        <f>'Verdeling Gemeentefonds 2024'!E134/'Verdeling Gemeentefonds 2024'!$BS134</f>
        <v>0</v>
      </c>
      <c r="E134" s="82">
        <f>'Verdeling Gemeentefonds 2024'!F134/'Verdeling Gemeentefonds 2024'!$BS134</f>
        <v>0</v>
      </c>
      <c r="F134" s="82">
        <f>'Verdeling Gemeentefonds 2024'!G134/'Verdeling Gemeentefonds 2024'!$BS134</f>
        <v>0</v>
      </c>
      <c r="G134" s="82">
        <f>'Verdeling Gemeentefonds 2024'!H134/'Verdeling Gemeentefonds 2024'!$BS134</f>
        <v>0</v>
      </c>
      <c r="H134" s="82">
        <f>'Verdeling Gemeentefonds 2024'!I134/'Verdeling Gemeentefonds 2024'!$BS134</f>
        <v>0</v>
      </c>
      <c r="I134" s="86">
        <f>'Verdeling Gemeentefonds 2024'!J134/'Verdeling Gemeentefonds 2024'!$BS134</f>
        <v>0</v>
      </c>
      <c r="J134" s="80">
        <f>'Verdeling Gemeentefonds 2024'!N134/'Verdeling Gemeentefonds 2024'!$BS134</f>
        <v>5.3708278008687389E-2</v>
      </c>
      <c r="K134" s="82">
        <f>'Verdeling Gemeentefonds 2024'!S134/'Verdeling Gemeentefonds 2024'!$BS134</f>
        <v>0</v>
      </c>
      <c r="L134" s="86">
        <f>'Verdeling Gemeentefonds 2024'!T134/'Verdeling Gemeentefonds 2024'!$BS134</f>
        <v>5.3708278008687389E-2</v>
      </c>
      <c r="M134" s="79">
        <f>'Verdeling Gemeentefonds 2024'!Z134/'Verdeling Gemeentefonds 2024'!$BS134</f>
        <v>0.28055114079150195</v>
      </c>
      <c r="N134" s="82">
        <f>'Verdeling Gemeentefonds 2024'!AE134/'Verdeling Gemeentefonds 2024'!$BS134</f>
        <v>0.25772993364014918</v>
      </c>
      <c r="O134" s="84">
        <f>'Verdeling Gemeentefonds 2024'!AF134/'Verdeling Gemeentefonds 2024'!$BS134</f>
        <v>0.53828107443165119</v>
      </c>
      <c r="P134" s="89">
        <f>'Verdeling Gemeentefonds 2024'!AK134/'Verdeling Gemeentefonds 2024'!$BS134</f>
        <v>0.29560481665536009</v>
      </c>
      <c r="Q134" s="92">
        <f>'Verdeling Gemeentefonds 2024'!AO134/'Verdeling Gemeentefonds 2024'!$BS134</f>
        <v>1.100635760566513E-2</v>
      </c>
      <c r="R134" s="88">
        <f>'Verdeling Gemeentefonds 2024'!AR134/'Verdeling Gemeentefonds 2024'!$BS134</f>
        <v>1.9668084867040858E-2</v>
      </c>
      <c r="S134" s="88">
        <f>'Verdeling Gemeentefonds 2024'!AU134/'Verdeling Gemeentefonds 2024'!$BS134</f>
        <v>4.8508484498688165E-2</v>
      </c>
      <c r="T134" s="88">
        <f>'Verdeling Gemeentefonds 2024'!AX134/'Verdeling Gemeentefonds 2024'!$BS134</f>
        <v>1.8875015717967864E-2</v>
      </c>
      <c r="U134" s="88">
        <f>'Verdeling Gemeentefonds 2024'!BA134/'Verdeling Gemeentefonds 2024'!$BS134</f>
        <v>1.255886877437617E-2</v>
      </c>
      <c r="V134" s="86">
        <f>'Verdeling Gemeentefonds 2024'!BB134/'Verdeling Gemeentefonds 2024'!$BS134</f>
        <v>0.11061681146373818</v>
      </c>
      <c r="W134" s="79">
        <f>'Verdeling Gemeentefonds 2024'!BI134/'Verdeling Gemeentefonds 2024'!$BS134</f>
        <v>-2.9008391241404808E-4</v>
      </c>
      <c r="X134" s="87">
        <f>'Verdeling Gemeentefonds 2024'!BF134/'Verdeling Gemeentefonds 2024'!$BS134</f>
        <v>0</v>
      </c>
      <c r="Y134" s="79">
        <f>'Verdeling Gemeentefonds 2024'!BL134/'Verdeling Gemeentefonds 2024'!$BS134</f>
        <v>0</v>
      </c>
      <c r="Z134" s="87">
        <f>'Verdeling Gemeentefonds 2024'!BR134/'Verdeling Gemeentefonds 2024'!$BS134</f>
        <v>2.0793677075710668E-3</v>
      </c>
      <c r="AA134" s="96">
        <f t="shared" si="1"/>
        <v>1.0000002643545938</v>
      </c>
    </row>
    <row r="135" spans="1:27" x14ac:dyDescent="0.25">
      <c r="A135" s="95" t="s">
        <v>354</v>
      </c>
      <c r="B135" s="8" t="s">
        <v>55</v>
      </c>
      <c r="C135" s="79">
        <f>'Verdeling Gemeentefonds 2024'!D135/'Verdeling Gemeentefonds 2024'!$BS135</f>
        <v>0</v>
      </c>
      <c r="D135" s="82">
        <f>'Verdeling Gemeentefonds 2024'!E135/'Verdeling Gemeentefonds 2024'!$BS135</f>
        <v>0</v>
      </c>
      <c r="E135" s="82">
        <f>'Verdeling Gemeentefonds 2024'!F135/'Verdeling Gemeentefonds 2024'!$BS135</f>
        <v>0</v>
      </c>
      <c r="F135" s="82">
        <f>'Verdeling Gemeentefonds 2024'!G135/'Verdeling Gemeentefonds 2024'!$BS135</f>
        <v>0</v>
      </c>
      <c r="G135" s="82">
        <f>'Verdeling Gemeentefonds 2024'!H135/'Verdeling Gemeentefonds 2024'!$BS135</f>
        <v>0</v>
      </c>
      <c r="H135" s="82">
        <f>'Verdeling Gemeentefonds 2024'!I135/'Verdeling Gemeentefonds 2024'!$BS135</f>
        <v>0</v>
      </c>
      <c r="I135" s="86">
        <f>'Verdeling Gemeentefonds 2024'!J135/'Verdeling Gemeentefonds 2024'!$BS135</f>
        <v>0</v>
      </c>
      <c r="J135" s="80">
        <f>'Verdeling Gemeentefonds 2024'!N135/'Verdeling Gemeentefonds 2024'!$BS135</f>
        <v>5.1874252247673731E-2</v>
      </c>
      <c r="K135" s="82">
        <f>'Verdeling Gemeentefonds 2024'!S135/'Verdeling Gemeentefonds 2024'!$BS135</f>
        <v>3.3201681917626694E-2</v>
      </c>
      <c r="L135" s="86">
        <f>'Verdeling Gemeentefonds 2024'!T135/'Verdeling Gemeentefonds 2024'!$BS135</f>
        <v>8.5075934165300432E-2</v>
      </c>
      <c r="M135" s="79">
        <f>'Verdeling Gemeentefonds 2024'!Z135/'Verdeling Gemeentefonds 2024'!$BS135</f>
        <v>0.30845054763532653</v>
      </c>
      <c r="N135" s="82">
        <f>'Verdeling Gemeentefonds 2024'!AE135/'Verdeling Gemeentefonds 2024'!$BS135</f>
        <v>0.21463817582591918</v>
      </c>
      <c r="O135" s="84">
        <f>'Verdeling Gemeentefonds 2024'!AF135/'Verdeling Gemeentefonds 2024'!$BS135</f>
        <v>0.52308872346124569</v>
      </c>
      <c r="P135" s="89">
        <f>'Verdeling Gemeentefonds 2024'!AK135/'Verdeling Gemeentefonds 2024'!$BS135</f>
        <v>0.2174079085621593</v>
      </c>
      <c r="Q135" s="92">
        <f>'Verdeling Gemeentefonds 2024'!AO135/'Verdeling Gemeentefonds 2024'!$BS135</f>
        <v>1.4308080871258106E-2</v>
      </c>
      <c r="R135" s="88">
        <f>'Verdeling Gemeentefonds 2024'!AR135/'Verdeling Gemeentefonds 2024'!$BS135</f>
        <v>3.7930684416334064E-2</v>
      </c>
      <c r="S135" s="88">
        <f>'Verdeling Gemeentefonds 2024'!AU135/'Verdeling Gemeentefonds 2024'!$BS135</f>
        <v>4.5490236518062901E-2</v>
      </c>
      <c r="T135" s="88">
        <f>'Verdeling Gemeentefonds 2024'!AX135/'Verdeling Gemeentefonds 2024'!$BS135</f>
        <v>3.8549902065748452E-2</v>
      </c>
      <c r="U135" s="88">
        <f>'Verdeling Gemeentefonds 2024'!BA135/'Verdeling Gemeentefonds 2024'!$BS135</f>
        <v>3.6330417373678384E-2</v>
      </c>
      <c r="V135" s="86">
        <f>'Verdeling Gemeentefonds 2024'!BB135/'Verdeling Gemeentefonds 2024'!$BS135</f>
        <v>0.17260932124508194</v>
      </c>
      <c r="W135" s="79">
        <f>'Verdeling Gemeentefonds 2024'!BI135/'Verdeling Gemeentefonds 2024'!$BS135</f>
        <v>-2.6131046959076406E-4</v>
      </c>
      <c r="X135" s="87">
        <f>'Verdeling Gemeentefonds 2024'!BF135/'Verdeling Gemeentefonds 2024'!$BS135</f>
        <v>0</v>
      </c>
      <c r="Y135" s="79">
        <f>'Verdeling Gemeentefonds 2024'!BL135/'Verdeling Gemeentefonds 2024'!$BS135</f>
        <v>0</v>
      </c>
      <c r="Z135" s="87">
        <f>'Verdeling Gemeentefonds 2024'!BR135/'Verdeling Gemeentefonds 2024'!$BS135</f>
        <v>2.0793670414479826E-3</v>
      </c>
      <c r="AA135" s="96">
        <f t="shared" si="1"/>
        <v>0.99999994400564451</v>
      </c>
    </row>
    <row r="136" spans="1:27" x14ac:dyDescent="0.25">
      <c r="A136" s="95" t="s">
        <v>418</v>
      </c>
      <c r="B136" s="8" t="s">
        <v>119</v>
      </c>
      <c r="C136" s="79">
        <f>'Verdeling Gemeentefonds 2024'!D136/'Verdeling Gemeentefonds 2024'!$BS136</f>
        <v>0</v>
      </c>
      <c r="D136" s="82">
        <f>'Verdeling Gemeentefonds 2024'!E136/'Verdeling Gemeentefonds 2024'!$BS136</f>
        <v>0</v>
      </c>
      <c r="E136" s="82">
        <f>'Verdeling Gemeentefonds 2024'!F136/'Verdeling Gemeentefonds 2024'!$BS136</f>
        <v>0</v>
      </c>
      <c r="F136" s="82">
        <f>'Verdeling Gemeentefonds 2024'!G136/'Verdeling Gemeentefonds 2024'!$BS136</f>
        <v>0</v>
      </c>
      <c r="G136" s="82">
        <f>'Verdeling Gemeentefonds 2024'!H136/'Verdeling Gemeentefonds 2024'!$BS136</f>
        <v>0</v>
      </c>
      <c r="H136" s="82">
        <f>'Verdeling Gemeentefonds 2024'!I136/'Verdeling Gemeentefonds 2024'!$BS136</f>
        <v>0</v>
      </c>
      <c r="I136" s="86">
        <f>'Verdeling Gemeentefonds 2024'!J136/'Verdeling Gemeentefonds 2024'!$BS136</f>
        <v>0</v>
      </c>
      <c r="J136" s="80">
        <f>'Verdeling Gemeentefonds 2024'!N136/'Verdeling Gemeentefonds 2024'!$BS136</f>
        <v>7.7966009922743038E-2</v>
      </c>
      <c r="K136" s="82">
        <f>'Verdeling Gemeentefonds 2024'!S136/'Verdeling Gemeentefonds 2024'!$BS136</f>
        <v>0.14384935167346921</v>
      </c>
      <c r="L136" s="86">
        <f>'Verdeling Gemeentefonds 2024'!T136/'Verdeling Gemeentefonds 2024'!$BS136</f>
        <v>0.22181536159621226</v>
      </c>
      <c r="M136" s="79">
        <f>'Verdeling Gemeentefonds 2024'!Z136/'Verdeling Gemeentefonds 2024'!$BS136</f>
        <v>0.32890742043427967</v>
      </c>
      <c r="N136" s="82">
        <f>'Verdeling Gemeentefonds 2024'!AE136/'Verdeling Gemeentefonds 2024'!$BS136</f>
        <v>0.22513746098017209</v>
      </c>
      <c r="O136" s="84">
        <f>'Verdeling Gemeentefonds 2024'!AF136/'Verdeling Gemeentefonds 2024'!$BS136</f>
        <v>0.55404488141445185</v>
      </c>
      <c r="P136" s="89">
        <f>'Verdeling Gemeentefonds 2024'!AK136/'Verdeling Gemeentefonds 2024'!$BS136</f>
        <v>7.7126960331834596E-2</v>
      </c>
      <c r="Q136" s="92">
        <f>'Verdeling Gemeentefonds 2024'!AO136/'Verdeling Gemeentefonds 2024'!$BS136</f>
        <v>1.5201201926712218E-2</v>
      </c>
      <c r="R136" s="88">
        <f>'Verdeling Gemeentefonds 2024'!AR136/'Verdeling Gemeentefonds 2024'!$BS136</f>
        <v>3.3108837579342403E-2</v>
      </c>
      <c r="S136" s="88">
        <f>'Verdeling Gemeentefonds 2024'!AU136/'Verdeling Gemeentefonds 2024'!$BS136</f>
        <v>4.8575253842094893E-2</v>
      </c>
      <c r="T136" s="88">
        <f>'Verdeling Gemeentefonds 2024'!AX136/'Verdeling Gemeentefonds 2024'!$BS136</f>
        <v>4.6281167840765115E-2</v>
      </c>
      <c r="U136" s="88">
        <f>'Verdeling Gemeentefonds 2024'!BA136/'Verdeling Gemeentefonds 2024'!$BS136</f>
        <v>1.9465166625616654E-3</v>
      </c>
      <c r="V136" s="86">
        <f>'Verdeling Gemeentefonds 2024'!BB136/'Verdeling Gemeentefonds 2024'!$BS136</f>
        <v>0.14511297785147628</v>
      </c>
      <c r="W136" s="79">
        <f>'Verdeling Gemeentefonds 2024'!BI136/'Verdeling Gemeentefonds 2024'!$BS136</f>
        <v>-1.7961606126592737E-4</v>
      </c>
      <c r="X136" s="87">
        <f>'Verdeling Gemeentefonds 2024'!BF136/'Verdeling Gemeentefonds 2024'!$BS136</f>
        <v>0</v>
      </c>
      <c r="Y136" s="79">
        <f>'Verdeling Gemeentefonds 2024'!BL136/'Verdeling Gemeentefonds 2024'!$BS136</f>
        <v>0</v>
      </c>
      <c r="Z136" s="87">
        <f>'Verdeling Gemeentefonds 2024'!BR136/'Verdeling Gemeentefonds 2024'!$BS136</f>
        <v>2.0793670167947123E-3</v>
      </c>
      <c r="AA136" s="96">
        <f t="shared" ref="AA136:AA199" si="2">I136+L136+O136+P136+V136+SUM(W136:Z136)</f>
        <v>0.99999993214950378</v>
      </c>
    </row>
    <row r="137" spans="1:27" x14ac:dyDescent="0.25">
      <c r="A137" s="95" t="s">
        <v>573</v>
      </c>
      <c r="B137" s="8" t="s">
        <v>276</v>
      </c>
      <c r="C137" s="79">
        <f>'Verdeling Gemeentefonds 2024'!D137/'Verdeling Gemeentefonds 2024'!$BS137</f>
        <v>0</v>
      </c>
      <c r="D137" s="82">
        <f>'Verdeling Gemeentefonds 2024'!E137/'Verdeling Gemeentefonds 2024'!$BS137</f>
        <v>0</v>
      </c>
      <c r="E137" s="82">
        <f>'Verdeling Gemeentefonds 2024'!F137/'Verdeling Gemeentefonds 2024'!$BS137</f>
        <v>0</v>
      </c>
      <c r="F137" s="82">
        <f>'Verdeling Gemeentefonds 2024'!G137/'Verdeling Gemeentefonds 2024'!$BS137</f>
        <v>0</v>
      </c>
      <c r="G137" s="82">
        <f>'Verdeling Gemeentefonds 2024'!H137/'Verdeling Gemeentefonds 2024'!$BS137</f>
        <v>0</v>
      </c>
      <c r="H137" s="82">
        <f>'Verdeling Gemeentefonds 2024'!I137/'Verdeling Gemeentefonds 2024'!$BS137</f>
        <v>0</v>
      </c>
      <c r="I137" s="86">
        <f>'Verdeling Gemeentefonds 2024'!J137/'Verdeling Gemeentefonds 2024'!$BS137</f>
        <v>0</v>
      </c>
      <c r="J137" s="80">
        <f>'Verdeling Gemeentefonds 2024'!N137/'Verdeling Gemeentefonds 2024'!$BS137</f>
        <v>3.3701849656329004E-2</v>
      </c>
      <c r="K137" s="82">
        <f>'Verdeling Gemeentefonds 2024'!S137/'Verdeling Gemeentefonds 2024'!$BS137</f>
        <v>1.215709465867354E-2</v>
      </c>
      <c r="L137" s="86">
        <f>'Verdeling Gemeentefonds 2024'!T137/'Verdeling Gemeentefonds 2024'!$BS137</f>
        <v>4.5858944315002544E-2</v>
      </c>
      <c r="M137" s="79">
        <f>'Verdeling Gemeentefonds 2024'!Z137/'Verdeling Gemeentefonds 2024'!$BS137</f>
        <v>0.39967649981806141</v>
      </c>
      <c r="N137" s="82">
        <f>'Verdeling Gemeentefonds 2024'!AE137/'Verdeling Gemeentefonds 2024'!$BS137</f>
        <v>0.21995218674386272</v>
      </c>
      <c r="O137" s="84">
        <f>'Verdeling Gemeentefonds 2024'!AF137/'Verdeling Gemeentefonds 2024'!$BS137</f>
        <v>0.61962868656192405</v>
      </c>
      <c r="P137" s="89">
        <f>'Verdeling Gemeentefonds 2024'!AK137/'Verdeling Gemeentefonds 2024'!$BS137</f>
        <v>0.20140569663731869</v>
      </c>
      <c r="Q137" s="92">
        <f>'Verdeling Gemeentefonds 2024'!AO137/'Verdeling Gemeentefonds 2024'!$BS137</f>
        <v>1.1966987473440337E-2</v>
      </c>
      <c r="R137" s="88">
        <f>'Verdeling Gemeentefonds 2024'!AR137/'Verdeling Gemeentefonds 2024'!$BS137</f>
        <v>3.0378281684563364E-2</v>
      </c>
      <c r="S137" s="88">
        <f>'Verdeling Gemeentefonds 2024'!AU137/'Verdeling Gemeentefonds 2024'!$BS137</f>
        <v>3.7109907341563927E-2</v>
      </c>
      <c r="T137" s="88">
        <f>'Verdeling Gemeentefonds 2024'!AX137/'Verdeling Gemeentefonds 2024'!$BS137</f>
        <v>2.5167714585065695E-2</v>
      </c>
      <c r="U137" s="88">
        <f>'Verdeling Gemeentefonds 2024'!BA137/'Verdeling Gemeentefonds 2024'!$BS137</f>
        <v>2.6688928078687214E-2</v>
      </c>
      <c r="V137" s="86">
        <f>'Verdeling Gemeentefonds 2024'!BB137/'Verdeling Gemeentefonds 2024'!$BS137</f>
        <v>0.13131181916332052</v>
      </c>
      <c r="W137" s="79">
        <f>'Verdeling Gemeentefonds 2024'!BI137/'Verdeling Gemeentefonds 2024'!$BS137</f>
        <v>-2.84541543734952E-4</v>
      </c>
      <c r="X137" s="87">
        <f>'Verdeling Gemeentefonds 2024'!BF137/'Verdeling Gemeentefonds 2024'!$BS137</f>
        <v>0</v>
      </c>
      <c r="Y137" s="79">
        <f>'Verdeling Gemeentefonds 2024'!BL137/'Verdeling Gemeentefonds 2024'!$BS137</f>
        <v>0</v>
      </c>
      <c r="Z137" s="87">
        <f>'Verdeling Gemeentefonds 2024'!BR137/'Verdeling Gemeentefonds 2024'!$BS137</f>
        <v>2.079367100145048E-3</v>
      </c>
      <c r="AA137" s="96">
        <f t="shared" si="2"/>
        <v>0.99999997223397596</v>
      </c>
    </row>
    <row r="138" spans="1:27" x14ac:dyDescent="0.25">
      <c r="A138" s="95" t="s">
        <v>541</v>
      </c>
      <c r="B138" s="8" t="s">
        <v>244</v>
      </c>
      <c r="C138" s="79">
        <f>'Verdeling Gemeentefonds 2024'!D138/'Verdeling Gemeentefonds 2024'!$BS138</f>
        <v>0</v>
      </c>
      <c r="D138" s="82">
        <f>'Verdeling Gemeentefonds 2024'!E138/'Verdeling Gemeentefonds 2024'!$BS138</f>
        <v>0</v>
      </c>
      <c r="E138" s="82">
        <f>'Verdeling Gemeentefonds 2024'!F138/'Verdeling Gemeentefonds 2024'!$BS138</f>
        <v>0</v>
      </c>
      <c r="F138" s="82">
        <f>'Verdeling Gemeentefonds 2024'!G138/'Verdeling Gemeentefonds 2024'!$BS138</f>
        <v>0</v>
      </c>
      <c r="G138" s="82">
        <f>'Verdeling Gemeentefonds 2024'!H138/'Verdeling Gemeentefonds 2024'!$BS138</f>
        <v>0</v>
      </c>
      <c r="H138" s="82">
        <f>'Verdeling Gemeentefonds 2024'!I138/'Verdeling Gemeentefonds 2024'!$BS138</f>
        <v>0</v>
      </c>
      <c r="I138" s="86">
        <f>'Verdeling Gemeentefonds 2024'!J138/'Verdeling Gemeentefonds 2024'!$BS138</f>
        <v>0</v>
      </c>
      <c r="J138" s="80">
        <f>'Verdeling Gemeentefonds 2024'!N138/'Verdeling Gemeentefonds 2024'!$BS138</f>
        <v>5.2387016203506102E-2</v>
      </c>
      <c r="K138" s="82">
        <f>'Verdeling Gemeentefonds 2024'!S138/'Verdeling Gemeentefonds 2024'!$BS138</f>
        <v>9.0145584052815173E-3</v>
      </c>
      <c r="L138" s="86">
        <f>'Verdeling Gemeentefonds 2024'!T138/'Verdeling Gemeentefonds 2024'!$BS138</f>
        <v>6.1401574608787618E-2</v>
      </c>
      <c r="M138" s="79">
        <f>'Verdeling Gemeentefonds 2024'!Z138/'Verdeling Gemeentefonds 2024'!$BS138</f>
        <v>0.31679823759781112</v>
      </c>
      <c r="N138" s="82">
        <f>'Verdeling Gemeentefonds 2024'!AE138/'Verdeling Gemeentefonds 2024'!$BS138</f>
        <v>0.25012212346403834</v>
      </c>
      <c r="O138" s="84">
        <f>'Verdeling Gemeentefonds 2024'!AF138/'Verdeling Gemeentefonds 2024'!$BS138</f>
        <v>0.5669203610618494</v>
      </c>
      <c r="P138" s="89">
        <f>'Verdeling Gemeentefonds 2024'!AK138/'Verdeling Gemeentefonds 2024'!$BS138</f>
        <v>0.25782861839817572</v>
      </c>
      <c r="Q138" s="92">
        <f>'Verdeling Gemeentefonds 2024'!AO138/'Verdeling Gemeentefonds 2024'!$BS138</f>
        <v>1.4219853411746896E-2</v>
      </c>
      <c r="R138" s="88">
        <f>'Verdeling Gemeentefonds 2024'!AR138/'Verdeling Gemeentefonds 2024'!$BS138</f>
        <v>3.2385958441438399E-2</v>
      </c>
      <c r="S138" s="88">
        <f>'Verdeling Gemeentefonds 2024'!AU138/'Verdeling Gemeentefonds 2024'!$BS138</f>
        <v>2.8175785173732967E-2</v>
      </c>
      <c r="T138" s="88">
        <f>'Verdeling Gemeentefonds 2024'!AX138/'Verdeling Gemeentefonds 2024'!$BS138</f>
        <v>2.220005073324131E-2</v>
      </c>
      <c r="U138" s="88">
        <f>'Verdeling Gemeentefonds 2024'!BA138/'Verdeling Gemeentefonds 2024'!$BS138</f>
        <v>1.5105205879443714E-2</v>
      </c>
      <c r="V138" s="86">
        <f>'Verdeling Gemeentefonds 2024'!BB138/'Verdeling Gemeentefonds 2024'!$BS138</f>
        <v>0.11208685363960327</v>
      </c>
      <c r="W138" s="79">
        <f>'Verdeling Gemeentefonds 2024'!BI138/'Verdeling Gemeentefonds 2024'!$BS138</f>
        <v>-3.1681694824032901E-4</v>
      </c>
      <c r="X138" s="87">
        <f>'Verdeling Gemeentefonds 2024'!BF138/'Verdeling Gemeentefonds 2024'!$BS138</f>
        <v>0</v>
      </c>
      <c r="Y138" s="79">
        <f>'Verdeling Gemeentefonds 2024'!BL138/'Verdeling Gemeentefonds 2024'!$BS138</f>
        <v>0</v>
      </c>
      <c r="Z138" s="87">
        <f>'Verdeling Gemeentefonds 2024'!BR138/'Verdeling Gemeentefonds 2024'!$BS138</f>
        <v>2.0793670701946634E-3</v>
      </c>
      <c r="AA138" s="96">
        <f t="shared" si="2"/>
        <v>0.99999995783037032</v>
      </c>
    </row>
    <row r="139" spans="1:27" x14ac:dyDescent="0.25">
      <c r="A139" s="95" t="s">
        <v>443</v>
      </c>
      <c r="B139" s="8" t="s">
        <v>144</v>
      </c>
      <c r="C139" s="79">
        <f>'Verdeling Gemeentefonds 2024'!D139/'Verdeling Gemeentefonds 2024'!$BS139</f>
        <v>0</v>
      </c>
      <c r="D139" s="82">
        <f>'Verdeling Gemeentefonds 2024'!E139/'Verdeling Gemeentefonds 2024'!$BS139</f>
        <v>0</v>
      </c>
      <c r="E139" s="82">
        <f>'Verdeling Gemeentefonds 2024'!F139/'Verdeling Gemeentefonds 2024'!$BS139</f>
        <v>0</v>
      </c>
      <c r="F139" s="82">
        <f>'Verdeling Gemeentefonds 2024'!G139/'Verdeling Gemeentefonds 2024'!$BS139</f>
        <v>0</v>
      </c>
      <c r="G139" s="82">
        <f>'Verdeling Gemeentefonds 2024'!H139/'Verdeling Gemeentefonds 2024'!$BS139</f>
        <v>0.32505005975481882</v>
      </c>
      <c r="H139" s="82">
        <f>'Verdeling Gemeentefonds 2024'!I139/'Verdeling Gemeentefonds 2024'!$BS139</f>
        <v>0.35895426574768219</v>
      </c>
      <c r="I139" s="86">
        <f>'Verdeling Gemeentefonds 2024'!J139/'Verdeling Gemeentefonds 2024'!$BS139</f>
        <v>0.68400432550250101</v>
      </c>
      <c r="J139" s="80">
        <f>'Verdeling Gemeentefonds 2024'!N139/'Verdeling Gemeentefonds 2024'!$BS139</f>
        <v>7.4235817999353915E-2</v>
      </c>
      <c r="K139" s="82">
        <f>'Verdeling Gemeentefonds 2024'!S139/'Verdeling Gemeentefonds 2024'!$BS139</f>
        <v>2.31229070886972E-2</v>
      </c>
      <c r="L139" s="86">
        <f>'Verdeling Gemeentefonds 2024'!T139/'Verdeling Gemeentefonds 2024'!$BS139</f>
        <v>9.7358725088051115E-2</v>
      </c>
      <c r="M139" s="79">
        <f>'Verdeling Gemeentefonds 2024'!Z139/'Verdeling Gemeentefonds 2024'!$BS139</f>
        <v>0.1981347968988828</v>
      </c>
      <c r="N139" s="82">
        <f>'Verdeling Gemeentefonds 2024'!AE139/'Verdeling Gemeentefonds 2024'!$BS139</f>
        <v>6.7273242860759169E-2</v>
      </c>
      <c r="O139" s="84">
        <f>'Verdeling Gemeentefonds 2024'!AF139/'Verdeling Gemeentefonds 2024'!$BS139</f>
        <v>0.26540803975964194</v>
      </c>
      <c r="P139" s="89">
        <f>'Verdeling Gemeentefonds 2024'!AK139/'Verdeling Gemeentefonds 2024'!$BS139</f>
        <v>0.10034168813813128</v>
      </c>
      <c r="Q139" s="92">
        <f>'Verdeling Gemeentefonds 2024'!AO139/'Verdeling Gemeentefonds 2024'!$BS139</f>
        <v>1.6420034604853855E-2</v>
      </c>
      <c r="R139" s="88">
        <f>'Verdeling Gemeentefonds 2024'!AR139/'Verdeling Gemeentefonds 2024'!$BS139</f>
        <v>4.6831287367931747E-2</v>
      </c>
      <c r="S139" s="88">
        <f>'Verdeling Gemeentefonds 2024'!AU139/'Verdeling Gemeentefonds 2024'!$BS139</f>
        <v>5.4924309374244348E-2</v>
      </c>
      <c r="T139" s="88">
        <f>'Verdeling Gemeentefonds 2024'!AX139/'Verdeling Gemeentefonds 2024'!$BS139</f>
        <v>2.1228452839292623E-2</v>
      </c>
      <c r="U139" s="88">
        <f>'Verdeling Gemeentefonds 2024'!BA139/'Verdeling Gemeentefonds 2024'!$BS139</f>
        <v>4.7160339189098247E-2</v>
      </c>
      <c r="V139" s="86">
        <f>'Verdeling Gemeentefonds 2024'!BB139/'Verdeling Gemeentefonds 2024'!$BS139</f>
        <v>0.18656442337542081</v>
      </c>
      <c r="W139" s="79">
        <f>'Verdeling Gemeentefonds 2024'!BI139/'Verdeling Gemeentefonds 2024'!$BS139</f>
        <v>-3.4384561697729804E-4</v>
      </c>
      <c r="X139" s="87">
        <f>'Verdeling Gemeentefonds 2024'!BF139/'Verdeling Gemeentefonds 2024'!$BS139</f>
        <v>0</v>
      </c>
      <c r="Y139" s="79">
        <f>'Verdeling Gemeentefonds 2024'!BL139/'Verdeling Gemeentefonds 2024'!$BS139</f>
        <v>-0.33333333906169216</v>
      </c>
      <c r="Z139" s="87">
        <f>'Verdeling Gemeentefonds 2024'!BR139/'Verdeling Gemeentefonds 2024'!$BS139</f>
        <v>0</v>
      </c>
      <c r="AA139" s="96">
        <f t="shared" si="2"/>
        <v>1.0000000171850769</v>
      </c>
    </row>
    <row r="140" spans="1:27" x14ac:dyDescent="0.25">
      <c r="A140" s="95" t="s">
        <v>446</v>
      </c>
      <c r="B140" s="8" t="s">
        <v>147</v>
      </c>
      <c r="C140" s="79">
        <f>'Verdeling Gemeentefonds 2024'!D140/'Verdeling Gemeentefonds 2024'!$BS140</f>
        <v>0</v>
      </c>
      <c r="D140" s="82">
        <f>'Verdeling Gemeentefonds 2024'!E140/'Verdeling Gemeentefonds 2024'!$BS140</f>
        <v>0</v>
      </c>
      <c r="E140" s="82">
        <f>'Verdeling Gemeentefonds 2024'!F140/'Verdeling Gemeentefonds 2024'!$BS140</f>
        <v>0</v>
      </c>
      <c r="F140" s="82">
        <f>'Verdeling Gemeentefonds 2024'!G140/'Verdeling Gemeentefonds 2024'!$BS140</f>
        <v>0</v>
      </c>
      <c r="G140" s="82">
        <f>'Verdeling Gemeentefonds 2024'!H140/'Verdeling Gemeentefonds 2024'!$BS140</f>
        <v>0</v>
      </c>
      <c r="H140" s="82">
        <f>'Verdeling Gemeentefonds 2024'!I140/'Verdeling Gemeentefonds 2024'!$BS140</f>
        <v>0</v>
      </c>
      <c r="I140" s="86">
        <f>'Verdeling Gemeentefonds 2024'!J140/'Verdeling Gemeentefonds 2024'!$BS140</f>
        <v>0</v>
      </c>
      <c r="J140" s="80">
        <f>'Verdeling Gemeentefonds 2024'!N140/'Verdeling Gemeentefonds 2024'!$BS140</f>
        <v>3.7042491570027161E-2</v>
      </c>
      <c r="K140" s="82">
        <f>'Verdeling Gemeentefonds 2024'!S140/'Verdeling Gemeentefonds 2024'!$BS140</f>
        <v>2.1345417784741697E-2</v>
      </c>
      <c r="L140" s="86">
        <f>'Verdeling Gemeentefonds 2024'!T140/'Verdeling Gemeentefonds 2024'!$BS140</f>
        <v>5.8387909354768855E-2</v>
      </c>
      <c r="M140" s="79">
        <f>'Verdeling Gemeentefonds 2024'!Z140/'Verdeling Gemeentefonds 2024'!$BS140</f>
        <v>0.33202531272329339</v>
      </c>
      <c r="N140" s="82">
        <f>'Verdeling Gemeentefonds 2024'!AE140/'Verdeling Gemeentefonds 2024'!$BS140</f>
        <v>0.22722961868620109</v>
      </c>
      <c r="O140" s="84">
        <f>'Verdeling Gemeentefonds 2024'!AF140/'Verdeling Gemeentefonds 2024'!$BS140</f>
        <v>0.55925493140949445</v>
      </c>
      <c r="P140" s="89">
        <f>'Verdeling Gemeentefonds 2024'!AK140/'Verdeling Gemeentefonds 2024'!$BS140</f>
        <v>0.22966872923564122</v>
      </c>
      <c r="Q140" s="92">
        <f>'Verdeling Gemeentefonds 2024'!AO140/'Verdeling Gemeentefonds 2024'!$BS140</f>
        <v>1.4274346154472484E-2</v>
      </c>
      <c r="R140" s="88">
        <f>'Verdeling Gemeentefonds 2024'!AR140/'Verdeling Gemeentefonds 2024'!$BS140</f>
        <v>4.6709946367411111E-2</v>
      </c>
      <c r="S140" s="88">
        <f>'Verdeling Gemeentefonds 2024'!AU140/'Verdeling Gemeentefonds 2024'!$BS140</f>
        <v>5.3343396238518102E-2</v>
      </c>
      <c r="T140" s="88">
        <f>'Verdeling Gemeentefonds 2024'!AX140/'Verdeling Gemeentefonds 2024'!$BS140</f>
        <v>1.9243690012870726E-2</v>
      </c>
      <c r="U140" s="88">
        <f>'Verdeling Gemeentefonds 2024'!BA140/'Verdeling Gemeentefonds 2024'!$BS140</f>
        <v>1.7329843118491634E-2</v>
      </c>
      <c r="V140" s="86">
        <f>'Verdeling Gemeentefonds 2024'!BB140/'Verdeling Gemeentefonds 2024'!$BS140</f>
        <v>0.15090122189176408</v>
      </c>
      <c r="W140" s="79">
        <f>'Verdeling Gemeentefonds 2024'!BI140/'Verdeling Gemeentefonds 2024'!$BS140</f>
        <v>-2.9202302565572936E-4</v>
      </c>
      <c r="X140" s="87">
        <f>'Verdeling Gemeentefonds 2024'!BF140/'Verdeling Gemeentefonds 2024'!$BS140</f>
        <v>0</v>
      </c>
      <c r="Y140" s="79">
        <f>'Verdeling Gemeentefonds 2024'!BL140/'Verdeling Gemeentefonds 2024'!$BS140</f>
        <v>0</v>
      </c>
      <c r="Z140" s="87">
        <f>'Verdeling Gemeentefonds 2024'!BR140/'Verdeling Gemeentefonds 2024'!$BS140</f>
        <v>2.0793674413137849E-3</v>
      </c>
      <c r="AA140" s="96">
        <f t="shared" si="2"/>
        <v>1.0000001363073265</v>
      </c>
    </row>
    <row r="141" spans="1:27" x14ac:dyDescent="0.25">
      <c r="A141" s="95" t="s">
        <v>495</v>
      </c>
      <c r="B141" s="8" t="s">
        <v>196</v>
      </c>
      <c r="C141" s="79">
        <f>'Verdeling Gemeentefonds 2024'!D141/'Verdeling Gemeentefonds 2024'!$BS141</f>
        <v>0</v>
      </c>
      <c r="D141" s="82">
        <f>'Verdeling Gemeentefonds 2024'!E141/'Verdeling Gemeentefonds 2024'!$BS141</f>
        <v>0</v>
      </c>
      <c r="E141" s="82">
        <f>'Verdeling Gemeentefonds 2024'!F141/'Verdeling Gemeentefonds 2024'!$BS141</f>
        <v>0</v>
      </c>
      <c r="F141" s="82">
        <f>'Verdeling Gemeentefonds 2024'!G141/'Verdeling Gemeentefonds 2024'!$BS141</f>
        <v>0</v>
      </c>
      <c r="G141" s="82">
        <f>'Verdeling Gemeentefonds 2024'!H141/'Verdeling Gemeentefonds 2024'!$BS141</f>
        <v>0</v>
      </c>
      <c r="H141" s="82">
        <f>'Verdeling Gemeentefonds 2024'!I141/'Verdeling Gemeentefonds 2024'!$BS141</f>
        <v>0.45762307111859812</v>
      </c>
      <c r="I141" s="86">
        <f>'Verdeling Gemeentefonds 2024'!J141/'Verdeling Gemeentefonds 2024'!$BS141</f>
        <v>0.45762307111859812</v>
      </c>
      <c r="J141" s="80">
        <f>'Verdeling Gemeentefonds 2024'!N141/'Verdeling Gemeentefonds 2024'!$BS141</f>
        <v>7.2926398485916838E-2</v>
      </c>
      <c r="K141" s="82">
        <f>'Verdeling Gemeentefonds 2024'!S141/'Verdeling Gemeentefonds 2024'!$BS141</f>
        <v>2.7920365394203939E-2</v>
      </c>
      <c r="L141" s="86">
        <f>'Verdeling Gemeentefonds 2024'!T141/'Verdeling Gemeentefonds 2024'!$BS141</f>
        <v>0.10084676388012077</v>
      </c>
      <c r="M141" s="79">
        <f>'Verdeling Gemeentefonds 2024'!Z141/'Verdeling Gemeentefonds 2024'!$BS141</f>
        <v>0.30546861652737306</v>
      </c>
      <c r="N141" s="82">
        <f>'Verdeling Gemeentefonds 2024'!AE141/'Verdeling Gemeentefonds 2024'!$BS141</f>
        <v>0.11299018007888215</v>
      </c>
      <c r="O141" s="84">
        <f>'Verdeling Gemeentefonds 2024'!AF141/'Verdeling Gemeentefonds 2024'!$BS141</f>
        <v>0.41845879660625518</v>
      </c>
      <c r="P141" s="89">
        <f>'Verdeling Gemeentefonds 2024'!AK141/'Verdeling Gemeentefonds 2024'!$BS141</f>
        <v>0.13885659439426884</v>
      </c>
      <c r="Q141" s="92">
        <f>'Verdeling Gemeentefonds 2024'!AO141/'Verdeling Gemeentefonds 2024'!$BS141</f>
        <v>2.2972237880391801E-2</v>
      </c>
      <c r="R141" s="88">
        <f>'Verdeling Gemeentefonds 2024'!AR141/'Verdeling Gemeentefonds 2024'!$BS141</f>
        <v>2.9122148939325104E-2</v>
      </c>
      <c r="S141" s="88">
        <f>'Verdeling Gemeentefonds 2024'!AU141/'Verdeling Gemeentefonds 2024'!$BS141</f>
        <v>6.2378727399378338E-2</v>
      </c>
      <c r="T141" s="88">
        <f>'Verdeling Gemeentefonds 2024'!AX141/'Verdeling Gemeentefonds 2024'!$BS141</f>
        <v>5.8370284613732927E-2</v>
      </c>
      <c r="U141" s="88">
        <f>'Verdeling Gemeentefonds 2024'!BA141/'Verdeling Gemeentefonds 2024'!$BS141</f>
        <v>4.5023759198663402E-2</v>
      </c>
      <c r="V141" s="86">
        <f>'Verdeling Gemeentefonds 2024'!BB141/'Verdeling Gemeentefonds 2024'!$BS141</f>
        <v>0.21786715803149156</v>
      </c>
      <c r="W141" s="79">
        <f>'Verdeling Gemeentefonds 2024'!BI141/'Verdeling Gemeentefonds 2024'!$BS141</f>
        <v>-3.1905631388045436E-4</v>
      </c>
      <c r="X141" s="87">
        <f>'Verdeling Gemeentefonds 2024'!BF141/'Verdeling Gemeentefonds 2024'!$BS141</f>
        <v>0</v>
      </c>
      <c r="Y141" s="79">
        <f>'Verdeling Gemeentefonds 2024'!BL141/'Verdeling Gemeentefonds 2024'!$BS141</f>
        <v>-0.33333333192921349</v>
      </c>
      <c r="Z141" s="87">
        <f>'Verdeling Gemeentefonds 2024'!BR141/'Verdeling Gemeentefonds 2024'!$BS141</f>
        <v>0</v>
      </c>
      <c r="AA141" s="96">
        <f t="shared" si="2"/>
        <v>0.99999999578764043</v>
      </c>
    </row>
    <row r="142" spans="1:27" x14ac:dyDescent="0.25">
      <c r="A142" s="95" t="s">
        <v>314</v>
      </c>
      <c r="B142" s="8" t="s">
        <v>15</v>
      </c>
      <c r="C142" s="79">
        <f>'Verdeling Gemeentefonds 2024'!D142/'Verdeling Gemeentefonds 2024'!$BS142</f>
        <v>0</v>
      </c>
      <c r="D142" s="82">
        <f>'Verdeling Gemeentefonds 2024'!E142/'Verdeling Gemeentefonds 2024'!$BS142</f>
        <v>0</v>
      </c>
      <c r="E142" s="82">
        <f>'Verdeling Gemeentefonds 2024'!F142/'Verdeling Gemeentefonds 2024'!$BS142</f>
        <v>0</v>
      </c>
      <c r="F142" s="82">
        <f>'Verdeling Gemeentefonds 2024'!G142/'Verdeling Gemeentefonds 2024'!$BS142</f>
        <v>0</v>
      </c>
      <c r="G142" s="82">
        <f>'Verdeling Gemeentefonds 2024'!H142/'Verdeling Gemeentefonds 2024'!$BS142</f>
        <v>0</v>
      </c>
      <c r="H142" s="82">
        <f>'Verdeling Gemeentefonds 2024'!I142/'Verdeling Gemeentefonds 2024'!$BS142</f>
        <v>0</v>
      </c>
      <c r="I142" s="86">
        <f>'Verdeling Gemeentefonds 2024'!J142/'Verdeling Gemeentefonds 2024'!$BS142</f>
        <v>0</v>
      </c>
      <c r="J142" s="80">
        <f>'Verdeling Gemeentefonds 2024'!N142/'Verdeling Gemeentefonds 2024'!$BS142</f>
        <v>0.15270282778630084</v>
      </c>
      <c r="K142" s="82">
        <f>'Verdeling Gemeentefonds 2024'!S142/'Verdeling Gemeentefonds 2024'!$BS142</f>
        <v>0.11053306293966871</v>
      </c>
      <c r="L142" s="86">
        <f>'Verdeling Gemeentefonds 2024'!T142/'Verdeling Gemeentefonds 2024'!$BS142</f>
        <v>0.26323589072596953</v>
      </c>
      <c r="M142" s="79">
        <f>'Verdeling Gemeentefonds 2024'!Z142/'Verdeling Gemeentefonds 2024'!$BS142</f>
        <v>0.29288700059415762</v>
      </c>
      <c r="N142" s="82">
        <f>'Verdeling Gemeentefonds 2024'!AE142/'Verdeling Gemeentefonds 2024'!$BS142</f>
        <v>0.1970927322017397</v>
      </c>
      <c r="O142" s="84">
        <f>'Verdeling Gemeentefonds 2024'!AF142/'Verdeling Gemeentefonds 2024'!$BS142</f>
        <v>0.48997973279589729</v>
      </c>
      <c r="P142" s="89">
        <f>'Verdeling Gemeentefonds 2024'!AK142/'Verdeling Gemeentefonds 2024'!$BS142</f>
        <v>5.4444012655233333E-2</v>
      </c>
      <c r="Q142" s="92">
        <f>'Verdeling Gemeentefonds 2024'!AO142/'Verdeling Gemeentefonds 2024'!$BS142</f>
        <v>1.3908027280532427E-2</v>
      </c>
      <c r="R142" s="88">
        <f>'Verdeling Gemeentefonds 2024'!AR142/'Verdeling Gemeentefonds 2024'!$BS142</f>
        <v>2.8497980125534821E-2</v>
      </c>
      <c r="S142" s="88">
        <f>'Verdeling Gemeentefonds 2024'!AU142/'Verdeling Gemeentefonds 2024'!$BS142</f>
        <v>5.0766115334777338E-2</v>
      </c>
      <c r="T142" s="88">
        <f>'Verdeling Gemeentefonds 2024'!AX142/'Verdeling Gemeentefonds 2024'!$BS142</f>
        <v>6.6655461946124248E-2</v>
      </c>
      <c r="U142" s="88">
        <f>'Verdeling Gemeentefonds 2024'!BA142/'Verdeling Gemeentefonds 2024'!$BS142</f>
        <v>3.0640200734714653E-2</v>
      </c>
      <c r="V142" s="86">
        <f>'Verdeling Gemeentefonds 2024'!BB142/'Verdeling Gemeentefonds 2024'!$BS142</f>
        <v>0.19046778542168349</v>
      </c>
      <c r="W142" s="79">
        <f>'Verdeling Gemeentefonds 2024'!BI142/'Verdeling Gemeentefonds 2024'!$BS142</f>
        <v>-2.0680033807588962E-4</v>
      </c>
      <c r="X142" s="87">
        <f>'Verdeling Gemeentefonds 2024'!BF142/'Verdeling Gemeentefonds 2024'!$BS142</f>
        <v>0</v>
      </c>
      <c r="Y142" s="79">
        <f>'Verdeling Gemeentefonds 2024'!BL142/'Verdeling Gemeentefonds 2024'!$BS142</f>
        <v>0</v>
      </c>
      <c r="Z142" s="87">
        <f>'Verdeling Gemeentefonds 2024'!BR142/'Verdeling Gemeentefonds 2024'!$BS142</f>
        <v>2.0793671337486198E-3</v>
      </c>
      <c r="AA142" s="96">
        <f t="shared" si="2"/>
        <v>0.99999998839445636</v>
      </c>
    </row>
    <row r="143" spans="1:27" x14ac:dyDescent="0.25">
      <c r="A143" s="95" t="s">
        <v>447</v>
      </c>
      <c r="B143" s="8" t="s">
        <v>148</v>
      </c>
      <c r="C143" s="79">
        <f>'Verdeling Gemeentefonds 2024'!D143/'Verdeling Gemeentefonds 2024'!$BS143</f>
        <v>0</v>
      </c>
      <c r="D143" s="82">
        <f>'Verdeling Gemeentefonds 2024'!E143/'Verdeling Gemeentefonds 2024'!$BS143</f>
        <v>0</v>
      </c>
      <c r="E143" s="82">
        <f>'Verdeling Gemeentefonds 2024'!F143/'Verdeling Gemeentefonds 2024'!$BS143</f>
        <v>0</v>
      </c>
      <c r="F143" s="82">
        <f>'Verdeling Gemeentefonds 2024'!G143/'Verdeling Gemeentefonds 2024'!$BS143</f>
        <v>0</v>
      </c>
      <c r="G143" s="82">
        <f>'Verdeling Gemeentefonds 2024'!H143/'Verdeling Gemeentefonds 2024'!$BS143</f>
        <v>0</v>
      </c>
      <c r="H143" s="82">
        <f>'Verdeling Gemeentefonds 2024'!I143/'Verdeling Gemeentefonds 2024'!$BS143</f>
        <v>0</v>
      </c>
      <c r="I143" s="86">
        <f>'Verdeling Gemeentefonds 2024'!J143/'Verdeling Gemeentefonds 2024'!$BS143</f>
        <v>0</v>
      </c>
      <c r="J143" s="80">
        <f>'Verdeling Gemeentefonds 2024'!N143/'Verdeling Gemeentefonds 2024'!$BS143</f>
        <v>5.2648326594515404E-2</v>
      </c>
      <c r="K143" s="82">
        <f>'Verdeling Gemeentefonds 2024'!S143/'Verdeling Gemeentefonds 2024'!$BS143</f>
        <v>3.3376520244793095E-2</v>
      </c>
      <c r="L143" s="86">
        <f>'Verdeling Gemeentefonds 2024'!T143/'Verdeling Gemeentefonds 2024'!$BS143</f>
        <v>8.60248468393085E-2</v>
      </c>
      <c r="M143" s="79">
        <f>'Verdeling Gemeentefonds 2024'!Z143/'Verdeling Gemeentefonds 2024'!$BS143</f>
        <v>0.35823413548603122</v>
      </c>
      <c r="N143" s="82">
        <f>'Verdeling Gemeentefonds 2024'!AE143/'Verdeling Gemeentefonds 2024'!$BS143</f>
        <v>0.21090553949311425</v>
      </c>
      <c r="O143" s="84">
        <f>'Verdeling Gemeentefonds 2024'!AF143/'Verdeling Gemeentefonds 2024'!$BS143</f>
        <v>0.56913967497914542</v>
      </c>
      <c r="P143" s="89">
        <f>'Verdeling Gemeentefonds 2024'!AK143/'Verdeling Gemeentefonds 2024'!$BS143</f>
        <v>0.22352440122120029</v>
      </c>
      <c r="Q143" s="92">
        <f>'Verdeling Gemeentefonds 2024'!AO143/'Verdeling Gemeentefonds 2024'!$BS143</f>
        <v>1.7313192819307075E-2</v>
      </c>
      <c r="R143" s="88">
        <f>'Verdeling Gemeentefonds 2024'!AR143/'Verdeling Gemeentefonds 2024'!$BS143</f>
        <v>3.29768185043086E-2</v>
      </c>
      <c r="S143" s="88">
        <f>'Verdeling Gemeentefonds 2024'!AU143/'Verdeling Gemeentefonds 2024'!$BS143</f>
        <v>3.5317654206508453E-2</v>
      </c>
      <c r="T143" s="88">
        <f>'Verdeling Gemeentefonds 2024'!AX143/'Verdeling Gemeentefonds 2024'!$BS143</f>
        <v>2.1027429838610841E-2</v>
      </c>
      <c r="U143" s="88">
        <f>'Verdeling Gemeentefonds 2024'!BA143/'Verdeling Gemeentefonds 2024'!$BS143</f>
        <v>1.2874545382336696E-2</v>
      </c>
      <c r="V143" s="86">
        <f>'Verdeling Gemeentefonds 2024'!BB143/'Verdeling Gemeentefonds 2024'!$BS143</f>
        <v>0.11950964075107166</v>
      </c>
      <c r="W143" s="79">
        <f>'Verdeling Gemeentefonds 2024'!BI143/'Verdeling Gemeentefonds 2024'!$BS143</f>
        <v>-2.7805202291099682E-4</v>
      </c>
      <c r="X143" s="87">
        <f>'Verdeling Gemeentefonds 2024'!BF143/'Verdeling Gemeentefonds 2024'!$BS143</f>
        <v>0</v>
      </c>
      <c r="Y143" s="79">
        <f>'Verdeling Gemeentefonds 2024'!BL143/'Verdeling Gemeentefonds 2024'!$BS143</f>
        <v>0</v>
      </c>
      <c r="Z143" s="87">
        <f>'Verdeling Gemeentefonds 2024'!BR143/'Verdeling Gemeentefonds 2024'!$BS143</f>
        <v>2.0793669055982865E-3</v>
      </c>
      <c r="AA143" s="96">
        <f t="shared" si="2"/>
        <v>0.99999987867341311</v>
      </c>
    </row>
    <row r="144" spans="1:27" x14ac:dyDescent="0.25">
      <c r="A144" s="95" t="s">
        <v>419</v>
      </c>
      <c r="B144" s="8" t="s">
        <v>120</v>
      </c>
      <c r="C144" s="79">
        <f>'Verdeling Gemeentefonds 2024'!D144/'Verdeling Gemeentefonds 2024'!$BS144</f>
        <v>0</v>
      </c>
      <c r="D144" s="82">
        <f>'Verdeling Gemeentefonds 2024'!E144/'Verdeling Gemeentefonds 2024'!$BS144</f>
        <v>0</v>
      </c>
      <c r="E144" s="82">
        <f>'Verdeling Gemeentefonds 2024'!F144/'Verdeling Gemeentefonds 2024'!$BS144</f>
        <v>0</v>
      </c>
      <c r="F144" s="82">
        <f>'Verdeling Gemeentefonds 2024'!G144/'Verdeling Gemeentefonds 2024'!$BS144</f>
        <v>0</v>
      </c>
      <c r="G144" s="82">
        <f>'Verdeling Gemeentefonds 2024'!H144/'Verdeling Gemeentefonds 2024'!$BS144</f>
        <v>0</v>
      </c>
      <c r="H144" s="82">
        <f>'Verdeling Gemeentefonds 2024'!I144/'Verdeling Gemeentefonds 2024'!$BS144</f>
        <v>0</v>
      </c>
      <c r="I144" s="86">
        <f>'Verdeling Gemeentefonds 2024'!J144/'Verdeling Gemeentefonds 2024'!$BS144</f>
        <v>0</v>
      </c>
      <c r="J144" s="80">
        <f>'Verdeling Gemeentefonds 2024'!N144/'Verdeling Gemeentefonds 2024'!$BS144</f>
        <v>3.2762258669801356E-2</v>
      </c>
      <c r="K144" s="82">
        <f>'Verdeling Gemeentefonds 2024'!S144/'Verdeling Gemeentefonds 2024'!$BS144</f>
        <v>2.5770650872226374E-3</v>
      </c>
      <c r="L144" s="86">
        <f>'Verdeling Gemeentefonds 2024'!T144/'Verdeling Gemeentefonds 2024'!$BS144</f>
        <v>3.5339323757023998E-2</v>
      </c>
      <c r="M144" s="79">
        <f>'Verdeling Gemeentefonds 2024'!Z144/'Verdeling Gemeentefonds 2024'!$BS144</f>
        <v>0.28346599555689883</v>
      </c>
      <c r="N144" s="82">
        <f>'Verdeling Gemeentefonds 2024'!AE144/'Verdeling Gemeentefonds 2024'!$BS144</f>
        <v>0.22167988239141589</v>
      </c>
      <c r="O144" s="84">
        <f>'Verdeling Gemeentefonds 2024'!AF144/'Verdeling Gemeentefonds 2024'!$BS144</f>
        <v>0.50514587794831478</v>
      </c>
      <c r="P144" s="89">
        <f>'Verdeling Gemeentefonds 2024'!AK144/'Verdeling Gemeentefonds 2024'!$BS144</f>
        <v>0.36794410327315458</v>
      </c>
      <c r="Q144" s="92">
        <f>'Verdeling Gemeentefonds 2024'!AO144/'Verdeling Gemeentefonds 2024'!$BS144</f>
        <v>1.2734816631707885E-2</v>
      </c>
      <c r="R144" s="88">
        <f>'Verdeling Gemeentefonds 2024'!AR144/'Verdeling Gemeentefonds 2024'!$BS144</f>
        <v>1.3884337352854966E-2</v>
      </c>
      <c r="S144" s="88">
        <f>'Verdeling Gemeentefonds 2024'!AU144/'Verdeling Gemeentefonds 2024'!$BS144</f>
        <v>3.0480663533647014E-2</v>
      </c>
      <c r="T144" s="88">
        <f>'Verdeling Gemeentefonds 2024'!AX144/'Verdeling Gemeentefonds 2024'!$BS144</f>
        <v>2.4864439238894618E-2</v>
      </c>
      <c r="U144" s="88">
        <f>'Verdeling Gemeentefonds 2024'!BA144/'Verdeling Gemeentefonds 2024'!$BS144</f>
        <v>7.8056809851045506E-3</v>
      </c>
      <c r="V144" s="86">
        <f>'Verdeling Gemeentefonds 2024'!BB144/'Verdeling Gemeentefonds 2024'!$BS144</f>
        <v>8.9769937742209024E-2</v>
      </c>
      <c r="W144" s="79">
        <f>'Verdeling Gemeentefonds 2024'!BI144/'Verdeling Gemeentefonds 2024'!$BS144</f>
        <v>-2.7864184799846663E-4</v>
      </c>
      <c r="X144" s="87">
        <f>'Verdeling Gemeentefonds 2024'!BF144/'Verdeling Gemeentefonds 2024'!$BS144</f>
        <v>0</v>
      </c>
      <c r="Y144" s="79">
        <f>'Verdeling Gemeentefonds 2024'!BL144/'Verdeling Gemeentefonds 2024'!$BS144</f>
        <v>0</v>
      </c>
      <c r="Z144" s="87">
        <f>'Verdeling Gemeentefonds 2024'!BR144/'Verdeling Gemeentefonds 2024'!$BS144</f>
        <v>2.0793670912661382E-3</v>
      </c>
      <c r="AA144" s="96">
        <f t="shared" si="2"/>
        <v>0.99999996796396995</v>
      </c>
    </row>
    <row r="145" spans="1:27" x14ac:dyDescent="0.25">
      <c r="A145" s="95" t="s">
        <v>420</v>
      </c>
      <c r="B145" s="8" t="s">
        <v>121</v>
      </c>
      <c r="C145" s="79">
        <f>'Verdeling Gemeentefonds 2024'!D145/'Verdeling Gemeentefonds 2024'!$BS145</f>
        <v>0</v>
      </c>
      <c r="D145" s="82">
        <f>'Verdeling Gemeentefonds 2024'!E145/'Verdeling Gemeentefonds 2024'!$BS145</f>
        <v>0</v>
      </c>
      <c r="E145" s="82">
        <f>'Verdeling Gemeentefonds 2024'!F145/'Verdeling Gemeentefonds 2024'!$BS145</f>
        <v>0</v>
      </c>
      <c r="F145" s="82">
        <f>'Verdeling Gemeentefonds 2024'!G145/'Verdeling Gemeentefonds 2024'!$BS145</f>
        <v>0</v>
      </c>
      <c r="G145" s="82">
        <f>'Verdeling Gemeentefonds 2024'!H145/'Verdeling Gemeentefonds 2024'!$BS145</f>
        <v>0</v>
      </c>
      <c r="H145" s="82">
        <f>'Verdeling Gemeentefonds 2024'!I145/'Verdeling Gemeentefonds 2024'!$BS145</f>
        <v>0</v>
      </c>
      <c r="I145" s="86">
        <f>'Verdeling Gemeentefonds 2024'!J145/'Verdeling Gemeentefonds 2024'!$BS145</f>
        <v>0</v>
      </c>
      <c r="J145" s="80">
        <f>'Verdeling Gemeentefonds 2024'!N145/'Verdeling Gemeentefonds 2024'!$BS145</f>
        <v>7.3245022109153179E-2</v>
      </c>
      <c r="K145" s="82">
        <f>'Verdeling Gemeentefonds 2024'!S145/'Verdeling Gemeentefonds 2024'!$BS145</f>
        <v>8.327927015819872E-3</v>
      </c>
      <c r="L145" s="86">
        <f>'Verdeling Gemeentefonds 2024'!T145/'Verdeling Gemeentefonds 2024'!$BS145</f>
        <v>8.1572949124973065E-2</v>
      </c>
      <c r="M145" s="79">
        <f>'Verdeling Gemeentefonds 2024'!Z145/'Verdeling Gemeentefonds 2024'!$BS145</f>
        <v>0.34442154533748459</v>
      </c>
      <c r="N145" s="82">
        <f>'Verdeling Gemeentefonds 2024'!AE145/'Verdeling Gemeentefonds 2024'!$BS145</f>
        <v>0.225738015981058</v>
      </c>
      <c r="O145" s="84">
        <f>'Verdeling Gemeentefonds 2024'!AF145/'Verdeling Gemeentefonds 2024'!$BS145</f>
        <v>0.57015956131854251</v>
      </c>
      <c r="P145" s="89">
        <f>'Verdeling Gemeentefonds 2024'!AK145/'Verdeling Gemeentefonds 2024'!$BS145</f>
        <v>0.12801562343991535</v>
      </c>
      <c r="Q145" s="92">
        <f>'Verdeling Gemeentefonds 2024'!AO145/'Verdeling Gemeentefonds 2024'!$BS145</f>
        <v>1.3590339492505075E-2</v>
      </c>
      <c r="R145" s="88">
        <f>'Verdeling Gemeentefonds 2024'!AR145/'Verdeling Gemeentefonds 2024'!$BS145</f>
        <v>3.1516040062157628E-2</v>
      </c>
      <c r="S145" s="88">
        <f>'Verdeling Gemeentefonds 2024'!AU145/'Verdeling Gemeentefonds 2024'!$BS145</f>
        <v>5.5862920002553176E-2</v>
      </c>
      <c r="T145" s="88">
        <f>'Verdeling Gemeentefonds 2024'!AX145/'Verdeling Gemeentefonds 2024'!$BS145</f>
        <v>6.7835730265805527E-2</v>
      </c>
      <c r="U145" s="88">
        <f>'Verdeling Gemeentefonds 2024'!BA145/'Verdeling Gemeentefonds 2024'!$BS145</f>
        <v>4.9610695525739198E-2</v>
      </c>
      <c r="V145" s="86">
        <f>'Verdeling Gemeentefonds 2024'!BB145/'Verdeling Gemeentefonds 2024'!$BS145</f>
        <v>0.21841572534876064</v>
      </c>
      <c r="W145" s="79">
        <f>'Verdeling Gemeentefonds 2024'!BI145/'Verdeling Gemeentefonds 2024'!$BS145</f>
        <v>-2.433550480432527E-4</v>
      </c>
      <c r="X145" s="87">
        <f>'Verdeling Gemeentefonds 2024'!BF145/'Verdeling Gemeentefonds 2024'!$BS145</f>
        <v>0</v>
      </c>
      <c r="Y145" s="79">
        <f>'Verdeling Gemeentefonds 2024'!BL145/'Verdeling Gemeentefonds 2024'!$BS145</f>
        <v>0</v>
      </c>
      <c r="Z145" s="87">
        <f>'Verdeling Gemeentefonds 2024'!BR145/'Verdeling Gemeentefonds 2024'!$BS145</f>
        <v>2.0793668897962007E-3</v>
      </c>
      <c r="AA145" s="96">
        <f t="shared" si="2"/>
        <v>0.9999998710739445</v>
      </c>
    </row>
    <row r="146" spans="1:27" x14ac:dyDescent="0.25">
      <c r="A146" s="95" t="s">
        <v>587</v>
      </c>
      <c r="B146" s="8" t="s">
        <v>290</v>
      </c>
      <c r="C146" s="79">
        <f>'Verdeling Gemeentefonds 2024'!D146/'Verdeling Gemeentefonds 2024'!$BS146</f>
        <v>0</v>
      </c>
      <c r="D146" s="82">
        <f>'Verdeling Gemeentefonds 2024'!E146/'Verdeling Gemeentefonds 2024'!$BS146</f>
        <v>0</v>
      </c>
      <c r="E146" s="82">
        <f>'Verdeling Gemeentefonds 2024'!F146/'Verdeling Gemeentefonds 2024'!$BS146</f>
        <v>0</v>
      </c>
      <c r="F146" s="82">
        <f>'Verdeling Gemeentefonds 2024'!G146/'Verdeling Gemeentefonds 2024'!$BS146</f>
        <v>0</v>
      </c>
      <c r="G146" s="82">
        <f>'Verdeling Gemeentefonds 2024'!H146/'Verdeling Gemeentefonds 2024'!$BS146</f>
        <v>0</v>
      </c>
      <c r="H146" s="82">
        <f>'Verdeling Gemeentefonds 2024'!I146/'Verdeling Gemeentefonds 2024'!$BS146</f>
        <v>0</v>
      </c>
      <c r="I146" s="86">
        <f>'Verdeling Gemeentefonds 2024'!J146/'Verdeling Gemeentefonds 2024'!$BS146</f>
        <v>0</v>
      </c>
      <c r="J146" s="80">
        <f>'Verdeling Gemeentefonds 2024'!N146/'Verdeling Gemeentefonds 2024'!$BS146</f>
        <v>3.7984587941936203E-2</v>
      </c>
      <c r="K146" s="82">
        <f>'Verdeling Gemeentefonds 2024'!S146/'Verdeling Gemeentefonds 2024'!$BS146</f>
        <v>1.9548724904393491E-2</v>
      </c>
      <c r="L146" s="86">
        <f>'Verdeling Gemeentefonds 2024'!T146/'Verdeling Gemeentefonds 2024'!$BS146</f>
        <v>5.7533312846329697E-2</v>
      </c>
      <c r="M146" s="79">
        <f>'Verdeling Gemeentefonds 2024'!Z146/'Verdeling Gemeentefonds 2024'!$BS146</f>
        <v>0.30374527596405521</v>
      </c>
      <c r="N146" s="82">
        <f>'Verdeling Gemeentefonds 2024'!AE146/'Verdeling Gemeentefonds 2024'!$BS146</f>
        <v>0.26330100110972238</v>
      </c>
      <c r="O146" s="84">
        <f>'Verdeling Gemeentefonds 2024'!AF146/'Verdeling Gemeentefonds 2024'!$BS146</f>
        <v>0.56704627707377753</v>
      </c>
      <c r="P146" s="89">
        <f>'Verdeling Gemeentefonds 2024'!AK146/'Verdeling Gemeentefonds 2024'!$BS146</f>
        <v>0.23020193106898909</v>
      </c>
      <c r="Q146" s="92">
        <f>'Verdeling Gemeentefonds 2024'!AO146/'Verdeling Gemeentefonds 2024'!$BS146</f>
        <v>1.5783343571238399E-2</v>
      </c>
      <c r="R146" s="88">
        <f>'Verdeling Gemeentefonds 2024'!AR146/'Verdeling Gemeentefonds 2024'!$BS146</f>
        <v>2.4325147035690813E-2</v>
      </c>
      <c r="S146" s="88">
        <f>'Verdeling Gemeentefonds 2024'!AU146/'Verdeling Gemeentefonds 2024'!$BS146</f>
        <v>5.0731574232923446E-2</v>
      </c>
      <c r="T146" s="88">
        <f>'Verdeling Gemeentefonds 2024'!AX146/'Verdeling Gemeentefonds 2024'!$BS146</f>
        <v>2.7457334905971013E-2</v>
      </c>
      <c r="U146" s="88">
        <f>'Verdeling Gemeentefonds 2024'!BA146/'Verdeling Gemeentefonds 2024'!$BS146</f>
        <v>2.5122278566836645E-2</v>
      </c>
      <c r="V146" s="86">
        <f>'Verdeling Gemeentefonds 2024'!BB146/'Verdeling Gemeentefonds 2024'!$BS146</f>
        <v>0.14341967831266034</v>
      </c>
      <c r="W146" s="79">
        <f>'Verdeling Gemeentefonds 2024'!BI146/'Verdeling Gemeentefonds 2024'!$BS146</f>
        <v>-2.8052005370382224E-4</v>
      </c>
      <c r="X146" s="87">
        <f>'Verdeling Gemeentefonds 2024'!BF146/'Verdeling Gemeentefonds 2024'!$BS146</f>
        <v>0</v>
      </c>
      <c r="Y146" s="79">
        <f>'Verdeling Gemeentefonds 2024'!BL146/'Verdeling Gemeentefonds 2024'!$BS146</f>
        <v>0</v>
      </c>
      <c r="Z146" s="87">
        <f>'Verdeling Gemeentefonds 2024'!BR146/'Verdeling Gemeentefonds 2024'!$BS146</f>
        <v>2.0793672545768474E-3</v>
      </c>
      <c r="AA146" s="96">
        <f t="shared" si="2"/>
        <v>1.0000000465026297</v>
      </c>
    </row>
    <row r="147" spans="1:27" x14ac:dyDescent="0.25">
      <c r="A147" s="95" t="s">
        <v>461</v>
      </c>
      <c r="B147" s="8" t="s">
        <v>162</v>
      </c>
      <c r="C147" s="79">
        <f>'Verdeling Gemeentefonds 2024'!D147/'Verdeling Gemeentefonds 2024'!$BS147</f>
        <v>0</v>
      </c>
      <c r="D147" s="82">
        <f>'Verdeling Gemeentefonds 2024'!E147/'Verdeling Gemeentefonds 2024'!$BS147</f>
        <v>0.43551263044514454</v>
      </c>
      <c r="E147" s="82">
        <f>'Verdeling Gemeentefonds 2024'!F147/'Verdeling Gemeentefonds 2024'!$BS147</f>
        <v>0</v>
      </c>
      <c r="F147" s="82">
        <f>'Verdeling Gemeentefonds 2024'!G147/'Verdeling Gemeentefonds 2024'!$BS147</f>
        <v>0</v>
      </c>
      <c r="G147" s="82">
        <f>'Verdeling Gemeentefonds 2024'!H147/'Verdeling Gemeentefonds 2024'!$BS147</f>
        <v>0</v>
      </c>
      <c r="H147" s="82">
        <f>'Verdeling Gemeentefonds 2024'!I147/'Verdeling Gemeentefonds 2024'!$BS147</f>
        <v>0</v>
      </c>
      <c r="I147" s="86">
        <f>'Verdeling Gemeentefonds 2024'!J147/'Verdeling Gemeentefonds 2024'!$BS147</f>
        <v>0.43551263044514454</v>
      </c>
      <c r="J147" s="80">
        <f>'Verdeling Gemeentefonds 2024'!N147/'Verdeling Gemeentefonds 2024'!$BS147</f>
        <v>4.8240565416286151E-2</v>
      </c>
      <c r="K147" s="82">
        <f>'Verdeling Gemeentefonds 2024'!S147/'Verdeling Gemeentefonds 2024'!$BS147</f>
        <v>9.2438381889023327E-2</v>
      </c>
      <c r="L147" s="86">
        <f>'Verdeling Gemeentefonds 2024'!T147/'Verdeling Gemeentefonds 2024'!$BS147</f>
        <v>0.1406789473053095</v>
      </c>
      <c r="M147" s="79">
        <f>'Verdeling Gemeentefonds 2024'!Z147/'Verdeling Gemeentefonds 2024'!$BS147</f>
        <v>0.15978564904270506</v>
      </c>
      <c r="N147" s="82">
        <f>'Verdeling Gemeentefonds 2024'!AE147/'Verdeling Gemeentefonds 2024'!$BS147</f>
        <v>8.1273508927875271E-2</v>
      </c>
      <c r="O147" s="84">
        <f>'Verdeling Gemeentefonds 2024'!AF147/'Verdeling Gemeentefonds 2024'!$BS147</f>
        <v>0.24105915797058033</v>
      </c>
      <c r="P147" s="89">
        <f>'Verdeling Gemeentefonds 2024'!AK147/'Verdeling Gemeentefonds 2024'!$BS147</f>
        <v>1.865169644801935E-2</v>
      </c>
      <c r="Q147" s="92">
        <f>'Verdeling Gemeentefonds 2024'!AO147/'Verdeling Gemeentefonds 2024'!$BS147</f>
        <v>1.0579150838010523E-2</v>
      </c>
      <c r="R147" s="88">
        <f>'Verdeling Gemeentefonds 2024'!AR147/'Verdeling Gemeentefonds 2024'!$BS147</f>
        <v>2.7358424494325604E-2</v>
      </c>
      <c r="S147" s="88">
        <f>'Verdeling Gemeentefonds 2024'!AU147/'Verdeling Gemeentefonds 2024'!$BS147</f>
        <v>3.5447213163084489E-2</v>
      </c>
      <c r="T147" s="88">
        <f>'Verdeling Gemeentefonds 2024'!AX147/'Verdeling Gemeentefonds 2024'!$BS147</f>
        <v>6.1313708930693163E-2</v>
      </c>
      <c r="U147" s="88">
        <f>'Verdeling Gemeentefonds 2024'!BA147/'Verdeling Gemeentefonds 2024'!$BS147</f>
        <v>2.7603096136159393E-2</v>
      </c>
      <c r="V147" s="86">
        <f>'Verdeling Gemeentefonds 2024'!BB147/'Verdeling Gemeentefonds 2024'!$BS147</f>
        <v>0.16230159356227317</v>
      </c>
      <c r="W147" s="79">
        <f>'Verdeling Gemeentefonds 2024'!BI147/'Verdeling Gemeentefonds 2024'!$BS147</f>
        <v>-2.8338642629918774E-4</v>
      </c>
      <c r="X147" s="87">
        <f>'Verdeling Gemeentefonds 2024'!BF147/'Verdeling Gemeentefonds 2024'!$BS147</f>
        <v>0</v>
      </c>
      <c r="Y147" s="79">
        <f>'Verdeling Gemeentefonds 2024'!BL147/'Verdeling Gemeentefonds 2024'!$BS147</f>
        <v>0</v>
      </c>
      <c r="Z147" s="87">
        <f>'Verdeling Gemeentefonds 2024'!BR147/'Verdeling Gemeentefonds 2024'!$BS147</f>
        <v>2.0793671713475684E-3</v>
      </c>
      <c r="AA147" s="96">
        <f t="shared" si="2"/>
        <v>1.0000000064763752</v>
      </c>
    </row>
    <row r="148" spans="1:27" x14ac:dyDescent="0.25">
      <c r="A148" s="95" t="s">
        <v>397</v>
      </c>
      <c r="B148" s="8" t="s">
        <v>98</v>
      </c>
      <c r="C148" s="79">
        <f>'Verdeling Gemeentefonds 2024'!D148/'Verdeling Gemeentefonds 2024'!$BS148</f>
        <v>0</v>
      </c>
      <c r="D148" s="82">
        <f>'Verdeling Gemeentefonds 2024'!E148/'Verdeling Gemeentefonds 2024'!$BS148</f>
        <v>0</v>
      </c>
      <c r="E148" s="82">
        <f>'Verdeling Gemeentefonds 2024'!F148/'Verdeling Gemeentefonds 2024'!$BS148</f>
        <v>0</v>
      </c>
      <c r="F148" s="82">
        <f>'Verdeling Gemeentefonds 2024'!G148/'Verdeling Gemeentefonds 2024'!$BS148</f>
        <v>0</v>
      </c>
      <c r="G148" s="82">
        <f>'Verdeling Gemeentefonds 2024'!H148/'Verdeling Gemeentefonds 2024'!$BS148</f>
        <v>0</v>
      </c>
      <c r="H148" s="82">
        <f>'Verdeling Gemeentefonds 2024'!I148/'Verdeling Gemeentefonds 2024'!$BS148</f>
        <v>0</v>
      </c>
      <c r="I148" s="86">
        <f>'Verdeling Gemeentefonds 2024'!J148/'Verdeling Gemeentefonds 2024'!$BS148</f>
        <v>0</v>
      </c>
      <c r="J148" s="80">
        <f>'Verdeling Gemeentefonds 2024'!N148/'Verdeling Gemeentefonds 2024'!$BS148</f>
        <v>6.9229098654253196E-2</v>
      </c>
      <c r="K148" s="82">
        <f>'Verdeling Gemeentefonds 2024'!S148/'Verdeling Gemeentefonds 2024'!$BS148</f>
        <v>2.688329108629E-3</v>
      </c>
      <c r="L148" s="86">
        <f>'Verdeling Gemeentefonds 2024'!T148/'Verdeling Gemeentefonds 2024'!$BS148</f>
        <v>7.1917427762882194E-2</v>
      </c>
      <c r="M148" s="79">
        <f>'Verdeling Gemeentefonds 2024'!Z148/'Verdeling Gemeentefonds 2024'!$BS148</f>
        <v>0.40915917488054832</v>
      </c>
      <c r="N148" s="82">
        <f>'Verdeling Gemeentefonds 2024'!AE148/'Verdeling Gemeentefonds 2024'!$BS148</f>
        <v>0.20277967898344218</v>
      </c>
      <c r="O148" s="84">
        <f>'Verdeling Gemeentefonds 2024'!AF148/'Verdeling Gemeentefonds 2024'!$BS148</f>
        <v>0.6119388538639905</v>
      </c>
      <c r="P148" s="89">
        <f>'Verdeling Gemeentefonds 2024'!AK148/'Verdeling Gemeentefonds 2024'!$BS148</f>
        <v>1.7983745470972989E-2</v>
      </c>
      <c r="Q148" s="92">
        <f>'Verdeling Gemeentefonds 2024'!AO148/'Verdeling Gemeentefonds 2024'!$BS148</f>
        <v>1.4234755609677782E-2</v>
      </c>
      <c r="R148" s="88">
        <f>'Verdeling Gemeentefonds 2024'!AR148/'Verdeling Gemeentefonds 2024'!$BS148</f>
        <v>3.1693939383750175E-2</v>
      </c>
      <c r="S148" s="88">
        <f>'Verdeling Gemeentefonds 2024'!AU148/'Verdeling Gemeentefonds 2024'!$BS148</f>
        <v>5.3754275167130376E-2</v>
      </c>
      <c r="T148" s="88">
        <f>'Verdeling Gemeentefonds 2024'!AX148/'Verdeling Gemeentefonds 2024'!$BS148</f>
        <v>0.13913489399043347</v>
      </c>
      <c r="U148" s="88">
        <f>'Verdeling Gemeentefonds 2024'!BA148/'Verdeling Gemeentefonds 2024'!$BS148</f>
        <v>5.7413940114308566E-2</v>
      </c>
      <c r="V148" s="86">
        <f>'Verdeling Gemeentefonds 2024'!BB148/'Verdeling Gemeentefonds 2024'!$BS148</f>
        <v>0.29623180426530038</v>
      </c>
      <c r="W148" s="79">
        <f>'Verdeling Gemeentefonds 2024'!BI148/'Verdeling Gemeentefonds 2024'!$BS148</f>
        <v>-1.5106392050950117E-4</v>
      </c>
      <c r="X148" s="87">
        <f>'Verdeling Gemeentefonds 2024'!BF148/'Verdeling Gemeentefonds 2024'!$BS148</f>
        <v>0</v>
      </c>
      <c r="Y148" s="79">
        <f>'Verdeling Gemeentefonds 2024'!BL148/'Verdeling Gemeentefonds 2024'!$BS148</f>
        <v>0</v>
      </c>
      <c r="Z148" s="87">
        <f>'Verdeling Gemeentefonds 2024'!BR148/'Verdeling Gemeentefonds 2024'!$BS148</f>
        <v>2.0793674383478957E-3</v>
      </c>
      <c r="AA148" s="96">
        <f t="shared" si="2"/>
        <v>1.0000001348809846</v>
      </c>
    </row>
    <row r="149" spans="1:27" x14ac:dyDescent="0.25">
      <c r="A149" s="95" t="s">
        <v>548</v>
      </c>
      <c r="B149" s="8" t="s">
        <v>251</v>
      </c>
      <c r="C149" s="79">
        <f>'Verdeling Gemeentefonds 2024'!D149/'Verdeling Gemeentefonds 2024'!$BS149</f>
        <v>0</v>
      </c>
      <c r="D149" s="82">
        <f>'Verdeling Gemeentefonds 2024'!E149/'Verdeling Gemeentefonds 2024'!$BS149</f>
        <v>0</v>
      </c>
      <c r="E149" s="82">
        <f>'Verdeling Gemeentefonds 2024'!F149/'Verdeling Gemeentefonds 2024'!$BS149</f>
        <v>0</v>
      </c>
      <c r="F149" s="82">
        <f>'Verdeling Gemeentefonds 2024'!G149/'Verdeling Gemeentefonds 2024'!$BS149</f>
        <v>0</v>
      </c>
      <c r="G149" s="82">
        <f>'Verdeling Gemeentefonds 2024'!H149/'Verdeling Gemeentefonds 2024'!$BS149</f>
        <v>0</v>
      </c>
      <c r="H149" s="82">
        <f>'Verdeling Gemeentefonds 2024'!I149/'Verdeling Gemeentefonds 2024'!$BS149</f>
        <v>0</v>
      </c>
      <c r="I149" s="86">
        <f>'Verdeling Gemeentefonds 2024'!J149/'Verdeling Gemeentefonds 2024'!$BS149</f>
        <v>0</v>
      </c>
      <c r="J149" s="80">
        <f>'Verdeling Gemeentefonds 2024'!N149/'Verdeling Gemeentefonds 2024'!$BS149</f>
        <v>4.6911183369768607E-2</v>
      </c>
      <c r="K149" s="82">
        <f>'Verdeling Gemeentefonds 2024'!S149/'Verdeling Gemeentefonds 2024'!$BS149</f>
        <v>3.0328904641174891E-2</v>
      </c>
      <c r="L149" s="86">
        <f>'Verdeling Gemeentefonds 2024'!T149/'Verdeling Gemeentefonds 2024'!$BS149</f>
        <v>7.7240088010943495E-2</v>
      </c>
      <c r="M149" s="79">
        <f>'Verdeling Gemeentefonds 2024'!Z149/'Verdeling Gemeentefonds 2024'!$BS149</f>
        <v>0.29854661610883876</v>
      </c>
      <c r="N149" s="82">
        <f>'Verdeling Gemeentefonds 2024'!AE149/'Verdeling Gemeentefonds 2024'!$BS149</f>
        <v>0.26383121908583945</v>
      </c>
      <c r="O149" s="84">
        <f>'Verdeling Gemeentefonds 2024'!AF149/'Verdeling Gemeentefonds 2024'!$BS149</f>
        <v>0.56237783519467832</v>
      </c>
      <c r="P149" s="89">
        <f>'Verdeling Gemeentefonds 2024'!AK149/'Verdeling Gemeentefonds 2024'!$BS149</f>
        <v>0.10311320730740496</v>
      </c>
      <c r="Q149" s="92">
        <f>'Verdeling Gemeentefonds 2024'!AO149/'Verdeling Gemeentefonds 2024'!$BS149</f>
        <v>1.5254227018582542E-2</v>
      </c>
      <c r="R149" s="88">
        <f>'Verdeling Gemeentefonds 2024'!AR149/'Verdeling Gemeentefonds 2024'!$BS149</f>
        <v>6.2809688438556277E-2</v>
      </c>
      <c r="S149" s="88">
        <f>'Verdeling Gemeentefonds 2024'!AU149/'Verdeling Gemeentefonds 2024'!$BS149</f>
        <v>6.7958995942856718E-2</v>
      </c>
      <c r="T149" s="88">
        <f>'Verdeling Gemeentefonds 2024'!AX149/'Verdeling Gemeentefonds 2024'!$BS149</f>
        <v>7.0671749168413955E-2</v>
      </c>
      <c r="U149" s="88">
        <f>'Verdeling Gemeentefonds 2024'!BA149/'Verdeling Gemeentefonds 2024'!$BS149</f>
        <v>3.8786252881053494E-2</v>
      </c>
      <c r="V149" s="86">
        <f>'Verdeling Gemeentefonds 2024'!BB149/'Verdeling Gemeentefonds 2024'!$BS149</f>
        <v>0.255480913449463</v>
      </c>
      <c r="W149" s="79">
        <f>'Verdeling Gemeentefonds 2024'!BI149/'Verdeling Gemeentefonds 2024'!$BS149</f>
        <v>-2.9138883958825537E-4</v>
      </c>
      <c r="X149" s="87">
        <f>'Verdeling Gemeentefonds 2024'!BF149/'Verdeling Gemeentefonds 2024'!$BS149</f>
        <v>0</v>
      </c>
      <c r="Y149" s="79">
        <f>'Verdeling Gemeentefonds 2024'!BL149/'Verdeling Gemeentefonds 2024'!$BS149</f>
        <v>0</v>
      </c>
      <c r="Z149" s="87">
        <f>'Verdeling Gemeentefonds 2024'!BR149/'Verdeling Gemeentefonds 2024'!$BS149</f>
        <v>2.0793672043072711E-3</v>
      </c>
      <c r="AA149" s="96">
        <f t="shared" si="2"/>
        <v>1.0000000223272087</v>
      </c>
    </row>
    <row r="150" spans="1:27" x14ac:dyDescent="0.25">
      <c r="A150" s="95">
        <v>45068</v>
      </c>
      <c r="B150" s="8" t="s">
        <v>659</v>
      </c>
      <c r="C150" s="79">
        <f>'Verdeling Gemeentefonds 2024'!D150/'Verdeling Gemeentefonds 2024'!$BS150</f>
        <v>0</v>
      </c>
      <c r="D150" s="82">
        <f>'Verdeling Gemeentefonds 2024'!E150/'Verdeling Gemeentefonds 2024'!$BS150</f>
        <v>0</v>
      </c>
      <c r="E150" s="82">
        <f>'Verdeling Gemeentefonds 2024'!F150/'Verdeling Gemeentefonds 2024'!$BS150</f>
        <v>0</v>
      </c>
      <c r="F150" s="82">
        <f>'Verdeling Gemeentefonds 2024'!G150/'Verdeling Gemeentefonds 2024'!$BS150</f>
        <v>0</v>
      </c>
      <c r="G150" s="82">
        <f>'Verdeling Gemeentefonds 2024'!H150/'Verdeling Gemeentefonds 2024'!$BS150</f>
        <v>0</v>
      </c>
      <c r="H150" s="82">
        <f>'Verdeling Gemeentefonds 2024'!I150/'Verdeling Gemeentefonds 2024'!$BS150</f>
        <v>0</v>
      </c>
      <c r="I150" s="86">
        <f>'Verdeling Gemeentefonds 2024'!J150/'Verdeling Gemeentefonds 2024'!$BS150</f>
        <v>0</v>
      </c>
      <c r="J150" s="80">
        <f>'Verdeling Gemeentefonds 2024'!N150/'Verdeling Gemeentefonds 2024'!$BS150</f>
        <v>6.4314775325186146E-2</v>
      </c>
      <c r="K150" s="82">
        <f>'Verdeling Gemeentefonds 2024'!S150/'Verdeling Gemeentefonds 2024'!$BS150</f>
        <v>5.823256767491564E-3</v>
      </c>
      <c r="L150" s="86">
        <f>'Verdeling Gemeentefonds 2024'!T150/'Verdeling Gemeentefonds 2024'!$BS150</f>
        <v>7.0138032092677702E-2</v>
      </c>
      <c r="M150" s="79">
        <f>'Verdeling Gemeentefonds 2024'!Z150/'Verdeling Gemeentefonds 2024'!$BS150</f>
        <v>0.28738485919803436</v>
      </c>
      <c r="N150" s="82">
        <f>'Verdeling Gemeentefonds 2024'!AE150/'Verdeling Gemeentefonds 2024'!$BS150</f>
        <v>0.21423568436772017</v>
      </c>
      <c r="O150" s="84">
        <f>'Verdeling Gemeentefonds 2024'!AF150/'Verdeling Gemeentefonds 2024'!$BS150</f>
        <v>0.50162054356575458</v>
      </c>
      <c r="P150" s="89">
        <f>'Verdeling Gemeentefonds 2024'!AK150/'Verdeling Gemeentefonds 2024'!$BS150</f>
        <v>0.27267660254701143</v>
      </c>
      <c r="Q150" s="92">
        <f>'Verdeling Gemeentefonds 2024'!AO150/'Verdeling Gemeentefonds 2024'!$BS150</f>
        <v>1.2301394807669752E-2</v>
      </c>
      <c r="R150" s="88">
        <f>'Verdeling Gemeentefonds 2024'!AR150/'Verdeling Gemeentefonds 2024'!$BS150</f>
        <v>2.2950868589534715E-2</v>
      </c>
      <c r="S150" s="88">
        <f>'Verdeling Gemeentefonds 2024'!AU150/'Verdeling Gemeentefonds 2024'!$BS150</f>
        <v>2.9938714713562336E-2</v>
      </c>
      <c r="T150" s="88">
        <f>'Verdeling Gemeentefonds 2024'!AX150/'Verdeling Gemeentefonds 2024'!$BS150</f>
        <v>2.1113402884438547E-2</v>
      </c>
      <c r="U150" s="88">
        <f>'Verdeling Gemeentefonds 2024'!BA150/'Verdeling Gemeentefonds 2024'!$BS150</f>
        <v>2.2689023506045191E-2</v>
      </c>
      <c r="V150" s="86">
        <f>'Verdeling Gemeentefonds 2024'!BB150/'Verdeling Gemeentefonds 2024'!$BS150</f>
        <v>0.10899340450125053</v>
      </c>
      <c r="W150" s="79">
        <f>'Verdeling Gemeentefonds 2024'!BI150/'Verdeling Gemeentefonds 2024'!$BS150</f>
        <v>0</v>
      </c>
      <c r="X150" s="87">
        <f>'Verdeling Gemeentefonds 2024'!BF150/'Verdeling Gemeentefonds 2024'!$BS150</f>
        <v>4.6571417293305856E-2</v>
      </c>
      <c r="Y150" s="79">
        <f>'Verdeling Gemeentefonds 2024'!BL150/'Verdeling Gemeentefonds 2024'!$BS150</f>
        <v>0</v>
      </c>
      <c r="Z150" s="87">
        <f>'Verdeling Gemeentefonds 2024'!BR150/'Verdeling Gemeentefonds 2024'!$BS150</f>
        <v>0</v>
      </c>
      <c r="AA150" s="96">
        <f t="shared" si="2"/>
        <v>1</v>
      </c>
    </row>
    <row r="151" spans="1:27" x14ac:dyDescent="0.25">
      <c r="A151" s="95" t="s">
        <v>462</v>
      </c>
      <c r="B151" s="8" t="s">
        <v>163</v>
      </c>
      <c r="C151" s="79">
        <f>'Verdeling Gemeentefonds 2024'!D151/'Verdeling Gemeentefonds 2024'!$BS151</f>
        <v>0</v>
      </c>
      <c r="D151" s="82">
        <f>'Verdeling Gemeentefonds 2024'!E151/'Verdeling Gemeentefonds 2024'!$BS151</f>
        <v>0</v>
      </c>
      <c r="E151" s="82">
        <f>'Verdeling Gemeentefonds 2024'!F151/'Verdeling Gemeentefonds 2024'!$BS151</f>
        <v>0</v>
      </c>
      <c r="F151" s="82">
        <f>'Verdeling Gemeentefonds 2024'!G151/'Verdeling Gemeentefonds 2024'!$BS151</f>
        <v>0</v>
      </c>
      <c r="G151" s="82">
        <f>'Verdeling Gemeentefonds 2024'!H151/'Verdeling Gemeentefonds 2024'!$BS151</f>
        <v>0</v>
      </c>
      <c r="H151" s="82">
        <f>'Verdeling Gemeentefonds 2024'!I151/'Verdeling Gemeentefonds 2024'!$BS151</f>
        <v>0</v>
      </c>
      <c r="I151" s="86">
        <f>'Verdeling Gemeentefonds 2024'!J151/'Verdeling Gemeentefonds 2024'!$BS151</f>
        <v>0</v>
      </c>
      <c r="J151" s="80">
        <f>'Verdeling Gemeentefonds 2024'!N151/'Verdeling Gemeentefonds 2024'!$BS151</f>
        <v>8.1251001181742874E-2</v>
      </c>
      <c r="K151" s="82">
        <f>'Verdeling Gemeentefonds 2024'!S151/'Verdeling Gemeentefonds 2024'!$BS151</f>
        <v>2.7715141173222442E-2</v>
      </c>
      <c r="L151" s="86">
        <f>'Verdeling Gemeentefonds 2024'!T151/'Verdeling Gemeentefonds 2024'!$BS151</f>
        <v>0.10896614235496531</v>
      </c>
      <c r="M151" s="79">
        <f>'Verdeling Gemeentefonds 2024'!Z151/'Verdeling Gemeentefonds 2024'!$BS151</f>
        <v>0.39737982623508761</v>
      </c>
      <c r="N151" s="82">
        <f>'Verdeling Gemeentefonds 2024'!AE151/'Verdeling Gemeentefonds 2024'!$BS151</f>
        <v>0.20036969267078383</v>
      </c>
      <c r="O151" s="84">
        <f>'Verdeling Gemeentefonds 2024'!AF151/'Verdeling Gemeentefonds 2024'!$BS151</f>
        <v>0.59774951890587136</v>
      </c>
      <c r="P151" s="89">
        <f>'Verdeling Gemeentefonds 2024'!AK151/'Verdeling Gemeentefonds 2024'!$BS151</f>
        <v>2.0056252987219473E-2</v>
      </c>
      <c r="Q151" s="92">
        <f>'Verdeling Gemeentefonds 2024'!AO151/'Verdeling Gemeentefonds 2024'!$BS151</f>
        <v>2.1827634139713639E-2</v>
      </c>
      <c r="R151" s="88">
        <f>'Verdeling Gemeentefonds 2024'!AR151/'Verdeling Gemeentefonds 2024'!$BS151</f>
        <v>3.7783980996166838E-2</v>
      </c>
      <c r="S151" s="88">
        <f>'Verdeling Gemeentefonds 2024'!AU151/'Verdeling Gemeentefonds 2024'!$BS151</f>
        <v>5.8483903471370113E-2</v>
      </c>
      <c r="T151" s="88">
        <f>'Verdeling Gemeentefonds 2024'!AX151/'Verdeling Gemeentefonds 2024'!$BS151</f>
        <v>5.5863409179353556E-2</v>
      </c>
      <c r="U151" s="88">
        <f>'Verdeling Gemeentefonds 2024'!BA151/'Verdeling Gemeentefonds 2024'!$BS151</f>
        <v>9.7462834100399534E-2</v>
      </c>
      <c r="V151" s="86">
        <f>'Verdeling Gemeentefonds 2024'!BB151/'Verdeling Gemeentefonds 2024'!$BS151</f>
        <v>0.27142176188700368</v>
      </c>
      <c r="W151" s="79">
        <f>'Verdeling Gemeentefonds 2024'!BI151/'Verdeling Gemeentefonds 2024'!$BS151</f>
        <v>-2.7303113258974341E-4</v>
      </c>
      <c r="X151" s="87">
        <f>'Verdeling Gemeentefonds 2024'!BF151/'Verdeling Gemeentefonds 2024'!$BS151</f>
        <v>0</v>
      </c>
      <c r="Y151" s="79">
        <f>'Verdeling Gemeentefonds 2024'!BL151/'Verdeling Gemeentefonds 2024'!$BS151</f>
        <v>0</v>
      </c>
      <c r="Z151" s="87">
        <f>'Verdeling Gemeentefonds 2024'!BR151/'Verdeling Gemeentefonds 2024'!$BS151</f>
        <v>2.0793671832193285E-3</v>
      </c>
      <c r="AA151" s="96">
        <f t="shared" si="2"/>
        <v>1.0000000121856893</v>
      </c>
    </row>
    <row r="152" spans="1:27" x14ac:dyDescent="0.25">
      <c r="A152" s="95" t="s">
        <v>368</v>
      </c>
      <c r="B152" s="8" t="s">
        <v>69</v>
      </c>
      <c r="C152" s="79">
        <f>'Verdeling Gemeentefonds 2024'!D152/'Verdeling Gemeentefonds 2024'!$BS152</f>
        <v>0</v>
      </c>
      <c r="D152" s="82">
        <f>'Verdeling Gemeentefonds 2024'!E152/'Verdeling Gemeentefonds 2024'!$BS152</f>
        <v>0</v>
      </c>
      <c r="E152" s="82">
        <f>'Verdeling Gemeentefonds 2024'!F152/'Verdeling Gemeentefonds 2024'!$BS152</f>
        <v>0</v>
      </c>
      <c r="F152" s="82">
        <f>'Verdeling Gemeentefonds 2024'!G152/'Verdeling Gemeentefonds 2024'!$BS152</f>
        <v>0</v>
      </c>
      <c r="G152" s="82">
        <f>'Verdeling Gemeentefonds 2024'!H152/'Verdeling Gemeentefonds 2024'!$BS152</f>
        <v>0</v>
      </c>
      <c r="H152" s="82">
        <f>'Verdeling Gemeentefonds 2024'!I152/'Verdeling Gemeentefonds 2024'!$BS152</f>
        <v>0</v>
      </c>
      <c r="I152" s="86">
        <f>'Verdeling Gemeentefonds 2024'!J152/'Verdeling Gemeentefonds 2024'!$BS152</f>
        <v>0</v>
      </c>
      <c r="J152" s="80">
        <f>'Verdeling Gemeentefonds 2024'!N152/'Verdeling Gemeentefonds 2024'!$BS152</f>
        <v>8.4674820658749997E-2</v>
      </c>
      <c r="K152" s="82">
        <f>'Verdeling Gemeentefonds 2024'!S152/'Verdeling Gemeentefonds 2024'!$BS152</f>
        <v>6.7058226081959139E-3</v>
      </c>
      <c r="L152" s="86">
        <f>'Verdeling Gemeentefonds 2024'!T152/'Verdeling Gemeentefonds 2024'!$BS152</f>
        <v>9.1380643266945907E-2</v>
      </c>
      <c r="M152" s="79">
        <f>'Verdeling Gemeentefonds 2024'!Z152/'Verdeling Gemeentefonds 2024'!$BS152</f>
        <v>0.34590614916185508</v>
      </c>
      <c r="N152" s="82">
        <f>'Verdeling Gemeentefonds 2024'!AE152/'Verdeling Gemeentefonds 2024'!$BS152</f>
        <v>0.24743600878344166</v>
      </c>
      <c r="O152" s="84">
        <f>'Verdeling Gemeentefonds 2024'!AF152/'Verdeling Gemeentefonds 2024'!$BS152</f>
        <v>0.59334215794529666</v>
      </c>
      <c r="P152" s="89">
        <f>'Verdeling Gemeentefonds 2024'!AK152/'Verdeling Gemeentefonds 2024'!$BS152</f>
        <v>0.14417581574611613</v>
      </c>
      <c r="Q152" s="92">
        <f>'Verdeling Gemeentefonds 2024'!AO152/'Verdeling Gemeentefonds 2024'!$BS152</f>
        <v>1.5119925089795198E-2</v>
      </c>
      <c r="R152" s="88">
        <f>'Verdeling Gemeentefonds 2024'!AR152/'Verdeling Gemeentefonds 2024'!$BS152</f>
        <v>3.4456405866329649E-2</v>
      </c>
      <c r="S152" s="88">
        <f>'Verdeling Gemeentefonds 2024'!AU152/'Verdeling Gemeentefonds 2024'!$BS152</f>
        <v>5.5653320967468167E-2</v>
      </c>
      <c r="T152" s="88">
        <f>'Verdeling Gemeentefonds 2024'!AX152/'Verdeling Gemeentefonds 2024'!$BS152</f>
        <v>1.5661091344886628E-2</v>
      </c>
      <c r="U152" s="88">
        <f>'Verdeling Gemeentefonds 2024'!BA152/'Verdeling Gemeentefonds 2024'!$BS152</f>
        <v>4.8398812685930902E-2</v>
      </c>
      <c r="V152" s="86">
        <f>'Verdeling Gemeentefonds 2024'!BB152/'Verdeling Gemeentefonds 2024'!$BS152</f>
        <v>0.16928955595441053</v>
      </c>
      <c r="W152" s="79">
        <f>'Verdeling Gemeentefonds 2024'!BI152/'Verdeling Gemeentefonds 2024'!$BS152</f>
        <v>-2.6754428334555854E-4</v>
      </c>
      <c r="X152" s="87">
        <f>'Verdeling Gemeentefonds 2024'!BF152/'Verdeling Gemeentefonds 2024'!$BS152</f>
        <v>0</v>
      </c>
      <c r="Y152" s="79">
        <f>'Verdeling Gemeentefonds 2024'!BL152/'Verdeling Gemeentefonds 2024'!$BS152</f>
        <v>0</v>
      </c>
      <c r="Z152" s="87">
        <f>'Verdeling Gemeentefonds 2024'!BR152/'Verdeling Gemeentefonds 2024'!$BS152</f>
        <v>2.0793671491028129E-3</v>
      </c>
      <c r="AA152" s="96">
        <f t="shared" si="2"/>
        <v>0.9999999957785265</v>
      </c>
    </row>
    <row r="153" spans="1:27" x14ac:dyDescent="0.25">
      <c r="A153" s="95" t="s">
        <v>512</v>
      </c>
      <c r="B153" s="8" t="s">
        <v>213</v>
      </c>
      <c r="C153" s="79">
        <f>'Verdeling Gemeentefonds 2024'!D153/'Verdeling Gemeentefonds 2024'!$BS153</f>
        <v>0</v>
      </c>
      <c r="D153" s="82">
        <f>'Verdeling Gemeentefonds 2024'!E153/'Verdeling Gemeentefonds 2024'!$BS153</f>
        <v>0</v>
      </c>
      <c r="E153" s="82">
        <f>'Verdeling Gemeentefonds 2024'!F153/'Verdeling Gemeentefonds 2024'!$BS153</f>
        <v>0</v>
      </c>
      <c r="F153" s="82">
        <f>'Verdeling Gemeentefonds 2024'!G153/'Verdeling Gemeentefonds 2024'!$BS153</f>
        <v>0</v>
      </c>
      <c r="G153" s="82">
        <f>'Verdeling Gemeentefonds 2024'!H153/'Verdeling Gemeentefonds 2024'!$BS153</f>
        <v>0</v>
      </c>
      <c r="H153" s="82">
        <f>'Verdeling Gemeentefonds 2024'!I153/'Verdeling Gemeentefonds 2024'!$BS153</f>
        <v>0</v>
      </c>
      <c r="I153" s="86">
        <f>'Verdeling Gemeentefonds 2024'!J153/'Verdeling Gemeentefonds 2024'!$BS153</f>
        <v>0</v>
      </c>
      <c r="J153" s="80">
        <f>'Verdeling Gemeentefonds 2024'!N153/'Verdeling Gemeentefonds 2024'!$BS153</f>
        <v>4.9806257467047477E-2</v>
      </c>
      <c r="K153" s="82">
        <f>'Verdeling Gemeentefonds 2024'!S153/'Verdeling Gemeentefonds 2024'!$BS153</f>
        <v>3.3997454787814542E-3</v>
      </c>
      <c r="L153" s="86">
        <f>'Verdeling Gemeentefonds 2024'!T153/'Verdeling Gemeentefonds 2024'!$BS153</f>
        <v>5.3206002945828924E-2</v>
      </c>
      <c r="M153" s="79">
        <f>'Verdeling Gemeentefonds 2024'!Z153/'Verdeling Gemeentefonds 2024'!$BS153</f>
        <v>0.33802046731585095</v>
      </c>
      <c r="N153" s="82">
        <f>'Verdeling Gemeentefonds 2024'!AE153/'Verdeling Gemeentefonds 2024'!$BS153</f>
        <v>0.29249337256264585</v>
      </c>
      <c r="O153" s="84">
        <f>'Verdeling Gemeentefonds 2024'!AF153/'Verdeling Gemeentefonds 2024'!$BS153</f>
        <v>0.63051383987849674</v>
      </c>
      <c r="P153" s="89">
        <f>'Verdeling Gemeentefonds 2024'!AK153/'Verdeling Gemeentefonds 2024'!$BS153</f>
        <v>0.18257367733386004</v>
      </c>
      <c r="Q153" s="92">
        <f>'Verdeling Gemeentefonds 2024'!AO153/'Verdeling Gemeentefonds 2024'!$BS153</f>
        <v>1.6775841435150794E-2</v>
      </c>
      <c r="R153" s="88">
        <f>'Verdeling Gemeentefonds 2024'!AR153/'Verdeling Gemeentefonds 2024'!$BS153</f>
        <v>1.5542417445505462E-2</v>
      </c>
      <c r="S153" s="88">
        <f>'Verdeling Gemeentefonds 2024'!AU153/'Verdeling Gemeentefonds 2024'!$BS153</f>
        <v>4.994890171180752E-2</v>
      </c>
      <c r="T153" s="88">
        <f>'Verdeling Gemeentefonds 2024'!AX153/'Verdeling Gemeentefonds 2024'!$BS153</f>
        <v>2.7842651401139683E-2</v>
      </c>
      <c r="U153" s="88">
        <f>'Verdeling Gemeentefonds 2024'!BA153/'Verdeling Gemeentefonds 2024'!$BS153</f>
        <v>2.1747518987570571E-2</v>
      </c>
      <c r="V153" s="86">
        <f>'Verdeling Gemeentefonds 2024'!BB153/'Verdeling Gemeentefonds 2024'!$BS153</f>
        <v>0.13185733098117405</v>
      </c>
      <c r="W153" s="79">
        <f>'Verdeling Gemeentefonds 2024'!BI153/'Verdeling Gemeentefonds 2024'!$BS153</f>
        <v>-2.3027572656590057E-4</v>
      </c>
      <c r="X153" s="87">
        <f>'Verdeling Gemeentefonds 2024'!BF153/'Verdeling Gemeentefonds 2024'!$BS153</f>
        <v>0</v>
      </c>
      <c r="Y153" s="79">
        <f>'Verdeling Gemeentefonds 2024'!BL153/'Verdeling Gemeentefonds 2024'!$BS153</f>
        <v>0</v>
      </c>
      <c r="Z153" s="87">
        <f>'Verdeling Gemeentefonds 2024'!BR153/'Verdeling Gemeentefonds 2024'!$BS153</f>
        <v>2.0793670382153245E-3</v>
      </c>
      <c r="AA153" s="96">
        <f t="shared" si="2"/>
        <v>0.99999994245100909</v>
      </c>
    </row>
    <row r="154" spans="1:27" x14ac:dyDescent="0.25">
      <c r="A154" s="95" t="s">
        <v>588</v>
      </c>
      <c r="B154" s="8" t="s">
        <v>291</v>
      </c>
      <c r="C154" s="79">
        <f>'Verdeling Gemeentefonds 2024'!D154/'Verdeling Gemeentefonds 2024'!$BS154</f>
        <v>0</v>
      </c>
      <c r="D154" s="82">
        <f>'Verdeling Gemeentefonds 2024'!E154/'Verdeling Gemeentefonds 2024'!$BS154</f>
        <v>0</v>
      </c>
      <c r="E154" s="82">
        <f>'Verdeling Gemeentefonds 2024'!F154/'Verdeling Gemeentefonds 2024'!$BS154</f>
        <v>0</v>
      </c>
      <c r="F154" s="82">
        <f>'Verdeling Gemeentefonds 2024'!G154/'Verdeling Gemeentefonds 2024'!$BS154</f>
        <v>0</v>
      </c>
      <c r="G154" s="82">
        <f>'Verdeling Gemeentefonds 2024'!H154/'Verdeling Gemeentefonds 2024'!$BS154</f>
        <v>0</v>
      </c>
      <c r="H154" s="82">
        <f>'Verdeling Gemeentefonds 2024'!I154/'Verdeling Gemeentefonds 2024'!$BS154</f>
        <v>0</v>
      </c>
      <c r="I154" s="86">
        <f>'Verdeling Gemeentefonds 2024'!J154/'Verdeling Gemeentefonds 2024'!$BS154</f>
        <v>0</v>
      </c>
      <c r="J154" s="80">
        <f>'Verdeling Gemeentefonds 2024'!N154/'Verdeling Gemeentefonds 2024'!$BS154</f>
        <v>4.4954979256760522E-2</v>
      </c>
      <c r="K154" s="82">
        <f>'Verdeling Gemeentefonds 2024'!S154/'Verdeling Gemeentefonds 2024'!$BS154</f>
        <v>3.731175689018227E-2</v>
      </c>
      <c r="L154" s="86">
        <f>'Verdeling Gemeentefonds 2024'!T154/'Verdeling Gemeentefonds 2024'!$BS154</f>
        <v>8.2266736146942784E-2</v>
      </c>
      <c r="M154" s="79">
        <f>'Verdeling Gemeentefonds 2024'!Z154/'Verdeling Gemeentefonds 2024'!$BS154</f>
        <v>0.4505005115403779</v>
      </c>
      <c r="N154" s="82">
        <f>'Verdeling Gemeentefonds 2024'!AE154/'Verdeling Gemeentefonds 2024'!$BS154</f>
        <v>0.17796647095632415</v>
      </c>
      <c r="O154" s="84">
        <f>'Verdeling Gemeentefonds 2024'!AF154/'Verdeling Gemeentefonds 2024'!$BS154</f>
        <v>0.62846698249670208</v>
      </c>
      <c r="P154" s="89">
        <f>'Verdeling Gemeentefonds 2024'!AK154/'Verdeling Gemeentefonds 2024'!$BS154</f>
        <v>0.10776217846536505</v>
      </c>
      <c r="Q154" s="92">
        <f>'Verdeling Gemeentefonds 2024'!AO154/'Verdeling Gemeentefonds 2024'!$BS154</f>
        <v>1.5759121492084888E-2</v>
      </c>
      <c r="R154" s="88">
        <f>'Verdeling Gemeentefonds 2024'!AR154/'Verdeling Gemeentefonds 2024'!$BS154</f>
        <v>4.2213406051534542E-2</v>
      </c>
      <c r="S154" s="88">
        <f>'Verdeling Gemeentefonds 2024'!AU154/'Verdeling Gemeentefonds 2024'!$BS154</f>
        <v>6.3926683232509648E-2</v>
      </c>
      <c r="T154" s="88">
        <f>'Verdeling Gemeentefonds 2024'!AX154/'Verdeling Gemeentefonds 2024'!$BS154</f>
        <v>2.9678571415972802E-2</v>
      </c>
      <c r="U154" s="88">
        <f>'Verdeling Gemeentefonds 2024'!BA154/'Verdeling Gemeentefonds 2024'!$BS154</f>
        <v>2.8126924664147485E-2</v>
      </c>
      <c r="V154" s="86">
        <f>'Verdeling Gemeentefonds 2024'!BB154/'Verdeling Gemeentefonds 2024'!$BS154</f>
        <v>0.17970470685624937</v>
      </c>
      <c r="W154" s="79">
        <f>'Verdeling Gemeentefonds 2024'!BI154/'Verdeling Gemeentefonds 2024'!$BS154</f>
        <v>-2.7990617240791896E-4</v>
      </c>
      <c r="X154" s="87">
        <f>'Verdeling Gemeentefonds 2024'!BF154/'Verdeling Gemeentefonds 2024'!$BS154</f>
        <v>0</v>
      </c>
      <c r="Y154" s="79">
        <f>'Verdeling Gemeentefonds 2024'!BL154/'Verdeling Gemeentefonds 2024'!$BS154</f>
        <v>0</v>
      </c>
      <c r="Z154" s="87">
        <f>'Verdeling Gemeentefonds 2024'!BR154/'Verdeling Gemeentefonds 2024'!$BS154</f>
        <v>2.0793672932186429E-3</v>
      </c>
      <c r="AA154" s="96">
        <f t="shared" si="2"/>
        <v>1.0000000650860701</v>
      </c>
    </row>
    <row r="155" spans="1:27" x14ac:dyDescent="0.25">
      <c r="A155" s="95" t="s">
        <v>421</v>
      </c>
      <c r="B155" s="8" t="s">
        <v>122</v>
      </c>
      <c r="C155" s="79">
        <f>'Verdeling Gemeentefonds 2024'!D155/'Verdeling Gemeentefonds 2024'!$BS155</f>
        <v>0</v>
      </c>
      <c r="D155" s="82">
        <f>'Verdeling Gemeentefonds 2024'!E155/'Verdeling Gemeentefonds 2024'!$BS155</f>
        <v>0</v>
      </c>
      <c r="E155" s="82">
        <f>'Verdeling Gemeentefonds 2024'!F155/'Verdeling Gemeentefonds 2024'!$BS155</f>
        <v>0</v>
      </c>
      <c r="F155" s="82">
        <f>'Verdeling Gemeentefonds 2024'!G155/'Verdeling Gemeentefonds 2024'!$BS155</f>
        <v>0</v>
      </c>
      <c r="G155" s="82">
        <f>'Verdeling Gemeentefonds 2024'!H155/'Verdeling Gemeentefonds 2024'!$BS155</f>
        <v>0</v>
      </c>
      <c r="H155" s="82">
        <f>'Verdeling Gemeentefonds 2024'!I155/'Verdeling Gemeentefonds 2024'!$BS155</f>
        <v>0</v>
      </c>
      <c r="I155" s="86">
        <f>'Verdeling Gemeentefonds 2024'!J155/'Verdeling Gemeentefonds 2024'!$BS155</f>
        <v>0</v>
      </c>
      <c r="J155" s="80">
        <f>'Verdeling Gemeentefonds 2024'!N155/'Verdeling Gemeentefonds 2024'!$BS155</f>
        <v>2.9711975828745161E-2</v>
      </c>
      <c r="K155" s="82">
        <f>'Verdeling Gemeentefonds 2024'!S155/'Verdeling Gemeentefonds 2024'!$BS155</f>
        <v>4.1705613393839262E-2</v>
      </c>
      <c r="L155" s="86">
        <f>'Verdeling Gemeentefonds 2024'!T155/'Verdeling Gemeentefonds 2024'!$BS155</f>
        <v>7.1417589222584413E-2</v>
      </c>
      <c r="M155" s="79">
        <f>'Verdeling Gemeentefonds 2024'!Z155/'Verdeling Gemeentefonds 2024'!$BS155</f>
        <v>0.28938781631958926</v>
      </c>
      <c r="N155" s="82">
        <f>'Verdeling Gemeentefonds 2024'!AE155/'Verdeling Gemeentefonds 2024'!$BS155</f>
        <v>0.24318044818542187</v>
      </c>
      <c r="O155" s="84">
        <f>'Verdeling Gemeentefonds 2024'!AF155/'Verdeling Gemeentefonds 2024'!$BS155</f>
        <v>0.53256826450501116</v>
      </c>
      <c r="P155" s="89">
        <f>'Verdeling Gemeentefonds 2024'!AK155/'Verdeling Gemeentefonds 2024'!$BS155</f>
        <v>0.19365918110212943</v>
      </c>
      <c r="Q155" s="92">
        <f>'Verdeling Gemeentefonds 2024'!AO155/'Verdeling Gemeentefonds 2024'!$BS155</f>
        <v>1.4295809674113483E-2</v>
      </c>
      <c r="R155" s="88">
        <f>'Verdeling Gemeentefonds 2024'!AR155/'Verdeling Gemeentefonds 2024'!$BS155</f>
        <v>4.1765510489346125E-2</v>
      </c>
      <c r="S155" s="88">
        <f>'Verdeling Gemeentefonds 2024'!AU155/'Verdeling Gemeentefonds 2024'!$BS155</f>
        <v>4.6905695565147197E-2</v>
      </c>
      <c r="T155" s="88">
        <f>'Verdeling Gemeentefonds 2024'!AX155/'Verdeling Gemeentefonds 2024'!$BS155</f>
        <v>5.238815866788795E-2</v>
      </c>
      <c r="U155" s="88">
        <f>'Verdeling Gemeentefonds 2024'!BA155/'Verdeling Gemeentefonds 2024'!$BS155</f>
        <v>4.5221296978416731E-2</v>
      </c>
      <c r="V155" s="86">
        <f>'Verdeling Gemeentefonds 2024'!BB155/'Verdeling Gemeentefonds 2024'!$BS155</f>
        <v>0.2005764713749115</v>
      </c>
      <c r="W155" s="79">
        <f>'Verdeling Gemeentefonds 2024'!BI155/'Verdeling Gemeentefonds 2024'!$BS155</f>
        <v>-3.0092682223806423E-4</v>
      </c>
      <c r="X155" s="87">
        <f>'Verdeling Gemeentefonds 2024'!BF155/'Verdeling Gemeentefonds 2024'!$BS155</f>
        <v>0</v>
      </c>
      <c r="Y155" s="79">
        <f>'Verdeling Gemeentefonds 2024'!BL155/'Verdeling Gemeentefonds 2024'!$BS155</f>
        <v>0</v>
      </c>
      <c r="Z155" s="87">
        <f>'Verdeling Gemeentefonds 2024'!BR155/'Verdeling Gemeentefonds 2024'!$BS155</f>
        <v>2.07936704648679E-3</v>
      </c>
      <c r="AA155" s="96">
        <f t="shared" si="2"/>
        <v>0.99999994642888534</v>
      </c>
    </row>
    <row r="156" spans="1:27" x14ac:dyDescent="0.25">
      <c r="A156" s="95" t="s">
        <v>455</v>
      </c>
      <c r="B156" s="8" t="s">
        <v>156</v>
      </c>
      <c r="C156" s="79">
        <f>'Verdeling Gemeentefonds 2024'!D156/'Verdeling Gemeentefonds 2024'!$BS156</f>
        <v>0</v>
      </c>
      <c r="D156" s="82">
        <f>'Verdeling Gemeentefonds 2024'!E156/'Verdeling Gemeentefonds 2024'!$BS156</f>
        <v>0</v>
      </c>
      <c r="E156" s="82">
        <f>'Verdeling Gemeentefonds 2024'!F156/'Verdeling Gemeentefonds 2024'!$BS156</f>
        <v>0</v>
      </c>
      <c r="F156" s="82">
        <f>'Verdeling Gemeentefonds 2024'!G156/'Verdeling Gemeentefonds 2024'!$BS156</f>
        <v>0</v>
      </c>
      <c r="G156" s="82">
        <f>'Verdeling Gemeentefonds 2024'!H156/'Verdeling Gemeentefonds 2024'!$BS156</f>
        <v>0</v>
      </c>
      <c r="H156" s="82">
        <f>'Verdeling Gemeentefonds 2024'!I156/'Verdeling Gemeentefonds 2024'!$BS156</f>
        <v>0</v>
      </c>
      <c r="I156" s="86">
        <f>'Verdeling Gemeentefonds 2024'!J156/'Verdeling Gemeentefonds 2024'!$BS156</f>
        <v>0</v>
      </c>
      <c r="J156" s="80">
        <f>'Verdeling Gemeentefonds 2024'!N156/'Verdeling Gemeentefonds 2024'!$BS156</f>
        <v>4.5235264387532996E-2</v>
      </c>
      <c r="K156" s="82">
        <f>'Verdeling Gemeentefonds 2024'!S156/'Verdeling Gemeentefonds 2024'!$BS156</f>
        <v>4.6175119497057137E-3</v>
      </c>
      <c r="L156" s="86">
        <f>'Verdeling Gemeentefonds 2024'!T156/'Verdeling Gemeentefonds 2024'!$BS156</f>
        <v>4.9852776337238704E-2</v>
      </c>
      <c r="M156" s="79">
        <f>'Verdeling Gemeentefonds 2024'!Z156/'Verdeling Gemeentefonds 2024'!$BS156</f>
        <v>0.29754852368950324</v>
      </c>
      <c r="N156" s="82">
        <f>'Verdeling Gemeentefonds 2024'!AE156/'Verdeling Gemeentefonds 2024'!$BS156</f>
        <v>0.19206112427704805</v>
      </c>
      <c r="O156" s="84">
        <f>'Verdeling Gemeentefonds 2024'!AF156/'Verdeling Gemeentefonds 2024'!$BS156</f>
        <v>0.48960964796655126</v>
      </c>
      <c r="P156" s="89">
        <f>'Verdeling Gemeentefonds 2024'!AK156/'Verdeling Gemeentefonds 2024'!$BS156</f>
        <v>0.31951154458411807</v>
      </c>
      <c r="Q156" s="92">
        <f>'Verdeling Gemeentefonds 2024'!AO156/'Verdeling Gemeentefonds 2024'!$BS156</f>
        <v>1.6923292291934754E-2</v>
      </c>
      <c r="R156" s="88">
        <f>'Verdeling Gemeentefonds 2024'!AR156/'Verdeling Gemeentefonds 2024'!$BS156</f>
        <v>4.5814122046253715E-2</v>
      </c>
      <c r="S156" s="88">
        <f>'Verdeling Gemeentefonds 2024'!AU156/'Verdeling Gemeentefonds 2024'!$BS156</f>
        <v>3.1954147408914495E-2</v>
      </c>
      <c r="T156" s="88">
        <f>'Verdeling Gemeentefonds 2024'!AX156/'Verdeling Gemeentefonds 2024'!$BS156</f>
        <v>2.3815336780496559E-2</v>
      </c>
      <c r="U156" s="88">
        <f>'Verdeling Gemeentefonds 2024'!BA156/'Verdeling Gemeentefonds 2024'!$BS156</f>
        <v>2.074820384194536E-2</v>
      </c>
      <c r="V156" s="86">
        <f>'Verdeling Gemeentefonds 2024'!BB156/'Verdeling Gemeentefonds 2024'!$BS156</f>
        <v>0.13925510236954489</v>
      </c>
      <c r="W156" s="79">
        <f>'Verdeling Gemeentefonds 2024'!BI156/'Verdeling Gemeentefonds 2024'!$BS156</f>
        <v>-3.0854501495774053E-4</v>
      </c>
      <c r="X156" s="87">
        <f>'Verdeling Gemeentefonds 2024'!BF156/'Verdeling Gemeentefonds 2024'!$BS156</f>
        <v>0</v>
      </c>
      <c r="Y156" s="79">
        <f>'Verdeling Gemeentefonds 2024'!BL156/'Verdeling Gemeentefonds 2024'!$BS156</f>
        <v>0</v>
      </c>
      <c r="Z156" s="87">
        <f>'Verdeling Gemeentefonds 2024'!BR156/'Verdeling Gemeentefonds 2024'!$BS156</f>
        <v>2.0793669357591768E-3</v>
      </c>
      <c r="AA156" s="96">
        <f t="shared" si="2"/>
        <v>0.99999989317825444</v>
      </c>
    </row>
    <row r="157" spans="1:27" x14ac:dyDescent="0.25">
      <c r="A157" s="95" t="s">
        <v>513</v>
      </c>
      <c r="B157" s="8" t="s">
        <v>214</v>
      </c>
      <c r="C157" s="79">
        <f>'Verdeling Gemeentefonds 2024'!D157/'Verdeling Gemeentefonds 2024'!$BS157</f>
        <v>0</v>
      </c>
      <c r="D157" s="82">
        <f>'Verdeling Gemeentefonds 2024'!E157/'Verdeling Gemeentefonds 2024'!$BS157</f>
        <v>0</v>
      </c>
      <c r="E157" s="82">
        <f>'Verdeling Gemeentefonds 2024'!F157/'Verdeling Gemeentefonds 2024'!$BS157</f>
        <v>0</v>
      </c>
      <c r="F157" s="82">
        <f>'Verdeling Gemeentefonds 2024'!G157/'Verdeling Gemeentefonds 2024'!$BS157</f>
        <v>0</v>
      </c>
      <c r="G157" s="82">
        <f>'Verdeling Gemeentefonds 2024'!H157/'Verdeling Gemeentefonds 2024'!$BS157</f>
        <v>0</v>
      </c>
      <c r="H157" s="82">
        <f>'Verdeling Gemeentefonds 2024'!I157/'Verdeling Gemeentefonds 2024'!$BS157</f>
        <v>0</v>
      </c>
      <c r="I157" s="86">
        <f>'Verdeling Gemeentefonds 2024'!J157/'Verdeling Gemeentefonds 2024'!$BS157</f>
        <v>0</v>
      </c>
      <c r="J157" s="80">
        <f>'Verdeling Gemeentefonds 2024'!N157/'Verdeling Gemeentefonds 2024'!$BS157</f>
        <v>4.9694870643779927E-2</v>
      </c>
      <c r="K157" s="82">
        <f>'Verdeling Gemeentefonds 2024'!S157/'Verdeling Gemeentefonds 2024'!$BS157</f>
        <v>1.37199855689423E-2</v>
      </c>
      <c r="L157" s="86">
        <f>'Verdeling Gemeentefonds 2024'!T157/'Verdeling Gemeentefonds 2024'!$BS157</f>
        <v>6.341485621272222E-2</v>
      </c>
      <c r="M157" s="79">
        <f>'Verdeling Gemeentefonds 2024'!Z157/'Verdeling Gemeentefonds 2024'!$BS157</f>
        <v>0.36250220938177646</v>
      </c>
      <c r="N157" s="82">
        <f>'Verdeling Gemeentefonds 2024'!AE157/'Verdeling Gemeentefonds 2024'!$BS157</f>
        <v>0.30443395460123313</v>
      </c>
      <c r="O157" s="84">
        <f>'Verdeling Gemeentefonds 2024'!AF157/'Verdeling Gemeentefonds 2024'!$BS157</f>
        <v>0.66693616398300959</v>
      </c>
      <c r="P157" s="89">
        <f>'Verdeling Gemeentefonds 2024'!AK157/'Verdeling Gemeentefonds 2024'!$BS157</f>
        <v>8.2144443010930268E-2</v>
      </c>
      <c r="Q157" s="92">
        <f>'Verdeling Gemeentefonds 2024'!AO157/'Verdeling Gemeentefonds 2024'!$BS157</f>
        <v>1.6774526462619323E-2</v>
      </c>
      <c r="R157" s="88">
        <f>'Verdeling Gemeentefonds 2024'!AR157/'Verdeling Gemeentefonds 2024'!$BS157</f>
        <v>4.187466956032207E-2</v>
      </c>
      <c r="S157" s="88">
        <f>'Verdeling Gemeentefonds 2024'!AU157/'Verdeling Gemeentefonds 2024'!$BS157</f>
        <v>6.2615719781902154E-2</v>
      </c>
      <c r="T157" s="88">
        <f>'Verdeling Gemeentefonds 2024'!AX157/'Verdeling Gemeentefonds 2024'!$BS157</f>
        <v>1.7122977160623699E-2</v>
      </c>
      <c r="U157" s="88">
        <f>'Verdeling Gemeentefonds 2024'!BA157/'Verdeling Gemeentefonds 2024'!$BS157</f>
        <v>4.7301292929467581E-2</v>
      </c>
      <c r="V157" s="86">
        <f>'Verdeling Gemeentefonds 2024'!BB157/'Verdeling Gemeentefonds 2024'!$BS157</f>
        <v>0.18568918589493483</v>
      </c>
      <c r="W157" s="79">
        <f>'Verdeling Gemeentefonds 2024'!BI157/'Verdeling Gemeentefonds 2024'!$BS157</f>
        <v>-2.6391847971168843E-4</v>
      </c>
      <c r="X157" s="87">
        <f>'Verdeling Gemeentefonds 2024'!BF157/'Verdeling Gemeentefonds 2024'!$BS157</f>
        <v>0</v>
      </c>
      <c r="Y157" s="79">
        <f>'Verdeling Gemeentefonds 2024'!BL157/'Verdeling Gemeentefonds 2024'!$BS157</f>
        <v>0</v>
      </c>
      <c r="Z157" s="87">
        <f>'Verdeling Gemeentefonds 2024'!BR157/'Verdeling Gemeentefonds 2024'!$BS157</f>
        <v>2.0793673616244981E-3</v>
      </c>
      <c r="AA157" s="96">
        <f t="shared" si="2"/>
        <v>1.0000000979835098</v>
      </c>
    </row>
    <row r="158" spans="1:27" x14ac:dyDescent="0.25">
      <c r="A158" s="95" t="s">
        <v>503</v>
      </c>
      <c r="B158" s="8" t="s">
        <v>204</v>
      </c>
      <c r="C158" s="79">
        <f>'Verdeling Gemeentefonds 2024'!D158/'Verdeling Gemeentefonds 2024'!$BS158</f>
        <v>0</v>
      </c>
      <c r="D158" s="82">
        <f>'Verdeling Gemeentefonds 2024'!E158/'Verdeling Gemeentefonds 2024'!$BS158</f>
        <v>0</v>
      </c>
      <c r="E158" s="82">
        <f>'Verdeling Gemeentefonds 2024'!F158/'Verdeling Gemeentefonds 2024'!$BS158</f>
        <v>0</v>
      </c>
      <c r="F158" s="82">
        <f>'Verdeling Gemeentefonds 2024'!G158/'Verdeling Gemeentefonds 2024'!$BS158</f>
        <v>0</v>
      </c>
      <c r="G158" s="82">
        <f>'Verdeling Gemeentefonds 2024'!H158/'Verdeling Gemeentefonds 2024'!$BS158</f>
        <v>0</v>
      </c>
      <c r="H158" s="82">
        <f>'Verdeling Gemeentefonds 2024'!I158/'Verdeling Gemeentefonds 2024'!$BS158</f>
        <v>0</v>
      </c>
      <c r="I158" s="86">
        <f>'Verdeling Gemeentefonds 2024'!J158/'Verdeling Gemeentefonds 2024'!$BS158</f>
        <v>0</v>
      </c>
      <c r="J158" s="80">
        <f>'Verdeling Gemeentefonds 2024'!N158/'Verdeling Gemeentefonds 2024'!$BS158</f>
        <v>3.9677277238605944E-2</v>
      </c>
      <c r="K158" s="82">
        <f>'Verdeling Gemeentefonds 2024'!S158/'Verdeling Gemeentefonds 2024'!$BS158</f>
        <v>3.9612593107589571E-2</v>
      </c>
      <c r="L158" s="86">
        <f>'Verdeling Gemeentefonds 2024'!T158/'Verdeling Gemeentefonds 2024'!$BS158</f>
        <v>7.9289870346195515E-2</v>
      </c>
      <c r="M158" s="79">
        <f>'Verdeling Gemeentefonds 2024'!Z158/'Verdeling Gemeentefonds 2024'!$BS158</f>
        <v>0.32290755955585521</v>
      </c>
      <c r="N158" s="82">
        <f>'Verdeling Gemeentefonds 2024'!AE158/'Verdeling Gemeentefonds 2024'!$BS158</f>
        <v>0.30126516702077527</v>
      </c>
      <c r="O158" s="84">
        <f>'Verdeling Gemeentefonds 2024'!AF158/'Verdeling Gemeentefonds 2024'!$BS158</f>
        <v>0.62417272657663048</v>
      </c>
      <c r="P158" s="89">
        <f>'Verdeling Gemeentefonds 2024'!AK158/'Verdeling Gemeentefonds 2024'!$BS158</f>
        <v>9.1521915614076382E-2</v>
      </c>
      <c r="Q158" s="92">
        <f>'Verdeling Gemeentefonds 2024'!AO158/'Verdeling Gemeentefonds 2024'!$BS158</f>
        <v>1.6065102134465992E-2</v>
      </c>
      <c r="R158" s="88">
        <f>'Verdeling Gemeentefonds 2024'!AR158/'Verdeling Gemeentefonds 2024'!$BS158</f>
        <v>3.9773710255655133E-2</v>
      </c>
      <c r="S158" s="88">
        <f>'Verdeling Gemeentefonds 2024'!AU158/'Verdeling Gemeentefonds 2024'!$BS158</f>
        <v>6.1067516801081446E-2</v>
      </c>
      <c r="T158" s="88">
        <f>'Verdeling Gemeentefonds 2024'!AX158/'Verdeling Gemeentefonds 2024'!$BS158</f>
        <v>6.2223043262111401E-2</v>
      </c>
      <c r="U158" s="88">
        <f>'Verdeling Gemeentefonds 2024'!BA158/'Verdeling Gemeentefonds 2024'!$BS158</f>
        <v>2.4072057507108273E-2</v>
      </c>
      <c r="V158" s="86">
        <f>'Verdeling Gemeentefonds 2024'!BB158/'Verdeling Gemeentefonds 2024'!$BS158</f>
        <v>0.20320142996042226</v>
      </c>
      <c r="W158" s="79">
        <f>'Verdeling Gemeentefonds 2024'!BI158/'Verdeling Gemeentefonds 2024'!$BS158</f>
        <v>-2.653903137643286E-4</v>
      </c>
      <c r="X158" s="87">
        <f>'Verdeling Gemeentefonds 2024'!BF158/'Verdeling Gemeentefonds 2024'!$BS158</f>
        <v>0</v>
      </c>
      <c r="Y158" s="79">
        <f>'Verdeling Gemeentefonds 2024'!BL158/'Verdeling Gemeentefonds 2024'!$BS158</f>
        <v>0</v>
      </c>
      <c r="Z158" s="87">
        <f>'Verdeling Gemeentefonds 2024'!BR158/'Verdeling Gemeentefonds 2024'!$BS158</f>
        <v>2.0793669898125726E-3</v>
      </c>
      <c r="AA158" s="96">
        <f t="shared" si="2"/>
        <v>0.99999991917337283</v>
      </c>
    </row>
    <row r="159" spans="1:27" x14ac:dyDescent="0.25">
      <c r="A159" s="95" t="s">
        <v>479</v>
      </c>
      <c r="B159" s="8" t="s">
        <v>180</v>
      </c>
      <c r="C159" s="79">
        <f>'Verdeling Gemeentefonds 2024'!D159/'Verdeling Gemeentefonds 2024'!$BS159</f>
        <v>0</v>
      </c>
      <c r="D159" s="82">
        <f>'Verdeling Gemeentefonds 2024'!E159/'Verdeling Gemeentefonds 2024'!$BS159</f>
        <v>0</v>
      </c>
      <c r="E159" s="82">
        <f>'Verdeling Gemeentefonds 2024'!F159/'Verdeling Gemeentefonds 2024'!$BS159</f>
        <v>0</v>
      </c>
      <c r="F159" s="82">
        <f>'Verdeling Gemeentefonds 2024'!G159/'Verdeling Gemeentefonds 2024'!$BS159</f>
        <v>0</v>
      </c>
      <c r="G159" s="82">
        <f>'Verdeling Gemeentefonds 2024'!H159/'Verdeling Gemeentefonds 2024'!$BS159</f>
        <v>0</v>
      </c>
      <c r="H159" s="82">
        <f>'Verdeling Gemeentefonds 2024'!I159/'Verdeling Gemeentefonds 2024'!$BS159</f>
        <v>0</v>
      </c>
      <c r="I159" s="86">
        <f>'Verdeling Gemeentefonds 2024'!J159/'Verdeling Gemeentefonds 2024'!$BS159</f>
        <v>0</v>
      </c>
      <c r="J159" s="80">
        <f>'Verdeling Gemeentefonds 2024'!N159/'Verdeling Gemeentefonds 2024'!$BS159</f>
        <v>5.0274324121031375E-2</v>
      </c>
      <c r="K159" s="82">
        <f>'Verdeling Gemeentefonds 2024'!S159/'Verdeling Gemeentefonds 2024'!$BS159</f>
        <v>1.0613235389620128E-2</v>
      </c>
      <c r="L159" s="86">
        <f>'Verdeling Gemeentefonds 2024'!T159/'Verdeling Gemeentefonds 2024'!$BS159</f>
        <v>6.0887559510651494E-2</v>
      </c>
      <c r="M159" s="79">
        <f>'Verdeling Gemeentefonds 2024'!Z159/'Verdeling Gemeentefonds 2024'!$BS159</f>
        <v>0.41467452297994811</v>
      </c>
      <c r="N159" s="82">
        <f>'Verdeling Gemeentefonds 2024'!AE159/'Verdeling Gemeentefonds 2024'!$BS159</f>
        <v>0.28686197074633846</v>
      </c>
      <c r="O159" s="84">
        <f>'Verdeling Gemeentefonds 2024'!AF159/'Verdeling Gemeentefonds 2024'!$BS159</f>
        <v>0.70153649372628657</v>
      </c>
      <c r="P159" s="89">
        <f>'Verdeling Gemeentefonds 2024'!AK159/'Verdeling Gemeentefonds 2024'!$BS159</f>
        <v>0.14739881845070257</v>
      </c>
      <c r="Q159" s="92">
        <f>'Verdeling Gemeentefonds 2024'!AO159/'Verdeling Gemeentefonds 2024'!$BS159</f>
        <v>1.808791063986127E-2</v>
      </c>
      <c r="R159" s="88">
        <f>'Verdeling Gemeentefonds 2024'!AR159/'Verdeling Gemeentefonds 2024'!$BS159</f>
        <v>9.7276496720108355E-3</v>
      </c>
      <c r="S159" s="88">
        <f>'Verdeling Gemeentefonds 2024'!AU159/'Verdeling Gemeentefonds 2024'!$BS159</f>
        <v>3.0253446470753766E-2</v>
      </c>
      <c r="T159" s="88">
        <f>'Verdeling Gemeentefonds 2024'!AX159/'Verdeling Gemeentefonds 2024'!$BS159</f>
        <v>1.2447206846307403E-2</v>
      </c>
      <c r="U159" s="88">
        <f>'Verdeling Gemeentefonds 2024'!BA159/'Verdeling Gemeentefonds 2024'!$BS159</f>
        <v>1.7824299469274506E-2</v>
      </c>
      <c r="V159" s="86">
        <f>'Verdeling Gemeentefonds 2024'!BB159/'Verdeling Gemeentefonds 2024'!$BS159</f>
        <v>8.8340513098207785E-2</v>
      </c>
      <c r="W159" s="79">
        <f>'Verdeling Gemeentefonds 2024'!BI159/'Verdeling Gemeentefonds 2024'!$BS159</f>
        <v>-2.426929736107276E-4</v>
      </c>
      <c r="X159" s="87">
        <f>'Verdeling Gemeentefonds 2024'!BF159/'Verdeling Gemeentefonds 2024'!$BS159</f>
        <v>0</v>
      </c>
      <c r="Y159" s="79">
        <f>'Verdeling Gemeentefonds 2024'!BL159/'Verdeling Gemeentefonds 2024'!$BS159</f>
        <v>0</v>
      </c>
      <c r="Z159" s="87">
        <f>'Verdeling Gemeentefonds 2024'!BR159/'Verdeling Gemeentefonds 2024'!$BS159</f>
        <v>2.0793672807568387E-3</v>
      </c>
      <c r="AA159" s="96">
        <f t="shared" si="2"/>
        <v>1.0000000590929945</v>
      </c>
    </row>
    <row r="160" spans="1:27" x14ac:dyDescent="0.25">
      <c r="A160" s="95" t="s">
        <v>463</v>
      </c>
      <c r="B160" s="8" t="s">
        <v>164</v>
      </c>
      <c r="C160" s="79">
        <f>'Verdeling Gemeentefonds 2024'!D160/'Verdeling Gemeentefonds 2024'!$BS160</f>
        <v>0</v>
      </c>
      <c r="D160" s="82">
        <f>'Verdeling Gemeentefonds 2024'!E160/'Verdeling Gemeentefonds 2024'!$BS160</f>
        <v>0</v>
      </c>
      <c r="E160" s="82">
        <f>'Verdeling Gemeentefonds 2024'!F160/'Verdeling Gemeentefonds 2024'!$BS160</f>
        <v>0</v>
      </c>
      <c r="F160" s="82">
        <f>'Verdeling Gemeentefonds 2024'!G160/'Verdeling Gemeentefonds 2024'!$BS160</f>
        <v>0</v>
      </c>
      <c r="G160" s="82">
        <f>'Verdeling Gemeentefonds 2024'!H160/'Verdeling Gemeentefonds 2024'!$BS160</f>
        <v>0</v>
      </c>
      <c r="H160" s="82">
        <f>'Verdeling Gemeentefonds 2024'!I160/'Verdeling Gemeentefonds 2024'!$BS160</f>
        <v>0</v>
      </c>
      <c r="I160" s="86">
        <f>'Verdeling Gemeentefonds 2024'!J160/'Verdeling Gemeentefonds 2024'!$BS160</f>
        <v>0</v>
      </c>
      <c r="J160" s="80">
        <f>'Verdeling Gemeentefonds 2024'!N160/'Verdeling Gemeentefonds 2024'!$BS160</f>
        <v>6.4894323995036002E-2</v>
      </c>
      <c r="K160" s="82">
        <f>'Verdeling Gemeentefonds 2024'!S160/'Verdeling Gemeentefonds 2024'!$BS160</f>
        <v>2.4453694057739141E-2</v>
      </c>
      <c r="L160" s="86">
        <f>'Verdeling Gemeentefonds 2024'!T160/'Verdeling Gemeentefonds 2024'!$BS160</f>
        <v>8.9348018052775147E-2</v>
      </c>
      <c r="M160" s="79">
        <f>'Verdeling Gemeentefonds 2024'!Z160/'Verdeling Gemeentefonds 2024'!$BS160</f>
        <v>0.38982299973032308</v>
      </c>
      <c r="N160" s="82">
        <f>'Verdeling Gemeentefonds 2024'!AE160/'Verdeling Gemeentefonds 2024'!$BS160</f>
        <v>0.25845337125037154</v>
      </c>
      <c r="O160" s="84">
        <f>'Verdeling Gemeentefonds 2024'!AF160/'Verdeling Gemeentefonds 2024'!$BS160</f>
        <v>0.64827637098069468</v>
      </c>
      <c r="P160" s="89">
        <f>'Verdeling Gemeentefonds 2024'!AK160/'Verdeling Gemeentefonds 2024'!$BS160</f>
        <v>0.13106599237471445</v>
      </c>
      <c r="Q160" s="92">
        <f>'Verdeling Gemeentefonds 2024'!AO160/'Verdeling Gemeentefonds 2024'!$BS160</f>
        <v>1.7283346760102517E-2</v>
      </c>
      <c r="R160" s="88">
        <f>'Verdeling Gemeentefonds 2024'!AR160/'Verdeling Gemeentefonds 2024'!$BS160</f>
        <v>1.6692874681401342E-2</v>
      </c>
      <c r="S160" s="88">
        <f>'Verdeling Gemeentefonds 2024'!AU160/'Verdeling Gemeentefonds 2024'!$BS160</f>
        <v>5.089766936279555E-2</v>
      </c>
      <c r="T160" s="88">
        <f>'Verdeling Gemeentefonds 2024'!AX160/'Verdeling Gemeentefonds 2024'!$BS160</f>
        <v>2.5873206207681826E-2</v>
      </c>
      <c r="U160" s="88">
        <f>'Verdeling Gemeentefonds 2024'!BA160/'Verdeling Gemeentefonds 2024'!$BS160</f>
        <v>1.8769243526131237E-2</v>
      </c>
      <c r="V160" s="86">
        <f>'Verdeling Gemeentefonds 2024'!BB160/'Verdeling Gemeentefonds 2024'!$BS160</f>
        <v>0.12951634053811248</v>
      </c>
      <c r="W160" s="79">
        <f>'Verdeling Gemeentefonds 2024'!BI160/'Verdeling Gemeentefonds 2024'!$BS160</f>
        <v>-2.860653854564536E-4</v>
      </c>
      <c r="X160" s="87">
        <f>'Verdeling Gemeentefonds 2024'!BF160/'Verdeling Gemeentefonds 2024'!$BS160</f>
        <v>0</v>
      </c>
      <c r="Y160" s="79">
        <f>'Verdeling Gemeentefonds 2024'!BL160/'Verdeling Gemeentefonds 2024'!$BS160</f>
        <v>0</v>
      </c>
      <c r="Z160" s="87">
        <f>'Verdeling Gemeentefonds 2024'!BR160/'Verdeling Gemeentefonds 2024'!$BS160</f>
        <v>2.0793672073035042E-3</v>
      </c>
      <c r="AA160" s="96">
        <f t="shared" si="2"/>
        <v>1.0000000237681439</v>
      </c>
    </row>
    <row r="161" spans="1:27" x14ac:dyDescent="0.25">
      <c r="A161" s="95" t="s">
        <v>402</v>
      </c>
      <c r="B161" s="8" t="s">
        <v>103</v>
      </c>
      <c r="C161" s="79">
        <f>'Verdeling Gemeentefonds 2024'!D161/'Verdeling Gemeentefonds 2024'!$BS161</f>
        <v>0</v>
      </c>
      <c r="D161" s="82">
        <f>'Verdeling Gemeentefonds 2024'!E161/'Verdeling Gemeentefonds 2024'!$BS161</f>
        <v>0</v>
      </c>
      <c r="E161" s="82">
        <f>'Verdeling Gemeentefonds 2024'!F161/'Verdeling Gemeentefonds 2024'!$BS161</f>
        <v>0</v>
      </c>
      <c r="F161" s="82">
        <f>'Verdeling Gemeentefonds 2024'!G161/'Verdeling Gemeentefonds 2024'!$BS161</f>
        <v>0</v>
      </c>
      <c r="G161" s="82">
        <f>'Verdeling Gemeentefonds 2024'!H161/'Verdeling Gemeentefonds 2024'!$BS161</f>
        <v>0</v>
      </c>
      <c r="H161" s="82">
        <f>'Verdeling Gemeentefonds 2024'!I161/'Verdeling Gemeentefonds 2024'!$BS161</f>
        <v>0</v>
      </c>
      <c r="I161" s="86">
        <f>'Verdeling Gemeentefonds 2024'!J161/'Verdeling Gemeentefonds 2024'!$BS161</f>
        <v>0</v>
      </c>
      <c r="J161" s="80">
        <f>'Verdeling Gemeentefonds 2024'!N161/'Verdeling Gemeentefonds 2024'!$BS161</f>
        <v>6.5534179152326164E-2</v>
      </c>
      <c r="K161" s="82">
        <f>'Verdeling Gemeentefonds 2024'!S161/'Verdeling Gemeentefonds 2024'!$BS161</f>
        <v>9.5227502844319467E-2</v>
      </c>
      <c r="L161" s="86">
        <f>'Verdeling Gemeentefonds 2024'!T161/'Verdeling Gemeentefonds 2024'!$BS161</f>
        <v>0.16076168199664562</v>
      </c>
      <c r="M161" s="79">
        <f>'Verdeling Gemeentefonds 2024'!Z161/'Verdeling Gemeentefonds 2024'!$BS161</f>
        <v>0.27181913406876718</v>
      </c>
      <c r="N161" s="82">
        <f>'Verdeling Gemeentefonds 2024'!AE161/'Verdeling Gemeentefonds 2024'!$BS161</f>
        <v>0.21968779017379056</v>
      </c>
      <c r="O161" s="84">
        <f>'Verdeling Gemeentefonds 2024'!AF161/'Verdeling Gemeentefonds 2024'!$BS161</f>
        <v>0.49150692424255771</v>
      </c>
      <c r="P161" s="89">
        <f>'Verdeling Gemeentefonds 2024'!AK161/'Verdeling Gemeentefonds 2024'!$BS161</f>
        <v>0.21245927784554888</v>
      </c>
      <c r="Q161" s="92">
        <f>'Verdeling Gemeentefonds 2024'!AO161/'Verdeling Gemeentefonds 2024'!$BS161</f>
        <v>1.2600627608823368E-2</v>
      </c>
      <c r="R161" s="88">
        <f>'Verdeling Gemeentefonds 2024'!AR161/'Verdeling Gemeentefonds 2024'!$BS161</f>
        <v>1.3984150587016493E-2</v>
      </c>
      <c r="S161" s="88">
        <f>'Verdeling Gemeentefonds 2024'!AU161/'Verdeling Gemeentefonds 2024'!$BS161</f>
        <v>3.8801118722731551E-2</v>
      </c>
      <c r="T161" s="88">
        <f>'Verdeling Gemeentefonds 2024'!AX161/'Verdeling Gemeentefonds 2024'!$BS161</f>
        <v>5.9792107771858491E-2</v>
      </c>
      <c r="U161" s="88">
        <f>'Verdeling Gemeentefonds 2024'!BA161/'Verdeling Gemeentefonds 2024'!$BS161</f>
        <v>8.2985617196675784E-3</v>
      </c>
      <c r="V161" s="86">
        <f>'Verdeling Gemeentefonds 2024'!BB161/'Verdeling Gemeentefonds 2024'!$BS161</f>
        <v>0.13347656641009747</v>
      </c>
      <c r="W161" s="79">
        <f>'Verdeling Gemeentefonds 2024'!BI161/'Verdeling Gemeentefonds 2024'!$BS161</f>
        <v>-2.8396608600637896E-4</v>
      </c>
      <c r="X161" s="87">
        <f>'Verdeling Gemeentefonds 2024'!BF161/'Verdeling Gemeentefonds 2024'!$BS161</f>
        <v>0</v>
      </c>
      <c r="Y161" s="79">
        <f>'Verdeling Gemeentefonds 2024'!BL161/'Verdeling Gemeentefonds 2024'!$BS161</f>
        <v>0</v>
      </c>
      <c r="Z161" s="87">
        <f>'Verdeling Gemeentefonds 2024'!BR161/'Verdeling Gemeentefonds 2024'!$BS161</f>
        <v>2.0793668485903989E-3</v>
      </c>
      <c r="AA161" s="96">
        <f t="shared" si="2"/>
        <v>0.99999985125743374</v>
      </c>
    </row>
    <row r="162" spans="1:27" x14ac:dyDescent="0.25">
      <c r="A162" s="95" t="s">
        <v>562</v>
      </c>
      <c r="B162" s="8" t="s">
        <v>265</v>
      </c>
      <c r="C162" s="79">
        <f>'Verdeling Gemeentefonds 2024'!D162/'Verdeling Gemeentefonds 2024'!$BS162</f>
        <v>0</v>
      </c>
      <c r="D162" s="82">
        <f>'Verdeling Gemeentefonds 2024'!E162/'Verdeling Gemeentefonds 2024'!$BS162</f>
        <v>0</v>
      </c>
      <c r="E162" s="82">
        <f>'Verdeling Gemeentefonds 2024'!F162/'Verdeling Gemeentefonds 2024'!$BS162</f>
        <v>0</v>
      </c>
      <c r="F162" s="82">
        <f>'Verdeling Gemeentefonds 2024'!G162/'Verdeling Gemeentefonds 2024'!$BS162</f>
        <v>0</v>
      </c>
      <c r="G162" s="82">
        <f>'Verdeling Gemeentefonds 2024'!H162/'Verdeling Gemeentefonds 2024'!$BS162</f>
        <v>0</v>
      </c>
      <c r="H162" s="82">
        <f>'Verdeling Gemeentefonds 2024'!I162/'Verdeling Gemeentefonds 2024'!$BS162</f>
        <v>0</v>
      </c>
      <c r="I162" s="86">
        <f>'Verdeling Gemeentefonds 2024'!J162/'Verdeling Gemeentefonds 2024'!$BS162</f>
        <v>0</v>
      </c>
      <c r="J162" s="80">
        <f>'Verdeling Gemeentefonds 2024'!N162/'Verdeling Gemeentefonds 2024'!$BS162</f>
        <v>4.8176245368019732E-2</v>
      </c>
      <c r="K162" s="82">
        <f>'Verdeling Gemeentefonds 2024'!S162/'Verdeling Gemeentefonds 2024'!$BS162</f>
        <v>3.6477297516671392E-2</v>
      </c>
      <c r="L162" s="86">
        <f>'Verdeling Gemeentefonds 2024'!T162/'Verdeling Gemeentefonds 2024'!$BS162</f>
        <v>8.4653542884691124E-2</v>
      </c>
      <c r="M162" s="79">
        <f>'Verdeling Gemeentefonds 2024'!Z162/'Verdeling Gemeentefonds 2024'!$BS162</f>
        <v>0.37129798804642966</v>
      </c>
      <c r="N162" s="82">
        <f>'Verdeling Gemeentefonds 2024'!AE162/'Verdeling Gemeentefonds 2024'!$BS162</f>
        <v>0.26040837398506583</v>
      </c>
      <c r="O162" s="84">
        <f>'Verdeling Gemeentefonds 2024'!AF162/'Verdeling Gemeentefonds 2024'!$BS162</f>
        <v>0.63170636203149544</v>
      </c>
      <c r="P162" s="89">
        <f>'Verdeling Gemeentefonds 2024'!AK162/'Verdeling Gemeentefonds 2024'!$BS162</f>
        <v>3.6469118663856652E-2</v>
      </c>
      <c r="Q162" s="92">
        <f>'Verdeling Gemeentefonds 2024'!AO162/'Verdeling Gemeentefonds 2024'!$BS162</f>
        <v>1.7234302095487122E-2</v>
      </c>
      <c r="R162" s="88">
        <f>'Verdeling Gemeentefonds 2024'!AR162/'Verdeling Gemeentefonds 2024'!$BS162</f>
        <v>7.2093792700984247E-2</v>
      </c>
      <c r="S162" s="88">
        <f>'Verdeling Gemeentefonds 2024'!AU162/'Verdeling Gemeentefonds 2024'!$BS162</f>
        <v>7.4940490388645767E-2</v>
      </c>
      <c r="T162" s="88">
        <f>'Verdeling Gemeentefonds 2024'!AX162/'Verdeling Gemeentefonds 2024'!$BS162</f>
        <v>4.1163672903711548E-2</v>
      </c>
      <c r="U162" s="88">
        <f>'Verdeling Gemeentefonds 2024'!BA162/'Verdeling Gemeentefonds 2024'!$BS162</f>
        <v>3.9961248860514796E-2</v>
      </c>
      <c r="V162" s="86">
        <f>'Verdeling Gemeentefonds 2024'!BB162/'Verdeling Gemeentefonds 2024'!$BS162</f>
        <v>0.2453935069493435</v>
      </c>
      <c r="W162" s="79">
        <f>'Verdeling Gemeentefonds 2024'!BI162/'Verdeling Gemeentefonds 2024'!$BS162</f>
        <v>-3.0184858634886894E-4</v>
      </c>
      <c r="X162" s="87">
        <f>'Verdeling Gemeentefonds 2024'!BF162/'Verdeling Gemeentefonds 2024'!$BS162</f>
        <v>0</v>
      </c>
      <c r="Y162" s="79">
        <f>'Verdeling Gemeentefonds 2024'!BL162/'Verdeling Gemeentefonds 2024'!$BS162</f>
        <v>0</v>
      </c>
      <c r="Z162" s="87">
        <f>'Verdeling Gemeentefonds 2024'!BR162/'Verdeling Gemeentefonds 2024'!$BS162</f>
        <v>2.0793672601923875E-3</v>
      </c>
      <c r="AA162" s="96">
        <f t="shared" si="2"/>
        <v>1.0000000492032302</v>
      </c>
    </row>
    <row r="163" spans="1:27" x14ac:dyDescent="0.25">
      <c r="A163" s="95" t="s">
        <v>422</v>
      </c>
      <c r="B163" s="8" t="s">
        <v>123</v>
      </c>
      <c r="C163" s="79">
        <f>'Verdeling Gemeentefonds 2024'!D163/'Verdeling Gemeentefonds 2024'!$BS163</f>
        <v>0</v>
      </c>
      <c r="D163" s="82">
        <f>'Verdeling Gemeentefonds 2024'!E163/'Verdeling Gemeentefonds 2024'!$BS163</f>
        <v>0</v>
      </c>
      <c r="E163" s="82">
        <f>'Verdeling Gemeentefonds 2024'!F163/'Verdeling Gemeentefonds 2024'!$BS163</f>
        <v>0</v>
      </c>
      <c r="F163" s="82">
        <f>'Verdeling Gemeentefonds 2024'!G163/'Verdeling Gemeentefonds 2024'!$BS163</f>
        <v>0.50099352421807286</v>
      </c>
      <c r="G163" s="82">
        <f>'Verdeling Gemeentefonds 2024'!H163/'Verdeling Gemeentefonds 2024'!$BS163</f>
        <v>0</v>
      </c>
      <c r="H163" s="82">
        <f>'Verdeling Gemeentefonds 2024'!I163/'Verdeling Gemeentefonds 2024'!$BS163</f>
        <v>0</v>
      </c>
      <c r="I163" s="86">
        <f>'Verdeling Gemeentefonds 2024'!J163/'Verdeling Gemeentefonds 2024'!$BS163</f>
        <v>0.50099352421807286</v>
      </c>
      <c r="J163" s="80">
        <f>'Verdeling Gemeentefonds 2024'!N163/'Verdeling Gemeentefonds 2024'!$BS163</f>
        <v>5.2051537934202322E-2</v>
      </c>
      <c r="K163" s="82">
        <f>'Verdeling Gemeentefonds 2024'!S163/'Verdeling Gemeentefonds 2024'!$BS163</f>
        <v>0.1512147553316307</v>
      </c>
      <c r="L163" s="86">
        <f>'Verdeling Gemeentefonds 2024'!T163/'Verdeling Gemeentefonds 2024'!$BS163</f>
        <v>0.20326629326583301</v>
      </c>
      <c r="M163" s="79">
        <f>'Verdeling Gemeentefonds 2024'!Z163/'Verdeling Gemeentefonds 2024'!$BS163</f>
        <v>0.10002628512330197</v>
      </c>
      <c r="N163" s="82">
        <f>'Verdeling Gemeentefonds 2024'!AE163/'Verdeling Gemeentefonds 2024'!$BS163</f>
        <v>5.5248325658708033E-2</v>
      </c>
      <c r="O163" s="84">
        <f>'Verdeling Gemeentefonds 2024'!AF163/'Verdeling Gemeentefonds 2024'!$BS163</f>
        <v>0.15527461078200999</v>
      </c>
      <c r="P163" s="89">
        <f>'Verdeling Gemeentefonds 2024'!AK163/'Verdeling Gemeentefonds 2024'!$BS163</f>
        <v>7.1910794502150696E-3</v>
      </c>
      <c r="Q163" s="92">
        <f>'Verdeling Gemeentefonds 2024'!AO163/'Verdeling Gemeentefonds 2024'!$BS163</f>
        <v>6.5475710982487141E-3</v>
      </c>
      <c r="R163" s="88">
        <f>'Verdeling Gemeentefonds 2024'!AR163/'Verdeling Gemeentefonds 2024'!$BS163</f>
        <v>1.7124498285059297E-2</v>
      </c>
      <c r="S163" s="88">
        <f>'Verdeling Gemeentefonds 2024'!AU163/'Verdeling Gemeentefonds 2024'!$BS163</f>
        <v>2.0535105682923438E-2</v>
      </c>
      <c r="T163" s="88">
        <f>'Verdeling Gemeentefonds 2024'!AX163/'Verdeling Gemeentefonds 2024'!$BS163</f>
        <v>5.541195521352086E-2</v>
      </c>
      <c r="U163" s="88">
        <f>'Verdeling Gemeentefonds 2024'!BA163/'Verdeling Gemeentefonds 2024'!$BS163</f>
        <v>3.1907950915457187E-2</v>
      </c>
      <c r="V163" s="86">
        <f>'Verdeling Gemeentefonds 2024'!BB163/'Verdeling Gemeentefonds 2024'!$BS163</f>
        <v>0.13152708119520948</v>
      </c>
      <c r="W163" s="79">
        <f>'Verdeling Gemeentefonds 2024'!BI163/'Verdeling Gemeentefonds 2024'!$BS163</f>
        <v>-3.3196098323065603E-4</v>
      </c>
      <c r="X163" s="87">
        <f>'Verdeling Gemeentefonds 2024'!BF163/'Verdeling Gemeentefonds 2024'!$BS163</f>
        <v>0</v>
      </c>
      <c r="Y163" s="79">
        <f>'Verdeling Gemeentefonds 2024'!BL163/'Verdeling Gemeentefonds 2024'!$BS163</f>
        <v>0</v>
      </c>
      <c r="Z163" s="87">
        <f>'Verdeling Gemeentefonds 2024'!BR163/'Verdeling Gemeentefonds 2024'!$BS163</f>
        <v>2.0793671476414858E-3</v>
      </c>
      <c r="AA163" s="96">
        <f t="shared" si="2"/>
        <v>0.99999999507575121</v>
      </c>
    </row>
    <row r="164" spans="1:27" x14ac:dyDescent="0.25">
      <c r="A164" s="95" t="s">
        <v>480</v>
      </c>
      <c r="B164" s="8" t="s">
        <v>181</v>
      </c>
      <c r="C164" s="79">
        <f>'Verdeling Gemeentefonds 2024'!D164/'Verdeling Gemeentefonds 2024'!$BS164</f>
        <v>0</v>
      </c>
      <c r="D164" s="82">
        <f>'Verdeling Gemeentefonds 2024'!E164/'Verdeling Gemeentefonds 2024'!$BS164</f>
        <v>0</v>
      </c>
      <c r="E164" s="82">
        <f>'Verdeling Gemeentefonds 2024'!F164/'Verdeling Gemeentefonds 2024'!$BS164</f>
        <v>0</v>
      </c>
      <c r="F164" s="82">
        <f>'Verdeling Gemeentefonds 2024'!G164/'Verdeling Gemeentefonds 2024'!$BS164</f>
        <v>0</v>
      </c>
      <c r="G164" s="82">
        <f>'Verdeling Gemeentefonds 2024'!H164/'Verdeling Gemeentefonds 2024'!$BS164</f>
        <v>0</v>
      </c>
      <c r="H164" s="82">
        <f>'Verdeling Gemeentefonds 2024'!I164/'Verdeling Gemeentefonds 2024'!$BS164</f>
        <v>0</v>
      </c>
      <c r="I164" s="86">
        <f>'Verdeling Gemeentefonds 2024'!J164/'Verdeling Gemeentefonds 2024'!$BS164</f>
        <v>0</v>
      </c>
      <c r="J164" s="80">
        <f>'Verdeling Gemeentefonds 2024'!N164/'Verdeling Gemeentefonds 2024'!$BS164</f>
        <v>6.0186749531410955E-2</v>
      </c>
      <c r="K164" s="82">
        <f>'Verdeling Gemeentefonds 2024'!S164/'Verdeling Gemeentefonds 2024'!$BS164</f>
        <v>1.627166464605834E-2</v>
      </c>
      <c r="L164" s="86">
        <f>'Verdeling Gemeentefonds 2024'!T164/'Verdeling Gemeentefonds 2024'!$BS164</f>
        <v>7.6458414177469292E-2</v>
      </c>
      <c r="M164" s="79">
        <f>'Verdeling Gemeentefonds 2024'!Z164/'Verdeling Gemeentefonds 2024'!$BS164</f>
        <v>0.37039340116339153</v>
      </c>
      <c r="N164" s="82">
        <f>'Verdeling Gemeentefonds 2024'!AE164/'Verdeling Gemeentefonds 2024'!$BS164</f>
        <v>0.28819818143502429</v>
      </c>
      <c r="O164" s="84">
        <f>'Verdeling Gemeentefonds 2024'!AF164/'Verdeling Gemeentefonds 2024'!$BS164</f>
        <v>0.65859158259841577</v>
      </c>
      <c r="P164" s="89">
        <f>'Verdeling Gemeentefonds 2024'!AK164/'Verdeling Gemeentefonds 2024'!$BS164</f>
        <v>0.15681838415361168</v>
      </c>
      <c r="Q164" s="92">
        <f>'Verdeling Gemeentefonds 2024'!AO164/'Verdeling Gemeentefonds 2024'!$BS164</f>
        <v>1.7061300545399255E-2</v>
      </c>
      <c r="R164" s="88">
        <f>'Verdeling Gemeentefonds 2024'!AR164/'Verdeling Gemeentefonds 2024'!$BS164</f>
        <v>2.0130737245808161E-2</v>
      </c>
      <c r="S164" s="88">
        <f>'Verdeling Gemeentefonds 2024'!AU164/'Verdeling Gemeentefonds 2024'!$BS164</f>
        <v>3.1099168446447462E-2</v>
      </c>
      <c r="T164" s="88">
        <f>'Verdeling Gemeentefonds 2024'!AX164/'Verdeling Gemeentefonds 2024'!$BS164</f>
        <v>2.0430622589885164E-2</v>
      </c>
      <c r="U164" s="88">
        <f>'Verdeling Gemeentefonds 2024'!BA164/'Verdeling Gemeentefonds 2024'!$BS164</f>
        <v>1.7604789924974305E-2</v>
      </c>
      <c r="V164" s="86">
        <f>'Verdeling Gemeentefonds 2024'!BB164/'Verdeling Gemeentefonds 2024'!$BS164</f>
        <v>0.10632661875251437</v>
      </c>
      <c r="W164" s="79">
        <f>'Verdeling Gemeentefonds 2024'!BI164/'Verdeling Gemeentefonds 2024'!$BS164</f>
        <v>-2.7441570211728577E-4</v>
      </c>
      <c r="X164" s="87">
        <f>'Verdeling Gemeentefonds 2024'!BF164/'Verdeling Gemeentefonds 2024'!$BS164</f>
        <v>0</v>
      </c>
      <c r="Y164" s="79">
        <f>'Verdeling Gemeentefonds 2024'!BL164/'Verdeling Gemeentefonds 2024'!$BS164</f>
        <v>0</v>
      </c>
      <c r="Z164" s="87">
        <f>'Verdeling Gemeentefonds 2024'!BR164/'Verdeling Gemeentefonds 2024'!$BS164</f>
        <v>2.0793670560665905E-3</v>
      </c>
      <c r="AA164" s="96">
        <f t="shared" si="2"/>
        <v>0.9999999510359604</v>
      </c>
    </row>
    <row r="165" spans="1:27" x14ac:dyDescent="0.25">
      <c r="A165" s="95" t="s">
        <v>381</v>
      </c>
      <c r="B165" s="8" t="s">
        <v>82</v>
      </c>
      <c r="C165" s="79">
        <f>'Verdeling Gemeentefonds 2024'!D165/'Verdeling Gemeentefonds 2024'!$BS165</f>
        <v>0</v>
      </c>
      <c r="D165" s="82">
        <f>'Verdeling Gemeentefonds 2024'!E165/'Verdeling Gemeentefonds 2024'!$BS165</f>
        <v>0</v>
      </c>
      <c r="E165" s="82">
        <f>'Verdeling Gemeentefonds 2024'!F165/'Verdeling Gemeentefonds 2024'!$BS165</f>
        <v>0</v>
      </c>
      <c r="F165" s="82">
        <f>'Verdeling Gemeentefonds 2024'!G165/'Verdeling Gemeentefonds 2024'!$BS165</f>
        <v>0</v>
      </c>
      <c r="G165" s="82">
        <f>'Verdeling Gemeentefonds 2024'!H165/'Verdeling Gemeentefonds 2024'!$BS165</f>
        <v>0</v>
      </c>
      <c r="H165" s="82">
        <f>'Verdeling Gemeentefonds 2024'!I165/'Verdeling Gemeentefonds 2024'!$BS165</f>
        <v>0</v>
      </c>
      <c r="I165" s="86">
        <f>'Verdeling Gemeentefonds 2024'!J165/'Verdeling Gemeentefonds 2024'!$BS165</f>
        <v>0</v>
      </c>
      <c r="J165" s="80">
        <f>'Verdeling Gemeentefonds 2024'!N165/'Verdeling Gemeentefonds 2024'!$BS165</f>
        <v>3.9206229473382238E-2</v>
      </c>
      <c r="K165" s="82">
        <f>'Verdeling Gemeentefonds 2024'!S165/'Verdeling Gemeentefonds 2024'!$BS165</f>
        <v>2.9805100156401032E-2</v>
      </c>
      <c r="L165" s="86">
        <f>'Verdeling Gemeentefonds 2024'!T165/'Verdeling Gemeentefonds 2024'!$BS165</f>
        <v>6.9011329629783263E-2</v>
      </c>
      <c r="M165" s="79">
        <f>'Verdeling Gemeentefonds 2024'!Z165/'Verdeling Gemeentefonds 2024'!$BS165</f>
        <v>0.36537551835235405</v>
      </c>
      <c r="N165" s="82">
        <f>'Verdeling Gemeentefonds 2024'!AE165/'Verdeling Gemeentefonds 2024'!$BS165</f>
        <v>0.29230984935333593</v>
      </c>
      <c r="O165" s="84">
        <f>'Verdeling Gemeentefonds 2024'!AF165/'Verdeling Gemeentefonds 2024'!$BS165</f>
        <v>0.65768536770568997</v>
      </c>
      <c r="P165" s="89">
        <f>'Verdeling Gemeentefonds 2024'!AK165/'Verdeling Gemeentefonds 2024'!$BS165</f>
        <v>3.350148003158776E-2</v>
      </c>
      <c r="Q165" s="92">
        <f>'Verdeling Gemeentefonds 2024'!AO165/'Verdeling Gemeentefonds 2024'!$BS165</f>
        <v>1.6865684561898471E-2</v>
      </c>
      <c r="R165" s="88">
        <f>'Verdeling Gemeentefonds 2024'!AR165/'Verdeling Gemeentefonds 2024'!$BS165</f>
        <v>4.4045970597745225E-2</v>
      </c>
      <c r="S165" s="88">
        <f>'Verdeling Gemeentefonds 2024'!AU165/'Verdeling Gemeentefonds 2024'!$BS165</f>
        <v>7.011824199204654E-2</v>
      </c>
      <c r="T165" s="88">
        <f>'Verdeling Gemeentefonds 2024'!AX165/'Verdeling Gemeentefonds 2024'!$BS165</f>
        <v>7.8607220922029944E-2</v>
      </c>
      <c r="U165" s="88">
        <f>'Verdeling Gemeentefonds 2024'!BA165/'Verdeling Gemeentefonds 2024'!$BS165</f>
        <v>2.8382574471361343E-2</v>
      </c>
      <c r="V165" s="86">
        <f>'Verdeling Gemeentefonds 2024'!BB165/'Verdeling Gemeentefonds 2024'!$BS165</f>
        <v>0.23801969254508151</v>
      </c>
      <c r="W165" s="79">
        <f>'Verdeling Gemeentefonds 2024'!BI165/'Verdeling Gemeentefonds 2024'!$BS165</f>
        <v>-2.9723780047354189E-4</v>
      </c>
      <c r="X165" s="87">
        <f>'Verdeling Gemeentefonds 2024'!BF165/'Verdeling Gemeentefonds 2024'!$BS165</f>
        <v>0</v>
      </c>
      <c r="Y165" s="79">
        <f>'Verdeling Gemeentefonds 2024'!BL165/'Verdeling Gemeentefonds 2024'!$BS165</f>
        <v>0</v>
      </c>
      <c r="Z165" s="87">
        <f>'Verdeling Gemeentefonds 2024'!BR165/'Verdeling Gemeentefonds 2024'!$BS165</f>
        <v>2.0793671563587674E-3</v>
      </c>
      <c r="AA165" s="96">
        <f t="shared" si="2"/>
        <v>0.99999999926802763</v>
      </c>
    </row>
    <row r="166" spans="1:27" x14ac:dyDescent="0.25">
      <c r="A166" s="95" t="s">
        <v>336</v>
      </c>
      <c r="B166" s="8" t="s">
        <v>37</v>
      </c>
      <c r="C166" s="79">
        <f>'Verdeling Gemeentefonds 2024'!D166/'Verdeling Gemeentefonds 2024'!$BS166</f>
        <v>0</v>
      </c>
      <c r="D166" s="82">
        <f>'Verdeling Gemeentefonds 2024'!E166/'Verdeling Gemeentefonds 2024'!$BS166</f>
        <v>0</v>
      </c>
      <c r="E166" s="82">
        <f>'Verdeling Gemeentefonds 2024'!F166/'Verdeling Gemeentefonds 2024'!$BS166</f>
        <v>0</v>
      </c>
      <c r="F166" s="82">
        <f>'Verdeling Gemeentefonds 2024'!G166/'Verdeling Gemeentefonds 2024'!$BS166</f>
        <v>0</v>
      </c>
      <c r="G166" s="82">
        <f>'Verdeling Gemeentefonds 2024'!H166/'Verdeling Gemeentefonds 2024'!$BS166</f>
        <v>0.22513997312690268</v>
      </c>
      <c r="H166" s="82">
        <f>'Verdeling Gemeentefonds 2024'!I166/'Verdeling Gemeentefonds 2024'!$BS166</f>
        <v>0</v>
      </c>
      <c r="I166" s="86">
        <f>'Verdeling Gemeentefonds 2024'!J166/'Verdeling Gemeentefonds 2024'!$BS166</f>
        <v>0.22513997312690268</v>
      </c>
      <c r="J166" s="80">
        <f>'Verdeling Gemeentefonds 2024'!N166/'Verdeling Gemeentefonds 2024'!$BS166</f>
        <v>5.5513857002893699E-2</v>
      </c>
      <c r="K166" s="82">
        <f>'Verdeling Gemeentefonds 2024'!S166/'Verdeling Gemeentefonds 2024'!$BS166</f>
        <v>7.8973609808966255E-2</v>
      </c>
      <c r="L166" s="86">
        <f>'Verdeling Gemeentefonds 2024'!T166/'Verdeling Gemeentefonds 2024'!$BS166</f>
        <v>0.13448746681185994</v>
      </c>
      <c r="M166" s="79">
        <f>'Verdeling Gemeentefonds 2024'!Z166/'Verdeling Gemeentefonds 2024'!$BS166</f>
        <v>0.21865681649206165</v>
      </c>
      <c r="N166" s="82">
        <f>'Verdeling Gemeentefonds 2024'!AE166/'Verdeling Gemeentefonds 2024'!$BS166</f>
        <v>0.12126983619375778</v>
      </c>
      <c r="O166" s="84">
        <f>'Verdeling Gemeentefonds 2024'!AF166/'Verdeling Gemeentefonds 2024'!$BS166</f>
        <v>0.3399266526858194</v>
      </c>
      <c r="P166" s="89">
        <f>'Verdeling Gemeentefonds 2024'!AK166/'Verdeling Gemeentefonds 2024'!$BS166</f>
        <v>4.4020969700300977E-2</v>
      </c>
      <c r="Q166" s="92">
        <f>'Verdeling Gemeentefonds 2024'!AO166/'Verdeling Gemeentefonds 2024'!$BS166</f>
        <v>1.1706949182870213E-2</v>
      </c>
      <c r="R166" s="88">
        <f>'Verdeling Gemeentefonds 2024'!AR166/'Verdeling Gemeentefonds 2024'!$BS166</f>
        <v>4.600240842843633E-2</v>
      </c>
      <c r="S166" s="88">
        <f>'Verdeling Gemeentefonds 2024'!AU166/'Verdeling Gemeentefonds 2024'!$BS166</f>
        <v>5.14812703426639E-2</v>
      </c>
      <c r="T166" s="88">
        <f>'Verdeling Gemeentefonds 2024'!AX166/'Verdeling Gemeentefonds 2024'!$BS166</f>
        <v>9.3652518488581235E-2</v>
      </c>
      <c r="U166" s="88">
        <f>'Verdeling Gemeentefonds 2024'!BA166/'Verdeling Gemeentefonds 2024'!$BS166</f>
        <v>5.1828982541725056E-2</v>
      </c>
      <c r="V166" s="86">
        <f>'Verdeling Gemeentefonds 2024'!BB166/'Verdeling Gemeentefonds 2024'!$BS166</f>
        <v>0.25467212898427677</v>
      </c>
      <c r="W166" s="79">
        <f>'Verdeling Gemeentefonds 2024'!BI166/'Verdeling Gemeentefonds 2024'!$BS166</f>
        <v>-3.2658538110472059E-4</v>
      </c>
      <c r="X166" s="87">
        <f>'Verdeling Gemeentefonds 2024'!BF166/'Verdeling Gemeentefonds 2024'!$BS166</f>
        <v>0</v>
      </c>
      <c r="Y166" s="79">
        <f>'Verdeling Gemeentefonds 2024'!BL166/'Verdeling Gemeentefonds 2024'!$BS166</f>
        <v>0</v>
      </c>
      <c r="Z166" s="87">
        <f>'Verdeling Gemeentefonds 2024'!BR166/'Verdeling Gemeentefonds 2024'!$BS166</f>
        <v>2.0793671017999725E-3</v>
      </c>
      <c r="AA166" s="96">
        <f t="shared" si="2"/>
        <v>0.99999997302985499</v>
      </c>
    </row>
    <row r="167" spans="1:27" x14ac:dyDescent="0.25">
      <c r="A167" s="95" t="s">
        <v>544</v>
      </c>
      <c r="B167" s="8" t="s">
        <v>247</v>
      </c>
      <c r="C167" s="79">
        <f>'Verdeling Gemeentefonds 2024'!D167/'Verdeling Gemeentefonds 2024'!$BS167</f>
        <v>0</v>
      </c>
      <c r="D167" s="82">
        <f>'Verdeling Gemeentefonds 2024'!E167/'Verdeling Gemeentefonds 2024'!$BS167</f>
        <v>0</v>
      </c>
      <c r="E167" s="82">
        <f>'Verdeling Gemeentefonds 2024'!F167/'Verdeling Gemeentefonds 2024'!$BS167</f>
        <v>0</v>
      </c>
      <c r="F167" s="82">
        <f>'Verdeling Gemeentefonds 2024'!G167/'Verdeling Gemeentefonds 2024'!$BS167</f>
        <v>0</v>
      </c>
      <c r="G167" s="82">
        <f>'Verdeling Gemeentefonds 2024'!H167/'Verdeling Gemeentefonds 2024'!$BS167</f>
        <v>0</v>
      </c>
      <c r="H167" s="82">
        <f>'Verdeling Gemeentefonds 2024'!I167/'Verdeling Gemeentefonds 2024'!$BS167</f>
        <v>0</v>
      </c>
      <c r="I167" s="86">
        <f>'Verdeling Gemeentefonds 2024'!J167/'Verdeling Gemeentefonds 2024'!$BS167</f>
        <v>0</v>
      </c>
      <c r="J167" s="80">
        <f>'Verdeling Gemeentefonds 2024'!N167/'Verdeling Gemeentefonds 2024'!$BS167</f>
        <v>3.1140319017578404E-2</v>
      </c>
      <c r="K167" s="82">
        <f>'Verdeling Gemeentefonds 2024'!S167/'Verdeling Gemeentefonds 2024'!$BS167</f>
        <v>0</v>
      </c>
      <c r="L167" s="86">
        <f>'Verdeling Gemeentefonds 2024'!T167/'Verdeling Gemeentefonds 2024'!$BS167</f>
        <v>3.1140319017578404E-2</v>
      </c>
      <c r="M167" s="79">
        <f>'Verdeling Gemeentefonds 2024'!Z167/'Verdeling Gemeentefonds 2024'!$BS167</f>
        <v>0.30558407593773967</v>
      </c>
      <c r="N167" s="82">
        <f>'Verdeling Gemeentefonds 2024'!AE167/'Verdeling Gemeentefonds 2024'!$BS167</f>
        <v>0.32092723040267979</v>
      </c>
      <c r="O167" s="84">
        <f>'Verdeling Gemeentefonds 2024'!AF167/'Verdeling Gemeentefonds 2024'!$BS167</f>
        <v>0.62651130634041952</v>
      </c>
      <c r="P167" s="89">
        <f>'Verdeling Gemeentefonds 2024'!AK167/'Verdeling Gemeentefonds 2024'!$BS167</f>
        <v>0.23710142173755899</v>
      </c>
      <c r="Q167" s="92">
        <f>'Verdeling Gemeentefonds 2024'!AO167/'Verdeling Gemeentefonds 2024'!$BS167</f>
        <v>1.3211478482451907E-2</v>
      </c>
      <c r="R167" s="88">
        <f>'Verdeling Gemeentefonds 2024'!AR167/'Verdeling Gemeentefonds 2024'!$BS167</f>
        <v>3.0420106626944322E-2</v>
      </c>
      <c r="S167" s="88">
        <f>'Verdeling Gemeentefonds 2024'!AU167/'Verdeling Gemeentefonds 2024'!$BS167</f>
        <v>3.5113597699359671E-2</v>
      </c>
      <c r="T167" s="88">
        <f>'Verdeling Gemeentefonds 2024'!AX167/'Verdeling Gemeentefonds 2024'!$BS167</f>
        <v>1.2213601934769315E-2</v>
      </c>
      <c r="U167" s="88">
        <f>'Verdeling Gemeentefonds 2024'!BA167/'Verdeling Gemeentefonds 2024'!$BS167</f>
        <v>1.248715937635177E-2</v>
      </c>
      <c r="V167" s="86">
        <f>'Verdeling Gemeentefonds 2024'!BB167/'Verdeling Gemeentefonds 2024'!$BS167</f>
        <v>0.10344594411987698</v>
      </c>
      <c r="W167" s="79">
        <f>'Verdeling Gemeentefonds 2024'!BI167/'Verdeling Gemeentefonds 2024'!$BS167</f>
        <v>-2.7835701736338831E-4</v>
      </c>
      <c r="X167" s="87">
        <f>'Verdeling Gemeentefonds 2024'!BF167/'Verdeling Gemeentefonds 2024'!$BS167</f>
        <v>0</v>
      </c>
      <c r="Y167" s="79">
        <f>'Verdeling Gemeentefonds 2024'!BL167/'Verdeling Gemeentefonds 2024'!$BS167</f>
        <v>0</v>
      </c>
      <c r="Z167" s="87">
        <f>'Verdeling Gemeentefonds 2024'!BR167/'Verdeling Gemeentefonds 2024'!$BS167</f>
        <v>2.0793671607062018E-3</v>
      </c>
      <c r="AA167" s="96">
        <f t="shared" si="2"/>
        <v>1.0000000013587766</v>
      </c>
    </row>
    <row r="168" spans="1:27" x14ac:dyDescent="0.25">
      <c r="A168" s="95">
        <v>44085</v>
      </c>
      <c r="B168" s="8" t="s">
        <v>660</v>
      </c>
      <c r="C168" s="79">
        <f>'Verdeling Gemeentefonds 2024'!D168/'Verdeling Gemeentefonds 2024'!$BS168</f>
        <v>0</v>
      </c>
      <c r="D168" s="82">
        <f>'Verdeling Gemeentefonds 2024'!E168/'Verdeling Gemeentefonds 2024'!$BS168</f>
        <v>0</v>
      </c>
      <c r="E168" s="82">
        <f>'Verdeling Gemeentefonds 2024'!F168/'Verdeling Gemeentefonds 2024'!$BS168</f>
        <v>0</v>
      </c>
      <c r="F168" s="82">
        <f>'Verdeling Gemeentefonds 2024'!G168/'Verdeling Gemeentefonds 2024'!$BS168</f>
        <v>0</v>
      </c>
      <c r="G168" s="82">
        <f>'Verdeling Gemeentefonds 2024'!H168/'Verdeling Gemeentefonds 2024'!$BS168</f>
        <v>0</v>
      </c>
      <c r="H168" s="82">
        <f>'Verdeling Gemeentefonds 2024'!I168/'Verdeling Gemeentefonds 2024'!$BS168</f>
        <v>0</v>
      </c>
      <c r="I168" s="86">
        <f>'Verdeling Gemeentefonds 2024'!J168/'Verdeling Gemeentefonds 2024'!$BS168</f>
        <v>0</v>
      </c>
      <c r="J168" s="80">
        <f>'Verdeling Gemeentefonds 2024'!N168/'Verdeling Gemeentefonds 2024'!$BS168</f>
        <v>4.4262824081910256E-2</v>
      </c>
      <c r="K168" s="82">
        <f>'Verdeling Gemeentefonds 2024'!S168/'Verdeling Gemeentefonds 2024'!$BS168</f>
        <v>2.1097137640800612E-2</v>
      </c>
      <c r="L168" s="86">
        <f>'Verdeling Gemeentefonds 2024'!T168/'Verdeling Gemeentefonds 2024'!$BS168</f>
        <v>6.5359961722710871E-2</v>
      </c>
      <c r="M168" s="79">
        <f>'Verdeling Gemeentefonds 2024'!Z168/'Verdeling Gemeentefonds 2024'!$BS168</f>
        <v>0.30247067544726097</v>
      </c>
      <c r="N168" s="82">
        <f>'Verdeling Gemeentefonds 2024'!AE168/'Verdeling Gemeentefonds 2024'!$BS168</f>
        <v>0.2645004786537179</v>
      </c>
      <c r="O168" s="84">
        <f>'Verdeling Gemeentefonds 2024'!AF168/'Verdeling Gemeentefonds 2024'!$BS168</f>
        <v>0.56697115410097887</v>
      </c>
      <c r="P168" s="89">
        <f>'Verdeling Gemeentefonds 2024'!AK168/'Verdeling Gemeentefonds 2024'!$BS168</f>
        <v>0.17569941584118551</v>
      </c>
      <c r="Q168" s="92">
        <f>'Verdeling Gemeentefonds 2024'!AO168/'Verdeling Gemeentefonds 2024'!$BS168</f>
        <v>1.3898506996145595E-2</v>
      </c>
      <c r="R168" s="88">
        <f>'Verdeling Gemeentefonds 2024'!AR168/'Verdeling Gemeentefonds 2024'!$BS168</f>
        <v>2.8706539527138062E-2</v>
      </c>
      <c r="S168" s="88">
        <f>'Verdeling Gemeentefonds 2024'!AU168/'Verdeling Gemeentefonds 2024'!$BS168</f>
        <v>4.3798385326798306E-2</v>
      </c>
      <c r="T168" s="88">
        <f>'Verdeling Gemeentefonds 2024'!AX168/'Verdeling Gemeentefonds 2024'!$BS168</f>
        <v>2.9568248270178496E-2</v>
      </c>
      <c r="U168" s="88">
        <f>'Verdeling Gemeentefonds 2024'!BA168/'Verdeling Gemeentefonds 2024'!$BS168</f>
        <v>1.5329934075850846E-2</v>
      </c>
      <c r="V168" s="86">
        <f>'Verdeling Gemeentefonds 2024'!BB168/'Verdeling Gemeentefonds 2024'!$BS168</f>
        <v>0.1313016141961113</v>
      </c>
      <c r="W168" s="79">
        <f>'Verdeling Gemeentefonds 2024'!BI168/'Verdeling Gemeentefonds 2024'!$BS168</f>
        <v>0</v>
      </c>
      <c r="X168" s="87">
        <f>'Verdeling Gemeentefonds 2024'!BF168/'Verdeling Gemeentefonds 2024'!$BS168</f>
        <v>6.0667854139013426E-2</v>
      </c>
      <c r="Y168" s="79">
        <f>'Verdeling Gemeentefonds 2024'!BL168/'Verdeling Gemeentefonds 2024'!$BS168</f>
        <v>0</v>
      </c>
      <c r="Z168" s="87">
        <f>'Verdeling Gemeentefonds 2024'!BR168/'Verdeling Gemeentefonds 2024'!$BS168</f>
        <v>0</v>
      </c>
      <c r="AA168" s="96">
        <f t="shared" si="2"/>
        <v>1</v>
      </c>
    </row>
    <row r="169" spans="1:27" x14ac:dyDescent="0.25">
      <c r="A169" s="95" t="s">
        <v>355</v>
      </c>
      <c r="B169" s="8" t="s">
        <v>56</v>
      </c>
      <c r="C169" s="79">
        <f>'Verdeling Gemeentefonds 2024'!D169/'Verdeling Gemeentefonds 2024'!$BS169</f>
        <v>0</v>
      </c>
      <c r="D169" s="82">
        <f>'Verdeling Gemeentefonds 2024'!E169/'Verdeling Gemeentefonds 2024'!$BS169</f>
        <v>0</v>
      </c>
      <c r="E169" s="82">
        <f>'Verdeling Gemeentefonds 2024'!F169/'Verdeling Gemeentefonds 2024'!$BS169</f>
        <v>0</v>
      </c>
      <c r="F169" s="82">
        <f>'Verdeling Gemeentefonds 2024'!G169/'Verdeling Gemeentefonds 2024'!$BS169</f>
        <v>0</v>
      </c>
      <c r="G169" s="82">
        <f>'Verdeling Gemeentefonds 2024'!H169/'Verdeling Gemeentefonds 2024'!$BS169</f>
        <v>0</v>
      </c>
      <c r="H169" s="82">
        <f>'Verdeling Gemeentefonds 2024'!I169/'Verdeling Gemeentefonds 2024'!$BS169</f>
        <v>0</v>
      </c>
      <c r="I169" s="86">
        <f>'Verdeling Gemeentefonds 2024'!J169/'Verdeling Gemeentefonds 2024'!$BS169</f>
        <v>0</v>
      </c>
      <c r="J169" s="80">
        <f>'Verdeling Gemeentefonds 2024'!N169/'Verdeling Gemeentefonds 2024'!$BS169</f>
        <v>4.784777007921355E-2</v>
      </c>
      <c r="K169" s="82">
        <f>'Verdeling Gemeentefonds 2024'!S169/'Verdeling Gemeentefonds 2024'!$BS169</f>
        <v>5.531121213629614E-3</v>
      </c>
      <c r="L169" s="86">
        <f>'Verdeling Gemeentefonds 2024'!T169/'Verdeling Gemeentefonds 2024'!$BS169</f>
        <v>5.3378891292843157E-2</v>
      </c>
      <c r="M169" s="79">
        <f>'Verdeling Gemeentefonds 2024'!Z169/'Verdeling Gemeentefonds 2024'!$BS169</f>
        <v>0.32900692705523077</v>
      </c>
      <c r="N169" s="82">
        <f>'Verdeling Gemeentefonds 2024'!AE169/'Verdeling Gemeentefonds 2024'!$BS169</f>
        <v>0.25505464083836571</v>
      </c>
      <c r="O169" s="84">
        <f>'Verdeling Gemeentefonds 2024'!AF169/'Verdeling Gemeentefonds 2024'!$BS169</f>
        <v>0.58406156789359642</v>
      </c>
      <c r="P169" s="89">
        <f>'Verdeling Gemeentefonds 2024'!AK169/'Verdeling Gemeentefonds 2024'!$BS169</f>
        <v>0.20511400439905014</v>
      </c>
      <c r="Q169" s="92">
        <f>'Verdeling Gemeentefonds 2024'!AO169/'Verdeling Gemeentefonds 2024'!$BS169</f>
        <v>1.4936491979172755E-2</v>
      </c>
      <c r="R169" s="88">
        <f>'Verdeling Gemeentefonds 2024'!AR169/'Verdeling Gemeentefonds 2024'!$BS169</f>
        <v>2.4549615587797682E-2</v>
      </c>
      <c r="S169" s="88">
        <f>'Verdeling Gemeentefonds 2024'!AU169/'Verdeling Gemeentefonds 2024'!$BS169</f>
        <v>6.6979920082414116E-2</v>
      </c>
      <c r="T169" s="88">
        <f>'Verdeling Gemeentefonds 2024'!AX169/'Verdeling Gemeentefonds 2024'!$BS169</f>
        <v>4.076203832065281E-2</v>
      </c>
      <c r="U169" s="88">
        <f>'Verdeling Gemeentefonds 2024'!BA169/'Verdeling Gemeentefonds 2024'!$BS169</f>
        <v>8.4059301798202774E-3</v>
      </c>
      <c r="V169" s="86">
        <f>'Verdeling Gemeentefonds 2024'!BB169/'Verdeling Gemeentefonds 2024'!$BS169</f>
        <v>0.15563399614985765</v>
      </c>
      <c r="W169" s="79">
        <f>'Verdeling Gemeentefonds 2024'!BI169/'Verdeling Gemeentefonds 2024'!$BS169</f>
        <v>-2.6784142274684464E-4</v>
      </c>
      <c r="X169" s="87">
        <f>'Verdeling Gemeentefonds 2024'!BF169/'Verdeling Gemeentefonds 2024'!$BS169</f>
        <v>0</v>
      </c>
      <c r="Y169" s="79">
        <f>'Verdeling Gemeentefonds 2024'!BL169/'Verdeling Gemeentefonds 2024'!$BS169</f>
        <v>0</v>
      </c>
      <c r="Z169" s="87">
        <f>'Verdeling Gemeentefonds 2024'!BR169/'Verdeling Gemeentefonds 2024'!$BS169</f>
        <v>2.0793671276056495E-3</v>
      </c>
      <c r="AA169" s="96">
        <f t="shared" si="2"/>
        <v>0.99999998544020607</v>
      </c>
    </row>
    <row r="170" spans="1:27" x14ac:dyDescent="0.25">
      <c r="A170" s="95" t="s">
        <v>398</v>
      </c>
      <c r="B170" s="8" t="s">
        <v>99</v>
      </c>
      <c r="C170" s="79">
        <f>'Verdeling Gemeentefonds 2024'!D170/'Verdeling Gemeentefonds 2024'!$BS170</f>
        <v>0</v>
      </c>
      <c r="D170" s="82">
        <f>'Verdeling Gemeentefonds 2024'!E170/'Verdeling Gemeentefonds 2024'!$BS170</f>
        <v>0</v>
      </c>
      <c r="E170" s="82">
        <f>'Verdeling Gemeentefonds 2024'!F170/'Verdeling Gemeentefonds 2024'!$BS170</f>
        <v>0</v>
      </c>
      <c r="F170" s="82">
        <f>'Verdeling Gemeentefonds 2024'!G170/'Verdeling Gemeentefonds 2024'!$BS170</f>
        <v>0</v>
      </c>
      <c r="G170" s="82">
        <f>'Verdeling Gemeentefonds 2024'!H170/'Verdeling Gemeentefonds 2024'!$BS170</f>
        <v>0</v>
      </c>
      <c r="H170" s="82">
        <f>'Verdeling Gemeentefonds 2024'!I170/'Verdeling Gemeentefonds 2024'!$BS170</f>
        <v>0</v>
      </c>
      <c r="I170" s="86">
        <f>'Verdeling Gemeentefonds 2024'!J170/'Verdeling Gemeentefonds 2024'!$BS170</f>
        <v>0</v>
      </c>
      <c r="J170" s="80">
        <f>'Verdeling Gemeentefonds 2024'!N170/'Verdeling Gemeentefonds 2024'!$BS170</f>
        <v>8.3772143223610332E-2</v>
      </c>
      <c r="K170" s="82">
        <f>'Verdeling Gemeentefonds 2024'!S170/'Verdeling Gemeentefonds 2024'!$BS170</f>
        <v>1.476477941641514E-3</v>
      </c>
      <c r="L170" s="86">
        <f>'Verdeling Gemeentefonds 2024'!T170/'Verdeling Gemeentefonds 2024'!$BS170</f>
        <v>8.5248621165251837E-2</v>
      </c>
      <c r="M170" s="79">
        <f>'Verdeling Gemeentefonds 2024'!Z170/'Verdeling Gemeentefonds 2024'!$BS170</f>
        <v>0.38160606286974713</v>
      </c>
      <c r="N170" s="82">
        <f>'Verdeling Gemeentefonds 2024'!AE170/'Verdeling Gemeentefonds 2024'!$BS170</f>
        <v>0.22973825962284081</v>
      </c>
      <c r="O170" s="84">
        <f>'Verdeling Gemeentefonds 2024'!AF170/'Verdeling Gemeentefonds 2024'!$BS170</f>
        <v>0.61134432249258785</v>
      </c>
      <c r="P170" s="89">
        <f>'Verdeling Gemeentefonds 2024'!AK170/'Verdeling Gemeentefonds 2024'!$BS170</f>
        <v>5.4673715579293049E-2</v>
      </c>
      <c r="Q170" s="92">
        <f>'Verdeling Gemeentefonds 2024'!AO170/'Verdeling Gemeentefonds 2024'!$BS170</f>
        <v>1.5962640826939829E-2</v>
      </c>
      <c r="R170" s="88">
        <f>'Verdeling Gemeentefonds 2024'!AR170/'Verdeling Gemeentefonds 2024'!$BS170</f>
        <v>2.0549780189250109E-2</v>
      </c>
      <c r="S170" s="88">
        <f>'Verdeling Gemeentefonds 2024'!AU170/'Verdeling Gemeentefonds 2024'!$BS170</f>
        <v>5.8271593232878657E-2</v>
      </c>
      <c r="T170" s="88">
        <f>'Verdeling Gemeentefonds 2024'!AX170/'Verdeling Gemeentefonds 2024'!$BS170</f>
        <v>0.13534819074226154</v>
      </c>
      <c r="U170" s="88">
        <f>'Verdeling Gemeentefonds 2024'!BA170/'Verdeling Gemeentefonds 2024'!$BS170</f>
        <v>1.6687591661599242E-2</v>
      </c>
      <c r="V170" s="86">
        <f>'Verdeling Gemeentefonds 2024'!BB170/'Verdeling Gemeentefonds 2024'!$BS170</f>
        <v>0.24681979665292933</v>
      </c>
      <c r="W170" s="79">
        <f>'Verdeling Gemeentefonds 2024'!BI170/'Verdeling Gemeentefonds 2024'!$BS170</f>
        <v>-1.6620520967436408E-4</v>
      </c>
      <c r="X170" s="87">
        <f>'Verdeling Gemeentefonds 2024'!BF170/'Verdeling Gemeentefonds 2024'!$BS170</f>
        <v>0</v>
      </c>
      <c r="Y170" s="79">
        <f>'Verdeling Gemeentefonds 2024'!BL170/'Verdeling Gemeentefonds 2024'!$BS170</f>
        <v>0</v>
      </c>
      <c r="Z170" s="87">
        <f>'Verdeling Gemeentefonds 2024'!BR170/'Verdeling Gemeentefonds 2024'!$BS170</f>
        <v>2.0793663615704312E-3</v>
      </c>
      <c r="AA170" s="96">
        <f t="shared" si="2"/>
        <v>0.99999961704195817</v>
      </c>
    </row>
    <row r="171" spans="1:27" x14ac:dyDescent="0.25">
      <c r="A171" s="95" t="s">
        <v>315</v>
      </c>
      <c r="B171" s="8" t="s">
        <v>16</v>
      </c>
      <c r="C171" s="79">
        <f>'Verdeling Gemeentefonds 2024'!D171/'Verdeling Gemeentefonds 2024'!$BS171</f>
        <v>0</v>
      </c>
      <c r="D171" s="82">
        <f>'Verdeling Gemeentefonds 2024'!E171/'Verdeling Gemeentefonds 2024'!$BS171</f>
        <v>0</v>
      </c>
      <c r="E171" s="82">
        <f>'Verdeling Gemeentefonds 2024'!F171/'Verdeling Gemeentefonds 2024'!$BS171</f>
        <v>0</v>
      </c>
      <c r="F171" s="82">
        <f>'Verdeling Gemeentefonds 2024'!G171/'Verdeling Gemeentefonds 2024'!$BS171</f>
        <v>0</v>
      </c>
      <c r="G171" s="82">
        <f>'Verdeling Gemeentefonds 2024'!H171/'Verdeling Gemeentefonds 2024'!$BS171</f>
        <v>0</v>
      </c>
      <c r="H171" s="82">
        <f>'Verdeling Gemeentefonds 2024'!I171/'Verdeling Gemeentefonds 2024'!$BS171</f>
        <v>0</v>
      </c>
      <c r="I171" s="86">
        <f>'Verdeling Gemeentefonds 2024'!J171/'Verdeling Gemeentefonds 2024'!$BS171</f>
        <v>0</v>
      </c>
      <c r="J171" s="80">
        <f>'Verdeling Gemeentefonds 2024'!N171/'Verdeling Gemeentefonds 2024'!$BS171</f>
        <v>4.401046933297531E-2</v>
      </c>
      <c r="K171" s="82">
        <f>'Verdeling Gemeentefonds 2024'!S171/'Verdeling Gemeentefonds 2024'!$BS171</f>
        <v>5.9667794338799018E-3</v>
      </c>
      <c r="L171" s="86">
        <f>'Verdeling Gemeentefonds 2024'!T171/'Verdeling Gemeentefonds 2024'!$BS171</f>
        <v>4.9977248766855213E-2</v>
      </c>
      <c r="M171" s="79">
        <f>'Verdeling Gemeentefonds 2024'!Z171/'Verdeling Gemeentefonds 2024'!$BS171</f>
        <v>0.32961928617651048</v>
      </c>
      <c r="N171" s="82">
        <f>'Verdeling Gemeentefonds 2024'!AE171/'Verdeling Gemeentefonds 2024'!$BS171</f>
        <v>0.32386624289685528</v>
      </c>
      <c r="O171" s="84">
        <f>'Verdeling Gemeentefonds 2024'!AF171/'Verdeling Gemeentefonds 2024'!$BS171</f>
        <v>0.65348552907336588</v>
      </c>
      <c r="P171" s="89">
        <f>'Verdeling Gemeentefonds 2024'!AK171/'Verdeling Gemeentefonds 2024'!$BS171</f>
        <v>3.2617315827125647E-2</v>
      </c>
      <c r="Q171" s="92">
        <f>'Verdeling Gemeentefonds 2024'!AO171/'Verdeling Gemeentefonds 2024'!$BS171</f>
        <v>1.5827024261784242E-2</v>
      </c>
      <c r="R171" s="88">
        <f>'Verdeling Gemeentefonds 2024'!AR171/'Verdeling Gemeentefonds 2024'!$BS171</f>
        <v>6.9758878186032894E-2</v>
      </c>
      <c r="S171" s="88">
        <f>'Verdeling Gemeentefonds 2024'!AU171/'Verdeling Gemeentefonds 2024'!$BS171</f>
        <v>5.940390198367388E-2</v>
      </c>
      <c r="T171" s="88">
        <f>'Verdeling Gemeentefonds 2024'!AX171/'Verdeling Gemeentefonds 2024'!$BS171</f>
        <v>3.426998432970231E-2</v>
      </c>
      <c r="U171" s="88">
        <f>'Verdeling Gemeentefonds 2024'!BA171/'Verdeling Gemeentefonds 2024'!$BS171</f>
        <v>8.2793495753548482E-2</v>
      </c>
      <c r="V171" s="86">
        <f>'Verdeling Gemeentefonds 2024'!BB171/'Verdeling Gemeentefonds 2024'!$BS171</f>
        <v>0.2620532845147418</v>
      </c>
      <c r="W171" s="79">
        <f>'Verdeling Gemeentefonds 2024'!BI171/'Verdeling Gemeentefonds 2024'!$BS171</f>
        <v>-2.1256141996314212E-4</v>
      </c>
      <c r="X171" s="87">
        <f>'Verdeling Gemeentefonds 2024'!BF171/'Verdeling Gemeentefonds 2024'!$BS171</f>
        <v>0</v>
      </c>
      <c r="Y171" s="79">
        <f>'Verdeling Gemeentefonds 2024'!BL171/'Verdeling Gemeentefonds 2024'!$BS171</f>
        <v>0</v>
      </c>
      <c r="Z171" s="87">
        <f>'Verdeling Gemeentefonds 2024'!BR171/'Verdeling Gemeentefonds 2024'!$BS171</f>
        <v>2.0793675411149111E-3</v>
      </c>
      <c r="AA171" s="96">
        <f t="shared" si="2"/>
        <v>1.0000001843032402</v>
      </c>
    </row>
    <row r="172" spans="1:27" x14ac:dyDescent="0.25">
      <c r="A172" s="95" t="s">
        <v>430</v>
      </c>
      <c r="B172" s="8" t="s">
        <v>131</v>
      </c>
      <c r="C172" s="79">
        <f>'Verdeling Gemeentefonds 2024'!D172/'Verdeling Gemeentefonds 2024'!$BS172</f>
        <v>0</v>
      </c>
      <c r="D172" s="82">
        <f>'Verdeling Gemeentefonds 2024'!E172/'Verdeling Gemeentefonds 2024'!$BS172</f>
        <v>0</v>
      </c>
      <c r="E172" s="82">
        <f>'Verdeling Gemeentefonds 2024'!F172/'Verdeling Gemeentefonds 2024'!$BS172</f>
        <v>0</v>
      </c>
      <c r="F172" s="82">
        <f>'Verdeling Gemeentefonds 2024'!G172/'Verdeling Gemeentefonds 2024'!$BS172</f>
        <v>0</v>
      </c>
      <c r="G172" s="82">
        <f>'Verdeling Gemeentefonds 2024'!H172/'Verdeling Gemeentefonds 2024'!$BS172</f>
        <v>0</v>
      </c>
      <c r="H172" s="82">
        <f>'Verdeling Gemeentefonds 2024'!I172/'Verdeling Gemeentefonds 2024'!$BS172</f>
        <v>0</v>
      </c>
      <c r="I172" s="86">
        <f>'Verdeling Gemeentefonds 2024'!J172/'Verdeling Gemeentefonds 2024'!$BS172</f>
        <v>0</v>
      </c>
      <c r="J172" s="80">
        <f>'Verdeling Gemeentefonds 2024'!N172/'Verdeling Gemeentefonds 2024'!$BS172</f>
        <v>3.1728655325342969E-2</v>
      </c>
      <c r="K172" s="82">
        <f>'Verdeling Gemeentefonds 2024'!S172/'Verdeling Gemeentefonds 2024'!$BS172</f>
        <v>0</v>
      </c>
      <c r="L172" s="86">
        <f>'Verdeling Gemeentefonds 2024'!T172/'Verdeling Gemeentefonds 2024'!$BS172</f>
        <v>3.1728655325342969E-2</v>
      </c>
      <c r="M172" s="79">
        <f>'Verdeling Gemeentefonds 2024'!Z172/'Verdeling Gemeentefonds 2024'!$BS172</f>
        <v>0.2950255511426837</v>
      </c>
      <c r="N172" s="82">
        <f>'Verdeling Gemeentefonds 2024'!AE172/'Verdeling Gemeentefonds 2024'!$BS172</f>
        <v>0.2426708180036263</v>
      </c>
      <c r="O172" s="84">
        <f>'Verdeling Gemeentefonds 2024'!AF172/'Verdeling Gemeentefonds 2024'!$BS172</f>
        <v>0.53769636914631003</v>
      </c>
      <c r="P172" s="89">
        <f>'Verdeling Gemeentefonds 2024'!AK172/'Verdeling Gemeentefonds 2024'!$BS172</f>
        <v>0.32235452999799041</v>
      </c>
      <c r="Q172" s="92">
        <f>'Verdeling Gemeentefonds 2024'!AO172/'Verdeling Gemeentefonds 2024'!$BS172</f>
        <v>1.2089349343899818E-2</v>
      </c>
      <c r="R172" s="88">
        <f>'Verdeling Gemeentefonds 2024'!AR172/'Verdeling Gemeentefonds 2024'!$BS172</f>
        <v>1.0199880902322144E-2</v>
      </c>
      <c r="S172" s="88">
        <f>'Verdeling Gemeentefonds 2024'!AU172/'Verdeling Gemeentefonds 2024'!$BS172</f>
        <v>5.0382171105688753E-2</v>
      </c>
      <c r="T172" s="88">
        <f>'Verdeling Gemeentefonds 2024'!AX172/'Verdeling Gemeentefonds 2024'!$BS172</f>
        <v>3.3747345723662732E-2</v>
      </c>
      <c r="U172" s="88">
        <f>'Verdeling Gemeentefonds 2024'!BA172/'Verdeling Gemeentefonds 2024'!$BS172</f>
        <v>0</v>
      </c>
      <c r="V172" s="86">
        <f>'Verdeling Gemeentefonds 2024'!BB172/'Verdeling Gemeentefonds 2024'!$BS172</f>
        <v>0.10641874707557344</v>
      </c>
      <c r="W172" s="79">
        <f>'Verdeling Gemeentefonds 2024'!BI172/'Verdeling Gemeentefonds 2024'!$BS172</f>
        <v>-2.777543400728546E-4</v>
      </c>
      <c r="X172" s="87">
        <f>'Verdeling Gemeentefonds 2024'!BF172/'Verdeling Gemeentefonds 2024'!$BS172</f>
        <v>0</v>
      </c>
      <c r="Y172" s="79">
        <f>'Verdeling Gemeentefonds 2024'!BL172/'Verdeling Gemeentefonds 2024'!$BS172</f>
        <v>0</v>
      </c>
      <c r="Z172" s="87">
        <f>'Verdeling Gemeentefonds 2024'!BR172/'Verdeling Gemeentefonds 2024'!$BS172</f>
        <v>2.0793669794390468E-3</v>
      </c>
      <c r="AA172" s="96">
        <f t="shared" si="2"/>
        <v>0.99999991418458301</v>
      </c>
    </row>
    <row r="173" spans="1:27" x14ac:dyDescent="0.25">
      <c r="A173" s="95" t="s">
        <v>529</v>
      </c>
      <c r="B173" s="8" t="s">
        <v>232</v>
      </c>
      <c r="C173" s="79">
        <f>'Verdeling Gemeentefonds 2024'!D173/'Verdeling Gemeentefonds 2024'!$BS173</f>
        <v>0</v>
      </c>
      <c r="D173" s="82">
        <f>'Verdeling Gemeentefonds 2024'!E173/'Verdeling Gemeentefonds 2024'!$BS173</f>
        <v>0</v>
      </c>
      <c r="E173" s="82">
        <f>'Verdeling Gemeentefonds 2024'!F173/'Verdeling Gemeentefonds 2024'!$BS173</f>
        <v>0</v>
      </c>
      <c r="F173" s="82">
        <f>'Verdeling Gemeentefonds 2024'!G173/'Verdeling Gemeentefonds 2024'!$BS173</f>
        <v>0</v>
      </c>
      <c r="G173" s="82">
        <f>'Verdeling Gemeentefonds 2024'!H173/'Verdeling Gemeentefonds 2024'!$BS173</f>
        <v>0</v>
      </c>
      <c r="H173" s="82">
        <f>'Verdeling Gemeentefonds 2024'!I173/'Verdeling Gemeentefonds 2024'!$BS173</f>
        <v>0</v>
      </c>
      <c r="I173" s="86">
        <f>'Verdeling Gemeentefonds 2024'!J173/'Verdeling Gemeentefonds 2024'!$BS173</f>
        <v>0</v>
      </c>
      <c r="J173" s="80">
        <f>'Verdeling Gemeentefonds 2024'!N173/'Verdeling Gemeentefonds 2024'!$BS173</f>
        <v>6.9233516148522231E-2</v>
      </c>
      <c r="K173" s="82">
        <f>'Verdeling Gemeentefonds 2024'!S173/'Verdeling Gemeentefonds 2024'!$BS173</f>
        <v>2.8135008493562961E-2</v>
      </c>
      <c r="L173" s="86">
        <f>'Verdeling Gemeentefonds 2024'!T173/'Verdeling Gemeentefonds 2024'!$BS173</f>
        <v>9.7368524642085189E-2</v>
      </c>
      <c r="M173" s="79">
        <f>'Verdeling Gemeentefonds 2024'!Z173/'Verdeling Gemeentefonds 2024'!$BS173</f>
        <v>0.32818925789719416</v>
      </c>
      <c r="N173" s="82">
        <f>'Verdeling Gemeentefonds 2024'!AE173/'Verdeling Gemeentefonds 2024'!$BS173</f>
        <v>0.24571478845504471</v>
      </c>
      <c r="O173" s="84">
        <f>'Verdeling Gemeentefonds 2024'!AF173/'Verdeling Gemeentefonds 2024'!$BS173</f>
        <v>0.57390404635223891</v>
      </c>
      <c r="P173" s="89">
        <f>'Verdeling Gemeentefonds 2024'!AK173/'Verdeling Gemeentefonds 2024'!$BS173</f>
        <v>0.17831069822550022</v>
      </c>
      <c r="Q173" s="92">
        <f>'Verdeling Gemeentefonds 2024'!AO173/'Verdeling Gemeentefonds 2024'!$BS173</f>
        <v>1.4169875360116574E-2</v>
      </c>
      <c r="R173" s="88">
        <f>'Verdeling Gemeentefonds 2024'!AR173/'Verdeling Gemeentefonds 2024'!$BS173</f>
        <v>3.1002893862249616E-2</v>
      </c>
      <c r="S173" s="88">
        <f>'Verdeling Gemeentefonds 2024'!AU173/'Verdeling Gemeentefonds 2024'!$BS173</f>
        <v>5.5133899839792264E-2</v>
      </c>
      <c r="T173" s="88">
        <f>'Verdeling Gemeentefonds 2024'!AX173/'Verdeling Gemeentefonds 2024'!$BS173</f>
        <v>4.4093076857475606E-2</v>
      </c>
      <c r="U173" s="88">
        <f>'Verdeling Gemeentefonds 2024'!BA173/'Verdeling Gemeentefonds 2024'!$BS173</f>
        <v>4.1872956651087317E-3</v>
      </c>
      <c r="V173" s="86">
        <f>'Verdeling Gemeentefonds 2024'!BB173/'Verdeling Gemeentefonds 2024'!$BS173</f>
        <v>0.14858704158474279</v>
      </c>
      <c r="W173" s="79">
        <f>'Verdeling Gemeentefonds 2024'!BI173/'Verdeling Gemeentefonds 2024'!$BS173</f>
        <v>-2.4959714285883175E-4</v>
      </c>
      <c r="X173" s="87">
        <f>'Verdeling Gemeentefonds 2024'!BF173/'Verdeling Gemeentefonds 2024'!$BS173</f>
        <v>0</v>
      </c>
      <c r="Y173" s="79">
        <f>'Verdeling Gemeentefonds 2024'!BL173/'Verdeling Gemeentefonds 2024'!$BS173</f>
        <v>0</v>
      </c>
      <c r="Z173" s="87">
        <f>'Verdeling Gemeentefonds 2024'!BR173/'Verdeling Gemeentefonds 2024'!$BS173</f>
        <v>2.0793673262845787E-3</v>
      </c>
      <c r="AA173" s="96">
        <f t="shared" si="2"/>
        <v>1.000000080987993</v>
      </c>
    </row>
    <row r="174" spans="1:27" x14ac:dyDescent="0.25">
      <c r="A174" s="95" t="s">
        <v>549</v>
      </c>
      <c r="B174" s="8" t="s">
        <v>252</v>
      </c>
      <c r="C174" s="79">
        <f>'Verdeling Gemeentefonds 2024'!D174/'Verdeling Gemeentefonds 2024'!$BS174</f>
        <v>0</v>
      </c>
      <c r="D174" s="82">
        <f>'Verdeling Gemeentefonds 2024'!E174/'Verdeling Gemeentefonds 2024'!$BS174</f>
        <v>0</v>
      </c>
      <c r="E174" s="82">
        <f>'Verdeling Gemeentefonds 2024'!F174/'Verdeling Gemeentefonds 2024'!$BS174</f>
        <v>0</v>
      </c>
      <c r="F174" s="82">
        <f>'Verdeling Gemeentefonds 2024'!G174/'Verdeling Gemeentefonds 2024'!$BS174</f>
        <v>0</v>
      </c>
      <c r="G174" s="82">
        <f>'Verdeling Gemeentefonds 2024'!H174/'Verdeling Gemeentefonds 2024'!$BS174</f>
        <v>0.23046951820413597</v>
      </c>
      <c r="H174" s="82">
        <f>'Verdeling Gemeentefonds 2024'!I174/'Verdeling Gemeentefonds 2024'!$BS174</f>
        <v>0</v>
      </c>
      <c r="I174" s="86">
        <f>'Verdeling Gemeentefonds 2024'!J174/'Verdeling Gemeentefonds 2024'!$BS174</f>
        <v>0.23046951820413597</v>
      </c>
      <c r="J174" s="80">
        <f>'Verdeling Gemeentefonds 2024'!N174/'Verdeling Gemeentefonds 2024'!$BS174</f>
        <v>5.1972576927280752E-2</v>
      </c>
      <c r="K174" s="82">
        <f>'Verdeling Gemeentefonds 2024'!S174/'Verdeling Gemeentefonds 2024'!$BS174</f>
        <v>6.021385216169596E-2</v>
      </c>
      <c r="L174" s="86">
        <f>'Verdeling Gemeentefonds 2024'!T174/'Verdeling Gemeentefonds 2024'!$BS174</f>
        <v>0.11218642908897672</v>
      </c>
      <c r="M174" s="79">
        <f>'Verdeling Gemeentefonds 2024'!Z174/'Verdeling Gemeentefonds 2024'!$BS174</f>
        <v>0.24322425154385863</v>
      </c>
      <c r="N174" s="82">
        <f>'Verdeling Gemeentefonds 2024'!AE174/'Verdeling Gemeentefonds 2024'!$BS174</f>
        <v>0.15540388905116684</v>
      </c>
      <c r="O174" s="84">
        <f>'Verdeling Gemeentefonds 2024'!AF174/'Verdeling Gemeentefonds 2024'!$BS174</f>
        <v>0.39862814059502544</v>
      </c>
      <c r="P174" s="89">
        <f>'Verdeling Gemeentefonds 2024'!AK174/'Verdeling Gemeentefonds 2024'!$BS174</f>
        <v>5.4731639751424657E-2</v>
      </c>
      <c r="Q174" s="92">
        <f>'Verdeling Gemeentefonds 2024'!AO174/'Verdeling Gemeentefonds 2024'!$BS174</f>
        <v>1.338981024542508E-2</v>
      </c>
      <c r="R174" s="88">
        <f>'Verdeling Gemeentefonds 2024'!AR174/'Verdeling Gemeentefonds 2024'!$BS174</f>
        <v>3.9811049308150229E-2</v>
      </c>
      <c r="S174" s="88">
        <f>'Verdeling Gemeentefonds 2024'!AU174/'Verdeling Gemeentefonds 2024'!$BS174</f>
        <v>5.8983150652238296E-2</v>
      </c>
      <c r="T174" s="88">
        <f>'Verdeling Gemeentefonds 2024'!AX174/'Verdeling Gemeentefonds 2024'!$BS174</f>
        <v>4.5586031219409774E-2</v>
      </c>
      <c r="U174" s="88">
        <f>'Verdeling Gemeentefonds 2024'!BA174/'Verdeling Gemeentefonds 2024'!$BS174</f>
        <v>4.4418917588981595E-2</v>
      </c>
      <c r="V174" s="86">
        <f>'Verdeling Gemeentefonds 2024'!BB174/'Verdeling Gemeentefonds 2024'!$BS174</f>
        <v>0.202188959014205</v>
      </c>
      <c r="W174" s="79">
        <f>'Verdeling Gemeentefonds 2024'!BI174/'Verdeling Gemeentefonds 2024'!$BS174</f>
        <v>-2.8402664360901227E-4</v>
      </c>
      <c r="X174" s="87">
        <f>'Verdeling Gemeentefonds 2024'!BF174/'Verdeling Gemeentefonds 2024'!$BS174</f>
        <v>0</v>
      </c>
      <c r="Y174" s="79">
        <f>'Verdeling Gemeentefonds 2024'!BL174/'Verdeling Gemeentefonds 2024'!$BS174</f>
        <v>0</v>
      </c>
      <c r="Z174" s="87">
        <f>'Verdeling Gemeentefonds 2024'!BR174/'Verdeling Gemeentefonds 2024'!$BS174</f>
        <v>2.0793672144908486E-3</v>
      </c>
      <c r="AA174" s="96">
        <f t="shared" si="2"/>
        <v>1.0000000272246496</v>
      </c>
    </row>
    <row r="175" spans="1:27" x14ac:dyDescent="0.25">
      <c r="A175" s="95" t="s">
        <v>574</v>
      </c>
      <c r="B175" s="8" t="s">
        <v>277</v>
      </c>
      <c r="C175" s="79">
        <f>'Verdeling Gemeentefonds 2024'!D175/'Verdeling Gemeentefonds 2024'!$BS175</f>
        <v>0</v>
      </c>
      <c r="D175" s="82">
        <f>'Verdeling Gemeentefonds 2024'!E175/'Verdeling Gemeentefonds 2024'!$BS175</f>
        <v>0</v>
      </c>
      <c r="E175" s="82">
        <f>'Verdeling Gemeentefonds 2024'!F175/'Verdeling Gemeentefonds 2024'!$BS175</f>
        <v>0</v>
      </c>
      <c r="F175" s="82">
        <f>'Verdeling Gemeentefonds 2024'!G175/'Verdeling Gemeentefonds 2024'!$BS175</f>
        <v>0</v>
      </c>
      <c r="G175" s="82">
        <f>'Verdeling Gemeentefonds 2024'!H175/'Verdeling Gemeentefonds 2024'!$BS175</f>
        <v>0</v>
      </c>
      <c r="H175" s="82">
        <f>'Verdeling Gemeentefonds 2024'!I175/'Verdeling Gemeentefonds 2024'!$BS175</f>
        <v>0</v>
      </c>
      <c r="I175" s="86">
        <f>'Verdeling Gemeentefonds 2024'!J175/'Verdeling Gemeentefonds 2024'!$BS175</f>
        <v>0</v>
      </c>
      <c r="J175" s="80">
        <f>'Verdeling Gemeentefonds 2024'!N175/'Verdeling Gemeentefonds 2024'!$BS175</f>
        <v>6.2479682969132332E-2</v>
      </c>
      <c r="K175" s="82">
        <f>'Verdeling Gemeentefonds 2024'!S175/'Verdeling Gemeentefonds 2024'!$BS175</f>
        <v>4.6236280433191397E-2</v>
      </c>
      <c r="L175" s="86">
        <f>'Verdeling Gemeentefonds 2024'!T175/'Verdeling Gemeentefonds 2024'!$BS175</f>
        <v>0.10871596340232371</v>
      </c>
      <c r="M175" s="79">
        <f>'Verdeling Gemeentefonds 2024'!Z175/'Verdeling Gemeentefonds 2024'!$BS175</f>
        <v>0.38407325793415326</v>
      </c>
      <c r="N175" s="82">
        <f>'Verdeling Gemeentefonds 2024'!AE175/'Verdeling Gemeentefonds 2024'!$BS175</f>
        <v>0.16641236706667964</v>
      </c>
      <c r="O175" s="84">
        <f>'Verdeling Gemeentefonds 2024'!AF175/'Verdeling Gemeentefonds 2024'!$BS175</f>
        <v>0.55048562500083287</v>
      </c>
      <c r="P175" s="89">
        <f>'Verdeling Gemeentefonds 2024'!AK175/'Verdeling Gemeentefonds 2024'!$BS175</f>
        <v>0.13626779280662762</v>
      </c>
      <c r="Q175" s="92">
        <f>'Verdeling Gemeentefonds 2024'!AO175/'Verdeling Gemeentefonds 2024'!$BS175</f>
        <v>1.4225071097935433E-2</v>
      </c>
      <c r="R175" s="88">
        <f>'Verdeling Gemeentefonds 2024'!AR175/'Verdeling Gemeentefonds 2024'!$BS175</f>
        <v>5.175885946619712E-2</v>
      </c>
      <c r="S175" s="88">
        <f>'Verdeling Gemeentefonds 2024'!AU175/'Verdeling Gemeentefonds 2024'!$BS175</f>
        <v>6.1709844957714532E-2</v>
      </c>
      <c r="T175" s="88">
        <f>'Verdeling Gemeentefonds 2024'!AX175/'Verdeling Gemeentefonds 2024'!$BS175</f>
        <v>3.8040743428154805E-2</v>
      </c>
      <c r="U175" s="88">
        <f>'Verdeling Gemeentefonds 2024'!BA175/'Verdeling Gemeentefonds 2024'!$BS175</f>
        <v>3.6965001176964857E-2</v>
      </c>
      <c r="V175" s="86">
        <f>'Verdeling Gemeentefonds 2024'!BB175/'Verdeling Gemeentefonds 2024'!$BS175</f>
        <v>0.20269952012696676</v>
      </c>
      <c r="W175" s="79">
        <f>'Verdeling Gemeentefonds 2024'!BI175/'Verdeling Gemeentefonds 2024'!$BS175</f>
        <v>-2.4825549437698424E-4</v>
      </c>
      <c r="X175" s="87">
        <f>'Verdeling Gemeentefonds 2024'!BF175/'Verdeling Gemeentefonds 2024'!$BS175</f>
        <v>0</v>
      </c>
      <c r="Y175" s="79">
        <f>'Verdeling Gemeentefonds 2024'!BL175/'Verdeling Gemeentefonds 2024'!$BS175</f>
        <v>0</v>
      </c>
      <c r="Z175" s="87">
        <f>'Verdeling Gemeentefonds 2024'!BR175/'Verdeling Gemeentefonds 2024'!$BS175</f>
        <v>2.0793671849694364E-3</v>
      </c>
      <c r="AA175" s="96">
        <f t="shared" si="2"/>
        <v>1.0000000130273434</v>
      </c>
    </row>
    <row r="176" spans="1:27" x14ac:dyDescent="0.25">
      <c r="A176" s="95" t="s">
        <v>382</v>
      </c>
      <c r="B176" s="8" t="s">
        <v>83</v>
      </c>
      <c r="C176" s="79">
        <f>'Verdeling Gemeentefonds 2024'!D176/'Verdeling Gemeentefonds 2024'!$BS176</f>
        <v>0</v>
      </c>
      <c r="D176" s="82">
        <f>'Verdeling Gemeentefonds 2024'!E176/'Verdeling Gemeentefonds 2024'!$BS176</f>
        <v>0</v>
      </c>
      <c r="E176" s="82">
        <f>'Verdeling Gemeentefonds 2024'!F176/'Verdeling Gemeentefonds 2024'!$BS176</f>
        <v>0</v>
      </c>
      <c r="F176" s="82">
        <f>'Verdeling Gemeentefonds 2024'!G176/'Verdeling Gemeentefonds 2024'!$BS176</f>
        <v>0</v>
      </c>
      <c r="G176" s="82">
        <f>'Verdeling Gemeentefonds 2024'!H176/'Verdeling Gemeentefonds 2024'!$BS176</f>
        <v>0</v>
      </c>
      <c r="H176" s="82">
        <f>'Verdeling Gemeentefonds 2024'!I176/'Verdeling Gemeentefonds 2024'!$BS176</f>
        <v>0</v>
      </c>
      <c r="I176" s="86">
        <f>'Verdeling Gemeentefonds 2024'!J176/'Verdeling Gemeentefonds 2024'!$BS176</f>
        <v>0</v>
      </c>
      <c r="J176" s="80">
        <f>'Verdeling Gemeentefonds 2024'!N176/'Verdeling Gemeentefonds 2024'!$BS176</f>
        <v>8.1936797304270878E-2</v>
      </c>
      <c r="K176" s="82">
        <f>'Verdeling Gemeentefonds 2024'!S176/'Verdeling Gemeentefonds 2024'!$BS176</f>
        <v>6.5801733159345982E-2</v>
      </c>
      <c r="L176" s="86">
        <f>'Verdeling Gemeentefonds 2024'!T176/'Verdeling Gemeentefonds 2024'!$BS176</f>
        <v>0.14773853046361687</v>
      </c>
      <c r="M176" s="79">
        <f>'Verdeling Gemeentefonds 2024'!Z176/'Verdeling Gemeentefonds 2024'!$BS176</f>
        <v>0.33328492170063795</v>
      </c>
      <c r="N176" s="82">
        <f>'Verdeling Gemeentefonds 2024'!AE176/'Verdeling Gemeentefonds 2024'!$BS176</f>
        <v>0.23989982705482257</v>
      </c>
      <c r="O176" s="84">
        <f>'Verdeling Gemeentefonds 2024'!AF176/'Verdeling Gemeentefonds 2024'!$BS176</f>
        <v>0.57318474875546055</v>
      </c>
      <c r="P176" s="89">
        <f>'Verdeling Gemeentefonds 2024'!AK176/'Verdeling Gemeentefonds 2024'!$BS176</f>
        <v>0.12538916069165643</v>
      </c>
      <c r="Q176" s="92">
        <f>'Verdeling Gemeentefonds 2024'!AO176/'Verdeling Gemeentefonds 2024'!$BS176</f>
        <v>1.4186698386115327E-2</v>
      </c>
      <c r="R176" s="88">
        <f>'Verdeling Gemeentefonds 2024'!AR176/'Verdeling Gemeentefonds 2024'!$BS176</f>
        <v>9.719953955482025E-3</v>
      </c>
      <c r="S176" s="88">
        <f>'Verdeling Gemeentefonds 2024'!AU176/'Verdeling Gemeentefonds 2024'!$BS176</f>
        <v>4.56999099701349E-2</v>
      </c>
      <c r="T176" s="88">
        <f>'Verdeling Gemeentefonds 2024'!AX176/'Verdeling Gemeentefonds 2024'!$BS176</f>
        <v>6.0632128243868294E-2</v>
      </c>
      <c r="U176" s="88">
        <f>'Verdeling Gemeentefonds 2024'!BA176/'Verdeling Gemeentefonds 2024'!$BS176</f>
        <v>2.1615104360168901E-2</v>
      </c>
      <c r="V176" s="86">
        <f>'Verdeling Gemeentefonds 2024'!BB176/'Verdeling Gemeentefonds 2024'!$BS176</f>
        <v>0.15185379491576945</v>
      </c>
      <c r="W176" s="79">
        <f>'Verdeling Gemeentefonds 2024'!BI176/'Verdeling Gemeentefonds 2024'!$BS176</f>
        <v>-2.4560402692914047E-4</v>
      </c>
      <c r="X176" s="87">
        <f>'Verdeling Gemeentefonds 2024'!BF176/'Verdeling Gemeentefonds 2024'!$BS176</f>
        <v>0</v>
      </c>
      <c r="Y176" s="79">
        <f>'Verdeling Gemeentefonds 2024'!BL176/'Verdeling Gemeentefonds 2024'!$BS176</f>
        <v>0</v>
      </c>
      <c r="Z176" s="87">
        <f>'Verdeling Gemeentefonds 2024'!BR176/'Verdeling Gemeentefonds 2024'!$BS176</f>
        <v>2.0793671536247552E-3</v>
      </c>
      <c r="AA176" s="96">
        <f t="shared" si="2"/>
        <v>0.99999999795319883</v>
      </c>
    </row>
    <row r="177" spans="1:27" x14ac:dyDescent="0.25">
      <c r="A177" s="95" t="s">
        <v>448</v>
      </c>
      <c r="B177" s="8" t="s">
        <v>149</v>
      </c>
      <c r="C177" s="79">
        <f>'Verdeling Gemeentefonds 2024'!D177/'Verdeling Gemeentefonds 2024'!$BS177</f>
        <v>0</v>
      </c>
      <c r="D177" s="82">
        <f>'Verdeling Gemeentefonds 2024'!E177/'Verdeling Gemeentefonds 2024'!$BS177</f>
        <v>0</v>
      </c>
      <c r="E177" s="82">
        <f>'Verdeling Gemeentefonds 2024'!F177/'Verdeling Gemeentefonds 2024'!$BS177</f>
        <v>0</v>
      </c>
      <c r="F177" s="82">
        <f>'Verdeling Gemeentefonds 2024'!G177/'Verdeling Gemeentefonds 2024'!$BS177</f>
        <v>0</v>
      </c>
      <c r="G177" s="82">
        <f>'Verdeling Gemeentefonds 2024'!H177/'Verdeling Gemeentefonds 2024'!$BS177</f>
        <v>0</v>
      </c>
      <c r="H177" s="82">
        <f>'Verdeling Gemeentefonds 2024'!I177/'Verdeling Gemeentefonds 2024'!$BS177</f>
        <v>0</v>
      </c>
      <c r="I177" s="86">
        <f>'Verdeling Gemeentefonds 2024'!J177/'Verdeling Gemeentefonds 2024'!$BS177</f>
        <v>0</v>
      </c>
      <c r="J177" s="80">
        <f>'Verdeling Gemeentefonds 2024'!N177/'Verdeling Gemeentefonds 2024'!$BS177</f>
        <v>2.9314467452449328E-2</v>
      </c>
      <c r="K177" s="82">
        <f>'Verdeling Gemeentefonds 2024'!S177/'Verdeling Gemeentefonds 2024'!$BS177</f>
        <v>2.8350944026178048E-3</v>
      </c>
      <c r="L177" s="86">
        <f>'Verdeling Gemeentefonds 2024'!T177/'Verdeling Gemeentefonds 2024'!$BS177</f>
        <v>3.2149561855067135E-2</v>
      </c>
      <c r="M177" s="79">
        <f>'Verdeling Gemeentefonds 2024'!Z177/'Verdeling Gemeentefonds 2024'!$BS177</f>
        <v>0.20227090633571876</v>
      </c>
      <c r="N177" s="82">
        <f>'Verdeling Gemeentefonds 2024'!AE177/'Verdeling Gemeentefonds 2024'!$BS177</f>
        <v>9.675519584789935E-2</v>
      </c>
      <c r="O177" s="84">
        <f>'Verdeling Gemeentefonds 2024'!AF177/'Verdeling Gemeentefonds 2024'!$BS177</f>
        <v>0.29902610218361808</v>
      </c>
      <c r="P177" s="89">
        <f>'Verdeling Gemeentefonds 2024'!AK177/'Verdeling Gemeentefonds 2024'!$BS177</f>
        <v>0.62767928879827628</v>
      </c>
      <c r="Q177" s="92">
        <f>'Verdeling Gemeentefonds 2024'!AO177/'Verdeling Gemeentefonds 2024'!$BS177</f>
        <v>9.5062458945738559E-3</v>
      </c>
      <c r="R177" s="88">
        <f>'Verdeling Gemeentefonds 2024'!AR177/'Verdeling Gemeentefonds 2024'!$BS177</f>
        <v>4.4391545440493367E-3</v>
      </c>
      <c r="S177" s="88">
        <f>'Verdeling Gemeentefonds 2024'!AU177/'Verdeling Gemeentefonds 2024'!$BS177</f>
        <v>1.2046393197437116E-2</v>
      </c>
      <c r="T177" s="88">
        <f>'Verdeling Gemeentefonds 2024'!AX177/'Verdeling Gemeentefonds 2024'!$BS177</f>
        <v>1.0650390259123654E-2</v>
      </c>
      <c r="U177" s="88">
        <f>'Verdeling Gemeentefonds 2024'!BA177/'Verdeling Gemeentefonds 2024'!$BS177</f>
        <v>2.7729586650866093E-3</v>
      </c>
      <c r="V177" s="86">
        <f>'Verdeling Gemeentefonds 2024'!BB177/'Verdeling Gemeentefonds 2024'!$BS177</f>
        <v>3.9415142560270566E-2</v>
      </c>
      <c r="W177" s="79">
        <f>'Verdeling Gemeentefonds 2024'!BI177/'Verdeling Gemeentefonds 2024'!$BS177</f>
        <v>-3.497361632526388E-4</v>
      </c>
      <c r="X177" s="87">
        <f>'Verdeling Gemeentefonds 2024'!BF177/'Verdeling Gemeentefonds 2024'!$BS177</f>
        <v>0</v>
      </c>
      <c r="Y177" s="79">
        <f>'Verdeling Gemeentefonds 2024'!BL177/'Verdeling Gemeentefonds 2024'!$BS177</f>
        <v>0</v>
      </c>
      <c r="Z177" s="87">
        <f>'Verdeling Gemeentefonds 2024'!BR177/'Verdeling Gemeentefonds 2024'!$BS177</f>
        <v>2.0793665877635436E-3</v>
      </c>
      <c r="AA177" s="96">
        <f t="shared" si="2"/>
        <v>0.9999997258217429</v>
      </c>
    </row>
    <row r="178" spans="1:27" x14ac:dyDescent="0.25">
      <c r="A178" s="95" t="s">
        <v>423</v>
      </c>
      <c r="B178" s="8" t="s">
        <v>124</v>
      </c>
      <c r="C178" s="79">
        <f>'Verdeling Gemeentefonds 2024'!D178/'Verdeling Gemeentefonds 2024'!$BS178</f>
        <v>0</v>
      </c>
      <c r="D178" s="82">
        <f>'Verdeling Gemeentefonds 2024'!E178/'Verdeling Gemeentefonds 2024'!$BS178</f>
        <v>0</v>
      </c>
      <c r="E178" s="82">
        <f>'Verdeling Gemeentefonds 2024'!F178/'Verdeling Gemeentefonds 2024'!$BS178</f>
        <v>0</v>
      </c>
      <c r="F178" s="82">
        <f>'Verdeling Gemeentefonds 2024'!G178/'Verdeling Gemeentefonds 2024'!$BS178</f>
        <v>0</v>
      </c>
      <c r="G178" s="82">
        <f>'Verdeling Gemeentefonds 2024'!H178/'Verdeling Gemeentefonds 2024'!$BS178</f>
        <v>0</v>
      </c>
      <c r="H178" s="82">
        <f>'Verdeling Gemeentefonds 2024'!I178/'Verdeling Gemeentefonds 2024'!$BS178</f>
        <v>0</v>
      </c>
      <c r="I178" s="86">
        <f>'Verdeling Gemeentefonds 2024'!J178/'Verdeling Gemeentefonds 2024'!$BS178</f>
        <v>0</v>
      </c>
      <c r="J178" s="80">
        <f>'Verdeling Gemeentefonds 2024'!N178/'Verdeling Gemeentefonds 2024'!$BS178</f>
        <v>5.8019600030383006E-2</v>
      </c>
      <c r="K178" s="82">
        <f>'Verdeling Gemeentefonds 2024'!S178/'Verdeling Gemeentefonds 2024'!$BS178</f>
        <v>6.2135949146162276E-3</v>
      </c>
      <c r="L178" s="86">
        <f>'Verdeling Gemeentefonds 2024'!T178/'Verdeling Gemeentefonds 2024'!$BS178</f>
        <v>6.4233194944999225E-2</v>
      </c>
      <c r="M178" s="79">
        <f>'Verdeling Gemeentefonds 2024'!Z178/'Verdeling Gemeentefonds 2024'!$BS178</f>
        <v>0.31425755427213387</v>
      </c>
      <c r="N178" s="82">
        <f>'Verdeling Gemeentefonds 2024'!AE178/'Verdeling Gemeentefonds 2024'!$BS178</f>
        <v>0.25697388245937419</v>
      </c>
      <c r="O178" s="84">
        <f>'Verdeling Gemeentefonds 2024'!AF178/'Verdeling Gemeentefonds 2024'!$BS178</f>
        <v>0.571231436731508</v>
      </c>
      <c r="P178" s="89">
        <f>'Verdeling Gemeentefonds 2024'!AK178/'Verdeling Gemeentefonds 2024'!$BS178</f>
        <v>0.24187945854696039</v>
      </c>
      <c r="Q178" s="92">
        <f>'Verdeling Gemeentefonds 2024'!AO178/'Verdeling Gemeentefonds 2024'!$BS178</f>
        <v>1.2650637958260668E-2</v>
      </c>
      <c r="R178" s="88">
        <f>'Verdeling Gemeentefonds 2024'!AR178/'Verdeling Gemeentefonds 2024'!$BS178</f>
        <v>2.945045273671195E-2</v>
      </c>
      <c r="S178" s="88">
        <f>'Verdeling Gemeentefonds 2024'!AU178/'Verdeling Gemeentefonds 2024'!$BS178</f>
        <v>3.0872844217373078E-2</v>
      </c>
      <c r="T178" s="88">
        <f>'Verdeling Gemeentefonds 2024'!AX178/'Verdeling Gemeentefonds 2024'!$BS178</f>
        <v>4.4669533037714815E-2</v>
      </c>
      <c r="U178" s="88">
        <f>'Verdeling Gemeentefonds 2024'!BA178/'Verdeling Gemeentefonds 2024'!$BS178</f>
        <v>3.1536850013076886E-3</v>
      </c>
      <c r="V178" s="86">
        <f>'Verdeling Gemeentefonds 2024'!BB178/'Verdeling Gemeentefonds 2024'!$BS178</f>
        <v>0.12079715295136821</v>
      </c>
      <c r="W178" s="79">
        <f>'Verdeling Gemeentefonds 2024'!BI178/'Verdeling Gemeentefonds 2024'!$BS178</f>
        <v>-2.2044365774340362E-4</v>
      </c>
      <c r="X178" s="87">
        <f>'Verdeling Gemeentefonds 2024'!BF178/'Verdeling Gemeentefonds 2024'!$BS178</f>
        <v>0</v>
      </c>
      <c r="Y178" s="79">
        <f>'Verdeling Gemeentefonds 2024'!BL178/'Verdeling Gemeentefonds 2024'!$BS178</f>
        <v>0</v>
      </c>
      <c r="Z178" s="87">
        <f>'Verdeling Gemeentefonds 2024'!BR178/'Verdeling Gemeentefonds 2024'!$BS178</f>
        <v>2.0793675051814374E-3</v>
      </c>
      <c r="AA178" s="96">
        <f t="shared" si="2"/>
        <v>1.0000001670222738</v>
      </c>
    </row>
    <row r="179" spans="1:27" x14ac:dyDescent="0.25">
      <c r="A179" s="95" t="s">
        <v>563</v>
      </c>
      <c r="B179" s="8" t="s">
        <v>266</v>
      </c>
      <c r="C179" s="79">
        <f>'Verdeling Gemeentefonds 2024'!D179/'Verdeling Gemeentefonds 2024'!$BS179</f>
        <v>0</v>
      </c>
      <c r="D179" s="82">
        <f>'Verdeling Gemeentefonds 2024'!E179/'Verdeling Gemeentefonds 2024'!$BS179</f>
        <v>0</v>
      </c>
      <c r="E179" s="82">
        <f>'Verdeling Gemeentefonds 2024'!F179/'Verdeling Gemeentefonds 2024'!$BS179</f>
        <v>0</v>
      </c>
      <c r="F179" s="82">
        <f>'Verdeling Gemeentefonds 2024'!G179/'Verdeling Gemeentefonds 2024'!$BS179</f>
        <v>0</v>
      </c>
      <c r="G179" s="82">
        <f>'Verdeling Gemeentefonds 2024'!H179/'Verdeling Gemeentefonds 2024'!$BS179</f>
        <v>0</v>
      </c>
      <c r="H179" s="82">
        <f>'Verdeling Gemeentefonds 2024'!I179/'Verdeling Gemeentefonds 2024'!$BS179</f>
        <v>0</v>
      </c>
      <c r="I179" s="86">
        <f>'Verdeling Gemeentefonds 2024'!J179/'Verdeling Gemeentefonds 2024'!$BS179</f>
        <v>0</v>
      </c>
      <c r="J179" s="80">
        <f>'Verdeling Gemeentefonds 2024'!N179/'Verdeling Gemeentefonds 2024'!$BS179</f>
        <v>9.8647288070769709E-2</v>
      </c>
      <c r="K179" s="82">
        <f>'Verdeling Gemeentefonds 2024'!S179/'Verdeling Gemeentefonds 2024'!$BS179</f>
        <v>3.3692032576116762E-2</v>
      </c>
      <c r="L179" s="86">
        <f>'Verdeling Gemeentefonds 2024'!T179/'Verdeling Gemeentefonds 2024'!$BS179</f>
        <v>0.13233932064688647</v>
      </c>
      <c r="M179" s="79">
        <f>'Verdeling Gemeentefonds 2024'!Z179/'Verdeling Gemeentefonds 2024'!$BS179</f>
        <v>0.32270750734089532</v>
      </c>
      <c r="N179" s="82">
        <f>'Verdeling Gemeentefonds 2024'!AE179/'Verdeling Gemeentefonds 2024'!$BS179</f>
        <v>0.20328900527650354</v>
      </c>
      <c r="O179" s="84">
        <f>'Verdeling Gemeentefonds 2024'!AF179/'Verdeling Gemeentefonds 2024'!$BS179</f>
        <v>0.52599651261739888</v>
      </c>
      <c r="P179" s="89">
        <f>'Verdeling Gemeentefonds 2024'!AK179/'Verdeling Gemeentefonds 2024'!$BS179</f>
        <v>0.20304887521880302</v>
      </c>
      <c r="Q179" s="92">
        <f>'Verdeling Gemeentefonds 2024'!AO179/'Verdeling Gemeentefonds 2024'!$BS179</f>
        <v>1.5769636212562284E-2</v>
      </c>
      <c r="R179" s="88">
        <f>'Verdeling Gemeentefonds 2024'!AR179/'Verdeling Gemeentefonds 2024'!$BS179</f>
        <v>4.1305253582018253E-2</v>
      </c>
      <c r="S179" s="88">
        <f>'Verdeling Gemeentefonds 2024'!AU179/'Verdeling Gemeentefonds 2024'!$BS179</f>
        <v>4.7165438659815061E-2</v>
      </c>
      <c r="T179" s="88">
        <f>'Verdeling Gemeentefonds 2024'!AX179/'Verdeling Gemeentefonds 2024'!$BS179</f>
        <v>2.4822013026576356E-2</v>
      </c>
      <c r="U179" s="88">
        <f>'Verdeling Gemeentefonds 2024'!BA179/'Verdeling Gemeentefonds 2024'!$BS179</f>
        <v>7.7405118270140738E-3</v>
      </c>
      <c r="V179" s="86">
        <f>'Verdeling Gemeentefonds 2024'!BB179/'Verdeling Gemeentefonds 2024'!$BS179</f>
        <v>0.13680285330798603</v>
      </c>
      <c r="W179" s="79">
        <f>'Verdeling Gemeentefonds 2024'!BI179/'Verdeling Gemeentefonds 2024'!$BS179</f>
        <v>-2.6684667337020096E-4</v>
      </c>
      <c r="X179" s="87">
        <f>'Verdeling Gemeentefonds 2024'!BF179/'Verdeling Gemeentefonds 2024'!$BS179</f>
        <v>0</v>
      </c>
      <c r="Y179" s="79">
        <f>'Verdeling Gemeentefonds 2024'!BL179/'Verdeling Gemeentefonds 2024'!$BS179</f>
        <v>0</v>
      </c>
      <c r="Z179" s="87">
        <f>'Verdeling Gemeentefonds 2024'!BR179/'Verdeling Gemeentefonds 2024'!$BS179</f>
        <v>2.0793673293184375E-3</v>
      </c>
      <c r="AA179" s="96">
        <f t="shared" si="2"/>
        <v>1.0000000824470225</v>
      </c>
    </row>
    <row r="180" spans="1:27" x14ac:dyDescent="0.25">
      <c r="A180" s="95" t="s">
        <v>545</v>
      </c>
      <c r="B180" s="8" t="s">
        <v>248</v>
      </c>
      <c r="C180" s="79">
        <f>'Verdeling Gemeentefonds 2024'!D180/'Verdeling Gemeentefonds 2024'!$BS180</f>
        <v>0</v>
      </c>
      <c r="D180" s="82">
        <f>'Verdeling Gemeentefonds 2024'!E180/'Verdeling Gemeentefonds 2024'!$BS180</f>
        <v>0</v>
      </c>
      <c r="E180" s="82">
        <f>'Verdeling Gemeentefonds 2024'!F180/'Verdeling Gemeentefonds 2024'!$BS180</f>
        <v>0</v>
      </c>
      <c r="F180" s="82">
        <f>'Verdeling Gemeentefonds 2024'!G180/'Verdeling Gemeentefonds 2024'!$BS180</f>
        <v>0</v>
      </c>
      <c r="G180" s="82">
        <f>'Verdeling Gemeentefonds 2024'!H180/'Verdeling Gemeentefonds 2024'!$BS180</f>
        <v>0</v>
      </c>
      <c r="H180" s="82">
        <f>'Verdeling Gemeentefonds 2024'!I180/'Verdeling Gemeentefonds 2024'!$BS180</f>
        <v>0</v>
      </c>
      <c r="I180" s="86">
        <f>'Verdeling Gemeentefonds 2024'!J180/'Verdeling Gemeentefonds 2024'!$BS180</f>
        <v>0</v>
      </c>
      <c r="J180" s="80">
        <f>'Verdeling Gemeentefonds 2024'!N180/'Verdeling Gemeentefonds 2024'!$BS180</f>
        <v>4.0330842094576713E-2</v>
      </c>
      <c r="K180" s="82">
        <f>'Verdeling Gemeentefonds 2024'!S180/'Verdeling Gemeentefonds 2024'!$BS180</f>
        <v>6.6561625844164338E-3</v>
      </c>
      <c r="L180" s="86">
        <f>'Verdeling Gemeentefonds 2024'!T180/'Verdeling Gemeentefonds 2024'!$BS180</f>
        <v>4.6987004678993145E-2</v>
      </c>
      <c r="M180" s="79">
        <f>'Verdeling Gemeentefonds 2024'!Z180/'Verdeling Gemeentefonds 2024'!$BS180</f>
        <v>0.24339358822481846</v>
      </c>
      <c r="N180" s="82">
        <f>'Verdeling Gemeentefonds 2024'!AE180/'Verdeling Gemeentefonds 2024'!$BS180</f>
        <v>0.23526151698347619</v>
      </c>
      <c r="O180" s="84">
        <f>'Verdeling Gemeentefonds 2024'!AF180/'Verdeling Gemeentefonds 2024'!$BS180</f>
        <v>0.47865510520829468</v>
      </c>
      <c r="P180" s="89">
        <f>'Verdeling Gemeentefonds 2024'!AK180/'Verdeling Gemeentefonds 2024'!$BS180</f>
        <v>0.42516944557572411</v>
      </c>
      <c r="Q180" s="92">
        <f>'Verdeling Gemeentefonds 2024'!AO180/'Verdeling Gemeentefonds 2024'!$BS180</f>
        <v>1.0745177754814478E-2</v>
      </c>
      <c r="R180" s="88">
        <f>'Verdeling Gemeentefonds 2024'!AR180/'Verdeling Gemeentefonds 2024'!$BS180</f>
        <v>4.3312765578015326E-3</v>
      </c>
      <c r="S180" s="88">
        <f>'Verdeling Gemeentefonds 2024'!AU180/'Verdeling Gemeentefonds 2024'!$BS180</f>
        <v>2.007364622782519E-2</v>
      </c>
      <c r="T180" s="88">
        <f>'Verdeling Gemeentefonds 2024'!AX180/'Verdeling Gemeentefonds 2024'!$BS180</f>
        <v>1.2222465792647226E-2</v>
      </c>
      <c r="U180" s="88">
        <f>'Verdeling Gemeentefonds 2024'!BA180/'Verdeling Gemeentefonds 2024'!$BS180</f>
        <v>0</v>
      </c>
      <c r="V180" s="86">
        <f>'Verdeling Gemeentefonds 2024'!BB180/'Verdeling Gemeentefonds 2024'!$BS180</f>
        <v>4.7372566333088423E-2</v>
      </c>
      <c r="W180" s="79">
        <f>'Verdeling Gemeentefonds 2024'!BI180/'Verdeling Gemeentefonds 2024'!$BS180</f>
        <v>-2.6348036894431463E-4</v>
      </c>
      <c r="X180" s="87">
        <f>'Verdeling Gemeentefonds 2024'!BF180/'Verdeling Gemeentefonds 2024'!$BS180</f>
        <v>0</v>
      </c>
      <c r="Y180" s="79">
        <f>'Verdeling Gemeentefonds 2024'!BL180/'Verdeling Gemeentefonds 2024'!$BS180</f>
        <v>0</v>
      </c>
      <c r="Z180" s="87">
        <f>'Verdeling Gemeentefonds 2024'!BR180/'Verdeling Gemeentefonds 2024'!$BS180</f>
        <v>2.0793671757694475E-3</v>
      </c>
      <c r="AA180" s="96">
        <f t="shared" si="2"/>
        <v>1.0000000086029255</v>
      </c>
    </row>
    <row r="181" spans="1:27" x14ac:dyDescent="0.25">
      <c r="A181" s="95" t="s">
        <v>575</v>
      </c>
      <c r="B181" s="8" t="s">
        <v>278</v>
      </c>
      <c r="C181" s="79">
        <f>'Verdeling Gemeentefonds 2024'!D181/'Verdeling Gemeentefonds 2024'!$BS181</f>
        <v>0</v>
      </c>
      <c r="D181" s="82">
        <f>'Verdeling Gemeentefonds 2024'!E181/'Verdeling Gemeentefonds 2024'!$BS181</f>
        <v>0</v>
      </c>
      <c r="E181" s="82">
        <f>'Verdeling Gemeentefonds 2024'!F181/'Verdeling Gemeentefonds 2024'!$BS181</f>
        <v>0</v>
      </c>
      <c r="F181" s="82">
        <f>'Verdeling Gemeentefonds 2024'!G181/'Verdeling Gemeentefonds 2024'!$BS181</f>
        <v>0</v>
      </c>
      <c r="G181" s="82">
        <f>'Verdeling Gemeentefonds 2024'!H181/'Verdeling Gemeentefonds 2024'!$BS181</f>
        <v>0</v>
      </c>
      <c r="H181" s="82">
        <f>'Verdeling Gemeentefonds 2024'!I181/'Verdeling Gemeentefonds 2024'!$BS181</f>
        <v>0</v>
      </c>
      <c r="I181" s="86">
        <f>'Verdeling Gemeentefonds 2024'!J181/'Verdeling Gemeentefonds 2024'!$BS181</f>
        <v>0</v>
      </c>
      <c r="J181" s="80">
        <f>'Verdeling Gemeentefonds 2024'!N181/'Verdeling Gemeentefonds 2024'!$BS181</f>
        <v>3.823757332721988E-2</v>
      </c>
      <c r="K181" s="82">
        <f>'Verdeling Gemeentefonds 2024'!S181/'Verdeling Gemeentefonds 2024'!$BS181</f>
        <v>6.487274466975157E-2</v>
      </c>
      <c r="L181" s="86">
        <f>'Verdeling Gemeentefonds 2024'!T181/'Verdeling Gemeentefonds 2024'!$BS181</f>
        <v>0.10311031799697144</v>
      </c>
      <c r="M181" s="79">
        <f>'Verdeling Gemeentefonds 2024'!Z181/'Verdeling Gemeentefonds 2024'!$BS181</f>
        <v>0.35379387633784837</v>
      </c>
      <c r="N181" s="82">
        <f>'Verdeling Gemeentefonds 2024'!AE181/'Verdeling Gemeentefonds 2024'!$BS181</f>
        <v>0.20308708176891824</v>
      </c>
      <c r="O181" s="84">
        <f>'Verdeling Gemeentefonds 2024'!AF181/'Verdeling Gemeentefonds 2024'!$BS181</f>
        <v>0.55688095810676663</v>
      </c>
      <c r="P181" s="89">
        <f>'Verdeling Gemeentefonds 2024'!AK181/'Verdeling Gemeentefonds 2024'!$BS181</f>
        <v>0.14122138338987228</v>
      </c>
      <c r="Q181" s="92">
        <f>'Verdeling Gemeentefonds 2024'!AO181/'Verdeling Gemeentefonds 2024'!$BS181</f>
        <v>1.5121291202038558E-2</v>
      </c>
      <c r="R181" s="88">
        <f>'Verdeling Gemeentefonds 2024'!AR181/'Verdeling Gemeentefonds 2024'!$BS181</f>
        <v>4.4294708162325107E-2</v>
      </c>
      <c r="S181" s="88">
        <f>'Verdeling Gemeentefonds 2024'!AU181/'Verdeling Gemeentefonds 2024'!$BS181</f>
        <v>5.4845076681942669E-2</v>
      </c>
      <c r="T181" s="88">
        <f>'Verdeling Gemeentefonds 2024'!AX181/'Verdeling Gemeentefonds 2024'!$BS181</f>
        <v>2.4257641259733134E-2</v>
      </c>
      <c r="U181" s="88">
        <f>'Verdeling Gemeentefonds 2024'!BA181/'Verdeling Gemeentefonds 2024'!$BS181</f>
        <v>5.8466003603334787E-2</v>
      </c>
      <c r="V181" s="86">
        <f>'Verdeling Gemeentefonds 2024'!BB181/'Verdeling Gemeentefonds 2024'!$BS181</f>
        <v>0.19698472090937424</v>
      </c>
      <c r="W181" s="79">
        <f>'Verdeling Gemeentefonds 2024'!BI181/'Verdeling Gemeentefonds 2024'!$BS181</f>
        <v>-2.767874180200215E-4</v>
      </c>
      <c r="X181" s="87">
        <f>'Verdeling Gemeentefonds 2024'!BF181/'Verdeling Gemeentefonds 2024'!$BS181</f>
        <v>0</v>
      </c>
      <c r="Y181" s="79">
        <f>'Verdeling Gemeentefonds 2024'!BL181/'Verdeling Gemeentefonds 2024'!$BS181</f>
        <v>0</v>
      </c>
      <c r="Z181" s="87">
        <f>'Verdeling Gemeentefonds 2024'!BR181/'Verdeling Gemeentefonds 2024'!$BS181</f>
        <v>2.079367074830456E-3</v>
      </c>
      <c r="AA181" s="96">
        <f t="shared" si="2"/>
        <v>0.99999996005979508</v>
      </c>
    </row>
    <row r="182" spans="1:27" x14ac:dyDescent="0.25">
      <c r="A182" s="95" t="s">
        <v>592</v>
      </c>
      <c r="B182" s="8" t="s">
        <v>295</v>
      </c>
      <c r="C182" s="79">
        <f>'Verdeling Gemeentefonds 2024'!D182/'Verdeling Gemeentefonds 2024'!$BS182</f>
        <v>0</v>
      </c>
      <c r="D182" s="82">
        <f>'Verdeling Gemeentefonds 2024'!E182/'Verdeling Gemeentefonds 2024'!$BS182</f>
        <v>0</v>
      </c>
      <c r="E182" s="82">
        <f>'Verdeling Gemeentefonds 2024'!F182/'Verdeling Gemeentefonds 2024'!$BS182</f>
        <v>0</v>
      </c>
      <c r="F182" s="82">
        <f>'Verdeling Gemeentefonds 2024'!G182/'Verdeling Gemeentefonds 2024'!$BS182</f>
        <v>0</v>
      </c>
      <c r="G182" s="82">
        <f>'Verdeling Gemeentefonds 2024'!H182/'Verdeling Gemeentefonds 2024'!$BS182</f>
        <v>0</v>
      </c>
      <c r="H182" s="82">
        <f>'Verdeling Gemeentefonds 2024'!I182/'Verdeling Gemeentefonds 2024'!$BS182</f>
        <v>0</v>
      </c>
      <c r="I182" s="86">
        <f>'Verdeling Gemeentefonds 2024'!J182/'Verdeling Gemeentefonds 2024'!$BS182</f>
        <v>0</v>
      </c>
      <c r="J182" s="80">
        <f>'Verdeling Gemeentefonds 2024'!N182/'Verdeling Gemeentefonds 2024'!$BS182</f>
        <v>3.6448385110850287E-2</v>
      </c>
      <c r="K182" s="82">
        <f>'Verdeling Gemeentefonds 2024'!S182/'Verdeling Gemeentefonds 2024'!$BS182</f>
        <v>4.8958349867772109E-2</v>
      </c>
      <c r="L182" s="86">
        <f>'Verdeling Gemeentefonds 2024'!T182/'Verdeling Gemeentefonds 2024'!$BS182</f>
        <v>8.5406734978622403E-2</v>
      </c>
      <c r="M182" s="79">
        <f>'Verdeling Gemeentefonds 2024'!Z182/'Verdeling Gemeentefonds 2024'!$BS182</f>
        <v>0.40984118839913342</v>
      </c>
      <c r="N182" s="82">
        <f>'Verdeling Gemeentefonds 2024'!AE182/'Verdeling Gemeentefonds 2024'!$BS182</f>
        <v>0.18334549572911862</v>
      </c>
      <c r="O182" s="84">
        <f>'Verdeling Gemeentefonds 2024'!AF182/'Verdeling Gemeentefonds 2024'!$BS182</f>
        <v>0.59318668412825193</v>
      </c>
      <c r="P182" s="89">
        <f>'Verdeling Gemeentefonds 2024'!AK182/'Verdeling Gemeentefonds 2024'!$BS182</f>
        <v>6.9714914960414862E-2</v>
      </c>
      <c r="Q182" s="92">
        <f>'Verdeling Gemeentefonds 2024'!AO182/'Verdeling Gemeentefonds 2024'!$BS182</f>
        <v>1.7582658511869246E-2</v>
      </c>
      <c r="R182" s="88">
        <f>'Verdeling Gemeentefonds 2024'!AR182/'Verdeling Gemeentefonds 2024'!$BS182</f>
        <v>6.7753511107595366E-2</v>
      </c>
      <c r="S182" s="88">
        <f>'Verdeling Gemeentefonds 2024'!AU182/'Verdeling Gemeentefonds 2024'!$BS182</f>
        <v>7.314635633150364E-2</v>
      </c>
      <c r="T182" s="88">
        <f>'Verdeling Gemeentefonds 2024'!AX182/'Verdeling Gemeentefonds 2024'!$BS182</f>
        <v>4.0041171234793033E-2</v>
      </c>
      <c r="U182" s="88">
        <f>'Verdeling Gemeentefonds 2024'!BA182/'Verdeling Gemeentefonds 2024'!$BS182</f>
        <v>5.1275094471642982E-2</v>
      </c>
      <c r="V182" s="86">
        <f>'Verdeling Gemeentefonds 2024'!BB182/'Verdeling Gemeentefonds 2024'!$BS182</f>
        <v>0.24979879165740423</v>
      </c>
      <c r="W182" s="79">
        <f>'Verdeling Gemeentefonds 2024'!BI182/'Verdeling Gemeentefonds 2024'!$BS182</f>
        <v>-1.8651067081626631E-4</v>
      </c>
      <c r="X182" s="87">
        <f>'Verdeling Gemeentefonds 2024'!BF182/'Verdeling Gemeentefonds 2024'!$BS182</f>
        <v>0</v>
      </c>
      <c r="Y182" s="79">
        <f>'Verdeling Gemeentefonds 2024'!BL182/'Verdeling Gemeentefonds 2024'!$BS182</f>
        <v>0</v>
      </c>
      <c r="Z182" s="87">
        <f>'Verdeling Gemeentefonds 2024'!BR182/'Verdeling Gemeentefonds 2024'!$BS182</f>
        <v>2.0793671208154474E-3</v>
      </c>
      <c r="AA182" s="96">
        <f t="shared" si="2"/>
        <v>0.99999998217469255</v>
      </c>
    </row>
    <row r="183" spans="1:27" x14ac:dyDescent="0.25">
      <c r="A183" s="95" t="s">
        <v>383</v>
      </c>
      <c r="B183" s="8" t="s">
        <v>84</v>
      </c>
      <c r="C183" s="79">
        <f>'Verdeling Gemeentefonds 2024'!D183/'Verdeling Gemeentefonds 2024'!$BS183</f>
        <v>0</v>
      </c>
      <c r="D183" s="82">
        <f>'Verdeling Gemeentefonds 2024'!E183/'Verdeling Gemeentefonds 2024'!$BS183</f>
        <v>0</v>
      </c>
      <c r="E183" s="82">
        <f>'Verdeling Gemeentefonds 2024'!F183/'Verdeling Gemeentefonds 2024'!$BS183</f>
        <v>0</v>
      </c>
      <c r="F183" s="82">
        <f>'Verdeling Gemeentefonds 2024'!G183/'Verdeling Gemeentefonds 2024'!$BS183</f>
        <v>0</v>
      </c>
      <c r="G183" s="82">
        <f>'Verdeling Gemeentefonds 2024'!H183/'Verdeling Gemeentefonds 2024'!$BS183</f>
        <v>0</v>
      </c>
      <c r="H183" s="82">
        <f>'Verdeling Gemeentefonds 2024'!I183/'Verdeling Gemeentefonds 2024'!$BS183</f>
        <v>0</v>
      </c>
      <c r="I183" s="86">
        <f>'Verdeling Gemeentefonds 2024'!J183/'Verdeling Gemeentefonds 2024'!$BS183</f>
        <v>0</v>
      </c>
      <c r="J183" s="80">
        <f>'Verdeling Gemeentefonds 2024'!N183/'Verdeling Gemeentefonds 2024'!$BS183</f>
        <v>0.25736782910475864</v>
      </c>
      <c r="K183" s="82">
        <f>'Verdeling Gemeentefonds 2024'!S183/'Verdeling Gemeentefonds 2024'!$BS183</f>
        <v>7.3287886189748429E-3</v>
      </c>
      <c r="L183" s="86">
        <f>'Verdeling Gemeentefonds 2024'!T183/'Verdeling Gemeentefonds 2024'!$BS183</f>
        <v>0.26469661772373348</v>
      </c>
      <c r="M183" s="79">
        <f>'Verdeling Gemeentefonds 2024'!Z183/'Verdeling Gemeentefonds 2024'!$BS183</f>
        <v>0.37352997845615632</v>
      </c>
      <c r="N183" s="82">
        <f>'Verdeling Gemeentefonds 2024'!AE183/'Verdeling Gemeentefonds 2024'!$BS183</f>
        <v>7.6524074535005551E-2</v>
      </c>
      <c r="O183" s="84">
        <f>'Verdeling Gemeentefonds 2024'!AF183/'Verdeling Gemeentefonds 2024'!$BS183</f>
        <v>0.45005405299116191</v>
      </c>
      <c r="P183" s="89">
        <f>'Verdeling Gemeentefonds 2024'!AK183/'Verdeling Gemeentefonds 2024'!$BS183</f>
        <v>8.9478435832344699E-3</v>
      </c>
      <c r="Q183" s="92">
        <f>'Verdeling Gemeentefonds 2024'!AO183/'Verdeling Gemeentefonds 2024'!$BS183</f>
        <v>1.4579650885990576E-2</v>
      </c>
      <c r="R183" s="88">
        <f>'Verdeling Gemeentefonds 2024'!AR183/'Verdeling Gemeentefonds 2024'!$BS183</f>
        <v>6.4138171508789407E-2</v>
      </c>
      <c r="S183" s="88">
        <f>'Verdeling Gemeentefonds 2024'!AU183/'Verdeling Gemeentefonds 2024'!$BS183</f>
        <v>8.0486512076019812E-2</v>
      </c>
      <c r="T183" s="88">
        <f>'Verdeling Gemeentefonds 2024'!AX183/'Verdeling Gemeentefonds 2024'!$BS183</f>
        <v>9.6653866779444167E-2</v>
      </c>
      <c r="U183" s="88">
        <f>'Verdeling Gemeentefonds 2024'!BA183/'Verdeling Gemeentefonds 2024'!$BS183</f>
        <v>1.872894606315861E-2</v>
      </c>
      <c r="V183" s="86">
        <f>'Verdeling Gemeentefonds 2024'!BB183/'Verdeling Gemeentefonds 2024'!$BS183</f>
        <v>0.27458714731340256</v>
      </c>
      <c r="W183" s="79">
        <f>'Verdeling Gemeentefonds 2024'!BI183/'Verdeling Gemeentefonds 2024'!$BS183</f>
        <v>-3.6499379100841451E-4</v>
      </c>
      <c r="X183" s="87">
        <f>'Verdeling Gemeentefonds 2024'!BF183/'Verdeling Gemeentefonds 2024'!$BS183</f>
        <v>0</v>
      </c>
      <c r="Y183" s="79">
        <f>'Verdeling Gemeentefonds 2024'!BL183/'Verdeling Gemeentefonds 2024'!$BS183</f>
        <v>0</v>
      </c>
      <c r="Z183" s="87">
        <f>'Verdeling Gemeentefonds 2024'!BR183/'Verdeling Gemeentefonds 2024'!$BS183</f>
        <v>2.0793672307653057E-3</v>
      </c>
      <c r="AA183" s="96">
        <f t="shared" si="2"/>
        <v>1.0000000350512892</v>
      </c>
    </row>
    <row r="184" spans="1:27" x14ac:dyDescent="0.25">
      <c r="A184" s="95" t="s">
        <v>521</v>
      </c>
      <c r="B184" s="8" t="s">
        <v>222</v>
      </c>
      <c r="C184" s="79">
        <f>'Verdeling Gemeentefonds 2024'!D184/'Verdeling Gemeentefonds 2024'!$BS184</f>
        <v>0</v>
      </c>
      <c r="D184" s="82">
        <f>'Verdeling Gemeentefonds 2024'!E184/'Verdeling Gemeentefonds 2024'!$BS184</f>
        <v>0</v>
      </c>
      <c r="E184" s="82">
        <f>'Verdeling Gemeentefonds 2024'!F184/'Verdeling Gemeentefonds 2024'!$BS184</f>
        <v>0</v>
      </c>
      <c r="F184" s="82">
        <f>'Verdeling Gemeentefonds 2024'!G184/'Verdeling Gemeentefonds 2024'!$BS184</f>
        <v>0</v>
      </c>
      <c r="G184" s="82">
        <f>'Verdeling Gemeentefonds 2024'!H184/'Verdeling Gemeentefonds 2024'!$BS184</f>
        <v>0</v>
      </c>
      <c r="H184" s="82">
        <f>'Verdeling Gemeentefonds 2024'!I184/'Verdeling Gemeentefonds 2024'!$BS184</f>
        <v>0</v>
      </c>
      <c r="I184" s="86">
        <f>'Verdeling Gemeentefonds 2024'!J184/'Verdeling Gemeentefonds 2024'!$BS184</f>
        <v>0</v>
      </c>
      <c r="J184" s="80">
        <f>'Verdeling Gemeentefonds 2024'!N184/'Verdeling Gemeentefonds 2024'!$BS184</f>
        <v>5.3524985549030825E-2</v>
      </c>
      <c r="K184" s="82">
        <f>'Verdeling Gemeentefonds 2024'!S184/'Verdeling Gemeentefonds 2024'!$BS184</f>
        <v>2.545038397356663E-2</v>
      </c>
      <c r="L184" s="86">
        <f>'Verdeling Gemeentefonds 2024'!T184/'Verdeling Gemeentefonds 2024'!$BS184</f>
        <v>7.8975369522597455E-2</v>
      </c>
      <c r="M184" s="79">
        <f>'Verdeling Gemeentefonds 2024'!Z184/'Verdeling Gemeentefonds 2024'!$BS184</f>
        <v>0.33025746211948348</v>
      </c>
      <c r="N184" s="82">
        <f>'Verdeling Gemeentefonds 2024'!AE184/'Verdeling Gemeentefonds 2024'!$BS184</f>
        <v>0.22203756471026617</v>
      </c>
      <c r="O184" s="84">
        <f>'Verdeling Gemeentefonds 2024'!AF184/'Verdeling Gemeentefonds 2024'!$BS184</f>
        <v>0.55229502682974962</v>
      </c>
      <c r="P184" s="89">
        <f>'Verdeling Gemeentefonds 2024'!AK184/'Verdeling Gemeentefonds 2024'!$BS184</f>
        <v>0.21304930548567902</v>
      </c>
      <c r="Q184" s="92">
        <f>'Verdeling Gemeentefonds 2024'!AO184/'Verdeling Gemeentefonds 2024'!$BS184</f>
        <v>1.348795336643605E-2</v>
      </c>
      <c r="R184" s="88">
        <f>'Verdeling Gemeentefonds 2024'!AR184/'Verdeling Gemeentefonds 2024'!$BS184</f>
        <v>3.3256019653464024E-2</v>
      </c>
      <c r="S184" s="88">
        <f>'Verdeling Gemeentefonds 2024'!AU184/'Verdeling Gemeentefonds 2024'!$BS184</f>
        <v>4.6399142694511862E-2</v>
      </c>
      <c r="T184" s="88">
        <f>'Verdeling Gemeentefonds 2024'!AX184/'Verdeling Gemeentefonds 2024'!$BS184</f>
        <v>4.5815651315031652E-2</v>
      </c>
      <c r="U184" s="88">
        <f>'Verdeling Gemeentefonds 2024'!BA184/'Verdeling Gemeentefonds 2024'!$BS184</f>
        <v>1.4899741587132812E-2</v>
      </c>
      <c r="V184" s="86">
        <f>'Verdeling Gemeentefonds 2024'!BB184/'Verdeling Gemeentefonds 2024'!$BS184</f>
        <v>0.15385850861657641</v>
      </c>
      <c r="W184" s="79">
        <f>'Verdeling Gemeentefonds 2024'!BI184/'Verdeling Gemeentefonds 2024'!$BS184</f>
        <v>-2.576016300824138E-4</v>
      </c>
      <c r="X184" s="87">
        <f>'Verdeling Gemeentefonds 2024'!BF184/'Verdeling Gemeentefonds 2024'!$BS184</f>
        <v>0</v>
      </c>
      <c r="Y184" s="79">
        <f>'Verdeling Gemeentefonds 2024'!BL184/'Verdeling Gemeentefonds 2024'!$BS184</f>
        <v>0</v>
      </c>
      <c r="Z184" s="87">
        <f>'Verdeling Gemeentefonds 2024'!BR184/'Verdeling Gemeentefonds 2024'!$BS184</f>
        <v>2.0793671078353361E-3</v>
      </c>
      <c r="AA184" s="96">
        <f t="shared" si="2"/>
        <v>0.99999997593235534</v>
      </c>
    </row>
    <row r="185" spans="1:27" x14ac:dyDescent="0.25">
      <c r="A185" s="95" t="s">
        <v>330</v>
      </c>
      <c r="B185" s="8" t="s">
        <v>31</v>
      </c>
      <c r="C185" s="79">
        <f>'Verdeling Gemeentefonds 2024'!D185/'Verdeling Gemeentefonds 2024'!$BS185</f>
        <v>0</v>
      </c>
      <c r="D185" s="82">
        <f>'Verdeling Gemeentefonds 2024'!E185/'Verdeling Gemeentefonds 2024'!$BS185</f>
        <v>0</v>
      </c>
      <c r="E185" s="82">
        <f>'Verdeling Gemeentefonds 2024'!F185/'Verdeling Gemeentefonds 2024'!$BS185</f>
        <v>0</v>
      </c>
      <c r="F185" s="82">
        <f>'Verdeling Gemeentefonds 2024'!G185/'Verdeling Gemeentefonds 2024'!$BS185</f>
        <v>0</v>
      </c>
      <c r="G185" s="82">
        <f>'Verdeling Gemeentefonds 2024'!H185/'Verdeling Gemeentefonds 2024'!$BS185</f>
        <v>0</v>
      </c>
      <c r="H185" s="82">
        <f>'Verdeling Gemeentefonds 2024'!I185/'Verdeling Gemeentefonds 2024'!$BS185</f>
        <v>0</v>
      </c>
      <c r="I185" s="86">
        <f>'Verdeling Gemeentefonds 2024'!J185/'Verdeling Gemeentefonds 2024'!$BS185</f>
        <v>0</v>
      </c>
      <c r="J185" s="80">
        <f>'Verdeling Gemeentefonds 2024'!N185/'Verdeling Gemeentefonds 2024'!$BS185</f>
        <v>7.9158304781759614E-2</v>
      </c>
      <c r="K185" s="82">
        <f>'Verdeling Gemeentefonds 2024'!S185/'Verdeling Gemeentefonds 2024'!$BS185</f>
        <v>0.12217615763212022</v>
      </c>
      <c r="L185" s="86">
        <f>'Verdeling Gemeentefonds 2024'!T185/'Verdeling Gemeentefonds 2024'!$BS185</f>
        <v>0.20133446241387984</v>
      </c>
      <c r="M185" s="79">
        <f>'Verdeling Gemeentefonds 2024'!Z185/'Verdeling Gemeentefonds 2024'!$BS185</f>
        <v>0.2915910999244245</v>
      </c>
      <c r="N185" s="82">
        <f>'Verdeling Gemeentefonds 2024'!AE185/'Verdeling Gemeentefonds 2024'!$BS185</f>
        <v>0.14309437124994603</v>
      </c>
      <c r="O185" s="84">
        <f>'Verdeling Gemeentefonds 2024'!AF185/'Verdeling Gemeentefonds 2024'!$BS185</f>
        <v>0.43468547117437056</v>
      </c>
      <c r="P185" s="89">
        <f>'Verdeling Gemeentefonds 2024'!AK185/'Verdeling Gemeentefonds 2024'!$BS185</f>
        <v>0.17189030137226646</v>
      </c>
      <c r="Q185" s="92">
        <f>'Verdeling Gemeentefonds 2024'!AO185/'Verdeling Gemeentefonds 2024'!$BS185</f>
        <v>1.4276906815654859E-2</v>
      </c>
      <c r="R185" s="88">
        <f>'Verdeling Gemeentefonds 2024'!AR185/'Verdeling Gemeentefonds 2024'!$BS185</f>
        <v>3.3668596547101109E-2</v>
      </c>
      <c r="S185" s="88">
        <f>'Verdeling Gemeentefonds 2024'!AU185/'Verdeling Gemeentefonds 2024'!$BS185</f>
        <v>5.3598155930819014E-2</v>
      </c>
      <c r="T185" s="88">
        <f>'Verdeling Gemeentefonds 2024'!AX185/'Verdeling Gemeentefonds 2024'!$BS185</f>
        <v>4.6482476518103819E-2</v>
      </c>
      <c r="U185" s="88">
        <f>'Verdeling Gemeentefonds 2024'!BA185/'Verdeling Gemeentefonds 2024'!$BS185</f>
        <v>4.2284179380134491E-2</v>
      </c>
      <c r="V185" s="86">
        <f>'Verdeling Gemeentefonds 2024'!BB185/'Verdeling Gemeentefonds 2024'!$BS185</f>
        <v>0.1903103151918133</v>
      </c>
      <c r="W185" s="79">
        <f>'Verdeling Gemeentefonds 2024'!BI185/'Verdeling Gemeentefonds 2024'!$BS185</f>
        <v>-2.9984933945438114E-4</v>
      </c>
      <c r="X185" s="87">
        <f>'Verdeling Gemeentefonds 2024'!BF185/'Verdeling Gemeentefonds 2024'!$BS185</f>
        <v>0</v>
      </c>
      <c r="Y185" s="79">
        <f>'Verdeling Gemeentefonds 2024'!BL185/'Verdeling Gemeentefonds 2024'!$BS185</f>
        <v>0</v>
      </c>
      <c r="Z185" s="87">
        <f>'Verdeling Gemeentefonds 2024'!BR185/'Verdeling Gemeentefonds 2024'!$BS185</f>
        <v>2.0793672995114672E-3</v>
      </c>
      <c r="AA185" s="96">
        <f t="shared" si="2"/>
        <v>1.0000000681123873</v>
      </c>
    </row>
    <row r="186" spans="1:27" x14ac:dyDescent="0.25">
      <c r="A186" s="95" t="s">
        <v>337</v>
      </c>
      <c r="B186" s="8" t="s">
        <v>38</v>
      </c>
      <c r="C186" s="79">
        <f>'Verdeling Gemeentefonds 2024'!D186/'Verdeling Gemeentefonds 2024'!$BS186</f>
        <v>0</v>
      </c>
      <c r="D186" s="82">
        <f>'Verdeling Gemeentefonds 2024'!E186/'Verdeling Gemeentefonds 2024'!$BS186</f>
        <v>0.43519884196490477</v>
      </c>
      <c r="E186" s="82">
        <f>'Verdeling Gemeentefonds 2024'!F186/'Verdeling Gemeentefonds 2024'!$BS186</f>
        <v>0</v>
      </c>
      <c r="F186" s="82">
        <f>'Verdeling Gemeentefonds 2024'!G186/'Verdeling Gemeentefonds 2024'!$BS186</f>
        <v>0</v>
      </c>
      <c r="G186" s="82">
        <f>'Verdeling Gemeentefonds 2024'!H186/'Verdeling Gemeentefonds 2024'!$BS186</f>
        <v>0</v>
      </c>
      <c r="H186" s="82">
        <f>'Verdeling Gemeentefonds 2024'!I186/'Verdeling Gemeentefonds 2024'!$BS186</f>
        <v>0</v>
      </c>
      <c r="I186" s="86">
        <f>'Verdeling Gemeentefonds 2024'!J186/'Verdeling Gemeentefonds 2024'!$BS186</f>
        <v>0.43519884196490477</v>
      </c>
      <c r="J186" s="80">
        <f>'Verdeling Gemeentefonds 2024'!N186/'Verdeling Gemeentefonds 2024'!$BS186</f>
        <v>4.7226847928772513E-2</v>
      </c>
      <c r="K186" s="82">
        <f>'Verdeling Gemeentefonds 2024'!S186/'Verdeling Gemeentefonds 2024'!$BS186</f>
        <v>5.8934931764750176E-2</v>
      </c>
      <c r="L186" s="86">
        <f>'Verdeling Gemeentefonds 2024'!T186/'Verdeling Gemeentefonds 2024'!$BS186</f>
        <v>0.10616177969352268</v>
      </c>
      <c r="M186" s="79">
        <f>'Verdeling Gemeentefonds 2024'!Z186/'Verdeling Gemeentefonds 2024'!$BS186</f>
        <v>0.14303266348430432</v>
      </c>
      <c r="N186" s="82">
        <f>'Verdeling Gemeentefonds 2024'!AE186/'Verdeling Gemeentefonds 2024'!$BS186</f>
        <v>8.5998793532378326E-2</v>
      </c>
      <c r="O186" s="84">
        <f>'Verdeling Gemeentefonds 2024'!AF186/'Verdeling Gemeentefonds 2024'!$BS186</f>
        <v>0.22903145701668265</v>
      </c>
      <c r="P186" s="89">
        <f>'Verdeling Gemeentefonds 2024'!AK186/'Verdeling Gemeentefonds 2024'!$BS186</f>
        <v>1.4039676373001493E-2</v>
      </c>
      <c r="Q186" s="92">
        <f>'Verdeling Gemeentefonds 2024'!AO186/'Verdeling Gemeentefonds 2024'!$BS186</f>
        <v>9.4631267571718553E-3</v>
      </c>
      <c r="R186" s="88">
        <f>'Verdeling Gemeentefonds 2024'!AR186/'Verdeling Gemeentefonds 2024'!$BS186</f>
        <v>3.2560364695230722E-2</v>
      </c>
      <c r="S186" s="88">
        <f>'Verdeling Gemeentefonds 2024'!AU186/'Verdeling Gemeentefonds 2024'!$BS186</f>
        <v>4.4292476963725166E-2</v>
      </c>
      <c r="T186" s="88">
        <f>'Verdeling Gemeentefonds 2024'!AX186/'Verdeling Gemeentefonds 2024'!$BS186</f>
        <v>8.3466459728811893E-2</v>
      </c>
      <c r="U186" s="88">
        <f>'Verdeling Gemeentefonds 2024'!BA186/'Verdeling Gemeentefonds 2024'!$BS186</f>
        <v>4.4010005178269154E-2</v>
      </c>
      <c r="V186" s="86">
        <f>'Verdeling Gemeentefonds 2024'!BB186/'Verdeling Gemeentefonds 2024'!$BS186</f>
        <v>0.2137924333232088</v>
      </c>
      <c r="W186" s="79">
        <f>'Verdeling Gemeentefonds 2024'!BI186/'Verdeling Gemeentefonds 2024'!$BS186</f>
        <v>-3.03549883223265E-4</v>
      </c>
      <c r="X186" s="87">
        <f>'Verdeling Gemeentefonds 2024'!BF186/'Verdeling Gemeentefonds 2024'!$BS186</f>
        <v>0</v>
      </c>
      <c r="Y186" s="79">
        <f>'Verdeling Gemeentefonds 2024'!BL186/'Verdeling Gemeentefonds 2024'!$BS186</f>
        <v>0</v>
      </c>
      <c r="Z186" s="87">
        <f>'Verdeling Gemeentefonds 2024'!BR186/'Verdeling Gemeentefonds 2024'!$BS186</f>
        <v>2.0793671696453298E-3</v>
      </c>
      <c r="AA186" s="96">
        <f t="shared" si="2"/>
        <v>1.0000000056577425</v>
      </c>
    </row>
    <row r="187" spans="1:27" x14ac:dyDescent="0.25">
      <c r="A187" s="95" t="s">
        <v>356</v>
      </c>
      <c r="B187" s="8" t="s">
        <v>57</v>
      </c>
      <c r="C187" s="79">
        <f>'Verdeling Gemeentefonds 2024'!D187/'Verdeling Gemeentefonds 2024'!$BS187</f>
        <v>0</v>
      </c>
      <c r="D187" s="82">
        <f>'Verdeling Gemeentefonds 2024'!E187/'Verdeling Gemeentefonds 2024'!$BS187</f>
        <v>0</v>
      </c>
      <c r="E187" s="82">
        <f>'Verdeling Gemeentefonds 2024'!F187/'Verdeling Gemeentefonds 2024'!$BS187</f>
        <v>0</v>
      </c>
      <c r="F187" s="82">
        <f>'Verdeling Gemeentefonds 2024'!G187/'Verdeling Gemeentefonds 2024'!$BS187</f>
        <v>0</v>
      </c>
      <c r="G187" s="82">
        <f>'Verdeling Gemeentefonds 2024'!H187/'Verdeling Gemeentefonds 2024'!$BS187</f>
        <v>0</v>
      </c>
      <c r="H187" s="82">
        <f>'Verdeling Gemeentefonds 2024'!I187/'Verdeling Gemeentefonds 2024'!$BS187</f>
        <v>0</v>
      </c>
      <c r="I187" s="86">
        <f>'Verdeling Gemeentefonds 2024'!J187/'Verdeling Gemeentefonds 2024'!$BS187</f>
        <v>0</v>
      </c>
      <c r="J187" s="80">
        <f>'Verdeling Gemeentefonds 2024'!N187/'Verdeling Gemeentefonds 2024'!$BS187</f>
        <v>4.723881557914613E-2</v>
      </c>
      <c r="K187" s="82">
        <f>'Verdeling Gemeentefonds 2024'!S187/'Verdeling Gemeentefonds 2024'!$BS187</f>
        <v>4.9495468062928641E-3</v>
      </c>
      <c r="L187" s="86">
        <f>'Verdeling Gemeentefonds 2024'!T187/'Verdeling Gemeentefonds 2024'!$BS187</f>
        <v>5.2188362385438995E-2</v>
      </c>
      <c r="M187" s="79">
        <f>'Verdeling Gemeentefonds 2024'!Z187/'Verdeling Gemeentefonds 2024'!$BS187</f>
        <v>0.36309300374179182</v>
      </c>
      <c r="N187" s="82">
        <f>'Verdeling Gemeentefonds 2024'!AE187/'Verdeling Gemeentefonds 2024'!$BS187</f>
        <v>0.16268738111477629</v>
      </c>
      <c r="O187" s="84">
        <f>'Verdeling Gemeentefonds 2024'!AF187/'Verdeling Gemeentefonds 2024'!$BS187</f>
        <v>0.52578038485656819</v>
      </c>
      <c r="P187" s="89">
        <f>'Verdeling Gemeentefonds 2024'!AK187/'Verdeling Gemeentefonds 2024'!$BS187</f>
        <v>0.21183683002251161</v>
      </c>
      <c r="Q187" s="92">
        <f>'Verdeling Gemeentefonds 2024'!AO187/'Verdeling Gemeentefonds 2024'!$BS187</f>
        <v>1.8380159734851728E-2</v>
      </c>
      <c r="R187" s="88">
        <f>'Verdeling Gemeentefonds 2024'!AR187/'Verdeling Gemeentefonds 2024'!$BS187</f>
        <v>4.7327859944355351E-2</v>
      </c>
      <c r="S187" s="88">
        <f>'Verdeling Gemeentefonds 2024'!AU187/'Verdeling Gemeentefonds 2024'!$BS187</f>
        <v>5.6664057046273683E-2</v>
      </c>
      <c r="T187" s="88">
        <f>'Verdeling Gemeentefonds 2024'!AX187/'Verdeling Gemeentefonds 2024'!$BS187</f>
        <v>5.2520774541115284E-2</v>
      </c>
      <c r="U187" s="88">
        <f>'Verdeling Gemeentefonds 2024'!BA187/'Verdeling Gemeentefonds 2024'!$BS187</f>
        <v>3.3505620143317691E-2</v>
      </c>
      <c r="V187" s="86">
        <f>'Verdeling Gemeentefonds 2024'!BB187/'Verdeling Gemeentefonds 2024'!$BS187</f>
        <v>0.20839847140991372</v>
      </c>
      <c r="W187" s="79">
        <f>'Verdeling Gemeentefonds 2024'!BI187/'Verdeling Gemeentefonds 2024'!$BS187</f>
        <v>-2.8333242642844493E-4</v>
      </c>
      <c r="X187" s="87">
        <f>'Verdeling Gemeentefonds 2024'!BF187/'Verdeling Gemeentefonds 2024'!$BS187</f>
        <v>0</v>
      </c>
      <c r="Y187" s="79">
        <f>'Verdeling Gemeentefonds 2024'!BL187/'Verdeling Gemeentefonds 2024'!$BS187</f>
        <v>0</v>
      </c>
      <c r="Z187" s="87">
        <f>'Verdeling Gemeentefonds 2024'!BR187/'Verdeling Gemeentefonds 2024'!$BS187</f>
        <v>2.0793673316736425E-3</v>
      </c>
      <c r="AA187" s="96">
        <f t="shared" si="2"/>
        <v>1.0000000835796778</v>
      </c>
    </row>
    <row r="188" spans="1:27" x14ac:dyDescent="0.25">
      <c r="A188" s="95" t="s">
        <v>384</v>
      </c>
      <c r="B188" s="8" t="s">
        <v>85</v>
      </c>
      <c r="C188" s="79">
        <f>'Verdeling Gemeentefonds 2024'!D188/'Verdeling Gemeentefonds 2024'!$BS188</f>
        <v>0</v>
      </c>
      <c r="D188" s="82">
        <f>'Verdeling Gemeentefonds 2024'!E188/'Verdeling Gemeentefonds 2024'!$BS188</f>
        <v>0</v>
      </c>
      <c r="E188" s="82">
        <f>'Verdeling Gemeentefonds 2024'!F188/'Verdeling Gemeentefonds 2024'!$BS188</f>
        <v>0</v>
      </c>
      <c r="F188" s="82">
        <f>'Verdeling Gemeentefonds 2024'!G188/'Verdeling Gemeentefonds 2024'!$BS188</f>
        <v>0</v>
      </c>
      <c r="G188" s="82">
        <f>'Verdeling Gemeentefonds 2024'!H188/'Verdeling Gemeentefonds 2024'!$BS188</f>
        <v>0</v>
      </c>
      <c r="H188" s="82">
        <f>'Verdeling Gemeentefonds 2024'!I188/'Verdeling Gemeentefonds 2024'!$BS188</f>
        <v>0</v>
      </c>
      <c r="I188" s="86">
        <f>'Verdeling Gemeentefonds 2024'!J188/'Verdeling Gemeentefonds 2024'!$BS188</f>
        <v>0</v>
      </c>
      <c r="J188" s="80">
        <f>'Verdeling Gemeentefonds 2024'!N188/'Verdeling Gemeentefonds 2024'!$BS188</f>
        <v>7.5134470551215887E-2</v>
      </c>
      <c r="K188" s="82">
        <f>'Verdeling Gemeentefonds 2024'!S188/'Verdeling Gemeentefonds 2024'!$BS188</f>
        <v>3.789610774984075E-2</v>
      </c>
      <c r="L188" s="86">
        <f>'Verdeling Gemeentefonds 2024'!T188/'Verdeling Gemeentefonds 2024'!$BS188</f>
        <v>0.11303057830105663</v>
      </c>
      <c r="M188" s="79">
        <f>'Verdeling Gemeentefonds 2024'!Z188/'Verdeling Gemeentefonds 2024'!$BS188</f>
        <v>0.34442573446150609</v>
      </c>
      <c r="N188" s="82">
        <f>'Verdeling Gemeentefonds 2024'!AE188/'Verdeling Gemeentefonds 2024'!$BS188</f>
        <v>0.25870062075435968</v>
      </c>
      <c r="O188" s="84">
        <f>'Verdeling Gemeentefonds 2024'!AF188/'Verdeling Gemeentefonds 2024'!$BS188</f>
        <v>0.60312635521586577</v>
      </c>
      <c r="P188" s="89">
        <f>'Verdeling Gemeentefonds 2024'!AK188/'Verdeling Gemeentefonds 2024'!$BS188</f>
        <v>0.1333053873534904</v>
      </c>
      <c r="Q188" s="92">
        <f>'Verdeling Gemeentefonds 2024'!AO188/'Verdeling Gemeentefonds 2024'!$BS188</f>
        <v>1.5926919454559641E-2</v>
      </c>
      <c r="R188" s="88">
        <f>'Verdeling Gemeentefonds 2024'!AR188/'Verdeling Gemeentefonds 2024'!$BS188</f>
        <v>1.639905315899438E-2</v>
      </c>
      <c r="S188" s="88">
        <f>'Verdeling Gemeentefonds 2024'!AU188/'Verdeling Gemeentefonds 2024'!$BS188</f>
        <v>6.273557702453629E-2</v>
      </c>
      <c r="T188" s="88">
        <f>'Verdeling Gemeentefonds 2024'!AX188/'Verdeling Gemeentefonds 2024'!$BS188</f>
        <v>2.9002517153659934E-2</v>
      </c>
      <c r="U188" s="88">
        <f>'Verdeling Gemeentefonds 2024'!BA188/'Verdeling Gemeentefonds 2024'!$BS188</f>
        <v>2.4585166083432846E-2</v>
      </c>
      <c r="V188" s="86">
        <f>'Verdeling Gemeentefonds 2024'!BB188/'Verdeling Gemeentefonds 2024'!$BS188</f>
        <v>0.14864923287518308</v>
      </c>
      <c r="W188" s="79">
        <f>'Verdeling Gemeentefonds 2024'!BI188/'Verdeling Gemeentefonds 2024'!$BS188</f>
        <v>-1.9080809107074889E-4</v>
      </c>
      <c r="X188" s="87">
        <f>'Verdeling Gemeentefonds 2024'!BF188/'Verdeling Gemeentefonds 2024'!$BS188</f>
        <v>0</v>
      </c>
      <c r="Y188" s="79">
        <f>'Verdeling Gemeentefonds 2024'!BL188/'Verdeling Gemeentefonds 2024'!$BS188</f>
        <v>0</v>
      </c>
      <c r="Z188" s="87">
        <f>'Verdeling Gemeentefonds 2024'!BR188/'Verdeling Gemeentefonds 2024'!$BS188</f>
        <v>2.0793673929480091E-3</v>
      </c>
      <c r="AA188" s="96">
        <f t="shared" si="2"/>
        <v>1.0000001130474732</v>
      </c>
    </row>
    <row r="189" spans="1:27" x14ac:dyDescent="0.25">
      <c r="A189" s="95" t="s">
        <v>530</v>
      </c>
      <c r="B189" s="8" t="s">
        <v>233</v>
      </c>
      <c r="C189" s="79">
        <f>'Verdeling Gemeentefonds 2024'!D189/'Verdeling Gemeentefonds 2024'!$BS189</f>
        <v>0</v>
      </c>
      <c r="D189" s="82">
        <f>'Verdeling Gemeentefonds 2024'!E189/'Verdeling Gemeentefonds 2024'!$BS189</f>
        <v>0</v>
      </c>
      <c r="E189" s="82">
        <f>'Verdeling Gemeentefonds 2024'!F189/'Verdeling Gemeentefonds 2024'!$BS189</f>
        <v>0</v>
      </c>
      <c r="F189" s="82">
        <f>'Verdeling Gemeentefonds 2024'!G189/'Verdeling Gemeentefonds 2024'!$BS189</f>
        <v>0</v>
      </c>
      <c r="G189" s="82">
        <f>'Verdeling Gemeentefonds 2024'!H189/'Verdeling Gemeentefonds 2024'!$BS189</f>
        <v>0</v>
      </c>
      <c r="H189" s="82">
        <f>'Verdeling Gemeentefonds 2024'!I189/'Verdeling Gemeentefonds 2024'!$BS189</f>
        <v>0</v>
      </c>
      <c r="I189" s="86">
        <f>'Verdeling Gemeentefonds 2024'!J189/'Verdeling Gemeentefonds 2024'!$BS189</f>
        <v>0</v>
      </c>
      <c r="J189" s="80">
        <f>'Verdeling Gemeentefonds 2024'!N189/'Verdeling Gemeentefonds 2024'!$BS189</f>
        <v>0.10458546987867494</v>
      </c>
      <c r="K189" s="82">
        <f>'Verdeling Gemeentefonds 2024'!S189/'Verdeling Gemeentefonds 2024'!$BS189</f>
        <v>0.1277308481237476</v>
      </c>
      <c r="L189" s="86">
        <f>'Verdeling Gemeentefonds 2024'!T189/'Verdeling Gemeentefonds 2024'!$BS189</f>
        <v>0.23231631800242256</v>
      </c>
      <c r="M189" s="79">
        <f>'Verdeling Gemeentefonds 2024'!Z189/'Verdeling Gemeentefonds 2024'!$BS189</f>
        <v>0.27975935799959595</v>
      </c>
      <c r="N189" s="82">
        <f>'Verdeling Gemeentefonds 2024'!AE189/'Verdeling Gemeentefonds 2024'!$BS189</f>
        <v>0.23866608114327553</v>
      </c>
      <c r="O189" s="84">
        <f>'Verdeling Gemeentefonds 2024'!AF189/'Verdeling Gemeentefonds 2024'!$BS189</f>
        <v>0.51842543914287154</v>
      </c>
      <c r="P189" s="89">
        <f>'Verdeling Gemeentefonds 2024'!AK189/'Verdeling Gemeentefonds 2024'!$BS189</f>
        <v>5.2845228162421085E-2</v>
      </c>
      <c r="Q189" s="92">
        <f>'Verdeling Gemeentefonds 2024'!AO189/'Verdeling Gemeentefonds 2024'!$BS189</f>
        <v>1.2012758503927237E-2</v>
      </c>
      <c r="R189" s="88">
        <f>'Verdeling Gemeentefonds 2024'!AR189/'Verdeling Gemeentefonds 2024'!$BS189</f>
        <v>3.9126506056215454E-2</v>
      </c>
      <c r="S189" s="88">
        <f>'Verdeling Gemeentefonds 2024'!AU189/'Verdeling Gemeentefonds 2024'!$BS189</f>
        <v>4.2351245207050213E-2</v>
      </c>
      <c r="T189" s="88">
        <f>'Verdeling Gemeentefonds 2024'!AX189/'Verdeling Gemeentefonds 2024'!$BS189</f>
        <v>4.8053551902264305E-2</v>
      </c>
      <c r="U189" s="88">
        <f>'Verdeling Gemeentefonds 2024'!BA189/'Verdeling Gemeentefonds 2024'!$BS189</f>
        <v>5.3071302541429409E-2</v>
      </c>
      <c r="V189" s="86">
        <f>'Verdeling Gemeentefonds 2024'!BB189/'Verdeling Gemeentefonds 2024'!$BS189</f>
        <v>0.1946153642108866</v>
      </c>
      <c r="W189" s="79">
        <f>'Verdeling Gemeentefonds 2024'!BI189/'Verdeling Gemeentefonds 2024'!$BS189</f>
        <v>-2.8161042735341926E-4</v>
      </c>
      <c r="X189" s="87">
        <f>'Verdeling Gemeentefonds 2024'!BF189/'Verdeling Gemeentefonds 2024'!$BS189</f>
        <v>0</v>
      </c>
      <c r="Y189" s="79">
        <f>'Verdeling Gemeentefonds 2024'!BL189/'Verdeling Gemeentefonds 2024'!$BS189</f>
        <v>0</v>
      </c>
      <c r="Z189" s="87">
        <f>'Verdeling Gemeentefonds 2024'!BR189/'Verdeling Gemeentefonds 2024'!$BS189</f>
        <v>2.0793673792721102E-3</v>
      </c>
      <c r="AA189" s="96">
        <f t="shared" si="2"/>
        <v>1.0000001064705206</v>
      </c>
    </row>
    <row r="190" spans="1:27" x14ac:dyDescent="0.25">
      <c r="A190" s="95" t="s">
        <v>464</v>
      </c>
      <c r="B190" s="8" t="s">
        <v>165</v>
      </c>
      <c r="C190" s="79">
        <f>'Verdeling Gemeentefonds 2024'!D190/'Verdeling Gemeentefonds 2024'!$BS190</f>
        <v>0</v>
      </c>
      <c r="D190" s="82">
        <f>'Verdeling Gemeentefonds 2024'!E190/'Verdeling Gemeentefonds 2024'!$BS190</f>
        <v>0</v>
      </c>
      <c r="E190" s="82">
        <f>'Verdeling Gemeentefonds 2024'!F190/'Verdeling Gemeentefonds 2024'!$BS190</f>
        <v>0</v>
      </c>
      <c r="F190" s="82">
        <f>'Verdeling Gemeentefonds 2024'!G190/'Verdeling Gemeentefonds 2024'!$BS190</f>
        <v>0</v>
      </c>
      <c r="G190" s="82">
        <f>'Verdeling Gemeentefonds 2024'!H190/'Verdeling Gemeentefonds 2024'!$BS190</f>
        <v>0</v>
      </c>
      <c r="H190" s="82">
        <f>'Verdeling Gemeentefonds 2024'!I190/'Verdeling Gemeentefonds 2024'!$BS190</f>
        <v>0</v>
      </c>
      <c r="I190" s="86">
        <f>'Verdeling Gemeentefonds 2024'!J190/'Verdeling Gemeentefonds 2024'!$BS190</f>
        <v>0</v>
      </c>
      <c r="J190" s="80">
        <f>'Verdeling Gemeentefonds 2024'!N190/'Verdeling Gemeentefonds 2024'!$BS190</f>
        <v>5.0088503983654199E-2</v>
      </c>
      <c r="K190" s="82">
        <f>'Verdeling Gemeentefonds 2024'!S190/'Verdeling Gemeentefonds 2024'!$BS190</f>
        <v>4.122250552091164E-2</v>
      </c>
      <c r="L190" s="86">
        <f>'Verdeling Gemeentefonds 2024'!T190/'Verdeling Gemeentefonds 2024'!$BS190</f>
        <v>9.1311009504565832E-2</v>
      </c>
      <c r="M190" s="79">
        <f>'Verdeling Gemeentefonds 2024'!Z190/'Verdeling Gemeentefonds 2024'!$BS190</f>
        <v>0.38089682608532516</v>
      </c>
      <c r="N190" s="82">
        <f>'Verdeling Gemeentefonds 2024'!AE190/'Verdeling Gemeentefonds 2024'!$BS190</f>
        <v>0.21218182791902343</v>
      </c>
      <c r="O190" s="84">
        <f>'Verdeling Gemeentefonds 2024'!AF190/'Verdeling Gemeentefonds 2024'!$BS190</f>
        <v>0.59307865400434856</v>
      </c>
      <c r="P190" s="89">
        <f>'Verdeling Gemeentefonds 2024'!AK190/'Verdeling Gemeentefonds 2024'!$BS190</f>
        <v>3.1555810351911441E-2</v>
      </c>
      <c r="Q190" s="92">
        <f>'Verdeling Gemeentefonds 2024'!AO190/'Verdeling Gemeentefonds 2024'!$BS190</f>
        <v>2.3335017343356922E-2</v>
      </c>
      <c r="R190" s="88">
        <f>'Verdeling Gemeentefonds 2024'!AR190/'Verdeling Gemeentefonds 2024'!$BS190</f>
        <v>5.8876119504463427E-2</v>
      </c>
      <c r="S190" s="88">
        <f>'Verdeling Gemeentefonds 2024'!AU190/'Verdeling Gemeentefonds 2024'!$BS190</f>
        <v>8.2733026609385543E-2</v>
      </c>
      <c r="T190" s="88">
        <f>'Verdeling Gemeentefonds 2024'!AX190/'Verdeling Gemeentefonds 2024'!$BS190</f>
        <v>5.4127064908482299E-2</v>
      </c>
      <c r="U190" s="88">
        <f>'Verdeling Gemeentefonds 2024'!BA190/'Verdeling Gemeentefonds 2024'!$BS190</f>
        <v>6.3112021443485863E-2</v>
      </c>
      <c r="V190" s="86">
        <f>'Verdeling Gemeentefonds 2024'!BB190/'Verdeling Gemeentefonds 2024'!$BS190</f>
        <v>0.28218324980917403</v>
      </c>
      <c r="W190" s="79">
        <f>'Verdeling Gemeentefonds 2024'!BI190/'Verdeling Gemeentefonds 2024'!$BS190</f>
        <v>-2.0808316601937749E-4</v>
      </c>
      <c r="X190" s="87">
        <f>'Verdeling Gemeentefonds 2024'!BF190/'Verdeling Gemeentefonds 2024'!$BS190</f>
        <v>0</v>
      </c>
      <c r="Y190" s="79">
        <f>'Verdeling Gemeentefonds 2024'!BL190/'Verdeling Gemeentefonds 2024'!$BS190</f>
        <v>0</v>
      </c>
      <c r="Z190" s="87">
        <f>'Verdeling Gemeentefonds 2024'!BR190/'Verdeling Gemeentefonds 2024'!$BS190</f>
        <v>2.0793671738458261E-3</v>
      </c>
      <c r="AA190" s="96">
        <f t="shared" si="2"/>
        <v>1.0000000076778264</v>
      </c>
    </row>
    <row r="191" spans="1:27" x14ac:dyDescent="0.25">
      <c r="A191" s="95" t="s">
        <v>385</v>
      </c>
      <c r="B191" s="8" t="s">
        <v>86</v>
      </c>
      <c r="C191" s="79">
        <f>'Verdeling Gemeentefonds 2024'!D191/'Verdeling Gemeentefonds 2024'!$BS191</f>
        <v>0</v>
      </c>
      <c r="D191" s="82">
        <f>'Verdeling Gemeentefonds 2024'!E191/'Verdeling Gemeentefonds 2024'!$BS191</f>
        <v>0</v>
      </c>
      <c r="E191" s="82">
        <f>'Verdeling Gemeentefonds 2024'!F191/'Verdeling Gemeentefonds 2024'!$BS191</f>
        <v>0</v>
      </c>
      <c r="F191" s="82">
        <f>'Verdeling Gemeentefonds 2024'!G191/'Verdeling Gemeentefonds 2024'!$BS191</f>
        <v>0</v>
      </c>
      <c r="G191" s="82">
        <f>'Verdeling Gemeentefonds 2024'!H191/'Verdeling Gemeentefonds 2024'!$BS191</f>
        <v>0</v>
      </c>
      <c r="H191" s="82">
        <f>'Verdeling Gemeentefonds 2024'!I191/'Verdeling Gemeentefonds 2024'!$BS191</f>
        <v>0</v>
      </c>
      <c r="I191" s="86">
        <f>'Verdeling Gemeentefonds 2024'!J191/'Verdeling Gemeentefonds 2024'!$BS191</f>
        <v>0</v>
      </c>
      <c r="J191" s="80">
        <f>'Verdeling Gemeentefonds 2024'!N191/'Verdeling Gemeentefonds 2024'!$BS191</f>
        <v>4.9890009482423142E-2</v>
      </c>
      <c r="K191" s="82">
        <f>'Verdeling Gemeentefonds 2024'!S191/'Verdeling Gemeentefonds 2024'!$BS191</f>
        <v>6.2438714407701795E-2</v>
      </c>
      <c r="L191" s="86">
        <f>'Verdeling Gemeentefonds 2024'!T191/'Verdeling Gemeentefonds 2024'!$BS191</f>
        <v>0.11232872389012495</v>
      </c>
      <c r="M191" s="79">
        <f>'Verdeling Gemeentefonds 2024'!Z191/'Verdeling Gemeentefonds 2024'!$BS191</f>
        <v>0.31781377261262134</v>
      </c>
      <c r="N191" s="82">
        <f>'Verdeling Gemeentefonds 2024'!AE191/'Verdeling Gemeentefonds 2024'!$BS191</f>
        <v>0.24312268331013998</v>
      </c>
      <c r="O191" s="84">
        <f>'Verdeling Gemeentefonds 2024'!AF191/'Verdeling Gemeentefonds 2024'!$BS191</f>
        <v>0.56093645592276131</v>
      </c>
      <c r="P191" s="89">
        <f>'Verdeling Gemeentefonds 2024'!AK191/'Verdeling Gemeentefonds 2024'!$BS191</f>
        <v>0.13214130083862496</v>
      </c>
      <c r="Q191" s="92">
        <f>'Verdeling Gemeentefonds 2024'!AO191/'Verdeling Gemeentefonds 2024'!$BS191</f>
        <v>1.380944249972167E-2</v>
      </c>
      <c r="R191" s="88">
        <f>'Verdeling Gemeentefonds 2024'!AR191/'Verdeling Gemeentefonds 2024'!$BS191</f>
        <v>4.5949897890475828E-2</v>
      </c>
      <c r="S191" s="88">
        <f>'Verdeling Gemeentefonds 2024'!AU191/'Verdeling Gemeentefonds 2024'!$BS191</f>
        <v>4.7873920779762109E-2</v>
      </c>
      <c r="T191" s="88">
        <f>'Verdeling Gemeentefonds 2024'!AX191/'Verdeling Gemeentefonds 2024'!$BS191</f>
        <v>6.7329578959963166E-2</v>
      </c>
      <c r="U191" s="88">
        <f>'Verdeling Gemeentefonds 2024'!BA191/'Verdeling Gemeentefonds 2024'!$BS191</f>
        <v>1.7832518171599421E-2</v>
      </c>
      <c r="V191" s="86">
        <f>'Verdeling Gemeentefonds 2024'!BB191/'Verdeling Gemeentefonds 2024'!$BS191</f>
        <v>0.1927953583015222</v>
      </c>
      <c r="W191" s="79">
        <f>'Verdeling Gemeentefonds 2024'!BI191/'Verdeling Gemeentefonds 2024'!$BS191</f>
        <v>-2.8122548212034502E-4</v>
      </c>
      <c r="X191" s="87">
        <f>'Verdeling Gemeentefonds 2024'!BF191/'Verdeling Gemeentefonds 2024'!$BS191</f>
        <v>0</v>
      </c>
      <c r="Y191" s="79">
        <f>'Verdeling Gemeentefonds 2024'!BL191/'Verdeling Gemeentefonds 2024'!$BS191</f>
        <v>0</v>
      </c>
      <c r="Z191" s="87">
        <f>'Verdeling Gemeentefonds 2024'!BR191/'Verdeling Gemeentefonds 2024'!$BS191</f>
        <v>2.0793671175170251E-3</v>
      </c>
      <c r="AA191" s="96">
        <f t="shared" si="2"/>
        <v>0.99999998058843009</v>
      </c>
    </row>
    <row r="192" spans="1:27" x14ac:dyDescent="0.25">
      <c r="A192" s="95" t="s">
        <v>531</v>
      </c>
      <c r="B192" s="8" t="s">
        <v>234</v>
      </c>
      <c r="C192" s="79">
        <f>'Verdeling Gemeentefonds 2024'!D192/'Verdeling Gemeentefonds 2024'!$BS192</f>
        <v>0</v>
      </c>
      <c r="D192" s="82">
        <f>'Verdeling Gemeentefonds 2024'!E192/'Verdeling Gemeentefonds 2024'!$BS192</f>
        <v>0</v>
      </c>
      <c r="E192" s="82">
        <f>'Verdeling Gemeentefonds 2024'!F192/'Verdeling Gemeentefonds 2024'!$BS192</f>
        <v>0</v>
      </c>
      <c r="F192" s="82">
        <f>'Verdeling Gemeentefonds 2024'!G192/'Verdeling Gemeentefonds 2024'!$BS192</f>
        <v>0</v>
      </c>
      <c r="G192" s="82">
        <f>'Verdeling Gemeentefonds 2024'!H192/'Verdeling Gemeentefonds 2024'!$BS192</f>
        <v>0</v>
      </c>
      <c r="H192" s="82">
        <f>'Verdeling Gemeentefonds 2024'!I192/'Verdeling Gemeentefonds 2024'!$BS192</f>
        <v>0</v>
      </c>
      <c r="I192" s="86">
        <f>'Verdeling Gemeentefonds 2024'!J192/'Verdeling Gemeentefonds 2024'!$BS192</f>
        <v>0</v>
      </c>
      <c r="J192" s="80">
        <f>'Verdeling Gemeentefonds 2024'!N192/'Verdeling Gemeentefonds 2024'!$BS192</f>
        <v>9.8085174161071501E-2</v>
      </c>
      <c r="K192" s="82">
        <f>'Verdeling Gemeentefonds 2024'!S192/'Verdeling Gemeentefonds 2024'!$BS192</f>
        <v>7.5520555709420234E-2</v>
      </c>
      <c r="L192" s="86">
        <f>'Verdeling Gemeentefonds 2024'!T192/'Verdeling Gemeentefonds 2024'!$BS192</f>
        <v>0.17360572987049175</v>
      </c>
      <c r="M192" s="79">
        <f>'Verdeling Gemeentefonds 2024'!Z192/'Verdeling Gemeentefonds 2024'!$BS192</f>
        <v>0.29844175859474698</v>
      </c>
      <c r="N192" s="82">
        <f>'Verdeling Gemeentefonds 2024'!AE192/'Verdeling Gemeentefonds 2024'!$BS192</f>
        <v>0.26319788060674404</v>
      </c>
      <c r="O192" s="84">
        <f>'Verdeling Gemeentefonds 2024'!AF192/'Verdeling Gemeentefonds 2024'!$BS192</f>
        <v>0.56163963920149096</v>
      </c>
      <c r="P192" s="89">
        <f>'Verdeling Gemeentefonds 2024'!AK192/'Verdeling Gemeentefonds 2024'!$BS192</f>
        <v>8.5633728590168809E-2</v>
      </c>
      <c r="Q192" s="92">
        <f>'Verdeling Gemeentefonds 2024'!AO192/'Verdeling Gemeentefonds 2024'!$BS192</f>
        <v>1.3488563320232965E-2</v>
      </c>
      <c r="R192" s="88">
        <f>'Verdeling Gemeentefonds 2024'!AR192/'Verdeling Gemeentefonds 2024'!$BS192</f>
        <v>3.3330949886024017E-2</v>
      </c>
      <c r="S192" s="88">
        <f>'Verdeling Gemeentefonds 2024'!AU192/'Verdeling Gemeentefonds 2024'!$BS192</f>
        <v>4.4254484074463363E-2</v>
      </c>
      <c r="T192" s="88">
        <f>'Verdeling Gemeentefonds 2024'!AX192/'Verdeling Gemeentefonds 2024'!$BS192</f>
        <v>4.8534323596031971E-2</v>
      </c>
      <c r="U192" s="88">
        <f>'Verdeling Gemeentefonds 2024'!BA192/'Verdeling Gemeentefonds 2024'!$BS192</f>
        <v>3.766614838600249E-2</v>
      </c>
      <c r="V192" s="86">
        <f>'Verdeling Gemeentefonds 2024'!BB192/'Verdeling Gemeentefonds 2024'!$BS192</f>
        <v>0.17727446926275478</v>
      </c>
      <c r="W192" s="79">
        <f>'Verdeling Gemeentefonds 2024'!BI192/'Verdeling Gemeentefonds 2024'!$BS192</f>
        <v>-2.3291760424807597E-4</v>
      </c>
      <c r="X192" s="87">
        <f>'Verdeling Gemeentefonds 2024'!BF192/'Verdeling Gemeentefonds 2024'!$BS192</f>
        <v>0</v>
      </c>
      <c r="Y192" s="79">
        <f>'Verdeling Gemeentefonds 2024'!BL192/'Verdeling Gemeentefonds 2024'!$BS192</f>
        <v>0</v>
      </c>
      <c r="Z192" s="87">
        <f>'Verdeling Gemeentefonds 2024'!BR192/'Verdeling Gemeentefonds 2024'!$BS192</f>
        <v>2.0793671922171371E-3</v>
      </c>
      <c r="AA192" s="96">
        <f t="shared" si="2"/>
        <v>1.0000000165128753</v>
      </c>
    </row>
    <row r="193" spans="1:27" x14ac:dyDescent="0.25">
      <c r="A193" s="95" t="s">
        <v>357</v>
      </c>
      <c r="B193" s="8" t="s">
        <v>58</v>
      </c>
      <c r="C193" s="79">
        <f>'Verdeling Gemeentefonds 2024'!D193/'Verdeling Gemeentefonds 2024'!$BS193</f>
        <v>0</v>
      </c>
      <c r="D193" s="82">
        <f>'Verdeling Gemeentefonds 2024'!E193/'Verdeling Gemeentefonds 2024'!$BS193</f>
        <v>0</v>
      </c>
      <c r="E193" s="82">
        <f>'Verdeling Gemeentefonds 2024'!F193/'Verdeling Gemeentefonds 2024'!$BS193</f>
        <v>0</v>
      </c>
      <c r="F193" s="82">
        <f>'Verdeling Gemeentefonds 2024'!G193/'Verdeling Gemeentefonds 2024'!$BS193</f>
        <v>0</v>
      </c>
      <c r="G193" s="82">
        <f>'Verdeling Gemeentefonds 2024'!H193/'Verdeling Gemeentefonds 2024'!$BS193</f>
        <v>0</v>
      </c>
      <c r="H193" s="82">
        <f>'Verdeling Gemeentefonds 2024'!I193/'Verdeling Gemeentefonds 2024'!$BS193</f>
        <v>0</v>
      </c>
      <c r="I193" s="86">
        <f>'Verdeling Gemeentefonds 2024'!J193/'Verdeling Gemeentefonds 2024'!$BS193</f>
        <v>0</v>
      </c>
      <c r="J193" s="80">
        <f>'Verdeling Gemeentefonds 2024'!N193/'Verdeling Gemeentefonds 2024'!$BS193</f>
        <v>6.8730221547842654E-2</v>
      </c>
      <c r="K193" s="82">
        <f>'Verdeling Gemeentefonds 2024'!S193/'Verdeling Gemeentefonds 2024'!$BS193</f>
        <v>1.757150630131565E-2</v>
      </c>
      <c r="L193" s="86">
        <f>'Verdeling Gemeentefonds 2024'!T193/'Verdeling Gemeentefonds 2024'!$BS193</f>
        <v>8.6301727849158308E-2</v>
      </c>
      <c r="M193" s="79">
        <f>'Verdeling Gemeentefonds 2024'!Z193/'Verdeling Gemeentefonds 2024'!$BS193</f>
        <v>0.3325909714004418</v>
      </c>
      <c r="N193" s="82">
        <f>'Verdeling Gemeentefonds 2024'!AE193/'Verdeling Gemeentefonds 2024'!$BS193</f>
        <v>0.1808520123224383</v>
      </c>
      <c r="O193" s="84">
        <f>'Verdeling Gemeentefonds 2024'!AF193/'Verdeling Gemeentefonds 2024'!$BS193</f>
        <v>0.51344298372288011</v>
      </c>
      <c r="P193" s="89">
        <f>'Verdeling Gemeentefonds 2024'!AK193/'Verdeling Gemeentefonds 2024'!$BS193</f>
        <v>0.27115601000677242</v>
      </c>
      <c r="Q193" s="92">
        <f>'Verdeling Gemeentefonds 2024'!AO193/'Verdeling Gemeentefonds 2024'!$BS193</f>
        <v>1.4253220371554191E-2</v>
      </c>
      <c r="R193" s="88">
        <f>'Verdeling Gemeentefonds 2024'!AR193/'Verdeling Gemeentefonds 2024'!$BS193</f>
        <v>2.4011554700196402E-2</v>
      </c>
      <c r="S193" s="88">
        <f>'Verdeling Gemeentefonds 2024'!AU193/'Verdeling Gemeentefonds 2024'!$BS193</f>
        <v>5.6227433921553535E-2</v>
      </c>
      <c r="T193" s="88">
        <f>'Verdeling Gemeentefonds 2024'!AX193/'Verdeling Gemeentefonds 2024'!$BS193</f>
        <v>2.2823884938980403E-2</v>
      </c>
      <c r="U193" s="88">
        <f>'Verdeling Gemeentefonds 2024'!BA193/'Verdeling Gemeentefonds 2024'!$BS193</f>
        <v>9.9993588129470793E-3</v>
      </c>
      <c r="V193" s="86">
        <f>'Verdeling Gemeentefonds 2024'!BB193/'Verdeling Gemeentefonds 2024'!$BS193</f>
        <v>0.12731545274523159</v>
      </c>
      <c r="W193" s="79">
        <f>'Verdeling Gemeentefonds 2024'!BI193/'Verdeling Gemeentefonds 2024'!$BS193</f>
        <v>-2.9572349964160176E-4</v>
      </c>
      <c r="X193" s="87">
        <f>'Verdeling Gemeentefonds 2024'!BF193/'Verdeling Gemeentefonds 2024'!$BS193</f>
        <v>0</v>
      </c>
      <c r="Y193" s="79">
        <f>'Verdeling Gemeentefonds 2024'!BL193/'Verdeling Gemeentefonds 2024'!$BS193</f>
        <v>0</v>
      </c>
      <c r="Z193" s="87">
        <f>'Verdeling Gemeentefonds 2024'!BR193/'Verdeling Gemeentefonds 2024'!$BS193</f>
        <v>2.0793667786104982E-3</v>
      </c>
      <c r="AA193" s="96">
        <f t="shared" si="2"/>
        <v>0.99999981760301138</v>
      </c>
    </row>
    <row r="194" spans="1:27" x14ac:dyDescent="0.25">
      <c r="A194" s="95" t="s">
        <v>450</v>
      </c>
      <c r="B194" s="8" t="s">
        <v>151</v>
      </c>
      <c r="C194" s="79">
        <f>'Verdeling Gemeentefonds 2024'!D194/'Verdeling Gemeentefonds 2024'!$BS194</f>
        <v>0</v>
      </c>
      <c r="D194" s="82">
        <f>'Verdeling Gemeentefonds 2024'!E194/'Verdeling Gemeentefonds 2024'!$BS194</f>
        <v>0</v>
      </c>
      <c r="E194" s="82">
        <f>'Verdeling Gemeentefonds 2024'!F194/'Verdeling Gemeentefonds 2024'!$BS194</f>
        <v>0</v>
      </c>
      <c r="F194" s="82">
        <f>'Verdeling Gemeentefonds 2024'!G194/'Verdeling Gemeentefonds 2024'!$BS194</f>
        <v>0</v>
      </c>
      <c r="G194" s="82">
        <f>'Verdeling Gemeentefonds 2024'!H194/'Verdeling Gemeentefonds 2024'!$BS194</f>
        <v>0</v>
      </c>
      <c r="H194" s="82">
        <f>'Verdeling Gemeentefonds 2024'!I194/'Verdeling Gemeentefonds 2024'!$BS194</f>
        <v>0</v>
      </c>
      <c r="I194" s="86">
        <f>'Verdeling Gemeentefonds 2024'!J194/'Verdeling Gemeentefonds 2024'!$BS194</f>
        <v>0</v>
      </c>
      <c r="J194" s="80">
        <f>'Verdeling Gemeentefonds 2024'!N194/'Verdeling Gemeentefonds 2024'!$BS194</f>
        <v>1.2086768071424408E-2</v>
      </c>
      <c r="K194" s="82">
        <f>'Verdeling Gemeentefonds 2024'!S194/'Verdeling Gemeentefonds 2024'!$BS194</f>
        <v>0</v>
      </c>
      <c r="L194" s="86">
        <f>'Verdeling Gemeentefonds 2024'!T194/'Verdeling Gemeentefonds 2024'!$BS194</f>
        <v>1.2086768071424408E-2</v>
      </c>
      <c r="M194" s="79">
        <f>'Verdeling Gemeentefonds 2024'!Z194/'Verdeling Gemeentefonds 2024'!$BS194</f>
        <v>0.37233368750454349</v>
      </c>
      <c r="N194" s="82">
        <f>'Verdeling Gemeentefonds 2024'!AE194/'Verdeling Gemeentefonds 2024'!$BS194</f>
        <v>0.24499177629547039</v>
      </c>
      <c r="O194" s="84">
        <f>'Verdeling Gemeentefonds 2024'!AF194/'Verdeling Gemeentefonds 2024'!$BS194</f>
        <v>0.61732546380001385</v>
      </c>
      <c r="P194" s="89">
        <f>'Verdeling Gemeentefonds 2024'!AK194/'Verdeling Gemeentefonds 2024'!$BS194</f>
        <v>0.11953570089460545</v>
      </c>
      <c r="Q194" s="92">
        <f>'Verdeling Gemeentefonds 2024'!AO194/'Verdeling Gemeentefonds 2024'!$BS194</f>
        <v>1.66965840894805E-2</v>
      </c>
      <c r="R194" s="88">
        <f>'Verdeling Gemeentefonds 2024'!AR194/'Verdeling Gemeentefonds 2024'!$BS194</f>
        <v>0.12520356459644322</v>
      </c>
      <c r="S194" s="88">
        <f>'Verdeling Gemeentefonds 2024'!AU194/'Verdeling Gemeentefonds 2024'!$BS194</f>
        <v>4.5810465282938653E-2</v>
      </c>
      <c r="T194" s="88">
        <f>'Verdeling Gemeentefonds 2024'!AX194/'Verdeling Gemeentefonds 2024'!$BS194</f>
        <v>1.8595420699399044E-2</v>
      </c>
      <c r="U194" s="88">
        <f>'Verdeling Gemeentefonds 2024'!BA194/'Verdeling Gemeentefonds 2024'!$BS194</f>
        <v>4.301525622644977E-2</v>
      </c>
      <c r="V194" s="86">
        <f>'Verdeling Gemeentefonds 2024'!BB194/'Verdeling Gemeentefonds 2024'!$BS194</f>
        <v>0.24932129089471122</v>
      </c>
      <c r="W194" s="79">
        <f>'Verdeling Gemeentefonds 2024'!BI194/'Verdeling Gemeentefonds 2024'!$BS194</f>
        <v>-3.4927266926860183E-4</v>
      </c>
      <c r="X194" s="87">
        <f>'Verdeling Gemeentefonds 2024'!BF194/'Verdeling Gemeentefonds 2024'!$BS194</f>
        <v>0</v>
      </c>
      <c r="Y194" s="79">
        <f>'Verdeling Gemeentefonds 2024'!BL194/'Verdeling Gemeentefonds 2024'!$BS194</f>
        <v>0</v>
      </c>
      <c r="Z194" s="87">
        <f>'Verdeling Gemeentefonds 2024'!BR194/'Verdeling Gemeentefonds 2024'!$BS194</f>
        <v>2.0793657371086867E-3</v>
      </c>
      <c r="AA194" s="96">
        <f t="shared" si="2"/>
        <v>0.99999931672859499</v>
      </c>
    </row>
    <row r="195" spans="1:27" x14ac:dyDescent="0.25">
      <c r="A195" s="95" t="s">
        <v>485</v>
      </c>
      <c r="B195" s="8" t="s">
        <v>186</v>
      </c>
      <c r="C195" s="79">
        <f>'Verdeling Gemeentefonds 2024'!D195/'Verdeling Gemeentefonds 2024'!$BS195</f>
        <v>0</v>
      </c>
      <c r="D195" s="82">
        <f>'Verdeling Gemeentefonds 2024'!E195/'Verdeling Gemeentefonds 2024'!$BS195</f>
        <v>0</v>
      </c>
      <c r="E195" s="82">
        <f>'Verdeling Gemeentefonds 2024'!F195/'Verdeling Gemeentefonds 2024'!$BS195</f>
        <v>0</v>
      </c>
      <c r="F195" s="82">
        <f>'Verdeling Gemeentefonds 2024'!G195/'Verdeling Gemeentefonds 2024'!$BS195</f>
        <v>0</v>
      </c>
      <c r="G195" s="82">
        <f>'Verdeling Gemeentefonds 2024'!H195/'Verdeling Gemeentefonds 2024'!$BS195</f>
        <v>0</v>
      </c>
      <c r="H195" s="82">
        <f>'Verdeling Gemeentefonds 2024'!I195/'Verdeling Gemeentefonds 2024'!$BS195</f>
        <v>0</v>
      </c>
      <c r="I195" s="86">
        <f>'Verdeling Gemeentefonds 2024'!J195/'Verdeling Gemeentefonds 2024'!$BS195</f>
        <v>0</v>
      </c>
      <c r="J195" s="80">
        <f>'Verdeling Gemeentefonds 2024'!N195/'Verdeling Gemeentefonds 2024'!$BS195</f>
        <v>6.0014396405148981E-2</v>
      </c>
      <c r="K195" s="82">
        <f>'Verdeling Gemeentefonds 2024'!S195/'Verdeling Gemeentefonds 2024'!$BS195</f>
        <v>1.1768693146198616E-2</v>
      </c>
      <c r="L195" s="86">
        <f>'Verdeling Gemeentefonds 2024'!T195/'Verdeling Gemeentefonds 2024'!$BS195</f>
        <v>7.1783089551347601E-2</v>
      </c>
      <c r="M195" s="79">
        <f>'Verdeling Gemeentefonds 2024'!Z195/'Verdeling Gemeentefonds 2024'!$BS195</f>
        <v>0.3979008512848119</v>
      </c>
      <c r="N195" s="82">
        <f>'Verdeling Gemeentefonds 2024'!AE195/'Verdeling Gemeentefonds 2024'!$BS195</f>
        <v>0.22534994368336192</v>
      </c>
      <c r="O195" s="84">
        <f>'Verdeling Gemeentefonds 2024'!AF195/'Verdeling Gemeentefonds 2024'!$BS195</f>
        <v>0.6232507949681737</v>
      </c>
      <c r="P195" s="89">
        <f>'Verdeling Gemeentefonds 2024'!AK195/'Verdeling Gemeentefonds 2024'!$BS195</f>
        <v>0.14014412397178835</v>
      </c>
      <c r="Q195" s="92">
        <f>'Verdeling Gemeentefonds 2024'!AO195/'Verdeling Gemeentefonds 2024'!$BS195</f>
        <v>1.8465284089862394E-2</v>
      </c>
      <c r="R195" s="88">
        <f>'Verdeling Gemeentefonds 2024'!AR195/'Verdeling Gemeentefonds 2024'!$BS195</f>
        <v>1.9056824987753528E-2</v>
      </c>
      <c r="S195" s="88">
        <f>'Verdeling Gemeentefonds 2024'!AU195/'Verdeling Gemeentefonds 2024'!$BS195</f>
        <v>4.9638706121582554E-2</v>
      </c>
      <c r="T195" s="88">
        <f>'Verdeling Gemeentefonds 2024'!AX195/'Verdeling Gemeentefonds 2024'!$BS195</f>
        <v>2.5504236106657651E-2</v>
      </c>
      <c r="U195" s="88">
        <f>'Verdeling Gemeentefonds 2024'!BA195/'Verdeling Gemeentefonds 2024'!$BS195</f>
        <v>5.0337002194326873E-2</v>
      </c>
      <c r="V195" s="86">
        <f>'Verdeling Gemeentefonds 2024'!BB195/'Verdeling Gemeentefonds 2024'!$BS195</f>
        <v>0.16300205350018301</v>
      </c>
      <c r="W195" s="79">
        <f>'Verdeling Gemeentefonds 2024'!BI195/'Verdeling Gemeentefonds 2024'!$BS195</f>
        <v>-2.5949580733533562E-4</v>
      </c>
      <c r="X195" s="87">
        <f>'Verdeling Gemeentefonds 2024'!BF195/'Verdeling Gemeentefonds 2024'!$BS195</f>
        <v>0</v>
      </c>
      <c r="Y195" s="79">
        <f>'Verdeling Gemeentefonds 2024'!BL195/'Verdeling Gemeentefonds 2024'!$BS195</f>
        <v>0</v>
      </c>
      <c r="Z195" s="87">
        <f>'Verdeling Gemeentefonds 2024'!BR195/'Verdeling Gemeentefonds 2024'!$BS195</f>
        <v>2.0793670189856155E-3</v>
      </c>
      <c r="AA195" s="96">
        <f t="shared" si="2"/>
        <v>0.99999993320314295</v>
      </c>
    </row>
    <row r="196" spans="1:27" x14ac:dyDescent="0.25">
      <c r="A196" s="95" t="s">
        <v>472</v>
      </c>
      <c r="B196" s="8" t="s">
        <v>173</v>
      </c>
      <c r="C196" s="79">
        <f>'Verdeling Gemeentefonds 2024'!D196/'Verdeling Gemeentefonds 2024'!$BS196</f>
        <v>0</v>
      </c>
      <c r="D196" s="82">
        <f>'Verdeling Gemeentefonds 2024'!E196/'Verdeling Gemeentefonds 2024'!$BS196</f>
        <v>0</v>
      </c>
      <c r="E196" s="82">
        <f>'Verdeling Gemeentefonds 2024'!F196/'Verdeling Gemeentefonds 2024'!$BS196</f>
        <v>0</v>
      </c>
      <c r="F196" s="82">
        <f>'Verdeling Gemeentefonds 2024'!G196/'Verdeling Gemeentefonds 2024'!$BS196</f>
        <v>0</v>
      </c>
      <c r="G196" s="82">
        <f>'Verdeling Gemeentefonds 2024'!H196/'Verdeling Gemeentefonds 2024'!$BS196</f>
        <v>0</v>
      </c>
      <c r="H196" s="82">
        <f>'Verdeling Gemeentefonds 2024'!I196/'Verdeling Gemeentefonds 2024'!$BS196</f>
        <v>0.30033763000225727</v>
      </c>
      <c r="I196" s="86">
        <f>'Verdeling Gemeentefonds 2024'!J196/'Verdeling Gemeentefonds 2024'!$BS196</f>
        <v>0.30033763000225727</v>
      </c>
      <c r="J196" s="80">
        <f>'Verdeling Gemeentefonds 2024'!N196/'Verdeling Gemeentefonds 2024'!$BS196</f>
        <v>3.4696995735621732E-2</v>
      </c>
      <c r="K196" s="82">
        <f>'Verdeling Gemeentefonds 2024'!S196/'Verdeling Gemeentefonds 2024'!$BS196</f>
        <v>5.5778659918546388E-3</v>
      </c>
      <c r="L196" s="86">
        <f>'Verdeling Gemeentefonds 2024'!T196/'Verdeling Gemeentefonds 2024'!$BS196</f>
        <v>4.0274861727476373E-2</v>
      </c>
      <c r="M196" s="79">
        <f>'Verdeling Gemeentefonds 2024'!Z196/'Verdeling Gemeentefonds 2024'!$BS196</f>
        <v>0.31490526226261867</v>
      </c>
      <c r="N196" s="82">
        <f>'Verdeling Gemeentefonds 2024'!AE196/'Verdeling Gemeentefonds 2024'!$BS196</f>
        <v>8.6446264554218222E-2</v>
      </c>
      <c r="O196" s="84">
        <f>'Verdeling Gemeentefonds 2024'!AF196/'Verdeling Gemeentefonds 2024'!$BS196</f>
        <v>0.40135152681683695</v>
      </c>
      <c r="P196" s="89">
        <f>'Verdeling Gemeentefonds 2024'!AK196/'Verdeling Gemeentefonds 2024'!$BS196</f>
        <v>0.20276167144597951</v>
      </c>
      <c r="Q196" s="92">
        <f>'Verdeling Gemeentefonds 2024'!AO196/'Verdeling Gemeentefonds 2024'!$BS196</f>
        <v>1.793865484661742E-2</v>
      </c>
      <c r="R196" s="88">
        <f>'Verdeling Gemeentefonds 2024'!AR196/'Verdeling Gemeentefonds 2024'!$BS196</f>
        <v>2.7222081687473362E-2</v>
      </c>
      <c r="S196" s="88">
        <f>'Verdeling Gemeentefonds 2024'!AU196/'Verdeling Gemeentefonds 2024'!$BS196</f>
        <v>6.2962878858359328E-2</v>
      </c>
      <c r="T196" s="88">
        <f>'Verdeling Gemeentefonds 2024'!AX196/'Verdeling Gemeentefonds 2024'!$BS196</f>
        <v>4.2222623800092035E-2</v>
      </c>
      <c r="U196" s="88">
        <f>'Verdeling Gemeentefonds 2024'!BA196/'Verdeling Gemeentefonds 2024'!$BS196</f>
        <v>1.6356732027282644E-2</v>
      </c>
      <c r="V196" s="86">
        <f>'Verdeling Gemeentefonds 2024'!BB196/'Verdeling Gemeentefonds 2024'!$BS196</f>
        <v>0.1667029712198248</v>
      </c>
      <c r="W196" s="79">
        <f>'Verdeling Gemeentefonds 2024'!BI196/'Verdeling Gemeentefonds 2024'!$BS196</f>
        <v>-3.17559894370032E-4</v>
      </c>
      <c r="X196" s="87">
        <f>'Verdeling Gemeentefonds 2024'!BF196/'Verdeling Gemeentefonds 2024'!$BS196</f>
        <v>0</v>
      </c>
      <c r="Y196" s="79">
        <f>'Verdeling Gemeentefonds 2024'!BL196/'Verdeling Gemeentefonds 2024'!$BS196</f>
        <v>-0.11111111013180049</v>
      </c>
      <c r="Z196" s="87">
        <f>'Verdeling Gemeentefonds 2024'!BR196/'Verdeling Gemeentefonds 2024'!$BS196</f>
        <v>0</v>
      </c>
      <c r="AA196" s="96">
        <f t="shared" si="2"/>
        <v>0.9999999911862042</v>
      </c>
    </row>
    <row r="197" spans="1:27" x14ac:dyDescent="0.25">
      <c r="A197" s="95" t="s">
        <v>532</v>
      </c>
      <c r="B197" s="8" t="s">
        <v>235</v>
      </c>
      <c r="C197" s="79">
        <f>'Verdeling Gemeentefonds 2024'!D197/'Verdeling Gemeentefonds 2024'!$BS197</f>
        <v>0</v>
      </c>
      <c r="D197" s="82">
        <f>'Verdeling Gemeentefonds 2024'!E197/'Verdeling Gemeentefonds 2024'!$BS197</f>
        <v>0</v>
      </c>
      <c r="E197" s="82">
        <f>'Verdeling Gemeentefonds 2024'!F197/'Verdeling Gemeentefonds 2024'!$BS197</f>
        <v>0</v>
      </c>
      <c r="F197" s="82">
        <f>'Verdeling Gemeentefonds 2024'!G197/'Verdeling Gemeentefonds 2024'!$BS197</f>
        <v>0</v>
      </c>
      <c r="G197" s="82">
        <f>'Verdeling Gemeentefonds 2024'!H197/'Verdeling Gemeentefonds 2024'!$BS197</f>
        <v>0</v>
      </c>
      <c r="H197" s="82">
        <f>'Verdeling Gemeentefonds 2024'!I197/'Verdeling Gemeentefonds 2024'!$BS197</f>
        <v>0</v>
      </c>
      <c r="I197" s="86">
        <f>'Verdeling Gemeentefonds 2024'!J197/'Verdeling Gemeentefonds 2024'!$BS197</f>
        <v>0</v>
      </c>
      <c r="J197" s="80">
        <f>'Verdeling Gemeentefonds 2024'!N197/'Verdeling Gemeentefonds 2024'!$BS197</f>
        <v>2.8614489919740388E-2</v>
      </c>
      <c r="K197" s="82">
        <f>'Verdeling Gemeentefonds 2024'!S197/'Verdeling Gemeentefonds 2024'!$BS197</f>
        <v>1.1589001686775938E-2</v>
      </c>
      <c r="L197" s="86">
        <f>'Verdeling Gemeentefonds 2024'!T197/'Verdeling Gemeentefonds 2024'!$BS197</f>
        <v>4.0203491606516324E-2</v>
      </c>
      <c r="M197" s="79">
        <f>'Verdeling Gemeentefonds 2024'!Z197/'Verdeling Gemeentefonds 2024'!$BS197</f>
        <v>0.26519742693948989</v>
      </c>
      <c r="N197" s="82">
        <f>'Verdeling Gemeentefonds 2024'!AE197/'Verdeling Gemeentefonds 2024'!$BS197</f>
        <v>0.25954691636869526</v>
      </c>
      <c r="O197" s="84">
        <f>'Verdeling Gemeentefonds 2024'!AF197/'Verdeling Gemeentefonds 2024'!$BS197</f>
        <v>0.52474434330818509</v>
      </c>
      <c r="P197" s="89">
        <f>'Verdeling Gemeentefonds 2024'!AK197/'Verdeling Gemeentefonds 2024'!$BS197</f>
        <v>0.30768396659812403</v>
      </c>
      <c r="Q197" s="92">
        <f>'Verdeling Gemeentefonds 2024'!AO197/'Verdeling Gemeentefonds 2024'!$BS197</f>
        <v>1.1660847334034215E-2</v>
      </c>
      <c r="R197" s="88">
        <f>'Verdeling Gemeentefonds 2024'!AR197/'Verdeling Gemeentefonds 2024'!$BS197</f>
        <v>2.3700781157921878E-2</v>
      </c>
      <c r="S197" s="88">
        <f>'Verdeling Gemeentefonds 2024'!AU197/'Verdeling Gemeentefonds 2024'!$BS197</f>
        <v>4.2034278753438389E-2</v>
      </c>
      <c r="T197" s="88">
        <f>'Verdeling Gemeentefonds 2024'!AX197/'Verdeling Gemeentefonds 2024'!$BS197</f>
        <v>2.2564586348378275E-2</v>
      </c>
      <c r="U197" s="88">
        <f>'Verdeling Gemeentefonds 2024'!BA197/'Verdeling Gemeentefonds 2024'!$BS197</f>
        <v>2.5661845163756507E-2</v>
      </c>
      <c r="V197" s="86">
        <f>'Verdeling Gemeentefonds 2024'!BB197/'Verdeling Gemeentefonds 2024'!$BS197</f>
        <v>0.12562233875752926</v>
      </c>
      <c r="W197" s="79">
        <f>'Verdeling Gemeentefonds 2024'!BI197/'Verdeling Gemeentefonds 2024'!$BS197</f>
        <v>-3.3349534818018971E-4</v>
      </c>
      <c r="X197" s="87">
        <f>'Verdeling Gemeentefonds 2024'!BF197/'Verdeling Gemeentefonds 2024'!$BS197</f>
        <v>0</v>
      </c>
      <c r="Y197" s="79">
        <f>'Verdeling Gemeentefonds 2024'!BL197/'Verdeling Gemeentefonds 2024'!$BS197</f>
        <v>0</v>
      </c>
      <c r="Z197" s="87">
        <f>'Verdeling Gemeentefonds 2024'!BR197/'Verdeling Gemeentefonds 2024'!$BS197</f>
        <v>2.0793671830520166E-3</v>
      </c>
      <c r="AA197" s="96">
        <f t="shared" si="2"/>
        <v>1.0000000121052266</v>
      </c>
    </row>
    <row r="198" spans="1:27" x14ac:dyDescent="0.25">
      <c r="A198" s="95" t="s">
        <v>358</v>
      </c>
      <c r="B198" s="8" t="s">
        <v>59</v>
      </c>
      <c r="C198" s="79">
        <f>'Verdeling Gemeentefonds 2024'!D198/'Verdeling Gemeentefonds 2024'!$BS198</f>
        <v>0</v>
      </c>
      <c r="D198" s="82">
        <f>'Verdeling Gemeentefonds 2024'!E198/'Verdeling Gemeentefonds 2024'!$BS198</f>
        <v>0</v>
      </c>
      <c r="E198" s="82">
        <f>'Verdeling Gemeentefonds 2024'!F198/'Verdeling Gemeentefonds 2024'!$BS198</f>
        <v>0</v>
      </c>
      <c r="F198" s="82">
        <f>'Verdeling Gemeentefonds 2024'!G198/'Verdeling Gemeentefonds 2024'!$BS198</f>
        <v>0</v>
      </c>
      <c r="G198" s="82">
        <f>'Verdeling Gemeentefonds 2024'!H198/'Verdeling Gemeentefonds 2024'!$BS198</f>
        <v>0.22913206858033036</v>
      </c>
      <c r="H198" s="82">
        <f>'Verdeling Gemeentefonds 2024'!I198/'Verdeling Gemeentefonds 2024'!$BS198</f>
        <v>0</v>
      </c>
      <c r="I198" s="86">
        <f>'Verdeling Gemeentefonds 2024'!J198/'Verdeling Gemeentefonds 2024'!$BS198</f>
        <v>0.22913206858033036</v>
      </c>
      <c r="J198" s="80">
        <f>'Verdeling Gemeentefonds 2024'!N198/'Verdeling Gemeentefonds 2024'!$BS198</f>
        <v>4.402802167707686E-2</v>
      </c>
      <c r="K198" s="82">
        <f>'Verdeling Gemeentefonds 2024'!S198/'Verdeling Gemeentefonds 2024'!$BS198</f>
        <v>6.7654248805542785E-2</v>
      </c>
      <c r="L198" s="86">
        <f>'Verdeling Gemeentefonds 2024'!T198/'Verdeling Gemeentefonds 2024'!$BS198</f>
        <v>0.11168227048261965</v>
      </c>
      <c r="M198" s="79">
        <f>'Verdeling Gemeentefonds 2024'!Z198/'Verdeling Gemeentefonds 2024'!$BS198</f>
        <v>0.24095018846757096</v>
      </c>
      <c r="N198" s="82">
        <f>'Verdeling Gemeentefonds 2024'!AE198/'Verdeling Gemeentefonds 2024'!$BS198</f>
        <v>0.13547302155165825</v>
      </c>
      <c r="O198" s="84">
        <f>'Verdeling Gemeentefonds 2024'!AF198/'Verdeling Gemeentefonds 2024'!$BS198</f>
        <v>0.37642321001922924</v>
      </c>
      <c r="P198" s="89">
        <f>'Verdeling Gemeentefonds 2024'!AK198/'Verdeling Gemeentefonds 2024'!$BS198</f>
        <v>0.11544829008624524</v>
      </c>
      <c r="Q198" s="92">
        <f>'Verdeling Gemeentefonds 2024'!AO198/'Verdeling Gemeentefonds 2024'!$BS198</f>
        <v>1.2579505611189014E-2</v>
      </c>
      <c r="R198" s="88">
        <f>'Verdeling Gemeentefonds 2024'!AR198/'Verdeling Gemeentefonds 2024'!$BS198</f>
        <v>2.2508824908632076E-2</v>
      </c>
      <c r="S198" s="88">
        <f>'Verdeling Gemeentefonds 2024'!AU198/'Verdeling Gemeentefonds 2024'!$BS198</f>
        <v>5.0786853364662245E-2</v>
      </c>
      <c r="T198" s="88">
        <f>'Verdeling Gemeentefonds 2024'!AX198/'Verdeling Gemeentefonds 2024'!$BS198</f>
        <v>4.7889110245230633E-2</v>
      </c>
      <c r="U198" s="88">
        <f>'Verdeling Gemeentefonds 2024'!BA198/'Verdeling Gemeentefonds 2024'!$BS198</f>
        <v>3.1776378006539104E-2</v>
      </c>
      <c r="V198" s="86">
        <f>'Verdeling Gemeentefonds 2024'!BB198/'Verdeling Gemeentefonds 2024'!$BS198</f>
        <v>0.16554067213625309</v>
      </c>
      <c r="W198" s="79">
        <f>'Verdeling Gemeentefonds 2024'!BI198/'Verdeling Gemeentefonds 2024'!$BS198</f>
        <v>-3.0585175877563265E-4</v>
      </c>
      <c r="X198" s="87">
        <f>'Verdeling Gemeentefonds 2024'!BF198/'Verdeling Gemeentefonds 2024'!$BS198</f>
        <v>0</v>
      </c>
      <c r="Y198" s="79">
        <f>'Verdeling Gemeentefonds 2024'!BL198/'Verdeling Gemeentefonds 2024'!$BS198</f>
        <v>0</v>
      </c>
      <c r="Z198" s="87">
        <f>'Verdeling Gemeentefonds 2024'!BR198/'Verdeling Gemeentefonds 2024'!$BS198</f>
        <v>2.0793672135234762E-3</v>
      </c>
      <c r="AA198" s="96">
        <f t="shared" si="2"/>
        <v>1.0000000267594253</v>
      </c>
    </row>
    <row r="199" spans="1:27" x14ac:dyDescent="0.25">
      <c r="A199" s="95" t="s">
        <v>481</v>
      </c>
      <c r="B199" s="8" t="s">
        <v>182</v>
      </c>
      <c r="C199" s="79">
        <f>'Verdeling Gemeentefonds 2024'!D199/'Verdeling Gemeentefonds 2024'!$BS199</f>
        <v>0</v>
      </c>
      <c r="D199" s="82">
        <f>'Verdeling Gemeentefonds 2024'!E199/'Verdeling Gemeentefonds 2024'!$BS199</f>
        <v>0</v>
      </c>
      <c r="E199" s="82">
        <f>'Verdeling Gemeentefonds 2024'!F199/'Verdeling Gemeentefonds 2024'!$BS199</f>
        <v>0</v>
      </c>
      <c r="F199" s="82">
        <f>'Verdeling Gemeentefonds 2024'!G199/'Verdeling Gemeentefonds 2024'!$BS199</f>
        <v>0</v>
      </c>
      <c r="G199" s="82">
        <f>'Verdeling Gemeentefonds 2024'!H199/'Verdeling Gemeentefonds 2024'!$BS199</f>
        <v>0</v>
      </c>
      <c r="H199" s="82">
        <f>'Verdeling Gemeentefonds 2024'!I199/'Verdeling Gemeentefonds 2024'!$BS199</f>
        <v>0</v>
      </c>
      <c r="I199" s="86">
        <f>'Verdeling Gemeentefonds 2024'!J199/'Verdeling Gemeentefonds 2024'!$BS199</f>
        <v>0</v>
      </c>
      <c r="J199" s="80">
        <f>'Verdeling Gemeentefonds 2024'!N199/'Verdeling Gemeentefonds 2024'!$BS199</f>
        <v>4.4944188481527723E-2</v>
      </c>
      <c r="K199" s="82">
        <f>'Verdeling Gemeentefonds 2024'!S199/'Verdeling Gemeentefonds 2024'!$BS199</f>
        <v>1.7472683542587953E-2</v>
      </c>
      <c r="L199" s="86">
        <f>'Verdeling Gemeentefonds 2024'!T199/'Verdeling Gemeentefonds 2024'!$BS199</f>
        <v>6.2416872024115673E-2</v>
      </c>
      <c r="M199" s="79">
        <f>'Verdeling Gemeentefonds 2024'!Z199/'Verdeling Gemeentefonds 2024'!$BS199</f>
        <v>0.3654076631273932</v>
      </c>
      <c r="N199" s="82">
        <f>'Verdeling Gemeentefonds 2024'!AE199/'Verdeling Gemeentefonds 2024'!$BS199</f>
        <v>0.26280642112162372</v>
      </c>
      <c r="O199" s="84">
        <f>'Verdeling Gemeentefonds 2024'!AF199/'Verdeling Gemeentefonds 2024'!$BS199</f>
        <v>0.62821408424901692</v>
      </c>
      <c r="P199" s="89">
        <f>'Verdeling Gemeentefonds 2024'!AK199/'Verdeling Gemeentefonds 2024'!$BS199</f>
        <v>0.16753105531930099</v>
      </c>
      <c r="Q199" s="92">
        <f>'Verdeling Gemeentefonds 2024'!AO199/'Verdeling Gemeentefonds 2024'!$BS199</f>
        <v>1.6919704343344114E-2</v>
      </c>
      <c r="R199" s="88">
        <f>'Verdeling Gemeentefonds 2024'!AR199/'Verdeling Gemeentefonds 2024'!$BS199</f>
        <v>2.8122708381446898E-2</v>
      </c>
      <c r="S199" s="88">
        <f>'Verdeling Gemeentefonds 2024'!AU199/'Verdeling Gemeentefonds 2024'!$BS199</f>
        <v>5.1821606334780536E-2</v>
      </c>
      <c r="T199" s="88">
        <f>'Verdeling Gemeentefonds 2024'!AX199/'Verdeling Gemeentefonds 2024'!$BS199</f>
        <v>2.4837451174770073E-2</v>
      </c>
      <c r="U199" s="88">
        <f>'Verdeling Gemeentefonds 2024'!BA199/'Verdeling Gemeentefonds 2024'!$BS199</f>
        <v>1.833089544257192E-2</v>
      </c>
      <c r="V199" s="86">
        <f>'Verdeling Gemeentefonds 2024'!BB199/'Verdeling Gemeentefonds 2024'!$BS199</f>
        <v>0.14003236567691354</v>
      </c>
      <c r="W199" s="79">
        <f>'Verdeling Gemeentefonds 2024'!BI199/'Verdeling Gemeentefonds 2024'!$BS199</f>
        <v>-2.7373198096491508E-4</v>
      </c>
      <c r="X199" s="87">
        <f>'Verdeling Gemeentefonds 2024'!BF199/'Verdeling Gemeentefonds 2024'!$BS199</f>
        <v>0</v>
      </c>
      <c r="Y199" s="79">
        <f>'Verdeling Gemeentefonds 2024'!BL199/'Verdeling Gemeentefonds 2024'!$BS199</f>
        <v>0</v>
      </c>
      <c r="Z199" s="87">
        <f>'Verdeling Gemeentefonds 2024'!BR199/'Verdeling Gemeentefonds 2024'!$BS199</f>
        <v>2.0793671838150837E-3</v>
      </c>
      <c r="AA199" s="96">
        <f t="shared" si="2"/>
        <v>1.0000000124721975</v>
      </c>
    </row>
    <row r="200" spans="1:27" x14ac:dyDescent="0.25">
      <c r="A200" s="95" t="s">
        <v>316</v>
      </c>
      <c r="B200" s="8" t="s">
        <v>17</v>
      </c>
      <c r="C200" s="79">
        <f>'Verdeling Gemeentefonds 2024'!D200/'Verdeling Gemeentefonds 2024'!$BS200</f>
        <v>0</v>
      </c>
      <c r="D200" s="82">
        <f>'Verdeling Gemeentefonds 2024'!E200/'Verdeling Gemeentefonds 2024'!$BS200</f>
        <v>0</v>
      </c>
      <c r="E200" s="82">
        <f>'Verdeling Gemeentefonds 2024'!F200/'Verdeling Gemeentefonds 2024'!$BS200</f>
        <v>0</v>
      </c>
      <c r="F200" s="82">
        <f>'Verdeling Gemeentefonds 2024'!G200/'Verdeling Gemeentefonds 2024'!$BS200</f>
        <v>0</v>
      </c>
      <c r="G200" s="82">
        <f>'Verdeling Gemeentefonds 2024'!H200/'Verdeling Gemeentefonds 2024'!$BS200</f>
        <v>0</v>
      </c>
      <c r="H200" s="82">
        <f>'Verdeling Gemeentefonds 2024'!I200/'Verdeling Gemeentefonds 2024'!$BS200</f>
        <v>0</v>
      </c>
      <c r="I200" s="86">
        <f>'Verdeling Gemeentefonds 2024'!J200/'Verdeling Gemeentefonds 2024'!$BS200</f>
        <v>0</v>
      </c>
      <c r="J200" s="80">
        <f>'Verdeling Gemeentefonds 2024'!N200/'Verdeling Gemeentefonds 2024'!$BS200</f>
        <v>7.1086938866957078E-2</v>
      </c>
      <c r="K200" s="82">
        <f>'Verdeling Gemeentefonds 2024'!S200/'Verdeling Gemeentefonds 2024'!$BS200</f>
        <v>8.1292321662082431E-2</v>
      </c>
      <c r="L200" s="86">
        <f>'Verdeling Gemeentefonds 2024'!T200/'Verdeling Gemeentefonds 2024'!$BS200</f>
        <v>0.15237926052903952</v>
      </c>
      <c r="M200" s="79">
        <f>'Verdeling Gemeentefonds 2024'!Z200/'Verdeling Gemeentefonds 2024'!$BS200</f>
        <v>0.33926919340521489</v>
      </c>
      <c r="N200" s="82">
        <f>'Verdeling Gemeentefonds 2024'!AE200/'Verdeling Gemeentefonds 2024'!$BS200</f>
        <v>0.19434928116894584</v>
      </c>
      <c r="O200" s="84">
        <f>'Verdeling Gemeentefonds 2024'!AF200/'Verdeling Gemeentefonds 2024'!$BS200</f>
        <v>0.53361847457416067</v>
      </c>
      <c r="P200" s="89">
        <f>'Verdeling Gemeentefonds 2024'!AK200/'Verdeling Gemeentefonds 2024'!$BS200</f>
        <v>5.9166671655362111E-3</v>
      </c>
      <c r="Q200" s="92">
        <f>'Verdeling Gemeentefonds 2024'!AO200/'Verdeling Gemeentefonds 2024'!$BS200</f>
        <v>1.9987390956585555E-2</v>
      </c>
      <c r="R200" s="88">
        <f>'Verdeling Gemeentefonds 2024'!AR200/'Verdeling Gemeentefonds 2024'!$BS200</f>
        <v>6.835549558839342E-2</v>
      </c>
      <c r="S200" s="88">
        <f>'Verdeling Gemeentefonds 2024'!AU200/'Verdeling Gemeentefonds 2024'!$BS200</f>
        <v>7.8991326953350594E-2</v>
      </c>
      <c r="T200" s="88">
        <f>'Verdeling Gemeentefonds 2024'!AX200/'Verdeling Gemeentefonds 2024'!$BS200</f>
        <v>8.1795981536682896E-2</v>
      </c>
      <c r="U200" s="88">
        <f>'Verdeling Gemeentefonds 2024'!BA200/'Verdeling Gemeentefonds 2024'!$BS200</f>
        <v>5.7045714701182207E-2</v>
      </c>
      <c r="V200" s="86">
        <f>'Verdeling Gemeentefonds 2024'!BB200/'Verdeling Gemeentefonds 2024'!$BS200</f>
        <v>0.30617590973619463</v>
      </c>
      <c r="W200" s="79">
        <f>'Verdeling Gemeentefonds 2024'!BI200/'Verdeling Gemeentefonds 2024'!$BS200</f>
        <v>-1.6965567191496684E-4</v>
      </c>
      <c r="X200" s="87">
        <f>'Verdeling Gemeentefonds 2024'!BF200/'Verdeling Gemeentefonds 2024'!$BS200</f>
        <v>0</v>
      </c>
      <c r="Y200" s="79">
        <f>'Verdeling Gemeentefonds 2024'!BL200/'Verdeling Gemeentefonds 2024'!$BS200</f>
        <v>0</v>
      </c>
      <c r="Z200" s="87">
        <f>'Verdeling Gemeentefonds 2024'!BR200/'Verdeling Gemeentefonds 2024'!$BS200</f>
        <v>2.0793672068287867E-3</v>
      </c>
      <c r="AA200" s="96">
        <f t="shared" ref="AA200:AA263" si="3">I200+L200+O200+P200+V200+SUM(W200:Z200)</f>
        <v>1.0000000235398447</v>
      </c>
    </row>
    <row r="201" spans="1:27" x14ac:dyDescent="0.25">
      <c r="A201" s="95" t="s">
        <v>533</v>
      </c>
      <c r="B201" s="8" t="s">
        <v>236</v>
      </c>
      <c r="C201" s="79">
        <f>'Verdeling Gemeentefonds 2024'!D201/'Verdeling Gemeentefonds 2024'!$BS201</f>
        <v>0</v>
      </c>
      <c r="D201" s="82">
        <f>'Verdeling Gemeentefonds 2024'!E201/'Verdeling Gemeentefonds 2024'!$BS201</f>
        <v>0</v>
      </c>
      <c r="E201" s="82">
        <f>'Verdeling Gemeentefonds 2024'!F201/'Verdeling Gemeentefonds 2024'!$BS201</f>
        <v>0</v>
      </c>
      <c r="F201" s="82">
        <f>'Verdeling Gemeentefonds 2024'!G201/'Verdeling Gemeentefonds 2024'!$BS201</f>
        <v>0</v>
      </c>
      <c r="G201" s="82">
        <f>'Verdeling Gemeentefonds 2024'!H201/'Verdeling Gemeentefonds 2024'!$BS201</f>
        <v>0</v>
      </c>
      <c r="H201" s="82">
        <f>'Verdeling Gemeentefonds 2024'!I201/'Verdeling Gemeentefonds 2024'!$BS201</f>
        <v>0</v>
      </c>
      <c r="I201" s="86">
        <f>'Verdeling Gemeentefonds 2024'!J201/'Verdeling Gemeentefonds 2024'!$BS201</f>
        <v>0</v>
      </c>
      <c r="J201" s="80">
        <f>'Verdeling Gemeentefonds 2024'!N201/'Verdeling Gemeentefonds 2024'!$BS201</f>
        <v>0.13713482200158128</v>
      </c>
      <c r="K201" s="82">
        <f>'Verdeling Gemeentefonds 2024'!S201/'Verdeling Gemeentefonds 2024'!$BS201</f>
        <v>7.8795223247460373E-3</v>
      </c>
      <c r="L201" s="86">
        <f>'Verdeling Gemeentefonds 2024'!T201/'Verdeling Gemeentefonds 2024'!$BS201</f>
        <v>0.14501434432632732</v>
      </c>
      <c r="M201" s="79">
        <f>'Verdeling Gemeentefonds 2024'!Z201/'Verdeling Gemeentefonds 2024'!$BS201</f>
        <v>0.32159932138505176</v>
      </c>
      <c r="N201" s="82">
        <f>'Verdeling Gemeentefonds 2024'!AE201/'Verdeling Gemeentefonds 2024'!$BS201</f>
        <v>0.18897362665648579</v>
      </c>
      <c r="O201" s="84">
        <f>'Verdeling Gemeentefonds 2024'!AF201/'Verdeling Gemeentefonds 2024'!$BS201</f>
        <v>0.51057294804153752</v>
      </c>
      <c r="P201" s="89">
        <f>'Verdeling Gemeentefonds 2024'!AK201/'Verdeling Gemeentefonds 2024'!$BS201</f>
        <v>0.17974379631134693</v>
      </c>
      <c r="Q201" s="92">
        <f>'Verdeling Gemeentefonds 2024'!AO201/'Verdeling Gemeentefonds 2024'!$BS201</f>
        <v>1.5749600398051618E-2</v>
      </c>
      <c r="R201" s="88">
        <f>'Verdeling Gemeentefonds 2024'!AR201/'Verdeling Gemeentefonds 2024'!$BS201</f>
        <v>2.2466140055644138E-2</v>
      </c>
      <c r="S201" s="88">
        <f>'Verdeling Gemeentefonds 2024'!AU201/'Verdeling Gemeentefonds 2024'!$BS201</f>
        <v>4.8772522615013178E-2</v>
      </c>
      <c r="T201" s="88">
        <f>'Verdeling Gemeentefonds 2024'!AX201/'Verdeling Gemeentefonds 2024'!$BS201</f>
        <v>3.7679096455672446E-2</v>
      </c>
      <c r="U201" s="88">
        <f>'Verdeling Gemeentefonds 2024'!BA201/'Verdeling Gemeentefonds 2024'!$BS201</f>
        <v>3.8171611681204552E-2</v>
      </c>
      <c r="V201" s="86">
        <f>'Verdeling Gemeentefonds 2024'!BB201/'Verdeling Gemeentefonds 2024'!$BS201</f>
        <v>0.16283897120558594</v>
      </c>
      <c r="W201" s="79">
        <f>'Verdeling Gemeentefonds 2024'!BI201/'Verdeling Gemeentefonds 2024'!$BS201</f>
        <v>-2.4955652187659593E-4</v>
      </c>
      <c r="X201" s="87">
        <f>'Verdeling Gemeentefonds 2024'!BF201/'Verdeling Gemeentefonds 2024'!$BS201</f>
        <v>0</v>
      </c>
      <c r="Y201" s="79">
        <f>'Verdeling Gemeentefonds 2024'!BL201/'Verdeling Gemeentefonds 2024'!$BS201</f>
        <v>0</v>
      </c>
      <c r="Z201" s="87">
        <f>'Verdeling Gemeentefonds 2024'!BR201/'Verdeling Gemeentefonds 2024'!$BS201</f>
        <v>2.0793668880850101E-3</v>
      </c>
      <c r="AA201" s="96">
        <f t="shared" si="3"/>
        <v>0.99999987025100623</v>
      </c>
    </row>
    <row r="202" spans="1:27" x14ac:dyDescent="0.25">
      <c r="A202" s="95" t="s">
        <v>317</v>
      </c>
      <c r="B202" s="8" t="s">
        <v>18</v>
      </c>
      <c r="C202" s="79">
        <f>'Verdeling Gemeentefonds 2024'!D202/'Verdeling Gemeentefonds 2024'!$BS202</f>
        <v>0</v>
      </c>
      <c r="D202" s="82">
        <f>'Verdeling Gemeentefonds 2024'!E202/'Verdeling Gemeentefonds 2024'!$BS202</f>
        <v>0</v>
      </c>
      <c r="E202" s="82">
        <f>'Verdeling Gemeentefonds 2024'!F202/'Verdeling Gemeentefonds 2024'!$BS202</f>
        <v>0</v>
      </c>
      <c r="F202" s="82">
        <f>'Verdeling Gemeentefonds 2024'!G202/'Verdeling Gemeentefonds 2024'!$BS202</f>
        <v>0</v>
      </c>
      <c r="G202" s="82">
        <f>'Verdeling Gemeentefonds 2024'!H202/'Verdeling Gemeentefonds 2024'!$BS202</f>
        <v>0</v>
      </c>
      <c r="H202" s="82">
        <f>'Verdeling Gemeentefonds 2024'!I202/'Verdeling Gemeentefonds 2024'!$BS202</f>
        <v>0</v>
      </c>
      <c r="I202" s="86">
        <f>'Verdeling Gemeentefonds 2024'!J202/'Verdeling Gemeentefonds 2024'!$BS202</f>
        <v>0</v>
      </c>
      <c r="J202" s="80">
        <f>'Verdeling Gemeentefonds 2024'!N202/'Verdeling Gemeentefonds 2024'!$BS202</f>
        <v>4.3561785523283561E-2</v>
      </c>
      <c r="K202" s="82">
        <f>'Verdeling Gemeentefonds 2024'!S202/'Verdeling Gemeentefonds 2024'!$BS202</f>
        <v>2.4971658433546918E-2</v>
      </c>
      <c r="L202" s="86">
        <f>'Verdeling Gemeentefonds 2024'!T202/'Verdeling Gemeentefonds 2024'!$BS202</f>
        <v>6.8533443956830475E-2</v>
      </c>
      <c r="M202" s="79">
        <f>'Verdeling Gemeentefonds 2024'!Z202/'Verdeling Gemeentefonds 2024'!$BS202</f>
        <v>0.37054096051284613</v>
      </c>
      <c r="N202" s="82">
        <f>'Verdeling Gemeentefonds 2024'!AE202/'Verdeling Gemeentefonds 2024'!$BS202</f>
        <v>0.32825086302520018</v>
      </c>
      <c r="O202" s="84">
        <f>'Verdeling Gemeentefonds 2024'!AF202/'Verdeling Gemeentefonds 2024'!$BS202</f>
        <v>0.69879182353804636</v>
      </c>
      <c r="P202" s="89">
        <f>'Verdeling Gemeentefonds 2024'!AK202/'Verdeling Gemeentefonds 2024'!$BS202</f>
        <v>1.6874131528244588E-2</v>
      </c>
      <c r="Q202" s="92">
        <f>'Verdeling Gemeentefonds 2024'!AO202/'Verdeling Gemeentefonds 2024'!$BS202</f>
        <v>1.6019999010505728E-2</v>
      </c>
      <c r="R202" s="88">
        <f>'Verdeling Gemeentefonds 2024'!AR202/'Verdeling Gemeentefonds 2024'!$BS202</f>
        <v>5.1303115848861998E-2</v>
      </c>
      <c r="S202" s="88">
        <f>'Verdeling Gemeentefonds 2024'!AU202/'Verdeling Gemeentefonds 2024'!$BS202</f>
        <v>7.6336163175355201E-2</v>
      </c>
      <c r="T202" s="88">
        <f>'Verdeling Gemeentefonds 2024'!AX202/'Verdeling Gemeentefonds 2024'!$BS202</f>
        <v>2.7497601458015559E-2</v>
      </c>
      <c r="U202" s="88">
        <f>'Verdeling Gemeentefonds 2024'!BA202/'Verdeling Gemeentefonds 2024'!$BS202</f>
        <v>4.2851367130784933E-2</v>
      </c>
      <c r="V202" s="86">
        <f>'Verdeling Gemeentefonds 2024'!BB202/'Verdeling Gemeentefonds 2024'!$BS202</f>
        <v>0.21400824662352344</v>
      </c>
      <c r="W202" s="79">
        <f>'Verdeling Gemeentefonds 2024'!BI202/'Verdeling Gemeentefonds 2024'!$BS202</f>
        <v>-2.8683491627934756E-4</v>
      </c>
      <c r="X202" s="87">
        <f>'Verdeling Gemeentefonds 2024'!BF202/'Verdeling Gemeentefonds 2024'!$BS202</f>
        <v>0</v>
      </c>
      <c r="Y202" s="79">
        <f>'Verdeling Gemeentefonds 2024'!BL202/'Verdeling Gemeentefonds 2024'!$BS202</f>
        <v>0</v>
      </c>
      <c r="Z202" s="87">
        <f>'Verdeling Gemeentefonds 2024'!BR202/'Verdeling Gemeentefonds 2024'!$BS202</f>
        <v>2.0793675285465337E-3</v>
      </c>
      <c r="AA202" s="96">
        <f t="shared" si="3"/>
        <v>1.0000001782589121</v>
      </c>
    </row>
    <row r="203" spans="1:27" x14ac:dyDescent="0.25">
      <c r="A203" s="95" t="s">
        <v>564</v>
      </c>
      <c r="B203" s="8" t="s">
        <v>267</v>
      </c>
      <c r="C203" s="79">
        <f>'Verdeling Gemeentefonds 2024'!D203/'Verdeling Gemeentefonds 2024'!$BS203</f>
        <v>0</v>
      </c>
      <c r="D203" s="82">
        <f>'Verdeling Gemeentefonds 2024'!E203/'Verdeling Gemeentefonds 2024'!$BS203</f>
        <v>0</v>
      </c>
      <c r="E203" s="82">
        <f>'Verdeling Gemeentefonds 2024'!F203/'Verdeling Gemeentefonds 2024'!$BS203</f>
        <v>0</v>
      </c>
      <c r="F203" s="82">
        <f>'Verdeling Gemeentefonds 2024'!G203/'Verdeling Gemeentefonds 2024'!$BS203</f>
        <v>0</v>
      </c>
      <c r="G203" s="82">
        <f>'Verdeling Gemeentefonds 2024'!H203/'Verdeling Gemeentefonds 2024'!$BS203</f>
        <v>0</v>
      </c>
      <c r="H203" s="82">
        <f>'Verdeling Gemeentefonds 2024'!I203/'Verdeling Gemeentefonds 2024'!$BS203</f>
        <v>0</v>
      </c>
      <c r="I203" s="86">
        <f>'Verdeling Gemeentefonds 2024'!J203/'Verdeling Gemeentefonds 2024'!$BS203</f>
        <v>0</v>
      </c>
      <c r="J203" s="80">
        <f>'Verdeling Gemeentefonds 2024'!N203/'Verdeling Gemeentefonds 2024'!$BS203</f>
        <v>3.8506717933487186E-2</v>
      </c>
      <c r="K203" s="82">
        <f>'Verdeling Gemeentefonds 2024'!S203/'Verdeling Gemeentefonds 2024'!$BS203</f>
        <v>4.6228321934383559E-3</v>
      </c>
      <c r="L203" s="86">
        <f>'Verdeling Gemeentefonds 2024'!T203/'Verdeling Gemeentefonds 2024'!$BS203</f>
        <v>4.3129550126925542E-2</v>
      </c>
      <c r="M203" s="79">
        <f>'Verdeling Gemeentefonds 2024'!Z203/'Verdeling Gemeentefonds 2024'!$BS203</f>
        <v>0.36212367021366393</v>
      </c>
      <c r="N203" s="82">
        <f>'Verdeling Gemeentefonds 2024'!AE203/'Verdeling Gemeentefonds 2024'!$BS203</f>
        <v>0.26585184493307779</v>
      </c>
      <c r="O203" s="84">
        <f>'Verdeling Gemeentefonds 2024'!AF203/'Verdeling Gemeentefonds 2024'!$BS203</f>
        <v>0.62797551514674166</v>
      </c>
      <c r="P203" s="89">
        <f>'Verdeling Gemeentefonds 2024'!AK203/'Verdeling Gemeentefonds 2024'!$BS203</f>
        <v>0.18784594525810044</v>
      </c>
      <c r="Q203" s="92">
        <f>'Verdeling Gemeentefonds 2024'!AO203/'Verdeling Gemeentefonds 2024'!$BS203</f>
        <v>1.6488532391261169E-2</v>
      </c>
      <c r="R203" s="88">
        <f>'Verdeling Gemeentefonds 2024'!AR203/'Verdeling Gemeentefonds 2024'!$BS203</f>
        <v>1.9090210562624093E-2</v>
      </c>
      <c r="S203" s="88">
        <f>'Verdeling Gemeentefonds 2024'!AU203/'Verdeling Gemeentefonds 2024'!$BS203</f>
        <v>5.2774621971158571E-2</v>
      </c>
      <c r="T203" s="88">
        <f>'Verdeling Gemeentefonds 2024'!AX203/'Verdeling Gemeentefonds 2024'!$BS203</f>
        <v>2.0695315051382213E-2</v>
      </c>
      <c r="U203" s="88">
        <f>'Verdeling Gemeentefonds 2024'!BA203/'Verdeling Gemeentefonds 2024'!$BS203</f>
        <v>3.0209684334582092E-2</v>
      </c>
      <c r="V203" s="86">
        <f>'Verdeling Gemeentefonds 2024'!BB203/'Verdeling Gemeentefonds 2024'!$BS203</f>
        <v>0.13925836431100813</v>
      </c>
      <c r="W203" s="79">
        <f>'Verdeling Gemeentefonds 2024'!BI203/'Verdeling Gemeentefonds 2024'!$BS203</f>
        <v>-2.8848182376972696E-4</v>
      </c>
      <c r="X203" s="87">
        <f>'Verdeling Gemeentefonds 2024'!BF203/'Verdeling Gemeentefonds 2024'!$BS203</f>
        <v>0</v>
      </c>
      <c r="Y203" s="79">
        <f>'Verdeling Gemeentefonds 2024'!BL203/'Verdeling Gemeentefonds 2024'!$BS203</f>
        <v>0</v>
      </c>
      <c r="Z203" s="87">
        <f>'Verdeling Gemeentefonds 2024'!BR203/'Verdeling Gemeentefonds 2024'!$BS203</f>
        <v>2.0793677000113687E-3</v>
      </c>
      <c r="AA203" s="96">
        <f t="shared" si="3"/>
        <v>1.0000002607190175</v>
      </c>
    </row>
    <row r="204" spans="1:27" x14ac:dyDescent="0.25">
      <c r="A204" s="95" t="s">
        <v>496</v>
      </c>
      <c r="B204" s="8" t="s">
        <v>197</v>
      </c>
      <c r="C204" s="79">
        <f>'Verdeling Gemeentefonds 2024'!D204/'Verdeling Gemeentefonds 2024'!$BS204</f>
        <v>0</v>
      </c>
      <c r="D204" s="82">
        <f>'Verdeling Gemeentefonds 2024'!E204/'Verdeling Gemeentefonds 2024'!$BS204</f>
        <v>0</v>
      </c>
      <c r="E204" s="82">
        <f>'Verdeling Gemeentefonds 2024'!F204/'Verdeling Gemeentefonds 2024'!$BS204</f>
        <v>0</v>
      </c>
      <c r="F204" s="82">
        <f>'Verdeling Gemeentefonds 2024'!G204/'Verdeling Gemeentefonds 2024'!$BS204</f>
        <v>0</v>
      </c>
      <c r="G204" s="82">
        <f>'Verdeling Gemeentefonds 2024'!H204/'Verdeling Gemeentefonds 2024'!$BS204</f>
        <v>0</v>
      </c>
      <c r="H204" s="82">
        <f>'Verdeling Gemeentefonds 2024'!I204/'Verdeling Gemeentefonds 2024'!$BS204</f>
        <v>0.26195413264182954</v>
      </c>
      <c r="I204" s="86">
        <f>'Verdeling Gemeentefonds 2024'!J204/'Verdeling Gemeentefonds 2024'!$BS204</f>
        <v>0.26195413264182954</v>
      </c>
      <c r="J204" s="80">
        <f>'Verdeling Gemeentefonds 2024'!N204/'Verdeling Gemeentefonds 2024'!$BS204</f>
        <v>5.2272430021998599E-2</v>
      </c>
      <c r="K204" s="82">
        <f>'Verdeling Gemeentefonds 2024'!S204/'Verdeling Gemeentefonds 2024'!$BS204</f>
        <v>2.4452799777941375E-2</v>
      </c>
      <c r="L204" s="86">
        <f>'Verdeling Gemeentefonds 2024'!T204/'Verdeling Gemeentefonds 2024'!$BS204</f>
        <v>7.6725229799939981E-2</v>
      </c>
      <c r="M204" s="79">
        <f>'Verdeling Gemeentefonds 2024'!Z204/'Verdeling Gemeentefonds 2024'!$BS204</f>
        <v>0.26365187829098774</v>
      </c>
      <c r="N204" s="82">
        <f>'Verdeling Gemeentefonds 2024'!AE204/'Verdeling Gemeentefonds 2024'!$BS204</f>
        <v>6.5095605742304954E-2</v>
      </c>
      <c r="O204" s="84">
        <f>'Verdeling Gemeentefonds 2024'!AF204/'Verdeling Gemeentefonds 2024'!$BS204</f>
        <v>0.32874748403329268</v>
      </c>
      <c r="P204" s="89">
        <f>'Verdeling Gemeentefonds 2024'!AK204/'Verdeling Gemeentefonds 2024'!$BS204</f>
        <v>0.10702795017654404</v>
      </c>
      <c r="Q204" s="92">
        <f>'Verdeling Gemeentefonds 2024'!AO204/'Verdeling Gemeentefonds 2024'!$BS204</f>
        <v>1.5309605236875913E-2</v>
      </c>
      <c r="R204" s="88">
        <f>'Verdeling Gemeentefonds 2024'!AR204/'Verdeling Gemeentefonds 2024'!$BS204</f>
        <v>3.7234535632673878E-2</v>
      </c>
      <c r="S204" s="88">
        <f>'Verdeling Gemeentefonds 2024'!AU204/'Verdeling Gemeentefonds 2024'!$BS204</f>
        <v>5.6944528951007524E-2</v>
      </c>
      <c r="T204" s="88">
        <f>'Verdeling Gemeentefonds 2024'!AX204/'Verdeling Gemeentefonds 2024'!$BS204</f>
        <v>6.7727287495447902E-2</v>
      </c>
      <c r="U204" s="88">
        <f>'Verdeling Gemeentefonds 2024'!BA204/'Verdeling Gemeentefonds 2024'!$BS204</f>
        <v>4.651778945678068E-2</v>
      </c>
      <c r="V204" s="86">
        <f>'Verdeling Gemeentefonds 2024'!BB204/'Verdeling Gemeentefonds 2024'!$BS204</f>
        <v>0.22373374677278587</v>
      </c>
      <c r="W204" s="79">
        <f>'Verdeling Gemeentefonds 2024'!BI204/'Verdeling Gemeentefonds 2024'!$BS204</f>
        <v>-2.6779931955062824E-4</v>
      </c>
      <c r="X204" s="87">
        <f>'Verdeling Gemeentefonds 2024'!BF204/'Verdeling Gemeentefonds 2024'!$BS204</f>
        <v>0</v>
      </c>
      <c r="Y204" s="79">
        <f>'Verdeling Gemeentefonds 2024'!BL204/'Verdeling Gemeentefonds 2024'!$BS204</f>
        <v>0</v>
      </c>
      <c r="Z204" s="87">
        <f>'Verdeling Gemeentefonds 2024'!BR204/'Verdeling Gemeentefonds 2024'!$BS204</f>
        <v>2.0793673897189337E-3</v>
      </c>
      <c r="AA204" s="96">
        <f t="shared" si="3"/>
        <v>1.0000001114945605</v>
      </c>
    </row>
    <row r="205" spans="1:27" x14ac:dyDescent="0.25">
      <c r="A205" s="95" t="s">
        <v>338</v>
      </c>
      <c r="B205" s="8" t="s">
        <v>39</v>
      </c>
      <c r="C205" s="79">
        <f>'Verdeling Gemeentefonds 2024'!D205/'Verdeling Gemeentefonds 2024'!$BS205</f>
        <v>0</v>
      </c>
      <c r="D205" s="82">
        <f>'Verdeling Gemeentefonds 2024'!E205/'Verdeling Gemeentefonds 2024'!$BS205</f>
        <v>0</v>
      </c>
      <c r="E205" s="82">
        <f>'Verdeling Gemeentefonds 2024'!F205/'Verdeling Gemeentefonds 2024'!$BS205</f>
        <v>0</v>
      </c>
      <c r="F205" s="82">
        <f>'Verdeling Gemeentefonds 2024'!G205/'Verdeling Gemeentefonds 2024'!$BS205</f>
        <v>0</v>
      </c>
      <c r="G205" s="82">
        <f>'Verdeling Gemeentefonds 2024'!H205/'Verdeling Gemeentefonds 2024'!$BS205</f>
        <v>0</v>
      </c>
      <c r="H205" s="82">
        <f>'Verdeling Gemeentefonds 2024'!I205/'Verdeling Gemeentefonds 2024'!$BS205</f>
        <v>0</v>
      </c>
      <c r="I205" s="86">
        <f>'Verdeling Gemeentefonds 2024'!J205/'Verdeling Gemeentefonds 2024'!$BS205</f>
        <v>0</v>
      </c>
      <c r="J205" s="80">
        <f>'Verdeling Gemeentefonds 2024'!N205/'Verdeling Gemeentefonds 2024'!$BS205</f>
        <v>3.8131246299124247E-2</v>
      </c>
      <c r="K205" s="82">
        <f>'Verdeling Gemeentefonds 2024'!S205/'Verdeling Gemeentefonds 2024'!$BS205</f>
        <v>3.5948813743587327E-2</v>
      </c>
      <c r="L205" s="86">
        <f>'Verdeling Gemeentefonds 2024'!T205/'Verdeling Gemeentefonds 2024'!$BS205</f>
        <v>7.4080060042711574E-2</v>
      </c>
      <c r="M205" s="79">
        <f>'Verdeling Gemeentefonds 2024'!Z205/'Verdeling Gemeentefonds 2024'!$BS205</f>
        <v>0.34297255156129419</v>
      </c>
      <c r="N205" s="82">
        <f>'Verdeling Gemeentefonds 2024'!AE205/'Verdeling Gemeentefonds 2024'!$BS205</f>
        <v>0.31963321148693186</v>
      </c>
      <c r="O205" s="84">
        <f>'Verdeling Gemeentefonds 2024'!AF205/'Verdeling Gemeentefonds 2024'!$BS205</f>
        <v>0.66260576304822605</v>
      </c>
      <c r="P205" s="89">
        <f>'Verdeling Gemeentefonds 2024'!AK205/'Verdeling Gemeentefonds 2024'!$BS205</f>
        <v>9.5852802544803106E-2</v>
      </c>
      <c r="Q205" s="92">
        <f>'Verdeling Gemeentefonds 2024'!AO205/'Verdeling Gemeentefonds 2024'!$BS205</f>
        <v>1.4442168735499873E-2</v>
      </c>
      <c r="R205" s="88">
        <f>'Verdeling Gemeentefonds 2024'!AR205/'Verdeling Gemeentefonds 2024'!$BS205</f>
        <v>2.2497700726727684E-2</v>
      </c>
      <c r="S205" s="88">
        <f>'Verdeling Gemeentefonds 2024'!AU205/'Verdeling Gemeentefonds 2024'!$BS205</f>
        <v>6.8768456976654957E-2</v>
      </c>
      <c r="T205" s="88">
        <f>'Verdeling Gemeentefonds 2024'!AX205/'Verdeling Gemeentefonds 2024'!$BS205</f>
        <v>3.5502291753977865E-2</v>
      </c>
      <c r="U205" s="88">
        <f>'Verdeling Gemeentefonds 2024'!BA205/'Verdeling Gemeentefonds 2024'!$BS205</f>
        <v>2.4417774556610473E-2</v>
      </c>
      <c r="V205" s="86">
        <f>'Verdeling Gemeentefonds 2024'!BB205/'Verdeling Gemeentefonds 2024'!$BS205</f>
        <v>0.16562839274947083</v>
      </c>
      <c r="W205" s="79">
        <f>'Verdeling Gemeentefonds 2024'!BI205/'Verdeling Gemeentefonds 2024'!$BS205</f>
        <v>-2.4634756094389057E-4</v>
      </c>
      <c r="X205" s="87">
        <f>'Verdeling Gemeentefonds 2024'!BF205/'Verdeling Gemeentefonds 2024'!$BS205</f>
        <v>0</v>
      </c>
      <c r="Y205" s="79">
        <f>'Verdeling Gemeentefonds 2024'!BL205/'Verdeling Gemeentefonds 2024'!$BS205</f>
        <v>0</v>
      </c>
      <c r="Z205" s="87">
        <f>'Verdeling Gemeentefonds 2024'!BR205/'Verdeling Gemeentefonds 2024'!$BS205</f>
        <v>2.0793672370242075E-3</v>
      </c>
      <c r="AA205" s="96">
        <f t="shared" si="3"/>
        <v>1.0000000380612919</v>
      </c>
    </row>
    <row r="206" spans="1:27" x14ac:dyDescent="0.25">
      <c r="A206" s="95" t="s">
        <v>504</v>
      </c>
      <c r="B206" s="8" t="s">
        <v>205</v>
      </c>
      <c r="C206" s="79">
        <f>'Verdeling Gemeentefonds 2024'!D206/'Verdeling Gemeentefonds 2024'!$BS206</f>
        <v>0</v>
      </c>
      <c r="D206" s="82">
        <f>'Verdeling Gemeentefonds 2024'!E206/'Verdeling Gemeentefonds 2024'!$BS206</f>
        <v>0</v>
      </c>
      <c r="E206" s="82">
        <f>'Verdeling Gemeentefonds 2024'!F206/'Verdeling Gemeentefonds 2024'!$BS206</f>
        <v>0</v>
      </c>
      <c r="F206" s="82">
        <f>'Verdeling Gemeentefonds 2024'!G206/'Verdeling Gemeentefonds 2024'!$BS206</f>
        <v>0</v>
      </c>
      <c r="G206" s="82">
        <f>'Verdeling Gemeentefonds 2024'!H206/'Verdeling Gemeentefonds 2024'!$BS206</f>
        <v>0</v>
      </c>
      <c r="H206" s="82">
        <f>'Verdeling Gemeentefonds 2024'!I206/'Verdeling Gemeentefonds 2024'!$BS206</f>
        <v>0</v>
      </c>
      <c r="I206" s="86">
        <f>'Verdeling Gemeentefonds 2024'!J206/'Verdeling Gemeentefonds 2024'!$BS206</f>
        <v>0</v>
      </c>
      <c r="J206" s="80">
        <f>'Verdeling Gemeentefonds 2024'!N206/'Verdeling Gemeentefonds 2024'!$BS206</f>
        <v>4.8523573332340822E-2</v>
      </c>
      <c r="K206" s="82">
        <f>'Verdeling Gemeentefonds 2024'!S206/'Verdeling Gemeentefonds 2024'!$BS206</f>
        <v>5.707451917579387E-2</v>
      </c>
      <c r="L206" s="86">
        <f>'Verdeling Gemeentefonds 2024'!T206/'Verdeling Gemeentefonds 2024'!$BS206</f>
        <v>0.10559809250813471</v>
      </c>
      <c r="M206" s="79">
        <f>'Verdeling Gemeentefonds 2024'!Z206/'Verdeling Gemeentefonds 2024'!$BS206</f>
        <v>0.32433278019646766</v>
      </c>
      <c r="N206" s="82">
        <f>'Verdeling Gemeentefonds 2024'!AE206/'Verdeling Gemeentefonds 2024'!$BS206</f>
        <v>0.21887652437520724</v>
      </c>
      <c r="O206" s="84">
        <f>'Verdeling Gemeentefonds 2024'!AF206/'Verdeling Gemeentefonds 2024'!$BS206</f>
        <v>0.54320930457167493</v>
      </c>
      <c r="P206" s="89">
        <f>'Verdeling Gemeentefonds 2024'!AK206/'Verdeling Gemeentefonds 2024'!$BS206</f>
        <v>9.6457280495619135E-2</v>
      </c>
      <c r="Q206" s="92">
        <f>'Verdeling Gemeentefonds 2024'!AO206/'Verdeling Gemeentefonds 2024'!$BS206</f>
        <v>1.6242632697378412E-2</v>
      </c>
      <c r="R206" s="88">
        <f>'Verdeling Gemeentefonds 2024'!AR206/'Verdeling Gemeentefonds 2024'!$BS206</f>
        <v>5.5734837489419639E-2</v>
      </c>
      <c r="S206" s="88">
        <f>'Verdeling Gemeentefonds 2024'!AU206/'Verdeling Gemeentefonds 2024'!$BS206</f>
        <v>6.9036436308666155E-2</v>
      </c>
      <c r="T206" s="88">
        <f>'Verdeling Gemeentefonds 2024'!AX206/'Verdeling Gemeentefonds 2024'!$BS206</f>
        <v>6.5168071932477034E-2</v>
      </c>
      <c r="U206" s="88">
        <f>'Verdeling Gemeentefonds 2024'!BA206/'Verdeling Gemeentefonds 2024'!$BS206</f>
        <v>4.674560924324532E-2</v>
      </c>
      <c r="V206" s="86">
        <f>'Verdeling Gemeentefonds 2024'!BB206/'Verdeling Gemeentefonds 2024'!$BS206</f>
        <v>0.25292758767118662</v>
      </c>
      <c r="W206" s="79">
        <f>'Verdeling Gemeentefonds 2024'!BI206/'Verdeling Gemeentefonds 2024'!$BS206</f>
        <v>-2.7164729581701696E-4</v>
      </c>
      <c r="X206" s="87">
        <f>'Verdeling Gemeentefonds 2024'!BF206/'Verdeling Gemeentefonds 2024'!$BS206</f>
        <v>0</v>
      </c>
      <c r="Y206" s="79">
        <f>'Verdeling Gemeentefonds 2024'!BL206/'Verdeling Gemeentefonds 2024'!$BS206</f>
        <v>0</v>
      </c>
      <c r="Z206" s="87">
        <f>'Verdeling Gemeentefonds 2024'!BR206/'Verdeling Gemeentefonds 2024'!$BS206</f>
        <v>2.0793671268517621E-3</v>
      </c>
      <c r="AA206" s="96">
        <f t="shared" si="3"/>
        <v>0.9999999850776502</v>
      </c>
    </row>
    <row r="207" spans="1:27" x14ac:dyDescent="0.25">
      <c r="A207" s="95" t="s">
        <v>359</v>
      </c>
      <c r="B207" s="8" t="s">
        <v>60</v>
      </c>
      <c r="C207" s="79">
        <f>'Verdeling Gemeentefonds 2024'!D207/'Verdeling Gemeentefonds 2024'!$BS207</f>
        <v>0</v>
      </c>
      <c r="D207" s="82">
        <f>'Verdeling Gemeentefonds 2024'!E207/'Verdeling Gemeentefonds 2024'!$BS207</f>
        <v>0</v>
      </c>
      <c r="E207" s="82">
        <f>'Verdeling Gemeentefonds 2024'!F207/'Verdeling Gemeentefonds 2024'!$BS207</f>
        <v>0</v>
      </c>
      <c r="F207" s="82">
        <f>'Verdeling Gemeentefonds 2024'!G207/'Verdeling Gemeentefonds 2024'!$BS207</f>
        <v>0</v>
      </c>
      <c r="G207" s="82">
        <f>'Verdeling Gemeentefonds 2024'!H207/'Verdeling Gemeentefonds 2024'!$BS207</f>
        <v>0</v>
      </c>
      <c r="H207" s="82">
        <f>'Verdeling Gemeentefonds 2024'!I207/'Verdeling Gemeentefonds 2024'!$BS207</f>
        <v>0</v>
      </c>
      <c r="I207" s="86">
        <f>'Verdeling Gemeentefonds 2024'!J207/'Verdeling Gemeentefonds 2024'!$BS207</f>
        <v>0</v>
      </c>
      <c r="J207" s="80">
        <f>'Verdeling Gemeentefonds 2024'!N207/'Verdeling Gemeentefonds 2024'!$BS207</f>
        <v>0.12205574460119423</v>
      </c>
      <c r="K207" s="82">
        <f>'Verdeling Gemeentefonds 2024'!S207/'Verdeling Gemeentefonds 2024'!$BS207</f>
        <v>1.5005833277508514E-3</v>
      </c>
      <c r="L207" s="86">
        <f>'Verdeling Gemeentefonds 2024'!T207/'Verdeling Gemeentefonds 2024'!$BS207</f>
        <v>0.12355632792894507</v>
      </c>
      <c r="M207" s="79">
        <f>'Verdeling Gemeentefonds 2024'!Z207/'Verdeling Gemeentefonds 2024'!$BS207</f>
        <v>0.40039752690955993</v>
      </c>
      <c r="N207" s="82">
        <f>'Verdeling Gemeentefonds 2024'!AE207/'Verdeling Gemeentefonds 2024'!$BS207</f>
        <v>0.17442031759147295</v>
      </c>
      <c r="O207" s="84">
        <f>'Verdeling Gemeentefonds 2024'!AF207/'Verdeling Gemeentefonds 2024'!$BS207</f>
        <v>0.5748178445010329</v>
      </c>
      <c r="P207" s="89">
        <f>'Verdeling Gemeentefonds 2024'!AK207/'Verdeling Gemeentefonds 2024'!$BS207</f>
        <v>8.8141934316519482E-2</v>
      </c>
      <c r="Q207" s="92">
        <f>'Verdeling Gemeentefonds 2024'!AO207/'Verdeling Gemeentefonds 2024'!$BS207</f>
        <v>1.7769530639950567E-2</v>
      </c>
      <c r="R207" s="88">
        <f>'Verdeling Gemeentefonds 2024'!AR207/'Verdeling Gemeentefonds 2024'!$BS207</f>
        <v>2.3134465737468735E-2</v>
      </c>
      <c r="S207" s="88">
        <f>'Verdeling Gemeentefonds 2024'!AU207/'Verdeling Gemeentefonds 2024'!$BS207</f>
        <v>8.3764472113167621E-2</v>
      </c>
      <c r="T207" s="88">
        <f>'Verdeling Gemeentefonds 2024'!AX207/'Verdeling Gemeentefonds 2024'!$BS207</f>
        <v>4.2222729365573412E-2</v>
      </c>
      <c r="U207" s="88">
        <f>'Verdeling Gemeentefonds 2024'!BA207/'Verdeling Gemeentefonds 2024'!$BS207</f>
        <v>4.479858527927514E-2</v>
      </c>
      <c r="V207" s="86">
        <f>'Verdeling Gemeentefonds 2024'!BB207/'Verdeling Gemeentefonds 2024'!$BS207</f>
        <v>0.21168978313543549</v>
      </c>
      <c r="W207" s="79">
        <f>'Verdeling Gemeentefonds 2024'!BI207/'Verdeling Gemeentefonds 2024'!$BS207</f>
        <v>-2.8530058375548904E-4</v>
      </c>
      <c r="X207" s="87">
        <f>'Verdeling Gemeentefonds 2024'!BF207/'Verdeling Gemeentefonds 2024'!$BS207</f>
        <v>0</v>
      </c>
      <c r="Y207" s="79">
        <f>'Verdeling Gemeentefonds 2024'!BL207/'Verdeling Gemeentefonds 2024'!$BS207</f>
        <v>0</v>
      </c>
      <c r="Z207" s="87">
        <f>'Verdeling Gemeentefonds 2024'!BR207/'Verdeling Gemeentefonds 2024'!$BS207</f>
        <v>2.0793670671482981E-3</v>
      </c>
      <c r="AA207" s="96">
        <f t="shared" si="3"/>
        <v>0.9999999563653259</v>
      </c>
    </row>
    <row r="208" spans="1:27" x14ac:dyDescent="0.25">
      <c r="A208" s="95" t="s">
        <v>473</v>
      </c>
      <c r="B208" s="8" t="s">
        <v>174</v>
      </c>
      <c r="C208" s="79">
        <f>'Verdeling Gemeentefonds 2024'!D208/'Verdeling Gemeentefonds 2024'!$BS208</f>
        <v>0</v>
      </c>
      <c r="D208" s="82">
        <f>'Verdeling Gemeentefonds 2024'!E208/'Verdeling Gemeentefonds 2024'!$BS208</f>
        <v>0.36865453259825326</v>
      </c>
      <c r="E208" s="82">
        <f>'Verdeling Gemeentefonds 2024'!F208/'Verdeling Gemeentefonds 2024'!$BS208</f>
        <v>0</v>
      </c>
      <c r="F208" s="82">
        <f>'Verdeling Gemeentefonds 2024'!G208/'Verdeling Gemeentefonds 2024'!$BS208</f>
        <v>0</v>
      </c>
      <c r="G208" s="82">
        <f>'Verdeling Gemeentefonds 2024'!H208/'Verdeling Gemeentefonds 2024'!$BS208</f>
        <v>0</v>
      </c>
      <c r="H208" s="82">
        <f>'Verdeling Gemeentefonds 2024'!I208/'Verdeling Gemeentefonds 2024'!$BS208</f>
        <v>0.13688451136135454</v>
      </c>
      <c r="I208" s="86">
        <f>'Verdeling Gemeentefonds 2024'!J208/'Verdeling Gemeentefonds 2024'!$BS208</f>
        <v>0.5055390439596078</v>
      </c>
      <c r="J208" s="80">
        <f>'Verdeling Gemeentefonds 2024'!N208/'Verdeling Gemeentefonds 2024'!$BS208</f>
        <v>2.8918641465108433E-2</v>
      </c>
      <c r="K208" s="82">
        <f>'Verdeling Gemeentefonds 2024'!S208/'Verdeling Gemeentefonds 2024'!$BS208</f>
        <v>2.6442311450085625E-2</v>
      </c>
      <c r="L208" s="86">
        <f>'Verdeling Gemeentefonds 2024'!T208/'Verdeling Gemeentefonds 2024'!$BS208</f>
        <v>5.5360952915194057E-2</v>
      </c>
      <c r="M208" s="79">
        <f>'Verdeling Gemeentefonds 2024'!Z208/'Verdeling Gemeentefonds 2024'!$BS208</f>
        <v>0.15105470381478103</v>
      </c>
      <c r="N208" s="82">
        <f>'Verdeling Gemeentefonds 2024'!AE208/'Verdeling Gemeentefonds 2024'!$BS208</f>
        <v>5.4953502467248887E-2</v>
      </c>
      <c r="O208" s="84">
        <f>'Verdeling Gemeentefonds 2024'!AF208/'Verdeling Gemeentefonds 2024'!$BS208</f>
        <v>0.20600820628202993</v>
      </c>
      <c r="P208" s="89">
        <f>'Verdeling Gemeentefonds 2024'!AK208/'Verdeling Gemeentefonds 2024'!$BS208</f>
        <v>4.977797922944306E-3</v>
      </c>
      <c r="Q208" s="92">
        <f>'Verdeling Gemeentefonds 2024'!AO208/'Verdeling Gemeentefonds 2024'!$BS208</f>
        <v>1.0350566695871083E-2</v>
      </c>
      <c r="R208" s="88">
        <f>'Verdeling Gemeentefonds 2024'!AR208/'Verdeling Gemeentefonds 2024'!$BS208</f>
        <v>4.121011307935845E-2</v>
      </c>
      <c r="S208" s="88">
        <f>'Verdeling Gemeentefonds 2024'!AU208/'Verdeling Gemeentefonds 2024'!$BS208</f>
        <v>5.1354849139660298E-2</v>
      </c>
      <c r="T208" s="88">
        <f>'Verdeling Gemeentefonds 2024'!AX208/'Verdeling Gemeentefonds 2024'!$BS208</f>
        <v>7.8310287814340629E-2</v>
      </c>
      <c r="U208" s="88">
        <f>'Verdeling Gemeentefonds 2024'!BA208/'Verdeling Gemeentefonds 2024'!$BS208</f>
        <v>4.5084315012160425E-2</v>
      </c>
      <c r="V208" s="86">
        <f>'Verdeling Gemeentefonds 2024'!BB208/'Verdeling Gemeentefonds 2024'!$BS208</f>
        <v>0.22631013174139092</v>
      </c>
      <c r="W208" s="79">
        <f>'Verdeling Gemeentefonds 2024'!BI208/'Verdeling Gemeentefonds 2024'!$BS208</f>
        <v>-2.7549633408183914E-4</v>
      </c>
      <c r="X208" s="87">
        <f>'Verdeling Gemeentefonds 2024'!BF208/'Verdeling Gemeentefonds 2024'!$BS208</f>
        <v>0</v>
      </c>
      <c r="Y208" s="79">
        <f>'Verdeling Gemeentefonds 2024'!BL208/'Verdeling Gemeentefonds 2024'!$BS208</f>
        <v>0</v>
      </c>
      <c r="Z208" s="87">
        <f>'Verdeling Gemeentefonds 2024'!BR208/'Verdeling Gemeentefonds 2024'!$BS208</f>
        <v>2.0793671654758218E-3</v>
      </c>
      <c r="AA208" s="96">
        <f t="shared" si="3"/>
        <v>1.0000000036525609</v>
      </c>
    </row>
    <row r="209" spans="1:27" x14ac:dyDescent="0.25">
      <c r="A209" s="95" t="s">
        <v>534</v>
      </c>
      <c r="B209" s="8" t="s">
        <v>237</v>
      </c>
      <c r="C209" s="79">
        <f>'Verdeling Gemeentefonds 2024'!D209/'Verdeling Gemeentefonds 2024'!$BS209</f>
        <v>0</v>
      </c>
      <c r="D209" s="82">
        <f>'Verdeling Gemeentefonds 2024'!E209/'Verdeling Gemeentefonds 2024'!$BS209</f>
        <v>0</v>
      </c>
      <c r="E209" s="82">
        <f>'Verdeling Gemeentefonds 2024'!F209/'Verdeling Gemeentefonds 2024'!$BS209</f>
        <v>0</v>
      </c>
      <c r="F209" s="82">
        <f>'Verdeling Gemeentefonds 2024'!G209/'Verdeling Gemeentefonds 2024'!$BS209</f>
        <v>0</v>
      </c>
      <c r="G209" s="82">
        <f>'Verdeling Gemeentefonds 2024'!H209/'Verdeling Gemeentefonds 2024'!$BS209</f>
        <v>0</v>
      </c>
      <c r="H209" s="82">
        <f>'Verdeling Gemeentefonds 2024'!I209/'Verdeling Gemeentefonds 2024'!$BS209</f>
        <v>0</v>
      </c>
      <c r="I209" s="86">
        <f>'Verdeling Gemeentefonds 2024'!J209/'Verdeling Gemeentefonds 2024'!$BS209</f>
        <v>0</v>
      </c>
      <c r="J209" s="80">
        <f>'Verdeling Gemeentefonds 2024'!N209/'Verdeling Gemeentefonds 2024'!$BS209</f>
        <v>4.741890334758643E-2</v>
      </c>
      <c r="K209" s="82">
        <f>'Verdeling Gemeentefonds 2024'!S209/'Verdeling Gemeentefonds 2024'!$BS209</f>
        <v>5.7019587645931492E-3</v>
      </c>
      <c r="L209" s="86">
        <f>'Verdeling Gemeentefonds 2024'!T209/'Verdeling Gemeentefonds 2024'!$BS209</f>
        <v>5.3120862112179583E-2</v>
      </c>
      <c r="M209" s="79">
        <f>'Verdeling Gemeentefonds 2024'!Z209/'Verdeling Gemeentefonds 2024'!$BS209</f>
        <v>0.29026409405112835</v>
      </c>
      <c r="N209" s="82">
        <f>'Verdeling Gemeentefonds 2024'!AE209/'Verdeling Gemeentefonds 2024'!$BS209</f>
        <v>0.33503896655542875</v>
      </c>
      <c r="O209" s="84">
        <f>'Verdeling Gemeentefonds 2024'!AF209/'Verdeling Gemeentefonds 2024'!$BS209</f>
        <v>0.62530306060655705</v>
      </c>
      <c r="P209" s="89">
        <f>'Verdeling Gemeentefonds 2024'!AK209/'Verdeling Gemeentefonds 2024'!$BS209</f>
        <v>0.20674237791230629</v>
      </c>
      <c r="Q209" s="92">
        <f>'Verdeling Gemeentefonds 2024'!AO209/'Verdeling Gemeentefonds 2024'!$BS209</f>
        <v>1.1944351366787913E-2</v>
      </c>
      <c r="R209" s="88">
        <f>'Verdeling Gemeentefonds 2024'!AR209/'Verdeling Gemeentefonds 2024'!$BS209</f>
        <v>1.6289782890110537E-2</v>
      </c>
      <c r="S209" s="88">
        <f>'Verdeling Gemeentefonds 2024'!AU209/'Verdeling Gemeentefonds 2024'!$BS209</f>
        <v>3.8053801229543327E-2</v>
      </c>
      <c r="T209" s="88">
        <f>'Verdeling Gemeentefonds 2024'!AX209/'Verdeling Gemeentefonds 2024'!$BS209</f>
        <v>2.1330654163344915E-2</v>
      </c>
      <c r="U209" s="88">
        <f>'Verdeling Gemeentefonds 2024'!BA209/'Verdeling Gemeentefonds 2024'!$BS209</f>
        <v>2.5360632752594051E-2</v>
      </c>
      <c r="V209" s="86">
        <f>'Verdeling Gemeentefonds 2024'!BB209/'Verdeling Gemeentefonds 2024'!$BS209</f>
        <v>0.11297922240238073</v>
      </c>
      <c r="W209" s="79">
        <f>'Verdeling Gemeentefonds 2024'!BI209/'Verdeling Gemeentefonds 2024'!$BS209</f>
        <v>-2.250358238024815E-4</v>
      </c>
      <c r="X209" s="87">
        <f>'Verdeling Gemeentefonds 2024'!BF209/'Verdeling Gemeentefonds 2024'!$BS209</f>
        <v>0</v>
      </c>
      <c r="Y209" s="79">
        <f>'Verdeling Gemeentefonds 2024'!BL209/'Verdeling Gemeentefonds 2024'!$BS209</f>
        <v>0</v>
      </c>
      <c r="Z209" s="87">
        <f>'Verdeling Gemeentefonds 2024'!BR209/'Verdeling Gemeentefonds 2024'!$BS209</f>
        <v>2.0793668544263795E-3</v>
      </c>
      <c r="AA209" s="96">
        <f t="shared" si="3"/>
        <v>0.99999985406404768</v>
      </c>
    </row>
    <row r="210" spans="1:27" x14ac:dyDescent="0.25">
      <c r="A210" s="95" t="s">
        <v>439</v>
      </c>
      <c r="B210" s="8" t="s">
        <v>140</v>
      </c>
      <c r="C210" s="79">
        <f>'Verdeling Gemeentefonds 2024'!D210/'Verdeling Gemeentefonds 2024'!$BS210</f>
        <v>0</v>
      </c>
      <c r="D210" s="82">
        <f>'Verdeling Gemeentefonds 2024'!E210/'Verdeling Gemeentefonds 2024'!$BS210</f>
        <v>0</v>
      </c>
      <c r="E210" s="82">
        <f>'Verdeling Gemeentefonds 2024'!F210/'Verdeling Gemeentefonds 2024'!$BS210</f>
        <v>0</v>
      </c>
      <c r="F210" s="82">
        <f>'Verdeling Gemeentefonds 2024'!G210/'Verdeling Gemeentefonds 2024'!$BS210</f>
        <v>0</v>
      </c>
      <c r="G210" s="82">
        <f>'Verdeling Gemeentefonds 2024'!H210/'Verdeling Gemeentefonds 2024'!$BS210</f>
        <v>0</v>
      </c>
      <c r="H210" s="82">
        <f>'Verdeling Gemeentefonds 2024'!I210/'Verdeling Gemeentefonds 2024'!$BS210</f>
        <v>0</v>
      </c>
      <c r="I210" s="86">
        <f>'Verdeling Gemeentefonds 2024'!J210/'Verdeling Gemeentefonds 2024'!$BS210</f>
        <v>0</v>
      </c>
      <c r="J210" s="80">
        <f>'Verdeling Gemeentefonds 2024'!N210/'Verdeling Gemeentefonds 2024'!$BS210</f>
        <v>7.0370657733401648E-2</v>
      </c>
      <c r="K210" s="82">
        <f>'Verdeling Gemeentefonds 2024'!S210/'Verdeling Gemeentefonds 2024'!$BS210</f>
        <v>1.2400950120490506E-2</v>
      </c>
      <c r="L210" s="86">
        <f>'Verdeling Gemeentefonds 2024'!T210/'Verdeling Gemeentefonds 2024'!$BS210</f>
        <v>8.2771607853892162E-2</v>
      </c>
      <c r="M210" s="79">
        <f>'Verdeling Gemeentefonds 2024'!Z210/'Verdeling Gemeentefonds 2024'!$BS210</f>
        <v>0.33286525393274635</v>
      </c>
      <c r="N210" s="82">
        <f>'Verdeling Gemeentefonds 2024'!AE210/'Verdeling Gemeentefonds 2024'!$BS210</f>
        <v>0.24677944190749443</v>
      </c>
      <c r="O210" s="84">
        <f>'Verdeling Gemeentefonds 2024'!AF210/'Verdeling Gemeentefonds 2024'!$BS210</f>
        <v>0.57964469584024081</v>
      </c>
      <c r="P210" s="89">
        <f>'Verdeling Gemeentefonds 2024'!AK210/'Verdeling Gemeentefonds 2024'!$BS210</f>
        <v>0.20731652658421698</v>
      </c>
      <c r="Q210" s="92">
        <f>'Verdeling Gemeentefonds 2024'!AO210/'Verdeling Gemeentefonds 2024'!$BS210</f>
        <v>1.5226317021659663E-2</v>
      </c>
      <c r="R210" s="88">
        <f>'Verdeling Gemeentefonds 2024'!AR210/'Verdeling Gemeentefonds 2024'!$BS210</f>
        <v>2.9048066245184169E-2</v>
      </c>
      <c r="S210" s="88">
        <f>'Verdeling Gemeentefonds 2024'!AU210/'Verdeling Gemeentefonds 2024'!$BS210</f>
        <v>3.9771904460727342E-2</v>
      </c>
      <c r="T210" s="88">
        <f>'Verdeling Gemeentefonds 2024'!AX210/'Verdeling Gemeentefonds 2024'!$BS210</f>
        <v>3.1258647366166799E-2</v>
      </c>
      <c r="U210" s="88">
        <f>'Verdeling Gemeentefonds 2024'!BA210/'Verdeling Gemeentefonds 2024'!$BS210</f>
        <v>1.31336261725552E-2</v>
      </c>
      <c r="V210" s="86">
        <f>'Verdeling Gemeentefonds 2024'!BB210/'Verdeling Gemeentefonds 2024'!$BS210</f>
        <v>0.12843856126629316</v>
      </c>
      <c r="W210" s="79">
        <f>'Verdeling Gemeentefonds 2024'!BI210/'Verdeling Gemeentefonds 2024'!$BS210</f>
        <v>-2.5069757486757127E-4</v>
      </c>
      <c r="X210" s="87">
        <f>'Verdeling Gemeentefonds 2024'!BF210/'Verdeling Gemeentefonds 2024'!$BS210</f>
        <v>0</v>
      </c>
      <c r="Y210" s="79">
        <f>'Verdeling Gemeentefonds 2024'!BL210/'Verdeling Gemeentefonds 2024'!$BS210</f>
        <v>0</v>
      </c>
      <c r="Z210" s="87">
        <f>'Verdeling Gemeentefonds 2024'!BR210/'Verdeling Gemeentefonds 2024'!$BS210</f>
        <v>2.0793672852524999E-3</v>
      </c>
      <c r="AA210" s="96">
        <f t="shared" si="3"/>
        <v>1.0000000612550279</v>
      </c>
    </row>
    <row r="211" spans="1:27" x14ac:dyDescent="0.25">
      <c r="A211" s="95" t="s">
        <v>486</v>
      </c>
      <c r="B211" s="8" t="s">
        <v>187</v>
      </c>
      <c r="C211" s="79">
        <f>'Verdeling Gemeentefonds 2024'!D211/'Verdeling Gemeentefonds 2024'!$BS211</f>
        <v>0</v>
      </c>
      <c r="D211" s="82">
        <f>'Verdeling Gemeentefonds 2024'!E211/'Verdeling Gemeentefonds 2024'!$BS211</f>
        <v>0</v>
      </c>
      <c r="E211" s="82">
        <f>'Verdeling Gemeentefonds 2024'!F211/'Verdeling Gemeentefonds 2024'!$BS211</f>
        <v>0</v>
      </c>
      <c r="F211" s="82">
        <f>'Verdeling Gemeentefonds 2024'!G211/'Verdeling Gemeentefonds 2024'!$BS211</f>
        <v>0</v>
      </c>
      <c r="G211" s="82">
        <f>'Verdeling Gemeentefonds 2024'!H211/'Verdeling Gemeentefonds 2024'!$BS211</f>
        <v>0</v>
      </c>
      <c r="H211" s="82">
        <f>'Verdeling Gemeentefonds 2024'!I211/'Verdeling Gemeentefonds 2024'!$BS211</f>
        <v>0</v>
      </c>
      <c r="I211" s="86">
        <f>'Verdeling Gemeentefonds 2024'!J211/'Verdeling Gemeentefonds 2024'!$BS211</f>
        <v>0</v>
      </c>
      <c r="J211" s="80">
        <f>'Verdeling Gemeentefonds 2024'!N211/'Verdeling Gemeentefonds 2024'!$BS211</f>
        <v>7.3936692963764067E-2</v>
      </c>
      <c r="K211" s="82">
        <f>'Verdeling Gemeentefonds 2024'!S211/'Verdeling Gemeentefonds 2024'!$BS211</f>
        <v>5.9975243716297996E-3</v>
      </c>
      <c r="L211" s="86">
        <f>'Verdeling Gemeentefonds 2024'!T211/'Verdeling Gemeentefonds 2024'!$BS211</f>
        <v>7.9934217335393867E-2</v>
      </c>
      <c r="M211" s="79">
        <f>'Verdeling Gemeentefonds 2024'!Z211/'Verdeling Gemeentefonds 2024'!$BS211</f>
        <v>0.41185532921035217</v>
      </c>
      <c r="N211" s="82">
        <f>'Verdeling Gemeentefonds 2024'!AE211/'Verdeling Gemeentefonds 2024'!$BS211</f>
        <v>0.22243443684926267</v>
      </c>
      <c r="O211" s="84">
        <f>'Verdeling Gemeentefonds 2024'!AF211/'Verdeling Gemeentefonds 2024'!$BS211</f>
        <v>0.63428976605961485</v>
      </c>
      <c r="P211" s="89">
        <f>'Verdeling Gemeentefonds 2024'!AK211/'Verdeling Gemeentefonds 2024'!$BS211</f>
        <v>0.10306737954227664</v>
      </c>
      <c r="Q211" s="92">
        <f>'Verdeling Gemeentefonds 2024'!AO211/'Verdeling Gemeentefonds 2024'!$BS211</f>
        <v>1.6254878247592107E-2</v>
      </c>
      <c r="R211" s="88">
        <f>'Verdeling Gemeentefonds 2024'!AR211/'Verdeling Gemeentefonds 2024'!$BS211</f>
        <v>3.4332128561655878E-2</v>
      </c>
      <c r="S211" s="88">
        <f>'Verdeling Gemeentefonds 2024'!AU211/'Verdeling Gemeentefonds 2024'!$BS211</f>
        <v>7.0690403395638354E-2</v>
      </c>
      <c r="T211" s="88">
        <f>'Verdeling Gemeentefonds 2024'!AX211/'Verdeling Gemeentefonds 2024'!$BS211</f>
        <v>1.7258353841832021E-2</v>
      </c>
      <c r="U211" s="88">
        <f>'Verdeling Gemeentefonds 2024'!BA211/'Verdeling Gemeentefonds 2024'!$BS211</f>
        <v>4.2387150049373455E-2</v>
      </c>
      <c r="V211" s="86">
        <f>'Verdeling Gemeentefonds 2024'!BB211/'Verdeling Gemeentefonds 2024'!$BS211</f>
        <v>0.18092291409609182</v>
      </c>
      <c r="W211" s="79">
        <f>'Verdeling Gemeentefonds 2024'!BI211/'Verdeling Gemeentefonds 2024'!$BS211</f>
        <v>-2.9365404398070007E-4</v>
      </c>
      <c r="X211" s="87">
        <f>'Verdeling Gemeentefonds 2024'!BF211/'Verdeling Gemeentefonds 2024'!$BS211</f>
        <v>0</v>
      </c>
      <c r="Y211" s="79">
        <f>'Verdeling Gemeentefonds 2024'!BL211/'Verdeling Gemeentefonds 2024'!$BS211</f>
        <v>0</v>
      </c>
      <c r="Z211" s="87">
        <f>'Verdeling Gemeentefonds 2024'!BR211/'Verdeling Gemeentefonds 2024'!$BS211</f>
        <v>2.0793671373506885E-3</v>
      </c>
      <c r="AA211" s="96">
        <f t="shared" si="3"/>
        <v>0.99999999012674712</v>
      </c>
    </row>
    <row r="212" spans="1:27" x14ac:dyDescent="0.25">
      <c r="A212" s="95" t="s">
        <v>386</v>
      </c>
      <c r="B212" s="8" t="s">
        <v>87</v>
      </c>
      <c r="C212" s="79">
        <f>'Verdeling Gemeentefonds 2024'!D212/'Verdeling Gemeentefonds 2024'!$BS212</f>
        <v>0</v>
      </c>
      <c r="D212" s="82">
        <f>'Verdeling Gemeentefonds 2024'!E212/'Verdeling Gemeentefonds 2024'!$BS212</f>
        <v>0</v>
      </c>
      <c r="E212" s="82">
        <f>'Verdeling Gemeentefonds 2024'!F212/'Verdeling Gemeentefonds 2024'!$BS212</f>
        <v>0</v>
      </c>
      <c r="F212" s="82">
        <f>'Verdeling Gemeentefonds 2024'!G212/'Verdeling Gemeentefonds 2024'!$BS212</f>
        <v>0</v>
      </c>
      <c r="G212" s="82">
        <f>'Verdeling Gemeentefonds 2024'!H212/'Verdeling Gemeentefonds 2024'!$BS212</f>
        <v>0</v>
      </c>
      <c r="H212" s="82">
        <f>'Verdeling Gemeentefonds 2024'!I212/'Verdeling Gemeentefonds 2024'!$BS212</f>
        <v>0</v>
      </c>
      <c r="I212" s="86">
        <f>'Verdeling Gemeentefonds 2024'!J212/'Verdeling Gemeentefonds 2024'!$BS212</f>
        <v>0</v>
      </c>
      <c r="J212" s="80">
        <f>'Verdeling Gemeentefonds 2024'!N212/'Verdeling Gemeentefonds 2024'!$BS212</f>
        <v>4.4896507124623342E-2</v>
      </c>
      <c r="K212" s="82">
        <f>'Verdeling Gemeentefonds 2024'!S212/'Verdeling Gemeentefonds 2024'!$BS212</f>
        <v>6.8750370481690345E-2</v>
      </c>
      <c r="L212" s="86">
        <f>'Verdeling Gemeentefonds 2024'!T212/'Verdeling Gemeentefonds 2024'!$BS212</f>
        <v>0.11364687760631369</v>
      </c>
      <c r="M212" s="79">
        <f>'Verdeling Gemeentefonds 2024'!Z212/'Verdeling Gemeentefonds 2024'!$BS212</f>
        <v>0.34227065222753855</v>
      </c>
      <c r="N212" s="82">
        <f>'Verdeling Gemeentefonds 2024'!AE212/'Verdeling Gemeentefonds 2024'!$BS212</f>
        <v>0.27268669177315868</v>
      </c>
      <c r="O212" s="84">
        <f>'Verdeling Gemeentefonds 2024'!AF212/'Verdeling Gemeentefonds 2024'!$BS212</f>
        <v>0.61495734400069724</v>
      </c>
      <c r="P212" s="89">
        <f>'Verdeling Gemeentefonds 2024'!AK212/'Verdeling Gemeentefonds 2024'!$BS212</f>
        <v>8.1376752750595305E-2</v>
      </c>
      <c r="Q212" s="92">
        <f>'Verdeling Gemeentefonds 2024'!AO212/'Verdeling Gemeentefonds 2024'!$BS212</f>
        <v>1.3578914912113719E-2</v>
      </c>
      <c r="R212" s="88">
        <f>'Verdeling Gemeentefonds 2024'!AR212/'Verdeling Gemeentefonds 2024'!$BS212</f>
        <v>2.4312874412377415E-2</v>
      </c>
      <c r="S212" s="88">
        <f>'Verdeling Gemeentefonds 2024'!AU212/'Verdeling Gemeentefonds 2024'!$BS212</f>
        <v>6.773282504073197E-2</v>
      </c>
      <c r="T212" s="88">
        <f>'Verdeling Gemeentefonds 2024'!AX212/'Verdeling Gemeentefonds 2024'!$BS212</f>
        <v>5.6372292064095171E-2</v>
      </c>
      <c r="U212" s="88">
        <f>'Verdeling Gemeentefonds 2024'!BA212/'Verdeling Gemeentefonds 2024'!$BS212</f>
        <v>2.621800733350892E-2</v>
      </c>
      <c r="V212" s="86">
        <f>'Verdeling Gemeentefonds 2024'!BB212/'Verdeling Gemeentefonds 2024'!$BS212</f>
        <v>0.1882149137628272</v>
      </c>
      <c r="W212" s="79">
        <f>'Verdeling Gemeentefonds 2024'!BI212/'Verdeling Gemeentefonds 2024'!$BS212</f>
        <v>-2.7512812309923146E-4</v>
      </c>
      <c r="X212" s="87">
        <f>'Verdeling Gemeentefonds 2024'!BF212/'Verdeling Gemeentefonds 2024'!$BS212</f>
        <v>0</v>
      </c>
      <c r="Y212" s="79">
        <f>'Verdeling Gemeentefonds 2024'!BL212/'Verdeling Gemeentefonds 2024'!$BS212</f>
        <v>0</v>
      </c>
      <c r="Z212" s="87">
        <f>'Verdeling Gemeentefonds 2024'!BR212/'Verdeling Gemeentefonds 2024'!$BS212</f>
        <v>2.0793674228341196E-3</v>
      </c>
      <c r="AA212" s="96">
        <f t="shared" si="3"/>
        <v>1.0000001274201682</v>
      </c>
    </row>
    <row r="213" spans="1:27" x14ac:dyDescent="0.25">
      <c r="A213" s="95" t="s">
        <v>538</v>
      </c>
      <c r="B213" s="8" t="s">
        <v>241</v>
      </c>
      <c r="C213" s="79">
        <f>'Verdeling Gemeentefonds 2024'!D213/'Verdeling Gemeentefonds 2024'!$BS213</f>
        <v>0</v>
      </c>
      <c r="D213" s="82">
        <f>'Verdeling Gemeentefonds 2024'!E213/'Verdeling Gemeentefonds 2024'!$BS213</f>
        <v>0</v>
      </c>
      <c r="E213" s="82">
        <f>'Verdeling Gemeentefonds 2024'!F213/'Verdeling Gemeentefonds 2024'!$BS213</f>
        <v>0</v>
      </c>
      <c r="F213" s="82">
        <f>'Verdeling Gemeentefonds 2024'!G213/'Verdeling Gemeentefonds 2024'!$BS213</f>
        <v>0</v>
      </c>
      <c r="G213" s="82">
        <f>'Verdeling Gemeentefonds 2024'!H213/'Verdeling Gemeentefonds 2024'!$BS213</f>
        <v>0.23460929547669646</v>
      </c>
      <c r="H213" s="82">
        <f>'Verdeling Gemeentefonds 2024'!I213/'Verdeling Gemeentefonds 2024'!$BS213</f>
        <v>0</v>
      </c>
      <c r="I213" s="86">
        <f>'Verdeling Gemeentefonds 2024'!J213/'Verdeling Gemeentefonds 2024'!$BS213</f>
        <v>0.23460929547669646</v>
      </c>
      <c r="J213" s="80">
        <f>'Verdeling Gemeentefonds 2024'!N213/'Verdeling Gemeentefonds 2024'!$BS213</f>
        <v>6.1705115790071152E-2</v>
      </c>
      <c r="K213" s="82">
        <f>'Verdeling Gemeentefonds 2024'!S213/'Verdeling Gemeentefonds 2024'!$BS213</f>
        <v>8.1711907984790957E-2</v>
      </c>
      <c r="L213" s="86">
        <f>'Verdeling Gemeentefonds 2024'!T213/'Verdeling Gemeentefonds 2024'!$BS213</f>
        <v>0.14341702377486212</v>
      </c>
      <c r="M213" s="79">
        <f>'Verdeling Gemeentefonds 2024'!Z213/'Verdeling Gemeentefonds 2024'!$BS213</f>
        <v>0.22761683496597318</v>
      </c>
      <c r="N213" s="82">
        <f>'Verdeling Gemeentefonds 2024'!AE213/'Verdeling Gemeentefonds 2024'!$BS213</f>
        <v>0.15134137543522164</v>
      </c>
      <c r="O213" s="84">
        <f>'Verdeling Gemeentefonds 2024'!AF213/'Verdeling Gemeentefonds 2024'!$BS213</f>
        <v>0.37895821040119482</v>
      </c>
      <c r="P213" s="89">
        <f>'Verdeling Gemeentefonds 2024'!AK213/'Verdeling Gemeentefonds 2024'!$BS213</f>
        <v>8.1053298532680215E-2</v>
      </c>
      <c r="Q213" s="92">
        <f>'Verdeling Gemeentefonds 2024'!AO213/'Verdeling Gemeentefonds 2024'!$BS213</f>
        <v>1.1974496222610641E-2</v>
      </c>
      <c r="R213" s="88">
        <f>'Verdeling Gemeentefonds 2024'!AR213/'Verdeling Gemeentefonds 2024'!$BS213</f>
        <v>2.9872710242588193E-2</v>
      </c>
      <c r="S213" s="88">
        <f>'Verdeling Gemeentefonds 2024'!AU213/'Verdeling Gemeentefonds 2024'!$BS213</f>
        <v>4.2623102615925432E-2</v>
      </c>
      <c r="T213" s="88">
        <f>'Verdeling Gemeentefonds 2024'!AX213/'Verdeling Gemeentefonds 2024'!$BS213</f>
        <v>4.7477767752568734E-2</v>
      </c>
      <c r="U213" s="88">
        <f>'Verdeling Gemeentefonds 2024'!BA213/'Verdeling Gemeentefonds 2024'!$BS213</f>
        <v>2.8244852436508514E-2</v>
      </c>
      <c r="V213" s="86">
        <f>'Verdeling Gemeentefonds 2024'!BB213/'Verdeling Gemeentefonds 2024'!$BS213</f>
        <v>0.16019292927020151</v>
      </c>
      <c r="W213" s="79">
        <f>'Verdeling Gemeentefonds 2024'!BI213/'Verdeling Gemeentefonds 2024'!$BS213</f>
        <v>-3.1014520939096253E-4</v>
      </c>
      <c r="X213" s="87">
        <f>'Verdeling Gemeentefonds 2024'!BF213/'Verdeling Gemeentefonds 2024'!$BS213</f>
        <v>0</v>
      </c>
      <c r="Y213" s="79">
        <f>'Verdeling Gemeentefonds 2024'!BL213/'Verdeling Gemeentefonds 2024'!$BS213</f>
        <v>0</v>
      </c>
      <c r="Z213" s="87">
        <f>'Verdeling Gemeentefonds 2024'!BR213/'Verdeling Gemeentefonds 2024'!$BS213</f>
        <v>2.0793671149651831E-3</v>
      </c>
      <c r="AA213" s="96">
        <f t="shared" si="3"/>
        <v>0.99999997936120932</v>
      </c>
    </row>
    <row r="214" spans="1:27" x14ac:dyDescent="0.25">
      <c r="A214" s="95" t="s">
        <v>474</v>
      </c>
      <c r="B214" s="8" t="s">
        <v>175</v>
      </c>
      <c r="C214" s="79">
        <f>'Verdeling Gemeentefonds 2024'!D214/'Verdeling Gemeentefonds 2024'!$BS214</f>
        <v>0</v>
      </c>
      <c r="D214" s="82">
        <f>'Verdeling Gemeentefonds 2024'!E214/'Verdeling Gemeentefonds 2024'!$BS214</f>
        <v>0</v>
      </c>
      <c r="E214" s="82">
        <f>'Verdeling Gemeentefonds 2024'!F214/'Verdeling Gemeentefonds 2024'!$BS214</f>
        <v>0</v>
      </c>
      <c r="F214" s="82">
        <f>'Verdeling Gemeentefonds 2024'!G214/'Verdeling Gemeentefonds 2024'!$BS214</f>
        <v>0</v>
      </c>
      <c r="G214" s="82">
        <f>'Verdeling Gemeentefonds 2024'!H214/'Verdeling Gemeentefonds 2024'!$BS214</f>
        <v>0</v>
      </c>
      <c r="H214" s="82">
        <f>'Verdeling Gemeentefonds 2024'!I214/'Verdeling Gemeentefonds 2024'!$BS214</f>
        <v>0</v>
      </c>
      <c r="I214" s="86">
        <f>'Verdeling Gemeentefonds 2024'!J214/'Verdeling Gemeentefonds 2024'!$BS214</f>
        <v>0</v>
      </c>
      <c r="J214" s="80">
        <f>'Verdeling Gemeentefonds 2024'!N214/'Verdeling Gemeentefonds 2024'!$BS214</f>
        <v>3.2004627171279734E-2</v>
      </c>
      <c r="K214" s="82">
        <f>'Verdeling Gemeentefonds 2024'!S214/'Verdeling Gemeentefonds 2024'!$BS214</f>
        <v>2.841061708329028E-3</v>
      </c>
      <c r="L214" s="86">
        <f>'Verdeling Gemeentefonds 2024'!T214/'Verdeling Gemeentefonds 2024'!$BS214</f>
        <v>3.4845688879608767E-2</v>
      </c>
      <c r="M214" s="79">
        <f>'Verdeling Gemeentefonds 2024'!Z214/'Verdeling Gemeentefonds 2024'!$BS214</f>
        <v>0.30593365300585545</v>
      </c>
      <c r="N214" s="82">
        <f>'Verdeling Gemeentefonds 2024'!AE214/'Verdeling Gemeentefonds 2024'!$BS214</f>
        <v>0.26058609891412543</v>
      </c>
      <c r="O214" s="84">
        <f>'Verdeling Gemeentefonds 2024'!AF214/'Verdeling Gemeentefonds 2024'!$BS214</f>
        <v>0.56651975191998083</v>
      </c>
      <c r="P214" s="89">
        <f>'Verdeling Gemeentefonds 2024'!AK214/'Verdeling Gemeentefonds 2024'!$BS214</f>
        <v>0.18678152484134078</v>
      </c>
      <c r="Q214" s="92">
        <f>'Verdeling Gemeentefonds 2024'!AO214/'Verdeling Gemeentefonds 2024'!$BS214</f>
        <v>1.3468210757825155E-2</v>
      </c>
      <c r="R214" s="88">
        <f>'Verdeling Gemeentefonds 2024'!AR214/'Verdeling Gemeentefonds 2024'!$BS214</f>
        <v>4.5962341734189054E-2</v>
      </c>
      <c r="S214" s="88">
        <f>'Verdeling Gemeentefonds 2024'!AU214/'Verdeling Gemeentefonds 2024'!$BS214</f>
        <v>5.2132895960926809E-2</v>
      </c>
      <c r="T214" s="88">
        <f>'Verdeling Gemeentefonds 2024'!AX214/'Verdeling Gemeentefonds 2024'!$BS214</f>
        <v>4.4379073889619806E-2</v>
      </c>
      <c r="U214" s="88">
        <f>'Verdeling Gemeentefonds 2024'!BA214/'Verdeling Gemeentefonds 2024'!$BS214</f>
        <v>5.4140363801110494E-2</v>
      </c>
      <c r="V214" s="86">
        <f>'Verdeling Gemeentefonds 2024'!BB214/'Verdeling Gemeentefonds 2024'!$BS214</f>
        <v>0.21008288614367127</v>
      </c>
      <c r="W214" s="79">
        <f>'Verdeling Gemeentefonds 2024'!BI214/'Verdeling Gemeentefonds 2024'!$BS214</f>
        <v>-3.0934721492628545E-4</v>
      </c>
      <c r="X214" s="87">
        <f>'Verdeling Gemeentefonds 2024'!BF214/'Verdeling Gemeentefonds 2024'!$BS214</f>
        <v>0</v>
      </c>
      <c r="Y214" s="79">
        <f>'Verdeling Gemeentefonds 2024'!BL214/'Verdeling Gemeentefonds 2024'!$BS214</f>
        <v>0</v>
      </c>
      <c r="Z214" s="87">
        <f>'Verdeling Gemeentefonds 2024'!BR214/'Verdeling Gemeentefonds 2024'!$BS214</f>
        <v>2.0793668905995234E-3</v>
      </c>
      <c r="AA214" s="96">
        <f t="shared" si="3"/>
        <v>0.99999987146027502</v>
      </c>
    </row>
    <row r="215" spans="1:27" x14ac:dyDescent="0.25">
      <c r="A215" s="95" t="s">
        <v>424</v>
      </c>
      <c r="B215" s="8" t="s">
        <v>125</v>
      </c>
      <c r="C215" s="79">
        <f>'Verdeling Gemeentefonds 2024'!D215/'Verdeling Gemeentefonds 2024'!$BS215</f>
        <v>0</v>
      </c>
      <c r="D215" s="82">
        <f>'Verdeling Gemeentefonds 2024'!E215/'Verdeling Gemeentefonds 2024'!$BS215</f>
        <v>0</v>
      </c>
      <c r="E215" s="82">
        <f>'Verdeling Gemeentefonds 2024'!F215/'Verdeling Gemeentefonds 2024'!$BS215</f>
        <v>0</v>
      </c>
      <c r="F215" s="82">
        <f>'Verdeling Gemeentefonds 2024'!G215/'Verdeling Gemeentefonds 2024'!$BS215</f>
        <v>0</v>
      </c>
      <c r="G215" s="82">
        <f>'Verdeling Gemeentefonds 2024'!H215/'Verdeling Gemeentefonds 2024'!$BS215</f>
        <v>0</v>
      </c>
      <c r="H215" s="82">
        <f>'Verdeling Gemeentefonds 2024'!I215/'Verdeling Gemeentefonds 2024'!$BS215</f>
        <v>0</v>
      </c>
      <c r="I215" s="86">
        <f>'Verdeling Gemeentefonds 2024'!J215/'Verdeling Gemeentefonds 2024'!$BS215</f>
        <v>0</v>
      </c>
      <c r="J215" s="80">
        <f>'Verdeling Gemeentefonds 2024'!N215/'Verdeling Gemeentefonds 2024'!$BS215</f>
        <v>5.3791582567692127E-2</v>
      </c>
      <c r="K215" s="82">
        <f>'Verdeling Gemeentefonds 2024'!S215/'Verdeling Gemeentefonds 2024'!$BS215</f>
        <v>2.7029713624007749E-2</v>
      </c>
      <c r="L215" s="86">
        <f>'Verdeling Gemeentefonds 2024'!T215/'Verdeling Gemeentefonds 2024'!$BS215</f>
        <v>8.0821296191699879E-2</v>
      </c>
      <c r="M215" s="79">
        <f>'Verdeling Gemeentefonds 2024'!Z215/'Verdeling Gemeentefonds 2024'!$BS215</f>
        <v>0.29298912879167976</v>
      </c>
      <c r="N215" s="82">
        <f>'Verdeling Gemeentefonds 2024'!AE215/'Verdeling Gemeentefonds 2024'!$BS215</f>
        <v>0.289971311430547</v>
      </c>
      <c r="O215" s="84">
        <f>'Verdeling Gemeentefonds 2024'!AF215/'Verdeling Gemeentefonds 2024'!$BS215</f>
        <v>0.58296044022222682</v>
      </c>
      <c r="P215" s="89">
        <f>'Verdeling Gemeentefonds 2024'!AK215/'Verdeling Gemeentefonds 2024'!$BS215</f>
        <v>0.23640165591115547</v>
      </c>
      <c r="Q215" s="92">
        <f>'Verdeling Gemeentefonds 2024'!AO215/'Verdeling Gemeentefonds 2024'!$BS215</f>
        <v>1.2563238491631573E-2</v>
      </c>
      <c r="R215" s="88">
        <f>'Verdeling Gemeentefonds 2024'!AR215/'Verdeling Gemeentefonds 2024'!$BS215</f>
        <v>1.0235255085926034E-2</v>
      </c>
      <c r="S215" s="88">
        <f>'Verdeling Gemeentefonds 2024'!AU215/'Verdeling Gemeentefonds 2024'!$BS215</f>
        <v>2.608985775844638E-2</v>
      </c>
      <c r="T215" s="88">
        <f>'Verdeling Gemeentefonds 2024'!AX215/'Verdeling Gemeentefonds 2024'!$BS215</f>
        <v>4.4949825702032861E-2</v>
      </c>
      <c r="U215" s="88">
        <f>'Verdeling Gemeentefonds 2024'!BA215/'Verdeling Gemeentefonds 2024'!$BS215</f>
        <v>4.0918695122879149E-3</v>
      </c>
      <c r="V215" s="86">
        <f>'Verdeling Gemeentefonds 2024'!BB215/'Verdeling Gemeentefonds 2024'!$BS215</f>
        <v>9.7930046550324765E-2</v>
      </c>
      <c r="W215" s="79">
        <f>'Verdeling Gemeentefonds 2024'!BI215/'Verdeling Gemeentefonds 2024'!$BS215</f>
        <v>-1.929913858191225E-4</v>
      </c>
      <c r="X215" s="87">
        <f>'Verdeling Gemeentefonds 2024'!BF215/'Verdeling Gemeentefonds 2024'!$BS215</f>
        <v>0</v>
      </c>
      <c r="Y215" s="79">
        <f>'Verdeling Gemeentefonds 2024'!BL215/'Verdeling Gemeentefonds 2024'!$BS215</f>
        <v>0</v>
      </c>
      <c r="Z215" s="87">
        <f>'Verdeling Gemeentefonds 2024'!BR215/'Verdeling Gemeentefonds 2024'!$BS215</f>
        <v>2.0793667716617488E-3</v>
      </c>
      <c r="AA215" s="96">
        <f t="shared" si="3"/>
        <v>0.99999981426124951</v>
      </c>
    </row>
    <row r="216" spans="1:27" x14ac:dyDescent="0.25">
      <c r="A216" s="95">
        <v>72042</v>
      </c>
      <c r="B216" s="8" t="s">
        <v>662</v>
      </c>
      <c r="C216" s="79">
        <f>'Verdeling Gemeentefonds 2024'!D216/'Verdeling Gemeentefonds 2024'!$BS216</f>
        <v>0</v>
      </c>
      <c r="D216" s="82">
        <f>'Verdeling Gemeentefonds 2024'!E216/'Verdeling Gemeentefonds 2024'!$BS216</f>
        <v>0</v>
      </c>
      <c r="E216" s="82">
        <f>'Verdeling Gemeentefonds 2024'!F216/'Verdeling Gemeentefonds 2024'!$BS216</f>
        <v>0</v>
      </c>
      <c r="F216" s="82">
        <f>'Verdeling Gemeentefonds 2024'!G216/'Verdeling Gemeentefonds 2024'!$BS216</f>
        <v>0</v>
      </c>
      <c r="G216" s="82">
        <f>'Verdeling Gemeentefonds 2024'!H216/'Verdeling Gemeentefonds 2024'!$BS216</f>
        <v>0</v>
      </c>
      <c r="H216" s="82">
        <f>'Verdeling Gemeentefonds 2024'!I216/'Verdeling Gemeentefonds 2024'!$BS216</f>
        <v>0</v>
      </c>
      <c r="I216" s="86">
        <f>'Verdeling Gemeentefonds 2024'!J216/'Verdeling Gemeentefonds 2024'!$BS216</f>
        <v>0</v>
      </c>
      <c r="J216" s="80">
        <f>'Verdeling Gemeentefonds 2024'!N216/'Verdeling Gemeentefonds 2024'!$BS216</f>
        <v>5.7311449935457531E-2</v>
      </c>
      <c r="K216" s="82">
        <f>'Verdeling Gemeentefonds 2024'!S216/'Verdeling Gemeentefonds 2024'!$BS216</f>
        <v>5.0904900589884405E-3</v>
      </c>
      <c r="L216" s="86">
        <f>'Verdeling Gemeentefonds 2024'!T216/'Verdeling Gemeentefonds 2024'!$BS216</f>
        <v>6.2401939994445967E-2</v>
      </c>
      <c r="M216" s="79">
        <f>'Verdeling Gemeentefonds 2024'!Z216/'Verdeling Gemeentefonds 2024'!$BS216</f>
        <v>0.34390769274984762</v>
      </c>
      <c r="N216" s="82">
        <f>'Verdeling Gemeentefonds 2024'!AE216/'Verdeling Gemeentefonds 2024'!$BS216</f>
        <v>0.19745462375774311</v>
      </c>
      <c r="O216" s="84">
        <f>'Verdeling Gemeentefonds 2024'!AF216/'Verdeling Gemeentefonds 2024'!$BS216</f>
        <v>0.5413623165075907</v>
      </c>
      <c r="P216" s="89">
        <f>'Verdeling Gemeentefonds 2024'!AK216/'Verdeling Gemeentefonds 2024'!$BS216</f>
        <v>0.27429365076339968</v>
      </c>
      <c r="Q216" s="92">
        <f>'Verdeling Gemeentefonds 2024'!AO216/'Verdeling Gemeentefonds 2024'!$BS216</f>
        <v>1.3400040293907E-2</v>
      </c>
      <c r="R216" s="88">
        <f>'Verdeling Gemeentefonds 2024'!AR216/'Verdeling Gemeentefonds 2024'!$BS216</f>
        <v>1.2834673930156842E-2</v>
      </c>
      <c r="S216" s="88">
        <f>'Verdeling Gemeentefonds 2024'!AU216/'Verdeling Gemeentefonds 2024'!$BS216</f>
        <v>4.4790369772807155E-2</v>
      </c>
      <c r="T216" s="88">
        <f>'Verdeling Gemeentefonds 2024'!AX216/'Verdeling Gemeentefonds 2024'!$BS216</f>
        <v>2.8580044317923745E-2</v>
      </c>
      <c r="U216" s="88">
        <f>'Verdeling Gemeentefonds 2024'!BA216/'Verdeling Gemeentefonds 2024'!$BS216</f>
        <v>2.0261895986026526E-2</v>
      </c>
      <c r="V216" s="86">
        <f>'Verdeling Gemeentefonds 2024'!BB216/'Verdeling Gemeentefonds 2024'!$BS216</f>
        <v>0.11986702430082126</v>
      </c>
      <c r="W216" s="79">
        <f>'Verdeling Gemeentefonds 2024'!BI216/'Verdeling Gemeentefonds 2024'!$BS216</f>
        <v>-4.2907700085045599E-6</v>
      </c>
      <c r="X216" s="87">
        <f>'Verdeling Gemeentefonds 2024'!BF216/'Verdeling Gemeentefonds 2024'!$BS216</f>
        <v>0</v>
      </c>
      <c r="Y216" s="79">
        <f>'Verdeling Gemeentefonds 2024'!BL216/'Verdeling Gemeentefonds 2024'!$BS216</f>
        <v>0</v>
      </c>
      <c r="Z216" s="87">
        <f>'Verdeling Gemeentefonds 2024'!BR216/'Verdeling Gemeentefonds 2024'!$BS216</f>
        <v>2.0793671744548268E-3</v>
      </c>
      <c r="AA216" s="96">
        <f t="shared" si="3"/>
        <v>1.0000000079707041</v>
      </c>
    </row>
    <row r="217" spans="1:27" x14ac:dyDescent="0.25">
      <c r="A217" s="95" t="s">
        <v>360</v>
      </c>
      <c r="B217" s="8" t="s">
        <v>61</v>
      </c>
      <c r="C217" s="79">
        <f>'Verdeling Gemeentefonds 2024'!D217/'Verdeling Gemeentefonds 2024'!$BS217</f>
        <v>0</v>
      </c>
      <c r="D217" s="82">
        <f>'Verdeling Gemeentefonds 2024'!E217/'Verdeling Gemeentefonds 2024'!$BS217</f>
        <v>0</v>
      </c>
      <c r="E217" s="82">
        <f>'Verdeling Gemeentefonds 2024'!F217/'Verdeling Gemeentefonds 2024'!$BS217</f>
        <v>0</v>
      </c>
      <c r="F217" s="82">
        <f>'Verdeling Gemeentefonds 2024'!G217/'Verdeling Gemeentefonds 2024'!$BS217</f>
        <v>0</v>
      </c>
      <c r="G217" s="82">
        <f>'Verdeling Gemeentefonds 2024'!H217/'Verdeling Gemeentefonds 2024'!$BS217</f>
        <v>0</v>
      </c>
      <c r="H217" s="82">
        <f>'Verdeling Gemeentefonds 2024'!I217/'Verdeling Gemeentefonds 2024'!$BS217</f>
        <v>0</v>
      </c>
      <c r="I217" s="86">
        <f>'Verdeling Gemeentefonds 2024'!J217/'Verdeling Gemeentefonds 2024'!$BS217</f>
        <v>0</v>
      </c>
      <c r="J217" s="80">
        <f>'Verdeling Gemeentefonds 2024'!N217/'Verdeling Gemeentefonds 2024'!$BS217</f>
        <v>4.8174181340404638E-2</v>
      </c>
      <c r="K217" s="82">
        <f>'Verdeling Gemeentefonds 2024'!S217/'Verdeling Gemeentefonds 2024'!$BS217</f>
        <v>1.8485097251976834E-2</v>
      </c>
      <c r="L217" s="86">
        <f>'Verdeling Gemeentefonds 2024'!T217/'Verdeling Gemeentefonds 2024'!$BS217</f>
        <v>6.6659278592381466E-2</v>
      </c>
      <c r="M217" s="79">
        <f>'Verdeling Gemeentefonds 2024'!Z217/'Verdeling Gemeentefonds 2024'!$BS217</f>
        <v>0.38378587851168544</v>
      </c>
      <c r="N217" s="82">
        <f>'Verdeling Gemeentefonds 2024'!AE217/'Verdeling Gemeentefonds 2024'!$BS217</f>
        <v>0.22443157652299503</v>
      </c>
      <c r="O217" s="84">
        <f>'Verdeling Gemeentefonds 2024'!AF217/'Verdeling Gemeentefonds 2024'!$BS217</f>
        <v>0.6082174550346805</v>
      </c>
      <c r="P217" s="89">
        <f>'Verdeling Gemeentefonds 2024'!AK217/'Verdeling Gemeentefonds 2024'!$BS217</f>
        <v>0.15900876459386309</v>
      </c>
      <c r="Q217" s="92">
        <f>'Verdeling Gemeentefonds 2024'!AO217/'Verdeling Gemeentefonds 2024'!$BS217</f>
        <v>1.3355101425729295E-2</v>
      </c>
      <c r="R217" s="88">
        <f>'Verdeling Gemeentefonds 2024'!AR217/'Verdeling Gemeentefonds 2024'!$BS217</f>
        <v>4.1103520165074736E-2</v>
      </c>
      <c r="S217" s="88">
        <f>'Verdeling Gemeentefonds 2024'!AU217/'Verdeling Gemeentefonds 2024'!$BS217</f>
        <v>6.9278161818653552E-2</v>
      </c>
      <c r="T217" s="88">
        <f>'Verdeling Gemeentefonds 2024'!AX217/'Verdeling Gemeentefonds 2024'!$BS217</f>
        <v>2.3192856197849211E-2</v>
      </c>
      <c r="U217" s="88">
        <f>'Verdeling Gemeentefonds 2024'!BA217/'Verdeling Gemeentefonds 2024'!$BS217</f>
        <v>1.7402413099298394E-2</v>
      </c>
      <c r="V217" s="86">
        <f>'Verdeling Gemeentefonds 2024'!BB217/'Verdeling Gemeentefonds 2024'!$BS217</f>
        <v>0.1643320527066052</v>
      </c>
      <c r="W217" s="79">
        <f>'Verdeling Gemeentefonds 2024'!BI217/'Verdeling Gemeentefonds 2024'!$BS217</f>
        <v>-2.96788780207967E-4</v>
      </c>
      <c r="X217" s="87">
        <f>'Verdeling Gemeentefonds 2024'!BF217/'Verdeling Gemeentefonds 2024'!$BS217</f>
        <v>0</v>
      </c>
      <c r="Y217" s="79">
        <f>'Verdeling Gemeentefonds 2024'!BL217/'Verdeling Gemeentefonds 2024'!$BS217</f>
        <v>0</v>
      </c>
      <c r="Z217" s="87">
        <f>'Verdeling Gemeentefonds 2024'!BR217/'Verdeling Gemeentefonds 2024'!$BS217</f>
        <v>2.0793674273140495E-3</v>
      </c>
      <c r="AA217" s="96">
        <f t="shared" si="3"/>
        <v>1.0000001295746366</v>
      </c>
    </row>
    <row r="218" spans="1:27" x14ac:dyDescent="0.25">
      <c r="A218" s="95" t="s">
        <v>387</v>
      </c>
      <c r="B218" s="8" t="s">
        <v>88</v>
      </c>
      <c r="C218" s="79">
        <f>'Verdeling Gemeentefonds 2024'!D218/'Verdeling Gemeentefonds 2024'!$BS218</f>
        <v>0</v>
      </c>
      <c r="D218" s="82">
        <f>'Verdeling Gemeentefonds 2024'!E218/'Verdeling Gemeentefonds 2024'!$BS218</f>
        <v>0</v>
      </c>
      <c r="E218" s="82">
        <f>'Verdeling Gemeentefonds 2024'!F218/'Verdeling Gemeentefonds 2024'!$BS218</f>
        <v>0</v>
      </c>
      <c r="F218" s="82">
        <f>'Verdeling Gemeentefonds 2024'!G218/'Verdeling Gemeentefonds 2024'!$BS218</f>
        <v>0</v>
      </c>
      <c r="G218" s="82">
        <f>'Verdeling Gemeentefonds 2024'!H218/'Verdeling Gemeentefonds 2024'!$BS218</f>
        <v>0</v>
      </c>
      <c r="H218" s="82">
        <f>'Verdeling Gemeentefonds 2024'!I218/'Verdeling Gemeentefonds 2024'!$BS218</f>
        <v>0</v>
      </c>
      <c r="I218" s="86">
        <f>'Verdeling Gemeentefonds 2024'!J218/'Verdeling Gemeentefonds 2024'!$BS218</f>
        <v>0</v>
      </c>
      <c r="J218" s="80">
        <f>'Verdeling Gemeentefonds 2024'!N218/'Verdeling Gemeentefonds 2024'!$BS218</f>
        <v>8.6560525715043926E-2</v>
      </c>
      <c r="K218" s="82">
        <f>'Verdeling Gemeentefonds 2024'!S218/'Verdeling Gemeentefonds 2024'!$BS218</f>
        <v>7.4145824614784292E-2</v>
      </c>
      <c r="L218" s="86">
        <f>'Verdeling Gemeentefonds 2024'!T218/'Verdeling Gemeentefonds 2024'!$BS218</f>
        <v>0.16070635032982822</v>
      </c>
      <c r="M218" s="79">
        <f>'Verdeling Gemeentefonds 2024'!Z218/'Verdeling Gemeentefonds 2024'!$BS218</f>
        <v>0.37304129784468726</v>
      </c>
      <c r="N218" s="82">
        <f>'Verdeling Gemeentefonds 2024'!AE218/'Verdeling Gemeentefonds 2024'!$BS218</f>
        <v>0.18975153971454484</v>
      </c>
      <c r="O218" s="84">
        <f>'Verdeling Gemeentefonds 2024'!AF218/'Verdeling Gemeentefonds 2024'!$BS218</f>
        <v>0.56279283755923204</v>
      </c>
      <c r="P218" s="89">
        <f>'Verdeling Gemeentefonds 2024'!AK218/'Verdeling Gemeentefonds 2024'!$BS218</f>
        <v>0.13360767408168464</v>
      </c>
      <c r="Q218" s="92">
        <f>'Verdeling Gemeentefonds 2024'!AO218/'Verdeling Gemeentefonds 2024'!$BS218</f>
        <v>1.273137384995484E-2</v>
      </c>
      <c r="R218" s="88">
        <f>'Verdeling Gemeentefonds 2024'!AR218/'Verdeling Gemeentefonds 2024'!$BS218</f>
        <v>1.724834538607662E-2</v>
      </c>
      <c r="S218" s="88">
        <f>'Verdeling Gemeentefonds 2024'!AU218/'Verdeling Gemeentefonds 2024'!$BS218</f>
        <v>5.0240193882250164E-2</v>
      </c>
      <c r="T218" s="88">
        <f>'Verdeling Gemeentefonds 2024'!AX218/'Verdeling Gemeentefonds 2024'!$BS218</f>
        <v>4.3514976092350124E-2</v>
      </c>
      <c r="U218" s="88">
        <f>'Verdeling Gemeentefonds 2024'!BA218/'Verdeling Gemeentefonds 2024'!$BS218</f>
        <v>1.7238939828609388E-2</v>
      </c>
      <c r="V218" s="86">
        <f>'Verdeling Gemeentefonds 2024'!BB218/'Verdeling Gemeentefonds 2024'!$BS218</f>
        <v>0.14097382903924116</v>
      </c>
      <c r="W218" s="79">
        <f>'Verdeling Gemeentefonds 2024'!BI218/'Verdeling Gemeentefonds 2024'!$BS218</f>
        <v>-1.6016777351587046E-4</v>
      </c>
      <c r="X218" s="87">
        <f>'Verdeling Gemeentefonds 2024'!BF218/'Verdeling Gemeentefonds 2024'!$BS218</f>
        <v>0</v>
      </c>
      <c r="Y218" s="79">
        <f>'Verdeling Gemeentefonds 2024'!BL218/'Verdeling Gemeentefonds 2024'!$BS218</f>
        <v>0</v>
      </c>
      <c r="Z218" s="87">
        <f>'Verdeling Gemeentefonds 2024'!BR218/'Verdeling Gemeentefonds 2024'!$BS218</f>
        <v>2.0793669294955227E-3</v>
      </c>
      <c r="AA218" s="96">
        <f t="shared" si="3"/>
        <v>0.99999989016596558</v>
      </c>
    </row>
    <row r="219" spans="1:27" x14ac:dyDescent="0.25">
      <c r="A219" s="95" t="s">
        <v>576</v>
      </c>
      <c r="B219" s="8" t="s">
        <v>279</v>
      </c>
      <c r="C219" s="79">
        <f>'Verdeling Gemeentefonds 2024'!D219/'Verdeling Gemeentefonds 2024'!$BS219</f>
        <v>0</v>
      </c>
      <c r="D219" s="82">
        <f>'Verdeling Gemeentefonds 2024'!E219/'Verdeling Gemeentefonds 2024'!$BS219</f>
        <v>0</v>
      </c>
      <c r="E219" s="82">
        <f>'Verdeling Gemeentefonds 2024'!F219/'Verdeling Gemeentefonds 2024'!$BS219</f>
        <v>0</v>
      </c>
      <c r="F219" s="82">
        <f>'Verdeling Gemeentefonds 2024'!G219/'Verdeling Gemeentefonds 2024'!$BS219</f>
        <v>0</v>
      </c>
      <c r="G219" s="82">
        <f>'Verdeling Gemeentefonds 2024'!H219/'Verdeling Gemeentefonds 2024'!$BS219</f>
        <v>0</v>
      </c>
      <c r="H219" s="82">
        <f>'Verdeling Gemeentefonds 2024'!I219/'Verdeling Gemeentefonds 2024'!$BS219</f>
        <v>0</v>
      </c>
      <c r="I219" s="86">
        <f>'Verdeling Gemeentefonds 2024'!J219/'Verdeling Gemeentefonds 2024'!$BS219</f>
        <v>0</v>
      </c>
      <c r="J219" s="80">
        <f>'Verdeling Gemeentefonds 2024'!N219/'Verdeling Gemeentefonds 2024'!$BS219</f>
        <v>6.2077086976547208E-2</v>
      </c>
      <c r="K219" s="82">
        <f>'Verdeling Gemeentefonds 2024'!S219/'Verdeling Gemeentefonds 2024'!$BS219</f>
        <v>4.3144015031981828E-2</v>
      </c>
      <c r="L219" s="86">
        <f>'Verdeling Gemeentefonds 2024'!T219/'Verdeling Gemeentefonds 2024'!$BS219</f>
        <v>0.10522110200852904</v>
      </c>
      <c r="M219" s="79">
        <f>'Verdeling Gemeentefonds 2024'!Z219/'Verdeling Gemeentefonds 2024'!$BS219</f>
        <v>0.3061264341058213</v>
      </c>
      <c r="N219" s="82">
        <f>'Verdeling Gemeentefonds 2024'!AE219/'Verdeling Gemeentefonds 2024'!$BS219</f>
        <v>0.18857085347624858</v>
      </c>
      <c r="O219" s="84">
        <f>'Verdeling Gemeentefonds 2024'!AF219/'Verdeling Gemeentefonds 2024'!$BS219</f>
        <v>0.49469728758206982</v>
      </c>
      <c r="P219" s="89">
        <f>'Verdeling Gemeentefonds 2024'!AK219/'Verdeling Gemeentefonds 2024'!$BS219</f>
        <v>0.26267576355723338</v>
      </c>
      <c r="Q219" s="92">
        <f>'Verdeling Gemeentefonds 2024'!AO219/'Verdeling Gemeentefonds 2024'!$BS219</f>
        <v>1.2963263800216916E-2</v>
      </c>
      <c r="R219" s="88">
        <f>'Verdeling Gemeentefonds 2024'!AR219/'Verdeling Gemeentefonds 2024'!$BS219</f>
        <v>2.1079500267396224E-2</v>
      </c>
      <c r="S219" s="88">
        <f>'Verdeling Gemeentefonds 2024'!AU219/'Verdeling Gemeentefonds 2024'!$BS219</f>
        <v>3.6436016434033366E-2</v>
      </c>
      <c r="T219" s="88">
        <f>'Verdeling Gemeentefonds 2024'!AX219/'Verdeling Gemeentefonds 2024'!$BS219</f>
        <v>3.3715865200205565E-2</v>
      </c>
      <c r="U219" s="88">
        <f>'Verdeling Gemeentefonds 2024'!BA219/'Verdeling Gemeentefonds 2024'!$BS219</f>
        <v>3.1420387622485488E-2</v>
      </c>
      <c r="V219" s="86">
        <f>'Verdeling Gemeentefonds 2024'!BB219/'Verdeling Gemeentefonds 2024'!$BS219</f>
        <v>0.13561503332433758</v>
      </c>
      <c r="W219" s="79">
        <f>'Verdeling Gemeentefonds 2024'!BI219/'Verdeling Gemeentefonds 2024'!$BS219</f>
        <v>-2.8848551105783993E-4</v>
      </c>
      <c r="X219" s="87">
        <f>'Verdeling Gemeentefonds 2024'!BF219/'Verdeling Gemeentefonds 2024'!$BS219</f>
        <v>0</v>
      </c>
      <c r="Y219" s="79">
        <f>'Verdeling Gemeentefonds 2024'!BL219/'Verdeling Gemeentefonds 2024'!$BS219</f>
        <v>0</v>
      </c>
      <c r="Z219" s="87">
        <f>'Verdeling Gemeentefonds 2024'!BR219/'Verdeling Gemeentefonds 2024'!$BS219</f>
        <v>2.0793672998203469E-3</v>
      </c>
      <c r="AA219" s="96">
        <f t="shared" si="3"/>
        <v>1.0000000682609322</v>
      </c>
    </row>
    <row r="220" spans="1:27" x14ac:dyDescent="0.25">
      <c r="A220" s="95">
        <v>72043</v>
      </c>
      <c r="B220" s="8" t="s">
        <v>663</v>
      </c>
      <c r="C220" s="79">
        <f>'Verdeling Gemeentefonds 2024'!D220/'Verdeling Gemeentefonds 2024'!$BS220</f>
        <v>0</v>
      </c>
      <c r="D220" s="82">
        <f>'Verdeling Gemeentefonds 2024'!E220/'Verdeling Gemeentefonds 2024'!$BS220</f>
        <v>0</v>
      </c>
      <c r="E220" s="82">
        <f>'Verdeling Gemeentefonds 2024'!F220/'Verdeling Gemeentefonds 2024'!$BS220</f>
        <v>0</v>
      </c>
      <c r="F220" s="82">
        <f>'Verdeling Gemeentefonds 2024'!G220/'Verdeling Gemeentefonds 2024'!$BS220</f>
        <v>0</v>
      </c>
      <c r="G220" s="82">
        <f>'Verdeling Gemeentefonds 2024'!H220/'Verdeling Gemeentefonds 2024'!$BS220</f>
        <v>0</v>
      </c>
      <c r="H220" s="82">
        <f>'Verdeling Gemeentefonds 2024'!I220/'Verdeling Gemeentefonds 2024'!$BS220</f>
        <v>0</v>
      </c>
      <c r="I220" s="86">
        <f>'Verdeling Gemeentefonds 2024'!J220/'Verdeling Gemeentefonds 2024'!$BS220</f>
        <v>0</v>
      </c>
      <c r="J220" s="80">
        <f>'Verdeling Gemeentefonds 2024'!N220/'Verdeling Gemeentefonds 2024'!$BS220</f>
        <v>6.5129043722576066E-2</v>
      </c>
      <c r="K220" s="82">
        <f>'Verdeling Gemeentefonds 2024'!S220/'Verdeling Gemeentefonds 2024'!$BS220</f>
        <v>6.9642298450431878E-2</v>
      </c>
      <c r="L220" s="86">
        <f>'Verdeling Gemeentefonds 2024'!T220/'Verdeling Gemeentefonds 2024'!$BS220</f>
        <v>0.13477134217300796</v>
      </c>
      <c r="M220" s="79">
        <f>'Verdeling Gemeentefonds 2024'!Z220/'Verdeling Gemeentefonds 2024'!$BS220</f>
        <v>0.40565581395181793</v>
      </c>
      <c r="N220" s="82">
        <f>'Verdeling Gemeentefonds 2024'!AE220/'Verdeling Gemeentefonds 2024'!$BS220</f>
        <v>0.18311546705474879</v>
      </c>
      <c r="O220" s="84">
        <f>'Verdeling Gemeentefonds 2024'!AF220/'Verdeling Gemeentefonds 2024'!$BS220</f>
        <v>0.58877128100656673</v>
      </c>
      <c r="P220" s="89">
        <f>'Verdeling Gemeentefonds 2024'!AK220/'Verdeling Gemeentefonds 2024'!$BS220</f>
        <v>0.12192763229855864</v>
      </c>
      <c r="Q220" s="92">
        <f>'Verdeling Gemeentefonds 2024'!AO220/'Verdeling Gemeentefonds 2024'!$BS220</f>
        <v>1.4609482235657166E-2</v>
      </c>
      <c r="R220" s="88">
        <f>'Verdeling Gemeentefonds 2024'!AR220/'Verdeling Gemeentefonds 2024'!$BS220</f>
        <v>2.0042492785846872E-2</v>
      </c>
      <c r="S220" s="88">
        <f>'Verdeling Gemeentefonds 2024'!AU220/'Verdeling Gemeentefonds 2024'!$BS220</f>
        <v>5.0500986567093675E-2</v>
      </c>
      <c r="T220" s="88">
        <f>'Verdeling Gemeentefonds 2024'!AX220/'Verdeling Gemeentefonds 2024'!$BS220</f>
        <v>3.6529630255478923E-2</v>
      </c>
      <c r="U220" s="88">
        <f>'Verdeling Gemeentefonds 2024'!BA220/'Verdeling Gemeentefonds 2024'!$BS220</f>
        <v>3.0793201451792988E-2</v>
      </c>
      <c r="V220" s="86">
        <f>'Verdeling Gemeentefonds 2024'!BB220/'Verdeling Gemeentefonds 2024'!$BS220</f>
        <v>0.1524757932958696</v>
      </c>
      <c r="W220" s="79">
        <f>'Verdeling Gemeentefonds 2024'!BI220/'Verdeling Gemeentefonds 2024'!$BS220</f>
        <v>-2.539955079883786E-5</v>
      </c>
      <c r="X220" s="87">
        <f>'Verdeling Gemeentefonds 2024'!BF220/'Verdeling Gemeentefonds 2024'!$BS220</f>
        <v>0</v>
      </c>
      <c r="Y220" s="79">
        <f>'Verdeling Gemeentefonds 2024'!BL220/'Verdeling Gemeentefonds 2024'!$BS220</f>
        <v>0</v>
      </c>
      <c r="Z220" s="87">
        <f>'Verdeling Gemeentefonds 2024'!BR220/'Verdeling Gemeentefonds 2024'!$BS220</f>
        <v>2.0793671920140717E-3</v>
      </c>
      <c r="AA220" s="96">
        <f t="shared" si="3"/>
        <v>1.0000000164152181</v>
      </c>
    </row>
    <row r="221" spans="1:27" x14ac:dyDescent="0.25">
      <c r="A221" s="95" t="s">
        <v>388</v>
      </c>
      <c r="B221" s="8" t="s">
        <v>89</v>
      </c>
      <c r="C221" s="79">
        <f>'Verdeling Gemeentefonds 2024'!D221/'Verdeling Gemeentefonds 2024'!$BS221</f>
        <v>0</v>
      </c>
      <c r="D221" s="82">
        <f>'Verdeling Gemeentefonds 2024'!E221/'Verdeling Gemeentefonds 2024'!$BS221</f>
        <v>0</v>
      </c>
      <c r="E221" s="82">
        <f>'Verdeling Gemeentefonds 2024'!F221/'Verdeling Gemeentefonds 2024'!$BS221</f>
        <v>0</v>
      </c>
      <c r="F221" s="82">
        <f>'Verdeling Gemeentefonds 2024'!G221/'Verdeling Gemeentefonds 2024'!$BS221</f>
        <v>0</v>
      </c>
      <c r="G221" s="82">
        <f>'Verdeling Gemeentefonds 2024'!H221/'Verdeling Gemeentefonds 2024'!$BS221</f>
        <v>0</v>
      </c>
      <c r="H221" s="82">
        <f>'Verdeling Gemeentefonds 2024'!I221/'Verdeling Gemeentefonds 2024'!$BS221</f>
        <v>0</v>
      </c>
      <c r="I221" s="86">
        <f>'Verdeling Gemeentefonds 2024'!J221/'Verdeling Gemeentefonds 2024'!$BS221</f>
        <v>0</v>
      </c>
      <c r="J221" s="80">
        <f>'Verdeling Gemeentefonds 2024'!N221/'Verdeling Gemeentefonds 2024'!$BS221</f>
        <v>4.2050230849439409E-2</v>
      </c>
      <c r="K221" s="82">
        <f>'Verdeling Gemeentefonds 2024'!S221/'Verdeling Gemeentefonds 2024'!$BS221</f>
        <v>0</v>
      </c>
      <c r="L221" s="86">
        <f>'Verdeling Gemeentefonds 2024'!T221/'Verdeling Gemeentefonds 2024'!$BS221</f>
        <v>4.2050230849439409E-2</v>
      </c>
      <c r="M221" s="79">
        <f>'Verdeling Gemeentefonds 2024'!Z221/'Verdeling Gemeentefonds 2024'!$BS221</f>
        <v>0.22157680501150598</v>
      </c>
      <c r="N221" s="82">
        <f>'Verdeling Gemeentefonds 2024'!AE221/'Verdeling Gemeentefonds 2024'!$BS221</f>
        <v>0.18843778938341374</v>
      </c>
      <c r="O221" s="84">
        <f>'Verdeling Gemeentefonds 2024'!AF221/'Verdeling Gemeentefonds 2024'!$BS221</f>
        <v>0.41001459439491972</v>
      </c>
      <c r="P221" s="89">
        <f>'Verdeling Gemeentefonds 2024'!AK221/'Verdeling Gemeentefonds 2024'!$BS221</f>
        <v>0.45834166201462145</v>
      </c>
      <c r="Q221" s="92">
        <f>'Verdeling Gemeentefonds 2024'!AO221/'Verdeling Gemeentefonds 2024'!$BS221</f>
        <v>9.6201042451051766E-3</v>
      </c>
      <c r="R221" s="88">
        <f>'Verdeling Gemeentefonds 2024'!AR221/'Verdeling Gemeentefonds 2024'!$BS221</f>
        <v>8.7486537379873833E-3</v>
      </c>
      <c r="S221" s="88">
        <f>'Verdeling Gemeentefonds 2024'!AU221/'Verdeling Gemeentefonds 2024'!$BS221</f>
        <v>2.9876245109561939E-2</v>
      </c>
      <c r="T221" s="88">
        <f>'Verdeling Gemeentefonds 2024'!AX221/'Verdeling Gemeentefonds 2024'!$BS221</f>
        <v>2.6453700846681995E-2</v>
      </c>
      <c r="U221" s="88">
        <f>'Verdeling Gemeentefonds 2024'!BA221/'Verdeling Gemeentefonds 2024'!$BS221</f>
        <v>1.3115824619233985E-2</v>
      </c>
      <c r="V221" s="86">
        <f>'Verdeling Gemeentefonds 2024'!BB221/'Verdeling Gemeentefonds 2024'!$BS221</f>
        <v>8.7814528558570484E-2</v>
      </c>
      <c r="W221" s="79">
        <f>'Verdeling Gemeentefonds 2024'!BI221/'Verdeling Gemeentefonds 2024'!$BS221</f>
        <v>-3.0005370722098191E-4</v>
      </c>
      <c r="X221" s="87">
        <f>'Verdeling Gemeentefonds 2024'!BF221/'Verdeling Gemeentefonds 2024'!$BS221</f>
        <v>0</v>
      </c>
      <c r="Y221" s="79">
        <f>'Verdeling Gemeentefonds 2024'!BL221/'Verdeling Gemeentefonds 2024'!$BS221</f>
        <v>0</v>
      </c>
      <c r="Z221" s="87">
        <f>'Verdeling Gemeentefonds 2024'!BR221/'Verdeling Gemeentefonds 2024'!$BS221</f>
        <v>2.0793678439769564E-3</v>
      </c>
      <c r="AA221" s="96">
        <f t="shared" si="3"/>
        <v>1.000000329954307</v>
      </c>
    </row>
    <row r="222" spans="1:27" x14ac:dyDescent="0.25">
      <c r="A222" s="95" t="s">
        <v>487</v>
      </c>
      <c r="B222" s="8" t="s">
        <v>188</v>
      </c>
      <c r="C222" s="79">
        <f>'Verdeling Gemeentefonds 2024'!D222/'Verdeling Gemeentefonds 2024'!$BS222</f>
        <v>0</v>
      </c>
      <c r="D222" s="82">
        <f>'Verdeling Gemeentefonds 2024'!E222/'Verdeling Gemeentefonds 2024'!$BS222</f>
        <v>0</v>
      </c>
      <c r="E222" s="82">
        <f>'Verdeling Gemeentefonds 2024'!F222/'Verdeling Gemeentefonds 2024'!$BS222</f>
        <v>0</v>
      </c>
      <c r="F222" s="82">
        <f>'Verdeling Gemeentefonds 2024'!G222/'Verdeling Gemeentefonds 2024'!$BS222</f>
        <v>0</v>
      </c>
      <c r="G222" s="82">
        <f>'Verdeling Gemeentefonds 2024'!H222/'Verdeling Gemeentefonds 2024'!$BS222</f>
        <v>0</v>
      </c>
      <c r="H222" s="82">
        <f>'Verdeling Gemeentefonds 2024'!I222/'Verdeling Gemeentefonds 2024'!$BS222</f>
        <v>0</v>
      </c>
      <c r="I222" s="86">
        <f>'Verdeling Gemeentefonds 2024'!J222/'Verdeling Gemeentefonds 2024'!$BS222</f>
        <v>0</v>
      </c>
      <c r="J222" s="80">
        <f>'Verdeling Gemeentefonds 2024'!N222/'Verdeling Gemeentefonds 2024'!$BS222</f>
        <v>6.5058075858472966E-2</v>
      </c>
      <c r="K222" s="82">
        <f>'Verdeling Gemeentefonds 2024'!S222/'Verdeling Gemeentefonds 2024'!$BS222</f>
        <v>6.459310921115043E-3</v>
      </c>
      <c r="L222" s="86">
        <f>'Verdeling Gemeentefonds 2024'!T222/'Verdeling Gemeentefonds 2024'!$BS222</f>
        <v>7.1517386779588007E-2</v>
      </c>
      <c r="M222" s="79">
        <f>'Verdeling Gemeentefonds 2024'!Z222/'Verdeling Gemeentefonds 2024'!$BS222</f>
        <v>0.35783504392826954</v>
      </c>
      <c r="N222" s="82">
        <f>'Verdeling Gemeentefonds 2024'!AE222/'Verdeling Gemeentefonds 2024'!$BS222</f>
        <v>0.18156760318146767</v>
      </c>
      <c r="O222" s="84">
        <f>'Verdeling Gemeentefonds 2024'!AF222/'Verdeling Gemeentefonds 2024'!$BS222</f>
        <v>0.53940264710973729</v>
      </c>
      <c r="P222" s="89">
        <f>'Verdeling Gemeentefonds 2024'!AK222/'Verdeling Gemeentefonds 2024'!$BS222</f>
        <v>0.27199823411468971</v>
      </c>
      <c r="Q222" s="92">
        <f>'Verdeling Gemeentefonds 2024'!AO222/'Verdeling Gemeentefonds 2024'!$BS222</f>
        <v>1.5625693966138998E-2</v>
      </c>
      <c r="R222" s="88">
        <f>'Verdeling Gemeentefonds 2024'!AR222/'Verdeling Gemeentefonds 2024'!$BS222</f>
        <v>2.2250594082836212E-2</v>
      </c>
      <c r="S222" s="88">
        <f>'Verdeling Gemeentefonds 2024'!AU222/'Verdeling Gemeentefonds 2024'!$BS222</f>
        <v>3.7622315750935359E-2</v>
      </c>
      <c r="T222" s="88">
        <f>'Verdeling Gemeentefonds 2024'!AX222/'Verdeling Gemeentefonds 2024'!$BS222</f>
        <v>1.6546567314363297E-2</v>
      </c>
      <c r="U222" s="88">
        <f>'Verdeling Gemeentefonds 2024'!BA222/'Verdeling Gemeentefonds 2024'!$BS222</f>
        <v>2.3249299915859504E-2</v>
      </c>
      <c r="V222" s="86">
        <f>'Verdeling Gemeentefonds 2024'!BB222/'Verdeling Gemeentefonds 2024'!$BS222</f>
        <v>0.11529447103013336</v>
      </c>
      <c r="W222" s="79">
        <f>'Verdeling Gemeentefonds 2024'!BI222/'Verdeling Gemeentefonds 2024'!$BS222</f>
        <v>-2.9220600621601012E-4</v>
      </c>
      <c r="X222" s="87">
        <f>'Verdeling Gemeentefonds 2024'!BF222/'Verdeling Gemeentefonds 2024'!$BS222</f>
        <v>0</v>
      </c>
      <c r="Y222" s="79">
        <f>'Verdeling Gemeentefonds 2024'!BL222/'Verdeling Gemeentefonds 2024'!$BS222</f>
        <v>0</v>
      </c>
      <c r="Z222" s="87">
        <f>'Verdeling Gemeentefonds 2024'!BR222/'Verdeling Gemeentefonds 2024'!$BS222</f>
        <v>2.0793669498979915E-3</v>
      </c>
      <c r="AA222" s="96">
        <f t="shared" si="3"/>
        <v>0.99999989997783034</v>
      </c>
    </row>
    <row r="223" spans="1:27" x14ac:dyDescent="0.25">
      <c r="A223" s="95" t="s">
        <v>451</v>
      </c>
      <c r="B223" s="8" t="s">
        <v>152</v>
      </c>
      <c r="C223" s="79">
        <f>'Verdeling Gemeentefonds 2024'!D223/'Verdeling Gemeentefonds 2024'!$BS223</f>
        <v>0</v>
      </c>
      <c r="D223" s="82">
        <f>'Verdeling Gemeentefonds 2024'!E223/'Verdeling Gemeentefonds 2024'!$BS223</f>
        <v>0</v>
      </c>
      <c r="E223" s="82">
        <f>'Verdeling Gemeentefonds 2024'!F223/'Verdeling Gemeentefonds 2024'!$BS223</f>
        <v>0</v>
      </c>
      <c r="F223" s="82">
        <f>'Verdeling Gemeentefonds 2024'!G223/'Verdeling Gemeentefonds 2024'!$BS223</f>
        <v>0</v>
      </c>
      <c r="G223" s="82">
        <f>'Verdeling Gemeentefonds 2024'!H223/'Verdeling Gemeentefonds 2024'!$BS223</f>
        <v>0</v>
      </c>
      <c r="H223" s="82">
        <f>'Verdeling Gemeentefonds 2024'!I223/'Verdeling Gemeentefonds 2024'!$BS223</f>
        <v>0</v>
      </c>
      <c r="I223" s="86">
        <f>'Verdeling Gemeentefonds 2024'!J223/'Verdeling Gemeentefonds 2024'!$BS223</f>
        <v>0</v>
      </c>
      <c r="J223" s="80">
        <f>'Verdeling Gemeentefonds 2024'!N223/'Verdeling Gemeentefonds 2024'!$BS223</f>
        <v>4.6109329120723443E-2</v>
      </c>
      <c r="K223" s="82">
        <f>'Verdeling Gemeentefonds 2024'!S223/'Verdeling Gemeentefonds 2024'!$BS223</f>
        <v>4.7967763480675371E-2</v>
      </c>
      <c r="L223" s="86">
        <f>'Verdeling Gemeentefonds 2024'!T223/'Verdeling Gemeentefonds 2024'!$BS223</f>
        <v>9.4077092601398807E-2</v>
      </c>
      <c r="M223" s="79">
        <f>'Verdeling Gemeentefonds 2024'!Z223/'Verdeling Gemeentefonds 2024'!$BS223</f>
        <v>0.30974308905007908</v>
      </c>
      <c r="N223" s="82">
        <f>'Verdeling Gemeentefonds 2024'!AE223/'Verdeling Gemeentefonds 2024'!$BS223</f>
        <v>0.16346762843468884</v>
      </c>
      <c r="O223" s="84">
        <f>'Verdeling Gemeentefonds 2024'!AF223/'Verdeling Gemeentefonds 2024'!$BS223</f>
        <v>0.47321071748476801</v>
      </c>
      <c r="P223" s="89">
        <f>'Verdeling Gemeentefonds 2024'!AK223/'Verdeling Gemeentefonds 2024'!$BS223</f>
        <v>0.27610377481027404</v>
      </c>
      <c r="Q223" s="92">
        <f>'Verdeling Gemeentefonds 2024'!AO223/'Verdeling Gemeentefonds 2024'!$BS223</f>
        <v>1.7410206739482525E-2</v>
      </c>
      <c r="R223" s="88">
        <f>'Verdeling Gemeentefonds 2024'!AR223/'Verdeling Gemeentefonds 2024'!$BS223</f>
        <v>4.1553891851417141E-2</v>
      </c>
      <c r="S223" s="88">
        <f>'Verdeling Gemeentefonds 2024'!AU223/'Verdeling Gemeentefonds 2024'!$BS223</f>
        <v>4.0971993035818444E-2</v>
      </c>
      <c r="T223" s="88">
        <f>'Verdeling Gemeentefonds 2024'!AX223/'Verdeling Gemeentefonds 2024'!$BS223</f>
        <v>3.2085161538831668E-2</v>
      </c>
      <c r="U223" s="88">
        <f>'Verdeling Gemeentefonds 2024'!BA223/'Verdeling Gemeentefonds 2024'!$BS223</f>
        <v>2.278824117129458E-2</v>
      </c>
      <c r="V223" s="86">
        <f>'Verdeling Gemeentefonds 2024'!BB223/'Verdeling Gemeentefonds 2024'!$BS223</f>
        <v>0.15480949433684435</v>
      </c>
      <c r="W223" s="79">
        <f>'Verdeling Gemeentefonds 2024'!BI223/'Verdeling Gemeentefonds 2024'!$BS223</f>
        <v>-2.8049416784480636E-4</v>
      </c>
      <c r="X223" s="87">
        <f>'Verdeling Gemeentefonds 2024'!BF223/'Verdeling Gemeentefonds 2024'!$BS223</f>
        <v>0</v>
      </c>
      <c r="Y223" s="79">
        <f>'Verdeling Gemeentefonds 2024'!BL223/'Verdeling Gemeentefonds 2024'!$BS223</f>
        <v>0</v>
      </c>
      <c r="Z223" s="87">
        <f>'Verdeling Gemeentefonds 2024'!BR223/'Verdeling Gemeentefonds 2024'!$BS223</f>
        <v>2.0793670583285433E-3</v>
      </c>
      <c r="AA223" s="96">
        <f t="shared" si="3"/>
        <v>0.99999995212376891</v>
      </c>
    </row>
    <row r="224" spans="1:27" x14ac:dyDescent="0.25">
      <c r="A224" s="95" t="s">
        <v>339</v>
      </c>
      <c r="B224" s="8" t="s">
        <v>40</v>
      </c>
      <c r="C224" s="79">
        <f>'Verdeling Gemeentefonds 2024'!D224/'Verdeling Gemeentefonds 2024'!$BS224</f>
        <v>0</v>
      </c>
      <c r="D224" s="82">
        <f>'Verdeling Gemeentefonds 2024'!E224/'Verdeling Gemeentefonds 2024'!$BS224</f>
        <v>0</v>
      </c>
      <c r="E224" s="82">
        <f>'Verdeling Gemeentefonds 2024'!F224/'Verdeling Gemeentefonds 2024'!$BS224</f>
        <v>0</v>
      </c>
      <c r="F224" s="82">
        <f>'Verdeling Gemeentefonds 2024'!G224/'Verdeling Gemeentefonds 2024'!$BS224</f>
        <v>0</v>
      </c>
      <c r="G224" s="82">
        <f>'Verdeling Gemeentefonds 2024'!H224/'Verdeling Gemeentefonds 2024'!$BS224</f>
        <v>0</v>
      </c>
      <c r="H224" s="82">
        <f>'Verdeling Gemeentefonds 2024'!I224/'Verdeling Gemeentefonds 2024'!$BS224</f>
        <v>0</v>
      </c>
      <c r="I224" s="86">
        <f>'Verdeling Gemeentefonds 2024'!J224/'Verdeling Gemeentefonds 2024'!$BS224</f>
        <v>0</v>
      </c>
      <c r="J224" s="80">
        <f>'Verdeling Gemeentefonds 2024'!N224/'Verdeling Gemeentefonds 2024'!$BS224</f>
        <v>4.9111272343439094E-2</v>
      </c>
      <c r="K224" s="82">
        <f>'Verdeling Gemeentefonds 2024'!S224/'Verdeling Gemeentefonds 2024'!$BS224</f>
        <v>6.1979527050824964E-3</v>
      </c>
      <c r="L224" s="86">
        <f>'Verdeling Gemeentefonds 2024'!T224/'Verdeling Gemeentefonds 2024'!$BS224</f>
        <v>5.5309225048521593E-2</v>
      </c>
      <c r="M224" s="79">
        <f>'Verdeling Gemeentefonds 2024'!Z224/'Verdeling Gemeentefonds 2024'!$BS224</f>
        <v>0.36166105823918343</v>
      </c>
      <c r="N224" s="82">
        <f>'Verdeling Gemeentefonds 2024'!AE224/'Verdeling Gemeentefonds 2024'!$BS224</f>
        <v>0.28687479947870215</v>
      </c>
      <c r="O224" s="84">
        <f>'Verdeling Gemeentefonds 2024'!AF224/'Verdeling Gemeentefonds 2024'!$BS224</f>
        <v>0.64853585771788558</v>
      </c>
      <c r="P224" s="89">
        <f>'Verdeling Gemeentefonds 2024'!AK224/'Verdeling Gemeentefonds 2024'!$BS224</f>
        <v>0.11874936708876518</v>
      </c>
      <c r="Q224" s="92">
        <f>'Verdeling Gemeentefonds 2024'!AO224/'Verdeling Gemeentefonds 2024'!$BS224</f>
        <v>1.7310197857948195E-2</v>
      </c>
      <c r="R224" s="88">
        <f>'Verdeling Gemeentefonds 2024'!AR224/'Verdeling Gemeentefonds 2024'!$BS224</f>
        <v>3.062034875948301E-2</v>
      </c>
      <c r="S224" s="88">
        <f>'Verdeling Gemeentefonds 2024'!AU224/'Verdeling Gemeentefonds 2024'!$BS224</f>
        <v>5.722276027444264E-2</v>
      </c>
      <c r="T224" s="88">
        <f>'Verdeling Gemeentefonds 2024'!AX224/'Verdeling Gemeentefonds 2024'!$BS224</f>
        <v>3.9090595344907567E-2</v>
      </c>
      <c r="U224" s="88">
        <f>'Verdeling Gemeentefonds 2024'!BA224/'Verdeling Gemeentefonds 2024'!$BS224</f>
        <v>3.1344062343144366E-2</v>
      </c>
      <c r="V224" s="86">
        <f>'Verdeling Gemeentefonds 2024'!BB224/'Verdeling Gemeentefonds 2024'!$BS224</f>
        <v>0.17558796457992579</v>
      </c>
      <c r="W224" s="79">
        <f>'Verdeling Gemeentefonds 2024'!BI224/'Verdeling Gemeentefonds 2024'!$BS224</f>
        <v>-2.6189685791366688E-4</v>
      </c>
      <c r="X224" s="87">
        <f>'Verdeling Gemeentefonds 2024'!BF224/'Verdeling Gemeentefonds 2024'!$BS224</f>
        <v>0</v>
      </c>
      <c r="Y224" s="79">
        <f>'Verdeling Gemeentefonds 2024'!BL224/'Verdeling Gemeentefonds 2024'!$BS224</f>
        <v>0</v>
      </c>
      <c r="Z224" s="87">
        <f>'Verdeling Gemeentefonds 2024'!BR224/'Verdeling Gemeentefonds 2024'!$BS224</f>
        <v>2.0793669177032693E-3</v>
      </c>
      <c r="AA224" s="96">
        <f t="shared" si="3"/>
        <v>0.99999988449488764</v>
      </c>
    </row>
    <row r="225" spans="1:27" x14ac:dyDescent="0.25">
      <c r="A225" s="95">
        <v>12041</v>
      </c>
      <c r="B225" s="8" t="s">
        <v>661</v>
      </c>
      <c r="C225" s="79">
        <f>'Verdeling Gemeentefonds 2024'!D225/'Verdeling Gemeentefonds 2024'!$BS225</f>
        <v>0</v>
      </c>
      <c r="D225" s="82">
        <f>'Verdeling Gemeentefonds 2024'!E225/'Verdeling Gemeentefonds 2024'!$BS225</f>
        <v>0</v>
      </c>
      <c r="E225" s="82">
        <f>'Verdeling Gemeentefonds 2024'!F225/'Verdeling Gemeentefonds 2024'!$BS225</f>
        <v>0</v>
      </c>
      <c r="F225" s="82">
        <f>'Verdeling Gemeentefonds 2024'!G225/'Verdeling Gemeentefonds 2024'!$BS225</f>
        <v>0</v>
      </c>
      <c r="G225" s="82">
        <f>'Verdeling Gemeentefonds 2024'!H225/'Verdeling Gemeentefonds 2024'!$BS225</f>
        <v>0</v>
      </c>
      <c r="H225" s="82">
        <f>'Verdeling Gemeentefonds 2024'!I225/'Verdeling Gemeentefonds 2024'!$BS225</f>
        <v>0</v>
      </c>
      <c r="I225" s="86">
        <f>'Verdeling Gemeentefonds 2024'!J225/'Verdeling Gemeentefonds 2024'!$BS225</f>
        <v>0</v>
      </c>
      <c r="J225" s="80">
        <f>'Verdeling Gemeentefonds 2024'!N225/'Verdeling Gemeentefonds 2024'!$BS225</f>
        <v>0.11295834412625307</v>
      </c>
      <c r="K225" s="82">
        <f>'Verdeling Gemeentefonds 2024'!S225/'Verdeling Gemeentefonds 2024'!$BS225</f>
        <v>5.5662201308773356E-2</v>
      </c>
      <c r="L225" s="86">
        <f>'Verdeling Gemeentefonds 2024'!T225/'Verdeling Gemeentefonds 2024'!$BS225</f>
        <v>0.16862054543502641</v>
      </c>
      <c r="M225" s="79">
        <f>'Verdeling Gemeentefonds 2024'!Z225/'Verdeling Gemeentefonds 2024'!$BS225</f>
        <v>0.30195146572678838</v>
      </c>
      <c r="N225" s="82">
        <f>'Verdeling Gemeentefonds 2024'!AE225/'Verdeling Gemeentefonds 2024'!$BS225</f>
        <v>0.22266152142086568</v>
      </c>
      <c r="O225" s="84">
        <f>'Verdeling Gemeentefonds 2024'!AF225/'Verdeling Gemeentefonds 2024'!$BS225</f>
        <v>0.52461298714765403</v>
      </c>
      <c r="P225" s="89">
        <f>'Verdeling Gemeentefonds 2024'!AK225/'Verdeling Gemeentefonds 2024'!$BS225</f>
        <v>9.8657976722245883E-2</v>
      </c>
      <c r="Q225" s="92">
        <f>'Verdeling Gemeentefonds 2024'!AO225/'Verdeling Gemeentefonds 2024'!$BS225</f>
        <v>1.494990934207111E-2</v>
      </c>
      <c r="R225" s="88">
        <f>'Verdeling Gemeentefonds 2024'!AR225/'Verdeling Gemeentefonds 2024'!$BS225</f>
        <v>3.9541094599352775E-2</v>
      </c>
      <c r="S225" s="88">
        <f>'Verdeling Gemeentefonds 2024'!AU225/'Verdeling Gemeentefonds 2024'!$BS225</f>
        <v>5.5880174377323663E-2</v>
      </c>
      <c r="T225" s="88">
        <f>'Verdeling Gemeentefonds 2024'!AX225/'Verdeling Gemeentefonds 2024'!$BS225</f>
        <v>2.2773752375066007E-2</v>
      </c>
      <c r="U225" s="88">
        <f>'Verdeling Gemeentefonds 2024'!BA225/'Verdeling Gemeentefonds 2024'!$BS225</f>
        <v>3.4658002937098878E-2</v>
      </c>
      <c r="V225" s="86">
        <f>'Verdeling Gemeentefonds 2024'!BB225/'Verdeling Gemeentefonds 2024'!$BS225</f>
        <v>0.16780293363091245</v>
      </c>
      <c r="W225" s="79">
        <f>'Verdeling Gemeentefonds 2024'!BI225/'Verdeling Gemeentefonds 2024'!$BS225</f>
        <v>0</v>
      </c>
      <c r="X225" s="87">
        <f>'Verdeling Gemeentefonds 2024'!BF225/'Verdeling Gemeentefonds 2024'!$BS225</f>
        <v>4.0305557064161252E-2</v>
      </c>
      <c r="Y225" s="79">
        <f>'Verdeling Gemeentefonds 2024'!BL225/'Verdeling Gemeentefonds 2024'!$BS225</f>
        <v>0</v>
      </c>
      <c r="Z225" s="87">
        <f>'Verdeling Gemeentefonds 2024'!BR225/'Verdeling Gemeentefonds 2024'!$BS225</f>
        <v>0</v>
      </c>
      <c r="AA225" s="96">
        <f t="shared" si="3"/>
        <v>1</v>
      </c>
    </row>
    <row r="226" spans="1:27" x14ac:dyDescent="0.25">
      <c r="A226" s="95" t="s">
        <v>318</v>
      </c>
      <c r="B226" s="8" t="s">
        <v>19</v>
      </c>
      <c r="C226" s="79">
        <f>'Verdeling Gemeentefonds 2024'!D226/'Verdeling Gemeentefonds 2024'!$BS226</f>
        <v>0</v>
      </c>
      <c r="D226" s="82">
        <f>'Verdeling Gemeentefonds 2024'!E226/'Verdeling Gemeentefonds 2024'!$BS226</f>
        <v>0</v>
      </c>
      <c r="E226" s="82">
        <f>'Verdeling Gemeentefonds 2024'!F226/'Verdeling Gemeentefonds 2024'!$BS226</f>
        <v>0</v>
      </c>
      <c r="F226" s="82">
        <f>'Verdeling Gemeentefonds 2024'!G226/'Verdeling Gemeentefonds 2024'!$BS226</f>
        <v>0</v>
      </c>
      <c r="G226" s="82">
        <f>'Verdeling Gemeentefonds 2024'!H226/'Verdeling Gemeentefonds 2024'!$BS226</f>
        <v>0</v>
      </c>
      <c r="H226" s="82">
        <f>'Verdeling Gemeentefonds 2024'!I226/'Verdeling Gemeentefonds 2024'!$BS226</f>
        <v>0</v>
      </c>
      <c r="I226" s="86">
        <f>'Verdeling Gemeentefonds 2024'!J226/'Verdeling Gemeentefonds 2024'!$BS226</f>
        <v>0</v>
      </c>
      <c r="J226" s="80">
        <f>'Verdeling Gemeentefonds 2024'!N226/'Verdeling Gemeentefonds 2024'!$BS226</f>
        <v>7.3772638052084144E-2</v>
      </c>
      <c r="K226" s="82">
        <f>'Verdeling Gemeentefonds 2024'!S226/'Verdeling Gemeentefonds 2024'!$BS226</f>
        <v>7.2189057240682588E-3</v>
      </c>
      <c r="L226" s="86">
        <f>'Verdeling Gemeentefonds 2024'!T226/'Verdeling Gemeentefonds 2024'!$BS226</f>
        <v>8.0991543776152392E-2</v>
      </c>
      <c r="M226" s="79">
        <f>'Verdeling Gemeentefonds 2024'!Z226/'Verdeling Gemeentefonds 2024'!$BS226</f>
        <v>0.34239561361565651</v>
      </c>
      <c r="N226" s="82">
        <f>'Verdeling Gemeentefonds 2024'!AE226/'Verdeling Gemeentefonds 2024'!$BS226</f>
        <v>0.29231835316028665</v>
      </c>
      <c r="O226" s="84">
        <f>'Verdeling Gemeentefonds 2024'!AF226/'Verdeling Gemeentefonds 2024'!$BS226</f>
        <v>0.63471396677594316</v>
      </c>
      <c r="P226" s="89">
        <f>'Verdeling Gemeentefonds 2024'!AK226/'Verdeling Gemeentefonds 2024'!$BS226</f>
        <v>0.13105804462005052</v>
      </c>
      <c r="Q226" s="92">
        <f>'Verdeling Gemeentefonds 2024'!AO226/'Verdeling Gemeentefonds 2024'!$BS226</f>
        <v>1.3472667915799898E-2</v>
      </c>
      <c r="R226" s="88">
        <f>'Verdeling Gemeentefonds 2024'!AR226/'Verdeling Gemeentefonds 2024'!$BS226</f>
        <v>3.656577034750879E-2</v>
      </c>
      <c r="S226" s="88">
        <f>'Verdeling Gemeentefonds 2024'!AU226/'Verdeling Gemeentefonds 2024'!$BS226</f>
        <v>5.5203324855749428E-2</v>
      </c>
      <c r="T226" s="88">
        <f>'Verdeling Gemeentefonds 2024'!AX226/'Verdeling Gemeentefonds 2024'!$BS226</f>
        <v>3.2810630463900821E-2</v>
      </c>
      <c r="U226" s="88">
        <f>'Verdeling Gemeentefonds 2024'!BA226/'Verdeling Gemeentefonds 2024'!$BS226</f>
        <v>1.3334289674345011E-2</v>
      </c>
      <c r="V226" s="86">
        <f>'Verdeling Gemeentefonds 2024'!BB226/'Verdeling Gemeentefonds 2024'!$BS226</f>
        <v>0.15138668325730395</v>
      </c>
      <c r="W226" s="79">
        <f>'Verdeling Gemeentefonds 2024'!BI226/'Verdeling Gemeentefonds 2024'!$BS226</f>
        <v>-2.2967939000906494E-4</v>
      </c>
      <c r="X226" s="87">
        <f>'Verdeling Gemeentefonds 2024'!BF226/'Verdeling Gemeentefonds 2024'!$BS226</f>
        <v>0</v>
      </c>
      <c r="Y226" s="79">
        <f>'Verdeling Gemeentefonds 2024'!BL226/'Verdeling Gemeentefonds 2024'!$BS226</f>
        <v>0</v>
      </c>
      <c r="Z226" s="87">
        <f>'Verdeling Gemeentefonds 2024'!BR226/'Verdeling Gemeentefonds 2024'!$BS226</f>
        <v>2.0793670040981705E-3</v>
      </c>
      <c r="AA226" s="96">
        <f t="shared" si="3"/>
        <v>0.99999992604353916</v>
      </c>
    </row>
    <row r="227" spans="1:27" x14ac:dyDescent="0.25">
      <c r="A227" s="95" t="s">
        <v>361</v>
      </c>
      <c r="B227" s="8" t="s">
        <v>62</v>
      </c>
      <c r="C227" s="79">
        <f>'Verdeling Gemeentefonds 2024'!D227/'Verdeling Gemeentefonds 2024'!$BS227</f>
        <v>0</v>
      </c>
      <c r="D227" s="82">
        <f>'Verdeling Gemeentefonds 2024'!E227/'Verdeling Gemeentefonds 2024'!$BS227</f>
        <v>0</v>
      </c>
      <c r="E227" s="82">
        <f>'Verdeling Gemeentefonds 2024'!F227/'Verdeling Gemeentefonds 2024'!$BS227</f>
        <v>0</v>
      </c>
      <c r="F227" s="82">
        <f>'Verdeling Gemeentefonds 2024'!G227/'Verdeling Gemeentefonds 2024'!$BS227</f>
        <v>0</v>
      </c>
      <c r="G227" s="82">
        <f>'Verdeling Gemeentefonds 2024'!H227/'Verdeling Gemeentefonds 2024'!$BS227</f>
        <v>0</v>
      </c>
      <c r="H227" s="82">
        <f>'Verdeling Gemeentefonds 2024'!I227/'Verdeling Gemeentefonds 2024'!$BS227</f>
        <v>0</v>
      </c>
      <c r="I227" s="86">
        <f>'Verdeling Gemeentefonds 2024'!J227/'Verdeling Gemeentefonds 2024'!$BS227</f>
        <v>0</v>
      </c>
      <c r="J227" s="80">
        <f>'Verdeling Gemeentefonds 2024'!N227/'Verdeling Gemeentefonds 2024'!$BS227</f>
        <v>3.3662457516234728E-2</v>
      </c>
      <c r="K227" s="82">
        <f>'Verdeling Gemeentefonds 2024'!S227/'Verdeling Gemeentefonds 2024'!$BS227</f>
        <v>5.863121856343193E-4</v>
      </c>
      <c r="L227" s="86">
        <f>'Verdeling Gemeentefonds 2024'!T227/'Verdeling Gemeentefonds 2024'!$BS227</f>
        <v>3.4248769701869047E-2</v>
      </c>
      <c r="M227" s="79">
        <f>'Verdeling Gemeentefonds 2024'!Z227/'Verdeling Gemeentefonds 2024'!$BS227</f>
        <v>0.38979525138839438</v>
      </c>
      <c r="N227" s="82">
        <f>'Verdeling Gemeentefonds 2024'!AE227/'Verdeling Gemeentefonds 2024'!$BS227</f>
        <v>0.15329129744031197</v>
      </c>
      <c r="O227" s="84">
        <f>'Verdeling Gemeentefonds 2024'!AF227/'Verdeling Gemeentefonds 2024'!$BS227</f>
        <v>0.54308654882870633</v>
      </c>
      <c r="P227" s="89">
        <f>'Verdeling Gemeentefonds 2024'!AK227/'Verdeling Gemeentefonds 2024'!$BS227</f>
        <v>0.29765879658026667</v>
      </c>
      <c r="Q227" s="92">
        <f>'Verdeling Gemeentefonds 2024'!AO227/'Verdeling Gemeentefonds 2024'!$BS227</f>
        <v>1.0283623003253306E-2</v>
      </c>
      <c r="R227" s="88">
        <f>'Verdeling Gemeentefonds 2024'!AR227/'Verdeling Gemeentefonds 2024'!$BS227</f>
        <v>2.6011136708343967E-2</v>
      </c>
      <c r="S227" s="88">
        <f>'Verdeling Gemeentefonds 2024'!AU227/'Verdeling Gemeentefonds 2024'!$BS227</f>
        <v>5.0431613993708789E-2</v>
      </c>
      <c r="T227" s="88">
        <f>'Verdeling Gemeentefonds 2024'!AX227/'Verdeling Gemeentefonds 2024'!$BS227</f>
        <v>1.5872386166671675E-2</v>
      </c>
      <c r="U227" s="88">
        <f>'Verdeling Gemeentefonds 2024'!BA227/'Verdeling Gemeentefonds 2024'!$BS227</f>
        <v>2.0644638974834959E-2</v>
      </c>
      <c r="V227" s="86">
        <f>'Verdeling Gemeentefonds 2024'!BB227/'Verdeling Gemeentefonds 2024'!$BS227</f>
        <v>0.12324339884681269</v>
      </c>
      <c r="W227" s="79">
        <f>'Verdeling Gemeentefonds 2024'!BI227/'Verdeling Gemeentefonds 2024'!$BS227</f>
        <v>-3.1684222515679708E-4</v>
      </c>
      <c r="X227" s="87">
        <f>'Verdeling Gemeentefonds 2024'!BF227/'Verdeling Gemeentefonds 2024'!$BS227</f>
        <v>0</v>
      </c>
      <c r="Y227" s="79">
        <f>'Verdeling Gemeentefonds 2024'!BL227/'Verdeling Gemeentefonds 2024'!$BS227</f>
        <v>0</v>
      </c>
      <c r="Z227" s="87">
        <f>'Verdeling Gemeentefonds 2024'!BR227/'Verdeling Gemeentefonds 2024'!$BS227</f>
        <v>2.0793672389166863E-3</v>
      </c>
      <c r="AA227" s="96">
        <f t="shared" si="3"/>
        <v>1.0000000389714145</v>
      </c>
    </row>
    <row r="228" spans="1:27" x14ac:dyDescent="0.25">
      <c r="A228" s="95" t="s">
        <v>362</v>
      </c>
      <c r="B228" s="8" t="s">
        <v>63</v>
      </c>
      <c r="C228" s="79">
        <f>'Verdeling Gemeentefonds 2024'!D228/'Verdeling Gemeentefonds 2024'!$BS228</f>
        <v>0</v>
      </c>
      <c r="D228" s="82">
        <f>'Verdeling Gemeentefonds 2024'!E228/'Verdeling Gemeentefonds 2024'!$BS228</f>
        <v>0</v>
      </c>
      <c r="E228" s="82">
        <f>'Verdeling Gemeentefonds 2024'!F228/'Verdeling Gemeentefonds 2024'!$BS228</f>
        <v>0</v>
      </c>
      <c r="F228" s="82">
        <f>'Verdeling Gemeentefonds 2024'!G228/'Verdeling Gemeentefonds 2024'!$BS228</f>
        <v>0</v>
      </c>
      <c r="G228" s="82">
        <f>'Verdeling Gemeentefonds 2024'!H228/'Verdeling Gemeentefonds 2024'!$BS228</f>
        <v>0</v>
      </c>
      <c r="H228" s="82">
        <f>'Verdeling Gemeentefonds 2024'!I228/'Verdeling Gemeentefonds 2024'!$BS228</f>
        <v>0</v>
      </c>
      <c r="I228" s="86">
        <f>'Verdeling Gemeentefonds 2024'!J228/'Verdeling Gemeentefonds 2024'!$BS228</f>
        <v>0</v>
      </c>
      <c r="J228" s="80">
        <f>'Verdeling Gemeentefonds 2024'!N228/'Verdeling Gemeentefonds 2024'!$BS228</f>
        <v>3.4420491323426367E-2</v>
      </c>
      <c r="K228" s="82">
        <f>'Verdeling Gemeentefonds 2024'!S228/'Verdeling Gemeentefonds 2024'!$BS228</f>
        <v>1.510669182790592E-3</v>
      </c>
      <c r="L228" s="86">
        <f>'Verdeling Gemeentefonds 2024'!T228/'Verdeling Gemeentefonds 2024'!$BS228</f>
        <v>3.5931160506216961E-2</v>
      </c>
      <c r="M228" s="79">
        <f>'Verdeling Gemeentefonds 2024'!Z228/'Verdeling Gemeentefonds 2024'!$BS228</f>
        <v>0.32432734202504004</v>
      </c>
      <c r="N228" s="82">
        <f>'Verdeling Gemeentefonds 2024'!AE228/'Verdeling Gemeentefonds 2024'!$BS228</f>
        <v>0.22943383894500655</v>
      </c>
      <c r="O228" s="84">
        <f>'Verdeling Gemeentefonds 2024'!AF228/'Verdeling Gemeentefonds 2024'!$BS228</f>
        <v>0.55376118097004656</v>
      </c>
      <c r="P228" s="89">
        <f>'Verdeling Gemeentefonds 2024'!AK228/'Verdeling Gemeentefonds 2024'!$BS228</f>
        <v>0.24478825621232794</v>
      </c>
      <c r="Q228" s="92">
        <f>'Verdeling Gemeentefonds 2024'!AO228/'Verdeling Gemeentefonds 2024'!$BS228</f>
        <v>1.4165181660794102E-2</v>
      </c>
      <c r="R228" s="88">
        <f>'Verdeling Gemeentefonds 2024'!AR228/'Verdeling Gemeentefonds 2024'!$BS228</f>
        <v>2.3969249656366563E-2</v>
      </c>
      <c r="S228" s="88">
        <f>'Verdeling Gemeentefonds 2024'!AU228/'Verdeling Gemeentefonds 2024'!$BS228</f>
        <v>5.4158952492674092E-2</v>
      </c>
      <c r="T228" s="88">
        <f>'Verdeling Gemeentefonds 2024'!AX228/'Verdeling Gemeentefonds 2024'!$BS228</f>
        <v>4.4967774484094586E-2</v>
      </c>
      <c r="U228" s="88">
        <f>'Verdeling Gemeentefonds 2024'!BA228/'Verdeling Gemeentefonds 2024'!$BS228</f>
        <v>2.6477882247454908E-2</v>
      </c>
      <c r="V228" s="86">
        <f>'Verdeling Gemeentefonds 2024'!BB228/'Verdeling Gemeentefonds 2024'!$BS228</f>
        <v>0.16373904054138425</v>
      </c>
      <c r="W228" s="79">
        <f>'Verdeling Gemeentefonds 2024'!BI228/'Verdeling Gemeentefonds 2024'!$BS228</f>
        <v>-2.9899058022570316E-4</v>
      </c>
      <c r="X228" s="87">
        <f>'Verdeling Gemeentefonds 2024'!BF228/'Verdeling Gemeentefonds 2024'!$BS228</f>
        <v>0</v>
      </c>
      <c r="Y228" s="79">
        <f>'Verdeling Gemeentefonds 2024'!BL228/'Verdeling Gemeentefonds 2024'!$BS228</f>
        <v>0</v>
      </c>
      <c r="Z228" s="87">
        <f>'Verdeling Gemeentefonds 2024'!BR228/'Verdeling Gemeentefonds 2024'!$BS228</f>
        <v>2.0793671887354656E-3</v>
      </c>
      <c r="AA228" s="96">
        <f t="shared" si="3"/>
        <v>1.0000000148384853</v>
      </c>
    </row>
    <row r="229" spans="1:27" x14ac:dyDescent="0.25">
      <c r="A229" s="95" t="s">
        <v>589</v>
      </c>
      <c r="B229" s="8" t="s">
        <v>292</v>
      </c>
      <c r="C229" s="79">
        <f>'Verdeling Gemeentefonds 2024'!D229/'Verdeling Gemeentefonds 2024'!$BS229</f>
        <v>0</v>
      </c>
      <c r="D229" s="82">
        <f>'Verdeling Gemeentefonds 2024'!E229/'Verdeling Gemeentefonds 2024'!$BS229</f>
        <v>0</v>
      </c>
      <c r="E229" s="82">
        <f>'Verdeling Gemeentefonds 2024'!F229/'Verdeling Gemeentefonds 2024'!$BS229</f>
        <v>0</v>
      </c>
      <c r="F229" s="82">
        <f>'Verdeling Gemeentefonds 2024'!G229/'Verdeling Gemeentefonds 2024'!$BS229</f>
        <v>0</v>
      </c>
      <c r="G229" s="82">
        <f>'Verdeling Gemeentefonds 2024'!H229/'Verdeling Gemeentefonds 2024'!$BS229</f>
        <v>0</v>
      </c>
      <c r="H229" s="82">
        <f>'Verdeling Gemeentefonds 2024'!I229/'Verdeling Gemeentefonds 2024'!$BS229</f>
        <v>0</v>
      </c>
      <c r="I229" s="86">
        <f>'Verdeling Gemeentefonds 2024'!J229/'Verdeling Gemeentefonds 2024'!$BS229</f>
        <v>0</v>
      </c>
      <c r="J229" s="80">
        <f>'Verdeling Gemeentefonds 2024'!N229/'Verdeling Gemeentefonds 2024'!$BS229</f>
        <v>3.180494828365682E-2</v>
      </c>
      <c r="K229" s="82">
        <f>'Verdeling Gemeentefonds 2024'!S229/'Verdeling Gemeentefonds 2024'!$BS229</f>
        <v>8.2908225884785365E-3</v>
      </c>
      <c r="L229" s="86">
        <f>'Verdeling Gemeentefonds 2024'!T229/'Verdeling Gemeentefonds 2024'!$BS229</f>
        <v>4.009577087213536E-2</v>
      </c>
      <c r="M229" s="79">
        <f>'Verdeling Gemeentefonds 2024'!Z229/'Verdeling Gemeentefonds 2024'!$BS229</f>
        <v>0.37918998009465754</v>
      </c>
      <c r="N229" s="82">
        <f>'Verdeling Gemeentefonds 2024'!AE229/'Verdeling Gemeentefonds 2024'!$BS229</f>
        <v>0.26132533864642105</v>
      </c>
      <c r="O229" s="84">
        <f>'Verdeling Gemeentefonds 2024'!AF229/'Verdeling Gemeentefonds 2024'!$BS229</f>
        <v>0.64051531874107859</v>
      </c>
      <c r="P229" s="89">
        <f>'Verdeling Gemeentefonds 2024'!AK229/'Verdeling Gemeentefonds 2024'!$BS229</f>
        <v>0.19694369017825569</v>
      </c>
      <c r="Q229" s="92">
        <f>'Verdeling Gemeentefonds 2024'!AO229/'Verdeling Gemeentefonds 2024'!$BS229</f>
        <v>1.4212090019242968E-2</v>
      </c>
      <c r="R229" s="88">
        <f>'Verdeling Gemeentefonds 2024'!AR229/'Verdeling Gemeentefonds 2024'!$BS229</f>
        <v>2.3244546140149595E-2</v>
      </c>
      <c r="S229" s="88">
        <f>'Verdeling Gemeentefonds 2024'!AU229/'Verdeling Gemeentefonds 2024'!$BS229</f>
        <v>5.801555028291349E-2</v>
      </c>
      <c r="T229" s="88">
        <f>'Verdeling Gemeentefonds 2024'!AX229/'Verdeling Gemeentefonds 2024'!$BS229</f>
        <v>1.3543696378115741E-2</v>
      </c>
      <c r="U229" s="88">
        <f>'Verdeling Gemeentefonds 2024'!BA229/'Verdeling Gemeentefonds 2024'!$BS229</f>
        <v>1.1615935421169146E-2</v>
      </c>
      <c r="V229" s="86">
        <f>'Verdeling Gemeentefonds 2024'!BB229/'Verdeling Gemeentefonds 2024'!$BS229</f>
        <v>0.12063181824159094</v>
      </c>
      <c r="W229" s="79">
        <f>'Verdeling Gemeentefonds 2024'!BI229/'Verdeling Gemeentefonds 2024'!$BS229</f>
        <v>-2.6598525549132996E-4</v>
      </c>
      <c r="X229" s="87">
        <f>'Verdeling Gemeentefonds 2024'!BF229/'Verdeling Gemeentefonds 2024'!$BS229</f>
        <v>0</v>
      </c>
      <c r="Y229" s="79">
        <f>'Verdeling Gemeentefonds 2024'!BL229/'Verdeling Gemeentefonds 2024'!$BS229</f>
        <v>0</v>
      </c>
      <c r="Z229" s="87">
        <f>'Verdeling Gemeentefonds 2024'!BR229/'Verdeling Gemeentefonds 2024'!$BS229</f>
        <v>2.0793671160723049E-3</v>
      </c>
      <c r="AA229" s="96">
        <f t="shared" si="3"/>
        <v>0.99999997989364153</v>
      </c>
    </row>
    <row r="230" spans="1:27" x14ac:dyDescent="0.25">
      <c r="A230" s="95" t="s">
        <v>363</v>
      </c>
      <c r="B230" s="8" t="s">
        <v>64</v>
      </c>
      <c r="C230" s="79">
        <f>'Verdeling Gemeentefonds 2024'!D230/'Verdeling Gemeentefonds 2024'!$BS230</f>
        <v>0</v>
      </c>
      <c r="D230" s="82">
        <f>'Verdeling Gemeentefonds 2024'!E230/'Verdeling Gemeentefonds 2024'!$BS230</f>
        <v>0</v>
      </c>
      <c r="E230" s="82">
        <f>'Verdeling Gemeentefonds 2024'!F230/'Verdeling Gemeentefonds 2024'!$BS230</f>
        <v>0</v>
      </c>
      <c r="F230" s="82">
        <f>'Verdeling Gemeentefonds 2024'!G230/'Verdeling Gemeentefonds 2024'!$BS230</f>
        <v>0</v>
      </c>
      <c r="G230" s="82">
        <f>'Verdeling Gemeentefonds 2024'!H230/'Verdeling Gemeentefonds 2024'!$BS230</f>
        <v>0</v>
      </c>
      <c r="H230" s="82">
        <f>'Verdeling Gemeentefonds 2024'!I230/'Verdeling Gemeentefonds 2024'!$BS230</f>
        <v>0</v>
      </c>
      <c r="I230" s="86">
        <f>'Verdeling Gemeentefonds 2024'!J230/'Verdeling Gemeentefonds 2024'!$BS230</f>
        <v>0</v>
      </c>
      <c r="J230" s="80">
        <f>'Verdeling Gemeentefonds 2024'!N230/'Verdeling Gemeentefonds 2024'!$BS230</f>
        <v>5.1551363209154814E-2</v>
      </c>
      <c r="K230" s="82">
        <f>'Verdeling Gemeentefonds 2024'!S230/'Verdeling Gemeentefonds 2024'!$BS230</f>
        <v>1.8877591308654228E-3</v>
      </c>
      <c r="L230" s="86">
        <f>'Verdeling Gemeentefonds 2024'!T230/'Verdeling Gemeentefonds 2024'!$BS230</f>
        <v>5.343912234002024E-2</v>
      </c>
      <c r="M230" s="79">
        <f>'Verdeling Gemeentefonds 2024'!Z230/'Verdeling Gemeentefonds 2024'!$BS230</f>
        <v>0.3600434237720706</v>
      </c>
      <c r="N230" s="82">
        <f>'Verdeling Gemeentefonds 2024'!AE230/'Verdeling Gemeentefonds 2024'!$BS230</f>
        <v>0.19769136068706017</v>
      </c>
      <c r="O230" s="84">
        <f>'Verdeling Gemeentefonds 2024'!AF230/'Verdeling Gemeentefonds 2024'!$BS230</f>
        <v>0.55773478445913072</v>
      </c>
      <c r="P230" s="89">
        <f>'Verdeling Gemeentefonds 2024'!AK230/'Verdeling Gemeentefonds 2024'!$BS230</f>
        <v>0.21219855685227726</v>
      </c>
      <c r="Q230" s="92">
        <f>'Verdeling Gemeentefonds 2024'!AO230/'Verdeling Gemeentefonds 2024'!$BS230</f>
        <v>1.3211164622517414E-2</v>
      </c>
      <c r="R230" s="88">
        <f>'Verdeling Gemeentefonds 2024'!AR230/'Verdeling Gemeentefonds 2024'!$BS230</f>
        <v>6.2902372870541637E-2</v>
      </c>
      <c r="S230" s="88">
        <f>'Verdeling Gemeentefonds 2024'!AU230/'Verdeling Gemeentefonds 2024'!$BS230</f>
        <v>5.0647680109972434E-2</v>
      </c>
      <c r="T230" s="88">
        <f>'Verdeling Gemeentefonds 2024'!AX230/'Verdeling Gemeentefonds 2024'!$BS230</f>
        <v>2.509926012536607E-2</v>
      </c>
      <c r="U230" s="88">
        <f>'Verdeling Gemeentefonds 2024'!BA230/'Verdeling Gemeentefonds 2024'!$BS230</f>
        <v>2.2993415251469154E-2</v>
      </c>
      <c r="V230" s="86">
        <f>'Verdeling Gemeentefonds 2024'!BB230/'Verdeling Gemeentefonds 2024'!$BS230</f>
        <v>0.1748538929798667</v>
      </c>
      <c r="W230" s="79">
        <f>'Verdeling Gemeentefonds 2024'!BI230/'Verdeling Gemeentefonds 2024'!$BS230</f>
        <v>-3.0575655683874977E-4</v>
      </c>
      <c r="X230" s="87">
        <f>'Verdeling Gemeentefonds 2024'!BF230/'Verdeling Gemeentefonds 2024'!$BS230</f>
        <v>0</v>
      </c>
      <c r="Y230" s="79">
        <f>'Verdeling Gemeentefonds 2024'!BL230/'Verdeling Gemeentefonds 2024'!$BS230</f>
        <v>0</v>
      </c>
      <c r="Z230" s="87">
        <f>'Verdeling Gemeentefonds 2024'!BR230/'Verdeling Gemeentefonds 2024'!$BS230</f>
        <v>2.0793670896028286E-3</v>
      </c>
      <c r="AA230" s="96">
        <f t="shared" si="3"/>
        <v>0.99999996716405903</v>
      </c>
    </row>
    <row r="231" spans="1:27" x14ac:dyDescent="0.25">
      <c r="A231" s="95" t="s">
        <v>482</v>
      </c>
      <c r="B231" s="8" t="s">
        <v>183</v>
      </c>
      <c r="C231" s="79">
        <f>'Verdeling Gemeentefonds 2024'!D231/'Verdeling Gemeentefonds 2024'!$BS231</f>
        <v>0</v>
      </c>
      <c r="D231" s="82">
        <f>'Verdeling Gemeentefonds 2024'!E231/'Verdeling Gemeentefonds 2024'!$BS231</f>
        <v>0.44716371780190906</v>
      </c>
      <c r="E231" s="82">
        <f>'Verdeling Gemeentefonds 2024'!F231/'Verdeling Gemeentefonds 2024'!$BS231</f>
        <v>0</v>
      </c>
      <c r="F231" s="82">
        <f>'Verdeling Gemeentefonds 2024'!G231/'Verdeling Gemeentefonds 2024'!$BS231</f>
        <v>0</v>
      </c>
      <c r="G231" s="82">
        <f>'Verdeling Gemeentefonds 2024'!H231/'Verdeling Gemeentefonds 2024'!$BS231</f>
        <v>0</v>
      </c>
      <c r="H231" s="82">
        <f>'Verdeling Gemeentefonds 2024'!I231/'Verdeling Gemeentefonds 2024'!$BS231</f>
        <v>0</v>
      </c>
      <c r="I231" s="86">
        <f>'Verdeling Gemeentefonds 2024'!J231/'Verdeling Gemeentefonds 2024'!$BS231</f>
        <v>0.44716371780190906</v>
      </c>
      <c r="J231" s="80">
        <f>'Verdeling Gemeentefonds 2024'!N231/'Verdeling Gemeentefonds 2024'!$BS231</f>
        <v>5.0024109178606196E-2</v>
      </c>
      <c r="K231" s="82">
        <f>'Verdeling Gemeentefonds 2024'!S231/'Verdeling Gemeentefonds 2024'!$BS231</f>
        <v>4.7897227670700655E-2</v>
      </c>
      <c r="L231" s="86">
        <f>'Verdeling Gemeentefonds 2024'!T231/'Verdeling Gemeentefonds 2024'!$BS231</f>
        <v>9.7921336849306859E-2</v>
      </c>
      <c r="M231" s="79">
        <f>'Verdeling Gemeentefonds 2024'!Z231/'Verdeling Gemeentefonds 2024'!$BS231</f>
        <v>0.17513629086885657</v>
      </c>
      <c r="N231" s="82">
        <f>'Verdeling Gemeentefonds 2024'!AE231/'Verdeling Gemeentefonds 2024'!$BS231</f>
        <v>8.6366810505985547E-2</v>
      </c>
      <c r="O231" s="84">
        <f>'Verdeling Gemeentefonds 2024'!AF231/'Verdeling Gemeentefonds 2024'!$BS231</f>
        <v>0.26150310137484212</v>
      </c>
      <c r="P231" s="89">
        <f>'Verdeling Gemeentefonds 2024'!AK231/'Verdeling Gemeentefonds 2024'!$BS231</f>
        <v>1.4414587184740165E-2</v>
      </c>
      <c r="Q231" s="92">
        <f>'Verdeling Gemeentefonds 2024'!AO231/'Verdeling Gemeentefonds 2024'!$BS231</f>
        <v>9.2722932126258571E-3</v>
      </c>
      <c r="R231" s="88">
        <f>'Verdeling Gemeentefonds 2024'!AR231/'Verdeling Gemeentefonds 2024'!$BS231</f>
        <v>3.9296151559058579E-2</v>
      </c>
      <c r="S231" s="88">
        <f>'Verdeling Gemeentefonds 2024'!AU231/'Verdeling Gemeentefonds 2024'!$BS231</f>
        <v>3.8511524764291927E-2</v>
      </c>
      <c r="T231" s="88">
        <f>'Verdeling Gemeentefonds 2024'!AX231/'Verdeling Gemeentefonds 2024'!$BS231</f>
        <v>5.861346538394753E-2</v>
      </c>
      <c r="U231" s="88">
        <f>'Verdeling Gemeentefonds 2024'!BA231/'Verdeling Gemeentefonds 2024'!$BS231</f>
        <v>3.1548548215347381E-2</v>
      </c>
      <c r="V231" s="86">
        <f>'Verdeling Gemeentefonds 2024'!BB231/'Verdeling Gemeentefonds 2024'!$BS231</f>
        <v>0.17724198313527129</v>
      </c>
      <c r="W231" s="79">
        <f>'Verdeling Gemeentefonds 2024'!BI231/'Verdeling Gemeentefonds 2024'!$BS231</f>
        <v>-3.2408965637979314E-4</v>
      </c>
      <c r="X231" s="87">
        <f>'Verdeling Gemeentefonds 2024'!BF231/'Verdeling Gemeentefonds 2024'!$BS231</f>
        <v>0</v>
      </c>
      <c r="Y231" s="79">
        <f>'Verdeling Gemeentefonds 2024'!BL231/'Verdeling Gemeentefonds 2024'!$BS231</f>
        <v>0</v>
      </c>
      <c r="Z231" s="87">
        <f>'Verdeling Gemeentefonds 2024'!BR231/'Verdeling Gemeentefonds 2024'!$BS231</f>
        <v>2.0793671658979889E-3</v>
      </c>
      <c r="AA231" s="96">
        <f t="shared" si="3"/>
        <v>1.0000000038555876</v>
      </c>
    </row>
    <row r="232" spans="1:27" x14ac:dyDescent="0.25">
      <c r="A232" s="95" t="s">
        <v>539</v>
      </c>
      <c r="B232" s="8" t="s">
        <v>242</v>
      </c>
      <c r="C232" s="79">
        <f>'Verdeling Gemeentefonds 2024'!D232/'Verdeling Gemeentefonds 2024'!$BS232</f>
        <v>0</v>
      </c>
      <c r="D232" s="82">
        <f>'Verdeling Gemeentefonds 2024'!E232/'Verdeling Gemeentefonds 2024'!$BS232</f>
        <v>0</v>
      </c>
      <c r="E232" s="82">
        <f>'Verdeling Gemeentefonds 2024'!F232/'Verdeling Gemeentefonds 2024'!$BS232</f>
        <v>0</v>
      </c>
      <c r="F232" s="82">
        <f>'Verdeling Gemeentefonds 2024'!G232/'Verdeling Gemeentefonds 2024'!$BS232</f>
        <v>0</v>
      </c>
      <c r="G232" s="82">
        <f>'Verdeling Gemeentefonds 2024'!H232/'Verdeling Gemeentefonds 2024'!$BS232</f>
        <v>0.20504307370373326</v>
      </c>
      <c r="H232" s="82">
        <f>'Verdeling Gemeentefonds 2024'!I232/'Verdeling Gemeentefonds 2024'!$BS232</f>
        <v>0</v>
      </c>
      <c r="I232" s="86">
        <f>'Verdeling Gemeentefonds 2024'!J232/'Verdeling Gemeentefonds 2024'!$BS232</f>
        <v>0.20504307370373326</v>
      </c>
      <c r="J232" s="80">
        <f>'Verdeling Gemeentefonds 2024'!N232/'Verdeling Gemeentefonds 2024'!$BS232</f>
        <v>3.5805037204455034E-2</v>
      </c>
      <c r="K232" s="82">
        <f>'Verdeling Gemeentefonds 2024'!S232/'Verdeling Gemeentefonds 2024'!$BS232</f>
        <v>3.3058635242656655E-2</v>
      </c>
      <c r="L232" s="86">
        <f>'Verdeling Gemeentefonds 2024'!T232/'Verdeling Gemeentefonds 2024'!$BS232</f>
        <v>6.8863672447111682E-2</v>
      </c>
      <c r="M232" s="79">
        <f>'Verdeling Gemeentefonds 2024'!Z232/'Verdeling Gemeentefonds 2024'!$BS232</f>
        <v>0.32304081483378644</v>
      </c>
      <c r="N232" s="82">
        <f>'Verdeling Gemeentefonds 2024'!AE232/'Verdeling Gemeentefonds 2024'!$BS232</f>
        <v>0.1470624380712999</v>
      </c>
      <c r="O232" s="84">
        <f>'Verdeling Gemeentefonds 2024'!AF232/'Verdeling Gemeentefonds 2024'!$BS232</f>
        <v>0.47010325290508637</v>
      </c>
      <c r="P232" s="89">
        <f>'Verdeling Gemeentefonds 2024'!AK232/'Verdeling Gemeentefonds 2024'!$BS232</f>
        <v>4.1107501057682821E-2</v>
      </c>
      <c r="Q232" s="92">
        <f>'Verdeling Gemeentefonds 2024'!AO232/'Verdeling Gemeentefonds 2024'!$BS232</f>
        <v>1.9746359281843713E-2</v>
      </c>
      <c r="R232" s="88">
        <f>'Verdeling Gemeentefonds 2024'!AR232/'Verdeling Gemeentefonds 2024'!$BS232</f>
        <v>4.3623315782980197E-2</v>
      </c>
      <c r="S232" s="88">
        <f>'Verdeling Gemeentefonds 2024'!AU232/'Verdeling Gemeentefonds 2024'!$BS232</f>
        <v>8.478058078825032E-2</v>
      </c>
      <c r="T232" s="88">
        <f>'Verdeling Gemeentefonds 2024'!AX232/'Verdeling Gemeentefonds 2024'!$BS232</f>
        <v>3.0624316986385892E-2</v>
      </c>
      <c r="U232" s="88">
        <f>'Verdeling Gemeentefonds 2024'!BA232/'Verdeling Gemeentefonds 2024'!$BS232</f>
        <v>3.4294750605095459E-2</v>
      </c>
      <c r="V232" s="86">
        <f>'Verdeling Gemeentefonds 2024'!BB232/'Verdeling Gemeentefonds 2024'!$BS232</f>
        <v>0.21306932344455559</v>
      </c>
      <c r="W232" s="79">
        <f>'Verdeling Gemeentefonds 2024'!BI232/'Verdeling Gemeentefonds 2024'!$BS232</f>
        <v>-2.6621206043694158E-4</v>
      </c>
      <c r="X232" s="87">
        <f>'Verdeling Gemeentefonds 2024'!BF232/'Verdeling Gemeentefonds 2024'!$BS232</f>
        <v>0</v>
      </c>
      <c r="Y232" s="79">
        <f>'Verdeling Gemeentefonds 2024'!BL232/'Verdeling Gemeentefonds 2024'!$BS232</f>
        <v>0</v>
      </c>
      <c r="Z232" s="87">
        <f>'Verdeling Gemeentefonds 2024'!BR232/'Verdeling Gemeentefonds 2024'!$BS232</f>
        <v>2.0793671134055093E-3</v>
      </c>
      <c r="AA232" s="96">
        <f t="shared" si="3"/>
        <v>0.99999997861113821</v>
      </c>
    </row>
    <row r="233" spans="1:27" x14ac:dyDescent="0.25">
      <c r="A233" s="95" t="s">
        <v>395</v>
      </c>
      <c r="B233" s="8" t="s">
        <v>96</v>
      </c>
      <c r="C233" s="79">
        <f>'Verdeling Gemeentefonds 2024'!D233/'Verdeling Gemeentefonds 2024'!$BS233</f>
        <v>0</v>
      </c>
      <c r="D233" s="82">
        <f>'Verdeling Gemeentefonds 2024'!E233/'Verdeling Gemeentefonds 2024'!$BS233</f>
        <v>0</v>
      </c>
      <c r="E233" s="82">
        <f>'Verdeling Gemeentefonds 2024'!F233/'Verdeling Gemeentefonds 2024'!$BS233</f>
        <v>0</v>
      </c>
      <c r="F233" s="82">
        <f>'Verdeling Gemeentefonds 2024'!G233/'Verdeling Gemeentefonds 2024'!$BS233</f>
        <v>0</v>
      </c>
      <c r="G233" s="82">
        <f>'Verdeling Gemeentefonds 2024'!H233/'Verdeling Gemeentefonds 2024'!$BS233</f>
        <v>0</v>
      </c>
      <c r="H233" s="82">
        <f>'Verdeling Gemeentefonds 2024'!I233/'Verdeling Gemeentefonds 2024'!$BS233</f>
        <v>0</v>
      </c>
      <c r="I233" s="86">
        <f>'Verdeling Gemeentefonds 2024'!J233/'Verdeling Gemeentefonds 2024'!$BS233</f>
        <v>0</v>
      </c>
      <c r="J233" s="80">
        <f>'Verdeling Gemeentefonds 2024'!N233/'Verdeling Gemeentefonds 2024'!$BS233</f>
        <v>5.6813762901254221E-2</v>
      </c>
      <c r="K233" s="82">
        <f>'Verdeling Gemeentefonds 2024'!S233/'Verdeling Gemeentefonds 2024'!$BS233</f>
        <v>6.2690237529581153E-2</v>
      </c>
      <c r="L233" s="86">
        <f>'Verdeling Gemeentefonds 2024'!T233/'Verdeling Gemeentefonds 2024'!$BS233</f>
        <v>0.11950400043083539</v>
      </c>
      <c r="M233" s="79">
        <f>'Verdeling Gemeentefonds 2024'!Z233/'Verdeling Gemeentefonds 2024'!$BS233</f>
        <v>0.3306387061873034</v>
      </c>
      <c r="N233" s="82">
        <f>'Verdeling Gemeentefonds 2024'!AE233/'Verdeling Gemeentefonds 2024'!$BS233</f>
        <v>0.30976520510881489</v>
      </c>
      <c r="O233" s="84">
        <f>'Verdeling Gemeentefonds 2024'!AF233/'Verdeling Gemeentefonds 2024'!$BS233</f>
        <v>0.64040391129611818</v>
      </c>
      <c r="P233" s="89">
        <f>'Verdeling Gemeentefonds 2024'!AK233/'Verdeling Gemeentefonds 2024'!$BS233</f>
        <v>0.11953688566793513</v>
      </c>
      <c r="Q233" s="92">
        <f>'Verdeling Gemeentefonds 2024'!AO233/'Verdeling Gemeentefonds 2024'!$BS233</f>
        <v>1.3172122536835919E-2</v>
      </c>
      <c r="R233" s="88">
        <f>'Verdeling Gemeentefonds 2024'!AR233/'Verdeling Gemeentefonds 2024'!$BS233</f>
        <v>1.4318251975839292E-2</v>
      </c>
      <c r="S233" s="88">
        <f>'Verdeling Gemeentefonds 2024'!AU233/'Verdeling Gemeentefonds 2024'!$BS233</f>
        <v>4.4530434823551263E-2</v>
      </c>
      <c r="T233" s="88">
        <f>'Verdeling Gemeentefonds 2024'!AX233/'Verdeling Gemeentefonds 2024'!$BS233</f>
        <v>2.68274757713068E-2</v>
      </c>
      <c r="U233" s="88">
        <f>'Verdeling Gemeentefonds 2024'!BA233/'Verdeling Gemeentefonds 2024'!$BS233</f>
        <v>1.9875616950289138E-2</v>
      </c>
      <c r="V233" s="86">
        <f>'Verdeling Gemeentefonds 2024'!BB233/'Verdeling Gemeentefonds 2024'!$BS233</f>
        <v>0.11872390205782242</v>
      </c>
      <c r="W233" s="79">
        <f>'Verdeling Gemeentefonds 2024'!BI233/'Verdeling Gemeentefonds 2024'!$BS233</f>
        <v>-2.4794039860301023E-4</v>
      </c>
      <c r="X233" s="87">
        <f>'Verdeling Gemeentefonds 2024'!BF233/'Verdeling Gemeentefonds 2024'!$BS233</f>
        <v>0</v>
      </c>
      <c r="Y233" s="79">
        <f>'Verdeling Gemeentefonds 2024'!BL233/'Verdeling Gemeentefonds 2024'!$BS233</f>
        <v>0</v>
      </c>
      <c r="Z233" s="87">
        <f>'Verdeling Gemeentefonds 2024'!BR233/'Verdeling Gemeentefonds 2024'!$BS233</f>
        <v>2.07936742086872E-3</v>
      </c>
      <c r="AA233" s="96">
        <f t="shared" si="3"/>
        <v>1.0000001264749769</v>
      </c>
    </row>
    <row r="234" spans="1:27" x14ac:dyDescent="0.25">
      <c r="A234" s="95" t="s">
        <v>425</v>
      </c>
      <c r="B234" s="8" t="s">
        <v>126</v>
      </c>
      <c r="C234" s="79">
        <f>'Verdeling Gemeentefonds 2024'!D234/'Verdeling Gemeentefonds 2024'!$BS234</f>
        <v>0</v>
      </c>
      <c r="D234" s="82">
        <f>'Verdeling Gemeentefonds 2024'!E234/'Verdeling Gemeentefonds 2024'!$BS234</f>
        <v>0</v>
      </c>
      <c r="E234" s="82">
        <f>'Verdeling Gemeentefonds 2024'!F234/'Verdeling Gemeentefonds 2024'!$BS234</f>
        <v>0</v>
      </c>
      <c r="F234" s="82">
        <f>'Verdeling Gemeentefonds 2024'!G234/'Verdeling Gemeentefonds 2024'!$BS234</f>
        <v>0</v>
      </c>
      <c r="G234" s="82">
        <f>'Verdeling Gemeentefonds 2024'!H234/'Verdeling Gemeentefonds 2024'!$BS234</f>
        <v>0</v>
      </c>
      <c r="H234" s="82">
        <f>'Verdeling Gemeentefonds 2024'!I234/'Verdeling Gemeentefonds 2024'!$BS234</f>
        <v>0</v>
      </c>
      <c r="I234" s="86">
        <f>'Verdeling Gemeentefonds 2024'!J234/'Verdeling Gemeentefonds 2024'!$BS234</f>
        <v>0</v>
      </c>
      <c r="J234" s="80">
        <f>'Verdeling Gemeentefonds 2024'!N234/'Verdeling Gemeentefonds 2024'!$BS234</f>
        <v>6.4276760522403192E-2</v>
      </c>
      <c r="K234" s="82">
        <f>'Verdeling Gemeentefonds 2024'!S234/'Verdeling Gemeentefonds 2024'!$BS234</f>
        <v>5.0804773052255552E-2</v>
      </c>
      <c r="L234" s="86">
        <f>'Verdeling Gemeentefonds 2024'!T234/'Verdeling Gemeentefonds 2024'!$BS234</f>
        <v>0.11508153357465875</v>
      </c>
      <c r="M234" s="79">
        <f>'Verdeling Gemeentefonds 2024'!Z234/'Verdeling Gemeentefonds 2024'!$BS234</f>
        <v>0.32204432629152474</v>
      </c>
      <c r="N234" s="82">
        <f>'Verdeling Gemeentefonds 2024'!AE234/'Verdeling Gemeentefonds 2024'!$BS234</f>
        <v>0.29184523860334766</v>
      </c>
      <c r="O234" s="84">
        <f>'Verdeling Gemeentefonds 2024'!AF234/'Verdeling Gemeentefonds 2024'!$BS234</f>
        <v>0.61388956489487234</v>
      </c>
      <c r="P234" s="89">
        <f>'Verdeling Gemeentefonds 2024'!AK234/'Verdeling Gemeentefonds 2024'!$BS234</f>
        <v>0.14984931010904867</v>
      </c>
      <c r="Q234" s="92">
        <f>'Verdeling Gemeentefonds 2024'!AO234/'Verdeling Gemeentefonds 2024'!$BS234</f>
        <v>1.2389642832791701E-2</v>
      </c>
      <c r="R234" s="88">
        <f>'Verdeling Gemeentefonds 2024'!AR234/'Verdeling Gemeentefonds 2024'!$BS234</f>
        <v>1.5329153642138318E-2</v>
      </c>
      <c r="S234" s="88">
        <f>'Verdeling Gemeentefonds 2024'!AU234/'Verdeling Gemeentefonds 2024'!$BS234</f>
        <v>4.2209449189142996E-2</v>
      </c>
      <c r="T234" s="88">
        <f>'Verdeling Gemeentefonds 2024'!AX234/'Verdeling Gemeentefonds 2024'!$BS234</f>
        <v>4.9117635447341851E-2</v>
      </c>
      <c r="U234" s="88">
        <f>'Verdeling Gemeentefonds 2024'!BA234/'Verdeling Gemeentefonds 2024'!$BS234</f>
        <v>2.9463066584217696E-4</v>
      </c>
      <c r="V234" s="86">
        <f>'Verdeling Gemeentefonds 2024'!BB234/'Verdeling Gemeentefonds 2024'!$BS234</f>
        <v>0.11934051177725703</v>
      </c>
      <c r="W234" s="79">
        <f>'Verdeling Gemeentefonds 2024'!BI234/'Verdeling Gemeentefonds 2024'!$BS234</f>
        <v>-2.4040040854663035E-4</v>
      </c>
      <c r="X234" s="87">
        <f>'Verdeling Gemeentefonds 2024'!BF234/'Verdeling Gemeentefonds 2024'!$BS234</f>
        <v>0</v>
      </c>
      <c r="Y234" s="79">
        <f>'Verdeling Gemeentefonds 2024'!BL234/'Verdeling Gemeentefonds 2024'!$BS234</f>
        <v>0</v>
      </c>
      <c r="Z234" s="87">
        <f>'Verdeling Gemeentefonds 2024'!BR234/'Verdeling Gemeentefonds 2024'!$BS234</f>
        <v>2.0793669226418583E-3</v>
      </c>
      <c r="AA234" s="96">
        <f t="shared" si="3"/>
        <v>0.99999988686993202</v>
      </c>
    </row>
    <row r="235" spans="1:27" x14ac:dyDescent="0.25">
      <c r="A235" s="95" t="s">
        <v>488</v>
      </c>
      <c r="B235" s="8" t="s">
        <v>189</v>
      </c>
      <c r="C235" s="79">
        <f>'Verdeling Gemeentefonds 2024'!D235/'Verdeling Gemeentefonds 2024'!$BS235</f>
        <v>0</v>
      </c>
      <c r="D235" s="82">
        <f>'Verdeling Gemeentefonds 2024'!E235/'Verdeling Gemeentefonds 2024'!$BS235</f>
        <v>0</v>
      </c>
      <c r="E235" s="82">
        <f>'Verdeling Gemeentefonds 2024'!F235/'Verdeling Gemeentefonds 2024'!$BS235</f>
        <v>0</v>
      </c>
      <c r="F235" s="82">
        <f>'Verdeling Gemeentefonds 2024'!G235/'Verdeling Gemeentefonds 2024'!$BS235</f>
        <v>0</v>
      </c>
      <c r="G235" s="82">
        <f>'Verdeling Gemeentefonds 2024'!H235/'Verdeling Gemeentefonds 2024'!$BS235</f>
        <v>0</v>
      </c>
      <c r="H235" s="82">
        <f>'Verdeling Gemeentefonds 2024'!I235/'Verdeling Gemeentefonds 2024'!$BS235</f>
        <v>0</v>
      </c>
      <c r="I235" s="86">
        <f>'Verdeling Gemeentefonds 2024'!J235/'Verdeling Gemeentefonds 2024'!$BS235</f>
        <v>0</v>
      </c>
      <c r="J235" s="80">
        <f>'Verdeling Gemeentefonds 2024'!N235/'Verdeling Gemeentefonds 2024'!$BS235</f>
        <v>5.6058671157993949E-2</v>
      </c>
      <c r="K235" s="82">
        <f>'Verdeling Gemeentefonds 2024'!S235/'Verdeling Gemeentefonds 2024'!$BS235</f>
        <v>9.5713700004087052E-3</v>
      </c>
      <c r="L235" s="86">
        <f>'Verdeling Gemeentefonds 2024'!T235/'Verdeling Gemeentefonds 2024'!$BS235</f>
        <v>6.5630041158402652E-2</v>
      </c>
      <c r="M235" s="79">
        <f>'Verdeling Gemeentefonds 2024'!Z235/'Verdeling Gemeentefonds 2024'!$BS235</f>
        <v>0.31626072214007284</v>
      </c>
      <c r="N235" s="82">
        <f>'Verdeling Gemeentefonds 2024'!AE235/'Verdeling Gemeentefonds 2024'!$BS235</f>
        <v>0.21766226975760061</v>
      </c>
      <c r="O235" s="84">
        <f>'Verdeling Gemeentefonds 2024'!AF235/'Verdeling Gemeentefonds 2024'!$BS235</f>
        <v>0.53392299189767345</v>
      </c>
      <c r="P235" s="89">
        <f>'Verdeling Gemeentefonds 2024'!AK235/'Verdeling Gemeentefonds 2024'!$BS235</f>
        <v>0.30785713530216752</v>
      </c>
      <c r="Q235" s="92">
        <f>'Verdeling Gemeentefonds 2024'!AO235/'Verdeling Gemeentefonds 2024'!$BS235</f>
        <v>1.3328796214965157E-2</v>
      </c>
      <c r="R235" s="88">
        <f>'Verdeling Gemeentefonds 2024'!AR235/'Verdeling Gemeentefonds 2024'!$BS235</f>
        <v>2.5030027044096657E-2</v>
      </c>
      <c r="S235" s="88">
        <f>'Verdeling Gemeentefonds 2024'!AU235/'Verdeling Gemeentefonds 2024'!$BS235</f>
        <v>3.022200464084623E-2</v>
      </c>
      <c r="T235" s="88">
        <f>'Verdeling Gemeentefonds 2024'!AX235/'Verdeling Gemeentefonds 2024'!$BS235</f>
        <v>1.7214870990327168E-2</v>
      </c>
      <c r="U235" s="88">
        <f>'Verdeling Gemeentefonds 2024'!BA235/'Verdeling Gemeentefonds 2024'!$BS235</f>
        <v>5.0032756239907E-3</v>
      </c>
      <c r="V235" s="86">
        <f>'Verdeling Gemeentefonds 2024'!BB235/'Verdeling Gemeentefonds 2024'!$BS235</f>
        <v>9.0798974514225902E-2</v>
      </c>
      <c r="W235" s="79">
        <f>'Verdeling Gemeentefonds 2024'!BI235/'Verdeling Gemeentefonds 2024'!$BS235</f>
        <v>-2.886424463004568E-4</v>
      </c>
      <c r="X235" s="87">
        <f>'Verdeling Gemeentefonds 2024'!BF235/'Verdeling Gemeentefonds 2024'!$BS235</f>
        <v>0</v>
      </c>
      <c r="Y235" s="79">
        <f>'Verdeling Gemeentefonds 2024'!BL235/'Verdeling Gemeentefonds 2024'!$BS235</f>
        <v>0</v>
      </c>
      <c r="Z235" s="87">
        <f>'Verdeling Gemeentefonds 2024'!BR235/'Verdeling Gemeentefonds 2024'!$BS235</f>
        <v>2.0793668819656993E-3</v>
      </c>
      <c r="AA235" s="96">
        <f t="shared" si="3"/>
        <v>0.99999986730813473</v>
      </c>
    </row>
    <row r="236" spans="1:27" x14ac:dyDescent="0.25">
      <c r="A236" s="95" t="s">
        <v>319</v>
      </c>
      <c r="B236" s="8" t="s">
        <v>20</v>
      </c>
      <c r="C236" s="79">
        <f>'Verdeling Gemeentefonds 2024'!D236/'Verdeling Gemeentefonds 2024'!$BS236</f>
        <v>0</v>
      </c>
      <c r="D236" s="82">
        <f>'Verdeling Gemeentefonds 2024'!E236/'Verdeling Gemeentefonds 2024'!$BS236</f>
        <v>0</v>
      </c>
      <c r="E236" s="82">
        <f>'Verdeling Gemeentefonds 2024'!F236/'Verdeling Gemeentefonds 2024'!$BS236</f>
        <v>0</v>
      </c>
      <c r="F236" s="82">
        <f>'Verdeling Gemeentefonds 2024'!G236/'Verdeling Gemeentefonds 2024'!$BS236</f>
        <v>0</v>
      </c>
      <c r="G236" s="82">
        <f>'Verdeling Gemeentefonds 2024'!H236/'Verdeling Gemeentefonds 2024'!$BS236</f>
        <v>0</v>
      </c>
      <c r="H236" s="82">
        <f>'Verdeling Gemeentefonds 2024'!I236/'Verdeling Gemeentefonds 2024'!$BS236</f>
        <v>0</v>
      </c>
      <c r="I236" s="86">
        <f>'Verdeling Gemeentefonds 2024'!J236/'Verdeling Gemeentefonds 2024'!$BS236</f>
        <v>0</v>
      </c>
      <c r="J236" s="80">
        <f>'Verdeling Gemeentefonds 2024'!N236/'Verdeling Gemeentefonds 2024'!$BS236</f>
        <v>7.4241050556106303E-2</v>
      </c>
      <c r="K236" s="82">
        <f>'Verdeling Gemeentefonds 2024'!S236/'Verdeling Gemeentefonds 2024'!$BS236</f>
        <v>1.8460129248525033E-2</v>
      </c>
      <c r="L236" s="86">
        <f>'Verdeling Gemeentefonds 2024'!T236/'Verdeling Gemeentefonds 2024'!$BS236</f>
        <v>9.2701179804631328E-2</v>
      </c>
      <c r="M236" s="79">
        <f>'Verdeling Gemeentefonds 2024'!Z236/'Verdeling Gemeentefonds 2024'!$BS236</f>
        <v>0.342012740471062</v>
      </c>
      <c r="N236" s="82">
        <f>'Verdeling Gemeentefonds 2024'!AE236/'Verdeling Gemeentefonds 2024'!$BS236</f>
        <v>0.32406544459224917</v>
      </c>
      <c r="O236" s="84">
        <f>'Verdeling Gemeentefonds 2024'!AF236/'Verdeling Gemeentefonds 2024'!$BS236</f>
        <v>0.66607818506331118</v>
      </c>
      <c r="P236" s="89">
        <f>'Verdeling Gemeentefonds 2024'!AK236/'Verdeling Gemeentefonds 2024'!$BS236</f>
        <v>7.0837633074865611E-2</v>
      </c>
      <c r="Q236" s="92">
        <f>'Verdeling Gemeentefonds 2024'!AO236/'Verdeling Gemeentefonds 2024'!$BS236</f>
        <v>1.4698835126339963E-2</v>
      </c>
      <c r="R236" s="88">
        <f>'Verdeling Gemeentefonds 2024'!AR236/'Verdeling Gemeentefonds 2024'!$BS236</f>
        <v>2.9316903153127932E-2</v>
      </c>
      <c r="S236" s="88">
        <f>'Verdeling Gemeentefonds 2024'!AU236/'Verdeling Gemeentefonds 2024'!$BS236</f>
        <v>5.5793733946334106E-2</v>
      </c>
      <c r="T236" s="88">
        <f>'Verdeling Gemeentefonds 2024'!AX236/'Verdeling Gemeentefonds 2024'!$BS236</f>
        <v>2.1715128597015323E-2</v>
      </c>
      <c r="U236" s="88">
        <f>'Verdeling Gemeentefonds 2024'!BA236/'Verdeling Gemeentefonds 2024'!$BS236</f>
        <v>4.7003553691343007E-2</v>
      </c>
      <c r="V236" s="86">
        <f>'Verdeling Gemeentefonds 2024'!BB236/'Verdeling Gemeentefonds 2024'!$BS236</f>
        <v>0.16852815451416034</v>
      </c>
      <c r="W236" s="79">
        <f>'Verdeling Gemeentefonds 2024'!BI236/'Verdeling Gemeentefonds 2024'!$BS236</f>
        <v>-2.2466886205381074E-4</v>
      </c>
      <c r="X236" s="87">
        <f>'Verdeling Gemeentefonds 2024'!BF236/'Verdeling Gemeentefonds 2024'!$BS236</f>
        <v>0</v>
      </c>
      <c r="Y236" s="79">
        <f>'Verdeling Gemeentefonds 2024'!BL236/'Verdeling Gemeentefonds 2024'!$BS236</f>
        <v>0</v>
      </c>
      <c r="Z236" s="87">
        <f>'Verdeling Gemeentefonds 2024'!BR236/'Verdeling Gemeentefonds 2024'!$BS236</f>
        <v>2.0793668468944162E-3</v>
      </c>
      <c r="AA236" s="96">
        <f t="shared" si="3"/>
        <v>0.99999985044180906</v>
      </c>
    </row>
    <row r="237" spans="1:27" x14ac:dyDescent="0.25">
      <c r="A237" s="95" t="s">
        <v>320</v>
      </c>
      <c r="B237" s="8" t="s">
        <v>21</v>
      </c>
      <c r="C237" s="79">
        <f>'Verdeling Gemeentefonds 2024'!D237/'Verdeling Gemeentefonds 2024'!$BS237</f>
        <v>0</v>
      </c>
      <c r="D237" s="82">
        <f>'Verdeling Gemeentefonds 2024'!E237/'Verdeling Gemeentefonds 2024'!$BS237</f>
        <v>0</v>
      </c>
      <c r="E237" s="82">
        <f>'Verdeling Gemeentefonds 2024'!F237/'Verdeling Gemeentefonds 2024'!$BS237</f>
        <v>0</v>
      </c>
      <c r="F237" s="82">
        <f>'Verdeling Gemeentefonds 2024'!G237/'Verdeling Gemeentefonds 2024'!$BS237</f>
        <v>0</v>
      </c>
      <c r="G237" s="82">
        <f>'Verdeling Gemeentefonds 2024'!H237/'Verdeling Gemeentefonds 2024'!$BS237</f>
        <v>0</v>
      </c>
      <c r="H237" s="82">
        <f>'Verdeling Gemeentefonds 2024'!I237/'Verdeling Gemeentefonds 2024'!$BS237</f>
        <v>0</v>
      </c>
      <c r="I237" s="86">
        <f>'Verdeling Gemeentefonds 2024'!J237/'Verdeling Gemeentefonds 2024'!$BS237</f>
        <v>0</v>
      </c>
      <c r="J237" s="80">
        <f>'Verdeling Gemeentefonds 2024'!N237/'Verdeling Gemeentefonds 2024'!$BS237</f>
        <v>9.4698668708884978E-2</v>
      </c>
      <c r="K237" s="82">
        <f>'Verdeling Gemeentefonds 2024'!S237/'Verdeling Gemeentefonds 2024'!$BS237</f>
        <v>3.7606503637236228E-3</v>
      </c>
      <c r="L237" s="86">
        <f>'Verdeling Gemeentefonds 2024'!T237/'Verdeling Gemeentefonds 2024'!$BS237</f>
        <v>9.8459319072608603E-2</v>
      </c>
      <c r="M237" s="79">
        <f>'Verdeling Gemeentefonds 2024'!Z237/'Verdeling Gemeentefonds 2024'!$BS237</f>
        <v>0.37519127542517194</v>
      </c>
      <c r="N237" s="82">
        <f>'Verdeling Gemeentefonds 2024'!AE237/'Verdeling Gemeentefonds 2024'!$BS237</f>
        <v>0.27677797834505391</v>
      </c>
      <c r="O237" s="84">
        <f>'Verdeling Gemeentefonds 2024'!AF237/'Verdeling Gemeentefonds 2024'!$BS237</f>
        <v>0.65196925377022585</v>
      </c>
      <c r="P237" s="89">
        <f>'Verdeling Gemeentefonds 2024'!AK237/'Verdeling Gemeentefonds 2024'!$BS237</f>
        <v>4.9390099955539904E-2</v>
      </c>
      <c r="Q237" s="92">
        <f>'Verdeling Gemeentefonds 2024'!AO237/'Verdeling Gemeentefonds 2024'!$BS237</f>
        <v>1.7327146952193288E-2</v>
      </c>
      <c r="R237" s="88">
        <f>'Verdeling Gemeentefonds 2024'!AR237/'Verdeling Gemeentefonds 2024'!$BS237</f>
        <v>1.6164175523975113E-2</v>
      </c>
      <c r="S237" s="88">
        <f>'Verdeling Gemeentefonds 2024'!AU237/'Verdeling Gemeentefonds 2024'!$BS237</f>
        <v>4.6610125286815456E-2</v>
      </c>
      <c r="T237" s="88">
        <f>'Verdeling Gemeentefonds 2024'!AX237/'Verdeling Gemeentefonds 2024'!$BS237</f>
        <v>3.9203089083192096E-2</v>
      </c>
      <c r="U237" s="88">
        <f>'Verdeling Gemeentefonds 2024'!BA237/'Verdeling Gemeentefonds 2024'!$BS237</f>
        <v>7.9045874279027539E-2</v>
      </c>
      <c r="V237" s="86">
        <f>'Verdeling Gemeentefonds 2024'!BB237/'Verdeling Gemeentefonds 2024'!$BS237</f>
        <v>0.19835041112520355</v>
      </c>
      <c r="W237" s="79">
        <f>'Verdeling Gemeentefonds 2024'!BI237/'Verdeling Gemeentefonds 2024'!$BS237</f>
        <v>-2.4824920588883628E-4</v>
      </c>
      <c r="X237" s="87">
        <f>'Verdeling Gemeentefonds 2024'!BF237/'Verdeling Gemeentefonds 2024'!$BS237</f>
        <v>0</v>
      </c>
      <c r="Y237" s="79">
        <f>'Verdeling Gemeentefonds 2024'!BL237/'Verdeling Gemeentefonds 2024'!$BS237</f>
        <v>0</v>
      </c>
      <c r="Z237" s="87">
        <f>'Verdeling Gemeentefonds 2024'!BR237/'Verdeling Gemeentefonds 2024'!$BS237</f>
        <v>2.0793675785289183E-3</v>
      </c>
      <c r="AA237" s="96">
        <f t="shared" si="3"/>
        <v>1.000000202296218</v>
      </c>
    </row>
    <row r="238" spans="1:27" x14ac:dyDescent="0.25">
      <c r="A238" s="95" t="s">
        <v>431</v>
      </c>
      <c r="B238" s="8" t="s">
        <v>132</v>
      </c>
      <c r="C238" s="79">
        <f>'Verdeling Gemeentefonds 2024'!D238/'Verdeling Gemeentefonds 2024'!$BS238</f>
        <v>0</v>
      </c>
      <c r="D238" s="82">
        <f>'Verdeling Gemeentefonds 2024'!E238/'Verdeling Gemeentefonds 2024'!$BS238</f>
        <v>0</v>
      </c>
      <c r="E238" s="82">
        <f>'Verdeling Gemeentefonds 2024'!F238/'Verdeling Gemeentefonds 2024'!$BS238</f>
        <v>0</v>
      </c>
      <c r="F238" s="82">
        <f>'Verdeling Gemeentefonds 2024'!G238/'Verdeling Gemeentefonds 2024'!$BS238</f>
        <v>0</v>
      </c>
      <c r="G238" s="82">
        <f>'Verdeling Gemeentefonds 2024'!H238/'Verdeling Gemeentefonds 2024'!$BS238</f>
        <v>0</v>
      </c>
      <c r="H238" s="82">
        <f>'Verdeling Gemeentefonds 2024'!I238/'Verdeling Gemeentefonds 2024'!$BS238</f>
        <v>0</v>
      </c>
      <c r="I238" s="86">
        <f>'Verdeling Gemeentefonds 2024'!J238/'Verdeling Gemeentefonds 2024'!$BS238</f>
        <v>0</v>
      </c>
      <c r="J238" s="80">
        <f>'Verdeling Gemeentefonds 2024'!N238/'Verdeling Gemeentefonds 2024'!$BS238</f>
        <v>3.6011205954266476E-2</v>
      </c>
      <c r="K238" s="82">
        <f>'Verdeling Gemeentefonds 2024'!S238/'Verdeling Gemeentefonds 2024'!$BS238</f>
        <v>5.7740053076924978E-3</v>
      </c>
      <c r="L238" s="86">
        <f>'Verdeling Gemeentefonds 2024'!T238/'Verdeling Gemeentefonds 2024'!$BS238</f>
        <v>4.1785211261958978E-2</v>
      </c>
      <c r="M238" s="79">
        <f>'Verdeling Gemeentefonds 2024'!Z238/'Verdeling Gemeentefonds 2024'!$BS238</f>
        <v>0.36071802422677451</v>
      </c>
      <c r="N238" s="82">
        <f>'Verdeling Gemeentefonds 2024'!AE238/'Verdeling Gemeentefonds 2024'!$BS238</f>
        <v>0.2989033631454085</v>
      </c>
      <c r="O238" s="84">
        <f>'Verdeling Gemeentefonds 2024'!AF238/'Verdeling Gemeentefonds 2024'!$BS238</f>
        <v>0.65962138737218301</v>
      </c>
      <c r="P238" s="89">
        <f>'Verdeling Gemeentefonds 2024'!AK238/'Verdeling Gemeentefonds 2024'!$BS238</f>
        <v>0.13054026243419514</v>
      </c>
      <c r="Q238" s="92">
        <f>'Verdeling Gemeentefonds 2024'!AO238/'Verdeling Gemeentefonds 2024'!$BS238</f>
        <v>1.7103433465572537E-2</v>
      </c>
      <c r="R238" s="88">
        <f>'Verdeling Gemeentefonds 2024'!AR238/'Verdeling Gemeentefonds 2024'!$BS238</f>
        <v>5.6223413036058933E-2</v>
      </c>
      <c r="S238" s="88">
        <f>'Verdeling Gemeentefonds 2024'!AU238/'Verdeling Gemeentefonds 2024'!$BS238</f>
        <v>5.0243474513897352E-2</v>
      </c>
      <c r="T238" s="88">
        <f>'Verdeling Gemeentefonds 2024'!AX238/'Verdeling Gemeentefonds 2024'!$BS238</f>
        <v>2.9293754690469138E-2</v>
      </c>
      <c r="U238" s="88">
        <f>'Verdeling Gemeentefonds 2024'!BA238/'Verdeling Gemeentefonds 2024'!$BS238</f>
        <v>1.3354450866577548E-2</v>
      </c>
      <c r="V238" s="86">
        <f>'Verdeling Gemeentefonds 2024'!BB238/'Verdeling Gemeentefonds 2024'!$BS238</f>
        <v>0.16621852657257549</v>
      </c>
      <c r="W238" s="79">
        <f>'Verdeling Gemeentefonds 2024'!BI238/'Verdeling Gemeentefonds 2024'!$BS238</f>
        <v>-2.4480910106248078E-4</v>
      </c>
      <c r="X238" s="87">
        <f>'Verdeling Gemeentefonds 2024'!BF238/'Verdeling Gemeentefonds 2024'!$BS238</f>
        <v>0</v>
      </c>
      <c r="Y238" s="79">
        <f>'Verdeling Gemeentefonds 2024'!BL238/'Verdeling Gemeentefonds 2024'!$BS238</f>
        <v>0</v>
      </c>
      <c r="Z238" s="87">
        <f>'Verdeling Gemeentefonds 2024'!BR238/'Verdeling Gemeentefonds 2024'!$BS238</f>
        <v>2.0793670447311723E-3</v>
      </c>
      <c r="AA238" s="96">
        <f t="shared" si="3"/>
        <v>0.99999994558458138</v>
      </c>
    </row>
    <row r="239" spans="1:27" x14ac:dyDescent="0.25">
      <c r="A239" s="95" t="s">
        <v>321</v>
      </c>
      <c r="B239" s="8" t="s">
        <v>22</v>
      </c>
      <c r="C239" s="79">
        <f>'Verdeling Gemeentefonds 2024'!D239/'Verdeling Gemeentefonds 2024'!$BS239</f>
        <v>0</v>
      </c>
      <c r="D239" s="82">
        <f>'Verdeling Gemeentefonds 2024'!E239/'Verdeling Gemeentefonds 2024'!$BS239</f>
        <v>0</v>
      </c>
      <c r="E239" s="82">
        <f>'Verdeling Gemeentefonds 2024'!F239/'Verdeling Gemeentefonds 2024'!$BS239</f>
        <v>0</v>
      </c>
      <c r="F239" s="82">
        <f>'Verdeling Gemeentefonds 2024'!G239/'Verdeling Gemeentefonds 2024'!$BS239</f>
        <v>0</v>
      </c>
      <c r="G239" s="82">
        <f>'Verdeling Gemeentefonds 2024'!H239/'Verdeling Gemeentefonds 2024'!$BS239</f>
        <v>0</v>
      </c>
      <c r="H239" s="82">
        <f>'Verdeling Gemeentefonds 2024'!I239/'Verdeling Gemeentefonds 2024'!$BS239</f>
        <v>0</v>
      </c>
      <c r="I239" s="86">
        <f>'Verdeling Gemeentefonds 2024'!J239/'Verdeling Gemeentefonds 2024'!$BS239</f>
        <v>0</v>
      </c>
      <c r="J239" s="80">
        <f>'Verdeling Gemeentefonds 2024'!N239/'Verdeling Gemeentefonds 2024'!$BS239</f>
        <v>0.10322831064340832</v>
      </c>
      <c r="K239" s="82">
        <f>'Verdeling Gemeentefonds 2024'!S239/'Verdeling Gemeentefonds 2024'!$BS239</f>
        <v>6.5126082117120343E-2</v>
      </c>
      <c r="L239" s="86">
        <f>'Verdeling Gemeentefonds 2024'!T239/'Verdeling Gemeentefonds 2024'!$BS239</f>
        <v>0.16835439276052866</v>
      </c>
      <c r="M239" s="79">
        <f>'Verdeling Gemeentefonds 2024'!Z239/'Verdeling Gemeentefonds 2024'!$BS239</f>
        <v>0.38147033856328538</v>
      </c>
      <c r="N239" s="82">
        <f>'Verdeling Gemeentefonds 2024'!AE239/'Verdeling Gemeentefonds 2024'!$BS239</f>
        <v>0.18927873272683116</v>
      </c>
      <c r="O239" s="84">
        <f>'Verdeling Gemeentefonds 2024'!AF239/'Verdeling Gemeentefonds 2024'!$BS239</f>
        <v>0.57074907129011643</v>
      </c>
      <c r="P239" s="89">
        <f>'Verdeling Gemeentefonds 2024'!AK239/'Verdeling Gemeentefonds 2024'!$BS239</f>
        <v>0.1187030474331537</v>
      </c>
      <c r="Q239" s="92">
        <f>'Verdeling Gemeentefonds 2024'!AO239/'Verdeling Gemeentefonds 2024'!$BS239</f>
        <v>1.5427550207703995E-2</v>
      </c>
      <c r="R239" s="88">
        <f>'Verdeling Gemeentefonds 2024'!AR239/'Verdeling Gemeentefonds 2024'!$BS239</f>
        <v>6.4837759447033717E-3</v>
      </c>
      <c r="S239" s="88">
        <f>'Verdeling Gemeentefonds 2024'!AU239/'Verdeling Gemeentefonds 2024'!$BS239</f>
        <v>6.6583534411387882E-2</v>
      </c>
      <c r="T239" s="88">
        <f>'Verdeling Gemeentefonds 2024'!AX239/'Verdeling Gemeentefonds 2024'!$BS239</f>
        <v>3.5882120110320395E-2</v>
      </c>
      <c r="U239" s="88">
        <f>'Verdeling Gemeentefonds 2024'!BA239/'Verdeling Gemeentefonds 2024'!$BS239</f>
        <v>1.5876588805134057E-2</v>
      </c>
      <c r="V239" s="86">
        <f>'Verdeling Gemeentefonds 2024'!BB239/'Verdeling Gemeentefonds 2024'!$BS239</f>
        <v>0.14025356947924969</v>
      </c>
      <c r="W239" s="79">
        <f>'Verdeling Gemeentefonds 2024'!BI239/'Verdeling Gemeentefonds 2024'!$BS239</f>
        <v>-1.3931448554231816E-4</v>
      </c>
      <c r="X239" s="87">
        <f>'Verdeling Gemeentefonds 2024'!BF239/'Verdeling Gemeentefonds 2024'!$BS239</f>
        <v>0</v>
      </c>
      <c r="Y239" s="79">
        <f>'Verdeling Gemeentefonds 2024'!BL239/'Verdeling Gemeentefonds 2024'!$BS239</f>
        <v>0</v>
      </c>
      <c r="Z239" s="87">
        <f>'Verdeling Gemeentefonds 2024'!BR239/'Verdeling Gemeentefonds 2024'!$BS239</f>
        <v>2.0793674363368537E-3</v>
      </c>
      <c r="AA239" s="96">
        <f t="shared" si="3"/>
        <v>1.0000001339138431</v>
      </c>
    </row>
    <row r="240" spans="1:27" x14ac:dyDescent="0.25">
      <c r="A240" s="95" t="s">
        <v>322</v>
      </c>
      <c r="B240" s="8" t="s">
        <v>23</v>
      </c>
      <c r="C240" s="79">
        <f>'Verdeling Gemeentefonds 2024'!D240/'Verdeling Gemeentefonds 2024'!$BS240</f>
        <v>0</v>
      </c>
      <c r="D240" s="82">
        <f>'Verdeling Gemeentefonds 2024'!E240/'Verdeling Gemeentefonds 2024'!$BS240</f>
        <v>0</v>
      </c>
      <c r="E240" s="82">
        <f>'Verdeling Gemeentefonds 2024'!F240/'Verdeling Gemeentefonds 2024'!$BS240</f>
        <v>0</v>
      </c>
      <c r="F240" s="82">
        <f>'Verdeling Gemeentefonds 2024'!G240/'Verdeling Gemeentefonds 2024'!$BS240</f>
        <v>0</v>
      </c>
      <c r="G240" s="82">
        <f>'Verdeling Gemeentefonds 2024'!H240/'Verdeling Gemeentefonds 2024'!$BS240</f>
        <v>0</v>
      </c>
      <c r="H240" s="82">
        <f>'Verdeling Gemeentefonds 2024'!I240/'Verdeling Gemeentefonds 2024'!$BS240</f>
        <v>0</v>
      </c>
      <c r="I240" s="86">
        <f>'Verdeling Gemeentefonds 2024'!J240/'Verdeling Gemeentefonds 2024'!$BS240</f>
        <v>0</v>
      </c>
      <c r="J240" s="80">
        <f>'Verdeling Gemeentefonds 2024'!N240/'Verdeling Gemeentefonds 2024'!$BS240</f>
        <v>7.3667447141312667E-2</v>
      </c>
      <c r="K240" s="82">
        <f>'Verdeling Gemeentefonds 2024'!S240/'Verdeling Gemeentefonds 2024'!$BS240</f>
        <v>7.8835023789666198E-2</v>
      </c>
      <c r="L240" s="86">
        <f>'Verdeling Gemeentefonds 2024'!T240/'Verdeling Gemeentefonds 2024'!$BS240</f>
        <v>0.15250247093097885</v>
      </c>
      <c r="M240" s="79">
        <f>'Verdeling Gemeentefonds 2024'!Z240/'Verdeling Gemeentefonds 2024'!$BS240</f>
        <v>0.36041312752164972</v>
      </c>
      <c r="N240" s="82">
        <f>'Verdeling Gemeentefonds 2024'!AE240/'Verdeling Gemeentefonds 2024'!$BS240</f>
        <v>0.21356826879937729</v>
      </c>
      <c r="O240" s="84">
        <f>'Verdeling Gemeentefonds 2024'!AF240/'Verdeling Gemeentefonds 2024'!$BS240</f>
        <v>0.57398139632102696</v>
      </c>
      <c r="P240" s="89">
        <f>'Verdeling Gemeentefonds 2024'!AK240/'Verdeling Gemeentefonds 2024'!$BS240</f>
        <v>3.4445574430291719E-2</v>
      </c>
      <c r="Q240" s="92">
        <f>'Verdeling Gemeentefonds 2024'!AO240/'Verdeling Gemeentefonds 2024'!$BS240</f>
        <v>1.7714019406275202E-2</v>
      </c>
      <c r="R240" s="88">
        <f>'Verdeling Gemeentefonds 2024'!AR240/'Verdeling Gemeentefonds 2024'!$BS240</f>
        <v>4.9497870985662537E-2</v>
      </c>
      <c r="S240" s="88">
        <f>'Verdeling Gemeentefonds 2024'!AU240/'Verdeling Gemeentefonds 2024'!$BS240</f>
        <v>8.6632843236444518E-2</v>
      </c>
      <c r="T240" s="88">
        <f>'Verdeling Gemeentefonds 2024'!AX240/'Verdeling Gemeentefonds 2024'!$BS240</f>
        <v>4.6929986211748327E-2</v>
      </c>
      <c r="U240" s="88">
        <f>'Verdeling Gemeentefonds 2024'!BA240/'Verdeling Gemeentefonds 2024'!$BS240</f>
        <v>3.6392371271322443E-2</v>
      </c>
      <c r="V240" s="86">
        <f>'Verdeling Gemeentefonds 2024'!BB240/'Verdeling Gemeentefonds 2024'!$BS240</f>
        <v>0.23716709111145307</v>
      </c>
      <c r="W240" s="79">
        <f>'Verdeling Gemeentefonds 2024'!BI240/'Verdeling Gemeentefonds 2024'!$BS240</f>
        <v>-1.7592010628257547E-4</v>
      </c>
      <c r="X240" s="87">
        <f>'Verdeling Gemeentefonds 2024'!BF240/'Verdeling Gemeentefonds 2024'!$BS240</f>
        <v>0</v>
      </c>
      <c r="Y240" s="79">
        <f>'Verdeling Gemeentefonds 2024'!BL240/'Verdeling Gemeentefonds 2024'!$BS240</f>
        <v>0</v>
      </c>
      <c r="Z240" s="87">
        <f>'Verdeling Gemeentefonds 2024'!BR240/'Verdeling Gemeentefonds 2024'!$BS240</f>
        <v>2.079367115884561E-3</v>
      </c>
      <c r="AA240" s="96">
        <f t="shared" si="3"/>
        <v>0.99999997980335253</v>
      </c>
    </row>
    <row r="241" spans="1:27" x14ac:dyDescent="0.25">
      <c r="A241" s="95" t="s">
        <v>399</v>
      </c>
      <c r="B241" s="8" t="s">
        <v>100</v>
      </c>
      <c r="C241" s="79">
        <f>'Verdeling Gemeentefonds 2024'!D241/'Verdeling Gemeentefonds 2024'!$BS241</f>
        <v>0</v>
      </c>
      <c r="D241" s="82">
        <f>'Verdeling Gemeentefonds 2024'!E241/'Verdeling Gemeentefonds 2024'!$BS241</f>
        <v>0</v>
      </c>
      <c r="E241" s="82">
        <f>'Verdeling Gemeentefonds 2024'!F241/'Verdeling Gemeentefonds 2024'!$BS241</f>
        <v>0</v>
      </c>
      <c r="F241" s="82">
        <f>'Verdeling Gemeentefonds 2024'!G241/'Verdeling Gemeentefonds 2024'!$BS241</f>
        <v>0</v>
      </c>
      <c r="G241" s="82">
        <f>'Verdeling Gemeentefonds 2024'!H241/'Verdeling Gemeentefonds 2024'!$BS241</f>
        <v>0</v>
      </c>
      <c r="H241" s="82">
        <f>'Verdeling Gemeentefonds 2024'!I241/'Verdeling Gemeentefonds 2024'!$BS241</f>
        <v>0</v>
      </c>
      <c r="I241" s="86">
        <f>'Verdeling Gemeentefonds 2024'!J241/'Verdeling Gemeentefonds 2024'!$BS241</f>
        <v>0</v>
      </c>
      <c r="J241" s="80">
        <f>'Verdeling Gemeentefonds 2024'!N241/'Verdeling Gemeentefonds 2024'!$BS241</f>
        <v>8.6544119852757534E-2</v>
      </c>
      <c r="K241" s="82">
        <f>'Verdeling Gemeentefonds 2024'!S241/'Verdeling Gemeentefonds 2024'!$BS241</f>
        <v>7.1555627816653339E-2</v>
      </c>
      <c r="L241" s="86">
        <f>'Verdeling Gemeentefonds 2024'!T241/'Verdeling Gemeentefonds 2024'!$BS241</f>
        <v>0.15809974766941085</v>
      </c>
      <c r="M241" s="79">
        <f>'Verdeling Gemeentefonds 2024'!Z241/'Verdeling Gemeentefonds 2024'!$BS241</f>
        <v>0.38762792063035589</v>
      </c>
      <c r="N241" s="82">
        <f>'Verdeling Gemeentefonds 2024'!AE241/'Verdeling Gemeentefonds 2024'!$BS241</f>
        <v>0.1897851655500763</v>
      </c>
      <c r="O241" s="84">
        <f>'Verdeling Gemeentefonds 2024'!AF241/'Verdeling Gemeentefonds 2024'!$BS241</f>
        <v>0.57741308618043219</v>
      </c>
      <c r="P241" s="89">
        <f>'Verdeling Gemeentefonds 2024'!AK241/'Verdeling Gemeentefonds 2024'!$BS241</f>
        <v>9.1021299861182389E-2</v>
      </c>
      <c r="Q241" s="92">
        <f>'Verdeling Gemeentefonds 2024'!AO241/'Verdeling Gemeentefonds 2024'!$BS241</f>
        <v>1.3865865781629107E-2</v>
      </c>
      <c r="R241" s="88">
        <f>'Verdeling Gemeentefonds 2024'!AR241/'Verdeling Gemeentefonds 2024'!$BS241</f>
        <v>1.1627398638530805E-2</v>
      </c>
      <c r="S241" s="88">
        <f>'Verdeling Gemeentefonds 2024'!AU241/'Verdeling Gemeentefonds 2024'!$BS241</f>
        <v>6.0269591347956723E-2</v>
      </c>
      <c r="T241" s="88">
        <f>'Verdeling Gemeentefonds 2024'!AX241/'Verdeling Gemeentefonds 2024'!$BS241</f>
        <v>6.5390438450774011E-2</v>
      </c>
      <c r="U241" s="88">
        <f>'Verdeling Gemeentefonds 2024'!BA241/'Verdeling Gemeentefonds 2024'!$BS241</f>
        <v>2.0336851840624118E-2</v>
      </c>
      <c r="V241" s="86">
        <f>'Verdeling Gemeentefonds 2024'!BB241/'Verdeling Gemeentefonds 2024'!$BS241</f>
        <v>0.17149014605951476</v>
      </c>
      <c r="W241" s="79">
        <f>'Verdeling Gemeentefonds 2024'!BI241/'Verdeling Gemeentefonds 2024'!$BS241</f>
        <v>-1.0352258170811653E-4</v>
      </c>
      <c r="X241" s="87">
        <f>'Verdeling Gemeentefonds 2024'!BF241/'Verdeling Gemeentefonds 2024'!$BS241</f>
        <v>0</v>
      </c>
      <c r="Y241" s="79">
        <f>'Verdeling Gemeentefonds 2024'!BL241/'Verdeling Gemeentefonds 2024'!$BS241</f>
        <v>0</v>
      </c>
      <c r="Z241" s="87">
        <f>'Verdeling Gemeentefonds 2024'!BR241/'Verdeling Gemeentefonds 2024'!$BS241</f>
        <v>2.0793674169820439E-3</v>
      </c>
      <c r="AA241" s="96">
        <f t="shared" si="3"/>
        <v>1.0000001246058141</v>
      </c>
    </row>
    <row r="242" spans="1:27" x14ac:dyDescent="0.25">
      <c r="A242" s="95" t="s">
        <v>550</v>
      </c>
      <c r="B242" s="8" t="s">
        <v>253</v>
      </c>
      <c r="C242" s="79">
        <f>'Verdeling Gemeentefonds 2024'!D242/'Verdeling Gemeentefonds 2024'!$BS242</f>
        <v>0</v>
      </c>
      <c r="D242" s="82">
        <f>'Verdeling Gemeentefonds 2024'!E242/'Verdeling Gemeentefonds 2024'!$BS242</f>
        <v>0</v>
      </c>
      <c r="E242" s="82">
        <f>'Verdeling Gemeentefonds 2024'!F242/'Verdeling Gemeentefonds 2024'!$BS242</f>
        <v>0</v>
      </c>
      <c r="F242" s="82">
        <f>'Verdeling Gemeentefonds 2024'!G242/'Verdeling Gemeentefonds 2024'!$BS242</f>
        <v>0</v>
      </c>
      <c r="G242" s="82">
        <f>'Verdeling Gemeentefonds 2024'!H242/'Verdeling Gemeentefonds 2024'!$BS242</f>
        <v>0</v>
      </c>
      <c r="H242" s="82">
        <f>'Verdeling Gemeentefonds 2024'!I242/'Verdeling Gemeentefonds 2024'!$BS242</f>
        <v>0</v>
      </c>
      <c r="I242" s="86">
        <f>'Verdeling Gemeentefonds 2024'!J242/'Verdeling Gemeentefonds 2024'!$BS242</f>
        <v>0</v>
      </c>
      <c r="J242" s="80">
        <f>'Verdeling Gemeentefonds 2024'!N242/'Verdeling Gemeentefonds 2024'!$BS242</f>
        <v>3.9269741260855091E-2</v>
      </c>
      <c r="K242" s="82">
        <f>'Verdeling Gemeentefonds 2024'!S242/'Verdeling Gemeentefonds 2024'!$BS242</f>
        <v>6.5822190117057946E-3</v>
      </c>
      <c r="L242" s="86">
        <f>'Verdeling Gemeentefonds 2024'!T242/'Verdeling Gemeentefonds 2024'!$BS242</f>
        <v>4.5851960272560881E-2</v>
      </c>
      <c r="M242" s="79">
        <f>'Verdeling Gemeentefonds 2024'!Z242/'Verdeling Gemeentefonds 2024'!$BS242</f>
        <v>0.30997702163959523</v>
      </c>
      <c r="N242" s="82">
        <f>'Verdeling Gemeentefonds 2024'!AE242/'Verdeling Gemeentefonds 2024'!$BS242</f>
        <v>0.26585091215564133</v>
      </c>
      <c r="O242" s="84">
        <f>'Verdeling Gemeentefonds 2024'!AF242/'Verdeling Gemeentefonds 2024'!$BS242</f>
        <v>0.57582793379523656</v>
      </c>
      <c r="P242" s="89">
        <f>'Verdeling Gemeentefonds 2024'!AK242/'Verdeling Gemeentefonds 2024'!$BS242</f>
        <v>0.16847848553914357</v>
      </c>
      <c r="Q242" s="92">
        <f>'Verdeling Gemeentefonds 2024'!AO242/'Verdeling Gemeentefonds 2024'!$BS242</f>
        <v>1.5624848661964463E-2</v>
      </c>
      <c r="R242" s="88">
        <f>'Verdeling Gemeentefonds 2024'!AR242/'Verdeling Gemeentefonds 2024'!$BS242</f>
        <v>5.8723404771027575E-2</v>
      </c>
      <c r="S242" s="88">
        <f>'Verdeling Gemeentefonds 2024'!AU242/'Verdeling Gemeentefonds 2024'!$BS242</f>
        <v>6.2474459758756526E-2</v>
      </c>
      <c r="T242" s="88">
        <f>'Verdeling Gemeentefonds 2024'!AX242/'Verdeling Gemeentefonds 2024'!$BS242</f>
        <v>5.0988329366163307E-2</v>
      </c>
      <c r="U242" s="88">
        <f>'Verdeling Gemeentefonds 2024'!BA242/'Verdeling Gemeentefonds 2024'!$BS242</f>
        <v>2.0224733255329173E-2</v>
      </c>
      <c r="V242" s="86">
        <f>'Verdeling Gemeentefonds 2024'!BB242/'Verdeling Gemeentefonds 2024'!$BS242</f>
        <v>0.20803577581324104</v>
      </c>
      <c r="W242" s="79">
        <f>'Verdeling Gemeentefonds 2024'!BI242/'Verdeling Gemeentefonds 2024'!$BS242</f>
        <v>-2.7342679993605187E-4</v>
      </c>
      <c r="X242" s="87">
        <f>'Verdeling Gemeentefonds 2024'!BF242/'Verdeling Gemeentefonds 2024'!$BS242</f>
        <v>0</v>
      </c>
      <c r="Y242" s="79">
        <f>'Verdeling Gemeentefonds 2024'!BL242/'Verdeling Gemeentefonds 2024'!$BS242</f>
        <v>0</v>
      </c>
      <c r="Z242" s="87">
        <f>'Verdeling Gemeentefonds 2024'!BR242/'Verdeling Gemeentefonds 2024'!$BS242</f>
        <v>2.0793673574536829E-3</v>
      </c>
      <c r="AA242" s="96">
        <f t="shared" si="3"/>
        <v>1.0000000959776998</v>
      </c>
    </row>
    <row r="243" spans="1:27" x14ac:dyDescent="0.25">
      <c r="A243" s="95" t="s">
        <v>340</v>
      </c>
      <c r="B243" s="8" t="s">
        <v>41</v>
      </c>
      <c r="C243" s="79">
        <f>'Verdeling Gemeentefonds 2024'!D243/'Verdeling Gemeentefonds 2024'!$BS243</f>
        <v>0</v>
      </c>
      <c r="D243" s="82">
        <f>'Verdeling Gemeentefonds 2024'!E243/'Verdeling Gemeentefonds 2024'!$BS243</f>
        <v>0</v>
      </c>
      <c r="E243" s="82">
        <f>'Verdeling Gemeentefonds 2024'!F243/'Verdeling Gemeentefonds 2024'!$BS243</f>
        <v>0</v>
      </c>
      <c r="F243" s="82">
        <f>'Verdeling Gemeentefonds 2024'!G243/'Verdeling Gemeentefonds 2024'!$BS243</f>
        <v>0</v>
      </c>
      <c r="G243" s="82">
        <f>'Verdeling Gemeentefonds 2024'!H243/'Verdeling Gemeentefonds 2024'!$BS243</f>
        <v>0</v>
      </c>
      <c r="H243" s="82">
        <f>'Verdeling Gemeentefonds 2024'!I243/'Verdeling Gemeentefonds 2024'!$BS243</f>
        <v>0</v>
      </c>
      <c r="I243" s="86">
        <f>'Verdeling Gemeentefonds 2024'!J243/'Verdeling Gemeentefonds 2024'!$BS243</f>
        <v>0</v>
      </c>
      <c r="J243" s="80">
        <f>'Verdeling Gemeentefonds 2024'!N243/'Verdeling Gemeentefonds 2024'!$BS243</f>
        <v>7.7253685882458636E-2</v>
      </c>
      <c r="K243" s="82">
        <f>'Verdeling Gemeentefonds 2024'!S243/'Verdeling Gemeentefonds 2024'!$BS243</f>
        <v>0.10946895795716889</v>
      </c>
      <c r="L243" s="86">
        <f>'Verdeling Gemeentefonds 2024'!T243/'Verdeling Gemeentefonds 2024'!$BS243</f>
        <v>0.18672264383962753</v>
      </c>
      <c r="M243" s="79">
        <f>'Verdeling Gemeentefonds 2024'!Z243/'Verdeling Gemeentefonds 2024'!$BS243</f>
        <v>0.32449156010140379</v>
      </c>
      <c r="N243" s="82">
        <f>'Verdeling Gemeentefonds 2024'!AE243/'Verdeling Gemeentefonds 2024'!$BS243</f>
        <v>0.22560424703485193</v>
      </c>
      <c r="O243" s="84">
        <f>'Verdeling Gemeentefonds 2024'!AF243/'Verdeling Gemeentefonds 2024'!$BS243</f>
        <v>0.55009580713625572</v>
      </c>
      <c r="P243" s="89">
        <f>'Verdeling Gemeentefonds 2024'!AK243/'Verdeling Gemeentefonds 2024'!$BS243</f>
        <v>8.5167210689356121E-2</v>
      </c>
      <c r="Q243" s="92">
        <f>'Verdeling Gemeentefonds 2024'!AO243/'Verdeling Gemeentefonds 2024'!$BS243</f>
        <v>1.497574225910255E-2</v>
      </c>
      <c r="R243" s="88">
        <f>'Verdeling Gemeentefonds 2024'!AR243/'Verdeling Gemeentefonds 2024'!$BS243</f>
        <v>3.2875587407862249E-2</v>
      </c>
      <c r="S243" s="88">
        <f>'Verdeling Gemeentefonds 2024'!AU243/'Verdeling Gemeentefonds 2024'!$BS243</f>
        <v>6.6408881728173316E-2</v>
      </c>
      <c r="T243" s="88">
        <f>'Verdeling Gemeentefonds 2024'!AX243/'Verdeling Gemeentefonds 2024'!$BS243</f>
        <v>4.3230952791775627E-2</v>
      </c>
      <c r="U243" s="88">
        <f>'Verdeling Gemeentefonds 2024'!BA243/'Verdeling Gemeentefonds 2024'!$BS243</f>
        <v>1.8687794286443273E-2</v>
      </c>
      <c r="V243" s="86">
        <f>'Verdeling Gemeentefonds 2024'!BB243/'Verdeling Gemeentefonds 2024'!$BS243</f>
        <v>0.17617895847335702</v>
      </c>
      <c r="W243" s="79">
        <f>'Verdeling Gemeentefonds 2024'!BI243/'Verdeling Gemeentefonds 2024'!$BS243</f>
        <v>-2.4394902639150289E-4</v>
      </c>
      <c r="X243" s="87">
        <f>'Verdeling Gemeentefonds 2024'!BF243/'Verdeling Gemeentefonds 2024'!$BS243</f>
        <v>0</v>
      </c>
      <c r="Y243" s="79">
        <f>'Verdeling Gemeentefonds 2024'!BL243/'Verdeling Gemeentefonds 2024'!$BS243</f>
        <v>0</v>
      </c>
      <c r="Z243" s="87">
        <f>'Verdeling Gemeentefonds 2024'!BR243/'Verdeling Gemeentefonds 2024'!$BS243</f>
        <v>2.0793672376241811E-3</v>
      </c>
      <c r="AA243" s="96">
        <f t="shared" si="3"/>
        <v>1.0000000383498293</v>
      </c>
    </row>
    <row r="244" spans="1:27" x14ac:dyDescent="0.25">
      <c r="A244" s="95" t="s">
        <v>522</v>
      </c>
      <c r="B244" s="8" t="s">
        <v>223</v>
      </c>
      <c r="C244" s="79">
        <f>'Verdeling Gemeentefonds 2024'!D244/'Verdeling Gemeentefonds 2024'!$BS244</f>
        <v>0</v>
      </c>
      <c r="D244" s="82">
        <f>'Verdeling Gemeentefonds 2024'!E244/'Verdeling Gemeentefonds 2024'!$BS244</f>
        <v>0</v>
      </c>
      <c r="E244" s="82">
        <f>'Verdeling Gemeentefonds 2024'!F244/'Verdeling Gemeentefonds 2024'!$BS244</f>
        <v>0</v>
      </c>
      <c r="F244" s="82">
        <f>'Verdeling Gemeentefonds 2024'!G244/'Verdeling Gemeentefonds 2024'!$BS244</f>
        <v>0</v>
      </c>
      <c r="G244" s="82">
        <f>'Verdeling Gemeentefonds 2024'!H244/'Verdeling Gemeentefonds 2024'!$BS244</f>
        <v>0</v>
      </c>
      <c r="H244" s="82">
        <f>'Verdeling Gemeentefonds 2024'!I244/'Verdeling Gemeentefonds 2024'!$BS244</f>
        <v>0</v>
      </c>
      <c r="I244" s="86">
        <f>'Verdeling Gemeentefonds 2024'!J244/'Verdeling Gemeentefonds 2024'!$BS244</f>
        <v>0</v>
      </c>
      <c r="J244" s="80">
        <f>'Verdeling Gemeentefonds 2024'!N244/'Verdeling Gemeentefonds 2024'!$BS244</f>
        <v>2.4897557860294135E-2</v>
      </c>
      <c r="K244" s="82">
        <f>'Verdeling Gemeentefonds 2024'!S244/'Verdeling Gemeentefonds 2024'!$BS244</f>
        <v>1.1442186040609868E-3</v>
      </c>
      <c r="L244" s="86">
        <f>'Verdeling Gemeentefonds 2024'!T244/'Verdeling Gemeentefonds 2024'!$BS244</f>
        <v>2.6041776464355119E-2</v>
      </c>
      <c r="M244" s="79">
        <f>'Verdeling Gemeentefonds 2024'!Z244/'Verdeling Gemeentefonds 2024'!$BS244</f>
        <v>0.21728438793702562</v>
      </c>
      <c r="N244" s="82">
        <f>'Verdeling Gemeentefonds 2024'!AE244/'Verdeling Gemeentefonds 2024'!$BS244</f>
        <v>0.17850270333046911</v>
      </c>
      <c r="O244" s="84">
        <f>'Verdeling Gemeentefonds 2024'!AF244/'Verdeling Gemeentefonds 2024'!$BS244</f>
        <v>0.39578709126749473</v>
      </c>
      <c r="P244" s="89">
        <f>'Verdeling Gemeentefonds 2024'!AK244/'Verdeling Gemeentefonds 2024'!$BS244</f>
        <v>0.45886534619714597</v>
      </c>
      <c r="Q244" s="92">
        <f>'Verdeling Gemeentefonds 2024'!AO244/'Verdeling Gemeentefonds 2024'!$BS244</f>
        <v>9.1216530668657113E-3</v>
      </c>
      <c r="R244" s="88">
        <f>'Verdeling Gemeentefonds 2024'!AR244/'Verdeling Gemeentefonds 2024'!$BS244</f>
        <v>4.8235461382752941E-2</v>
      </c>
      <c r="S244" s="88">
        <f>'Verdeling Gemeentefonds 2024'!AU244/'Verdeling Gemeentefonds 2024'!$BS244</f>
        <v>3.5969874328641578E-2</v>
      </c>
      <c r="T244" s="88">
        <f>'Verdeling Gemeentefonds 2024'!AX244/'Verdeling Gemeentefonds 2024'!$BS244</f>
        <v>1.9744306831609462E-2</v>
      </c>
      <c r="U244" s="88">
        <f>'Verdeling Gemeentefonds 2024'!BA244/'Verdeling Gemeentefonds 2024'!$BS244</f>
        <v>4.4765647167932391E-3</v>
      </c>
      <c r="V244" s="86">
        <f>'Verdeling Gemeentefonds 2024'!BB244/'Verdeling Gemeentefonds 2024'!$BS244</f>
        <v>0.11754786032666292</v>
      </c>
      <c r="W244" s="79">
        <f>'Verdeling Gemeentefonds 2024'!BI244/'Verdeling Gemeentefonds 2024'!$BS244</f>
        <v>-3.2157707139577962E-4</v>
      </c>
      <c r="X244" s="87">
        <f>'Verdeling Gemeentefonds 2024'!BF244/'Verdeling Gemeentefonds 2024'!$BS244</f>
        <v>0</v>
      </c>
      <c r="Y244" s="79">
        <f>'Verdeling Gemeentefonds 2024'!BL244/'Verdeling Gemeentefonds 2024'!$BS244</f>
        <v>0</v>
      </c>
      <c r="Z244" s="87">
        <f>'Verdeling Gemeentefonds 2024'!BR244/'Verdeling Gemeentefonds 2024'!$BS244</f>
        <v>2.0793668752105404E-3</v>
      </c>
      <c r="AA244" s="96">
        <f t="shared" si="3"/>
        <v>0.99999986405947361</v>
      </c>
    </row>
    <row r="245" spans="1:27" x14ac:dyDescent="0.25">
      <c r="A245" s="95" t="s">
        <v>505</v>
      </c>
      <c r="B245" s="8" t="s">
        <v>206</v>
      </c>
      <c r="C245" s="79">
        <f>'Verdeling Gemeentefonds 2024'!D245/'Verdeling Gemeentefonds 2024'!$BS245</f>
        <v>0</v>
      </c>
      <c r="D245" s="82">
        <f>'Verdeling Gemeentefonds 2024'!E245/'Verdeling Gemeentefonds 2024'!$BS245</f>
        <v>0</v>
      </c>
      <c r="E245" s="82">
        <f>'Verdeling Gemeentefonds 2024'!F245/'Verdeling Gemeentefonds 2024'!$BS245</f>
        <v>0</v>
      </c>
      <c r="F245" s="82">
        <f>'Verdeling Gemeentefonds 2024'!G245/'Verdeling Gemeentefonds 2024'!$BS245</f>
        <v>0</v>
      </c>
      <c r="G245" s="82">
        <f>'Verdeling Gemeentefonds 2024'!H245/'Verdeling Gemeentefonds 2024'!$BS245</f>
        <v>0</v>
      </c>
      <c r="H245" s="82">
        <f>'Verdeling Gemeentefonds 2024'!I245/'Verdeling Gemeentefonds 2024'!$BS245</f>
        <v>0</v>
      </c>
      <c r="I245" s="86">
        <f>'Verdeling Gemeentefonds 2024'!J245/'Verdeling Gemeentefonds 2024'!$BS245</f>
        <v>0</v>
      </c>
      <c r="J245" s="80">
        <f>'Verdeling Gemeentefonds 2024'!N245/'Verdeling Gemeentefonds 2024'!$BS245</f>
        <v>5.1746518461215044E-2</v>
      </c>
      <c r="K245" s="82">
        <f>'Verdeling Gemeentefonds 2024'!S245/'Verdeling Gemeentefonds 2024'!$BS245</f>
        <v>5.4081749324232133E-3</v>
      </c>
      <c r="L245" s="86">
        <f>'Verdeling Gemeentefonds 2024'!T245/'Verdeling Gemeentefonds 2024'!$BS245</f>
        <v>5.7154693393638253E-2</v>
      </c>
      <c r="M245" s="79">
        <f>'Verdeling Gemeentefonds 2024'!Z245/'Verdeling Gemeentefonds 2024'!$BS245</f>
        <v>0.33467784352918306</v>
      </c>
      <c r="N245" s="82">
        <f>'Verdeling Gemeentefonds 2024'!AE245/'Verdeling Gemeentefonds 2024'!$BS245</f>
        <v>0.31503071786936815</v>
      </c>
      <c r="O245" s="84">
        <f>'Verdeling Gemeentefonds 2024'!AF245/'Verdeling Gemeentefonds 2024'!$BS245</f>
        <v>0.64970856139855115</v>
      </c>
      <c r="P245" s="89">
        <f>'Verdeling Gemeentefonds 2024'!AK245/'Verdeling Gemeentefonds 2024'!$BS245</f>
        <v>0.16863599201810814</v>
      </c>
      <c r="Q245" s="92">
        <f>'Verdeling Gemeentefonds 2024'!AO245/'Verdeling Gemeentefonds 2024'!$BS245</f>
        <v>1.4907571161918617E-2</v>
      </c>
      <c r="R245" s="88">
        <f>'Verdeling Gemeentefonds 2024'!AR245/'Verdeling Gemeentefonds 2024'!$BS245</f>
        <v>1.706408285782662E-2</v>
      </c>
      <c r="S245" s="88">
        <f>'Verdeling Gemeentefonds 2024'!AU245/'Verdeling Gemeentefonds 2024'!$BS245</f>
        <v>3.8397776483913702E-2</v>
      </c>
      <c r="T245" s="88">
        <f>'Verdeling Gemeentefonds 2024'!AX245/'Verdeling Gemeentefonds 2024'!$BS245</f>
        <v>3.6963002915913798E-2</v>
      </c>
      <c r="U245" s="88">
        <f>'Verdeling Gemeentefonds 2024'!BA245/'Verdeling Gemeentefonds 2024'!$BS245</f>
        <v>1.534930000117834E-2</v>
      </c>
      <c r="V245" s="86">
        <f>'Verdeling Gemeentefonds 2024'!BB245/'Verdeling Gemeentefonds 2024'!$BS245</f>
        <v>0.12268173342075109</v>
      </c>
      <c r="W245" s="79">
        <f>'Verdeling Gemeentefonds 2024'!BI245/'Verdeling Gemeentefonds 2024'!$BS245</f>
        <v>-2.6055560493401053E-4</v>
      </c>
      <c r="X245" s="87">
        <f>'Verdeling Gemeentefonds 2024'!BF245/'Verdeling Gemeentefonds 2024'!$BS245</f>
        <v>0</v>
      </c>
      <c r="Y245" s="79">
        <f>'Verdeling Gemeentefonds 2024'!BL245/'Verdeling Gemeentefonds 2024'!$BS245</f>
        <v>0</v>
      </c>
      <c r="Z245" s="87">
        <f>'Verdeling Gemeentefonds 2024'!BR245/'Verdeling Gemeentefonds 2024'!$BS245</f>
        <v>2.0793667240211313E-3</v>
      </c>
      <c r="AA245" s="96">
        <f t="shared" si="3"/>
        <v>0.99999979135013572</v>
      </c>
    </row>
    <row r="246" spans="1:27" x14ac:dyDescent="0.25">
      <c r="A246" s="95" t="s">
        <v>535</v>
      </c>
      <c r="B246" s="8" t="s">
        <v>238</v>
      </c>
      <c r="C246" s="79">
        <f>'Verdeling Gemeentefonds 2024'!D246/'Verdeling Gemeentefonds 2024'!$BS246</f>
        <v>0</v>
      </c>
      <c r="D246" s="82">
        <f>'Verdeling Gemeentefonds 2024'!E246/'Verdeling Gemeentefonds 2024'!$BS246</f>
        <v>0</v>
      </c>
      <c r="E246" s="82">
        <f>'Verdeling Gemeentefonds 2024'!F246/'Verdeling Gemeentefonds 2024'!$BS246</f>
        <v>0</v>
      </c>
      <c r="F246" s="82">
        <f>'Verdeling Gemeentefonds 2024'!G246/'Verdeling Gemeentefonds 2024'!$BS246</f>
        <v>0</v>
      </c>
      <c r="G246" s="82">
        <f>'Verdeling Gemeentefonds 2024'!H246/'Verdeling Gemeentefonds 2024'!$BS246</f>
        <v>0</v>
      </c>
      <c r="H246" s="82">
        <f>'Verdeling Gemeentefonds 2024'!I246/'Verdeling Gemeentefonds 2024'!$BS246</f>
        <v>0</v>
      </c>
      <c r="I246" s="86">
        <f>'Verdeling Gemeentefonds 2024'!J246/'Verdeling Gemeentefonds 2024'!$BS246</f>
        <v>0</v>
      </c>
      <c r="J246" s="80">
        <f>'Verdeling Gemeentefonds 2024'!N246/'Verdeling Gemeentefonds 2024'!$BS246</f>
        <v>0.20162381048249936</v>
      </c>
      <c r="K246" s="82">
        <f>'Verdeling Gemeentefonds 2024'!S246/'Verdeling Gemeentefonds 2024'!$BS246</f>
        <v>8.7369176665386891E-3</v>
      </c>
      <c r="L246" s="86">
        <f>'Verdeling Gemeentefonds 2024'!T246/'Verdeling Gemeentefonds 2024'!$BS246</f>
        <v>0.21036072814903806</v>
      </c>
      <c r="M246" s="79">
        <f>'Verdeling Gemeentefonds 2024'!Z246/'Verdeling Gemeentefonds 2024'!$BS246</f>
        <v>0.37112429241085176</v>
      </c>
      <c r="N246" s="82">
        <f>'Verdeling Gemeentefonds 2024'!AE246/'Verdeling Gemeentefonds 2024'!$BS246</f>
        <v>0.20266129958782053</v>
      </c>
      <c r="O246" s="84">
        <f>'Verdeling Gemeentefonds 2024'!AF246/'Verdeling Gemeentefonds 2024'!$BS246</f>
        <v>0.5737855919986723</v>
      </c>
      <c r="P246" s="89">
        <f>'Verdeling Gemeentefonds 2024'!AK246/'Verdeling Gemeentefonds 2024'!$BS246</f>
        <v>0.12596029882468615</v>
      </c>
      <c r="Q246" s="92">
        <f>'Verdeling Gemeentefonds 2024'!AO246/'Verdeling Gemeentefonds 2024'!$BS246</f>
        <v>1.4615369185370172E-2</v>
      </c>
      <c r="R246" s="88">
        <f>'Verdeling Gemeentefonds 2024'!AR246/'Verdeling Gemeentefonds 2024'!$BS246</f>
        <v>3.7608670526673464E-3</v>
      </c>
      <c r="S246" s="88">
        <f>'Verdeling Gemeentefonds 2024'!AU246/'Verdeling Gemeentefonds 2024'!$BS246</f>
        <v>2.5915714303471643E-2</v>
      </c>
      <c r="T246" s="88">
        <f>'Verdeling Gemeentefonds 2024'!AX246/'Verdeling Gemeentefonds 2024'!$BS246</f>
        <v>4.1763819349143166E-2</v>
      </c>
      <c r="U246" s="88">
        <f>'Verdeling Gemeentefonds 2024'!BA246/'Verdeling Gemeentefonds 2024'!$BS246</f>
        <v>1.879408122145657E-3</v>
      </c>
      <c r="V246" s="86">
        <f>'Verdeling Gemeentefonds 2024'!BB246/'Verdeling Gemeentefonds 2024'!$BS246</f>
        <v>8.7935178012797988E-2</v>
      </c>
      <c r="W246" s="79">
        <f>'Verdeling Gemeentefonds 2024'!BI246/'Verdeling Gemeentefonds 2024'!$BS246</f>
        <v>-1.2108449985936719E-4</v>
      </c>
      <c r="X246" s="87">
        <f>'Verdeling Gemeentefonds 2024'!BF246/'Verdeling Gemeentefonds 2024'!$BS246</f>
        <v>0</v>
      </c>
      <c r="Y246" s="79">
        <f>'Verdeling Gemeentefonds 2024'!BL246/'Verdeling Gemeentefonds 2024'!$BS246</f>
        <v>0</v>
      </c>
      <c r="Z246" s="87">
        <f>'Verdeling Gemeentefonds 2024'!BR246/'Verdeling Gemeentefonds 2024'!$BS246</f>
        <v>2.0793673238333702E-3</v>
      </c>
      <c r="AA246" s="96">
        <f t="shared" si="3"/>
        <v>1.0000000798091684</v>
      </c>
    </row>
    <row r="247" spans="1:27" x14ac:dyDescent="0.25">
      <c r="A247" s="95" t="s">
        <v>551</v>
      </c>
      <c r="B247" s="8" t="s">
        <v>254</v>
      </c>
      <c r="C247" s="79">
        <f>'Verdeling Gemeentefonds 2024'!D247/'Verdeling Gemeentefonds 2024'!$BS247</f>
        <v>0</v>
      </c>
      <c r="D247" s="82">
        <f>'Verdeling Gemeentefonds 2024'!E247/'Verdeling Gemeentefonds 2024'!$BS247</f>
        <v>0.4266879288655866</v>
      </c>
      <c r="E247" s="82">
        <f>'Verdeling Gemeentefonds 2024'!F247/'Verdeling Gemeentefonds 2024'!$BS247</f>
        <v>0</v>
      </c>
      <c r="F247" s="82">
        <f>'Verdeling Gemeentefonds 2024'!G247/'Verdeling Gemeentefonds 2024'!$BS247</f>
        <v>0</v>
      </c>
      <c r="G247" s="82">
        <f>'Verdeling Gemeentefonds 2024'!H247/'Verdeling Gemeentefonds 2024'!$BS247</f>
        <v>0</v>
      </c>
      <c r="H247" s="82">
        <f>'Verdeling Gemeentefonds 2024'!I247/'Verdeling Gemeentefonds 2024'!$BS247</f>
        <v>0</v>
      </c>
      <c r="I247" s="86">
        <f>'Verdeling Gemeentefonds 2024'!J247/'Verdeling Gemeentefonds 2024'!$BS247</f>
        <v>0.4266879288655866</v>
      </c>
      <c r="J247" s="80">
        <f>'Verdeling Gemeentefonds 2024'!N247/'Verdeling Gemeentefonds 2024'!$BS247</f>
        <v>3.1835961320619846E-2</v>
      </c>
      <c r="K247" s="82">
        <f>'Verdeling Gemeentefonds 2024'!S247/'Verdeling Gemeentefonds 2024'!$BS247</f>
        <v>4.6800387140783509E-2</v>
      </c>
      <c r="L247" s="86">
        <f>'Verdeling Gemeentefonds 2024'!T247/'Verdeling Gemeentefonds 2024'!$BS247</f>
        <v>7.8636348461403355E-2</v>
      </c>
      <c r="M247" s="79">
        <f>'Verdeling Gemeentefonds 2024'!Z247/'Verdeling Gemeentefonds 2024'!$BS247</f>
        <v>0.16813695919498126</v>
      </c>
      <c r="N247" s="82">
        <f>'Verdeling Gemeentefonds 2024'!AE247/'Verdeling Gemeentefonds 2024'!$BS247</f>
        <v>9.2957834584522142E-2</v>
      </c>
      <c r="O247" s="84">
        <f>'Verdeling Gemeentefonds 2024'!AF247/'Verdeling Gemeentefonds 2024'!$BS247</f>
        <v>0.2610947937795034</v>
      </c>
      <c r="P247" s="89">
        <f>'Verdeling Gemeentefonds 2024'!AK247/'Verdeling Gemeentefonds 2024'!$BS247</f>
        <v>2.1369342784362703E-2</v>
      </c>
      <c r="Q247" s="92">
        <f>'Verdeling Gemeentefonds 2024'!AO247/'Verdeling Gemeentefonds 2024'!$BS247</f>
        <v>1.0915069138692531E-2</v>
      </c>
      <c r="R247" s="88">
        <f>'Verdeling Gemeentefonds 2024'!AR247/'Verdeling Gemeentefonds 2024'!$BS247</f>
        <v>5.0750583447453181E-2</v>
      </c>
      <c r="S247" s="88">
        <f>'Verdeling Gemeentefonds 2024'!AU247/'Verdeling Gemeentefonds 2024'!$BS247</f>
        <v>4.5674132244888747E-2</v>
      </c>
      <c r="T247" s="88">
        <f>'Verdeling Gemeentefonds 2024'!AX247/'Verdeling Gemeentefonds 2024'!$BS247</f>
        <v>6.898054330485956E-2</v>
      </c>
      <c r="U247" s="88">
        <f>'Verdeling Gemeentefonds 2024'!BA247/'Verdeling Gemeentefonds 2024'!$BS247</f>
        <v>3.4126074840211025E-2</v>
      </c>
      <c r="V247" s="86">
        <f>'Verdeling Gemeentefonds 2024'!BB247/'Verdeling Gemeentefonds 2024'!$BS247</f>
        <v>0.21044640297610506</v>
      </c>
      <c r="W247" s="79">
        <f>'Verdeling Gemeentefonds 2024'!BI247/'Verdeling Gemeentefonds 2024'!$BS247</f>
        <v>-3.1417861309611042E-4</v>
      </c>
      <c r="X247" s="87">
        <f>'Verdeling Gemeentefonds 2024'!BF247/'Verdeling Gemeentefonds 2024'!$BS247</f>
        <v>0</v>
      </c>
      <c r="Y247" s="79">
        <f>'Verdeling Gemeentefonds 2024'!BL247/'Verdeling Gemeentefonds 2024'!$BS247</f>
        <v>0</v>
      </c>
      <c r="Z247" s="87">
        <f>'Verdeling Gemeentefonds 2024'!BR247/'Verdeling Gemeentefonds 2024'!$BS247</f>
        <v>2.079367169157261E-3</v>
      </c>
      <c r="AA247" s="96">
        <f t="shared" si="3"/>
        <v>1.0000000054230223</v>
      </c>
    </row>
    <row r="248" spans="1:27" x14ac:dyDescent="0.25">
      <c r="A248" s="95" t="s">
        <v>389</v>
      </c>
      <c r="B248" s="8" t="s">
        <v>90</v>
      </c>
      <c r="C248" s="79">
        <f>'Verdeling Gemeentefonds 2024'!D248/'Verdeling Gemeentefonds 2024'!$BS248</f>
        <v>0</v>
      </c>
      <c r="D248" s="82">
        <f>'Verdeling Gemeentefonds 2024'!E248/'Verdeling Gemeentefonds 2024'!$BS248</f>
        <v>0</v>
      </c>
      <c r="E248" s="82">
        <f>'Verdeling Gemeentefonds 2024'!F248/'Verdeling Gemeentefonds 2024'!$BS248</f>
        <v>0</v>
      </c>
      <c r="F248" s="82">
        <f>'Verdeling Gemeentefonds 2024'!G248/'Verdeling Gemeentefonds 2024'!$BS248</f>
        <v>0</v>
      </c>
      <c r="G248" s="82">
        <f>'Verdeling Gemeentefonds 2024'!H248/'Verdeling Gemeentefonds 2024'!$BS248</f>
        <v>0</v>
      </c>
      <c r="H248" s="82">
        <f>'Verdeling Gemeentefonds 2024'!I248/'Verdeling Gemeentefonds 2024'!$BS248</f>
        <v>0</v>
      </c>
      <c r="I248" s="86">
        <f>'Verdeling Gemeentefonds 2024'!J248/'Verdeling Gemeentefonds 2024'!$BS248</f>
        <v>0</v>
      </c>
      <c r="J248" s="80">
        <f>'Verdeling Gemeentefonds 2024'!N248/'Verdeling Gemeentefonds 2024'!$BS248</f>
        <v>5.3535724462993241E-2</v>
      </c>
      <c r="K248" s="82">
        <f>'Verdeling Gemeentefonds 2024'!S248/'Verdeling Gemeentefonds 2024'!$BS248</f>
        <v>6.6394724254773864E-3</v>
      </c>
      <c r="L248" s="86">
        <f>'Verdeling Gemeentefonds 2024'!T248/'Verdeling Gemeentefonds 2024'!$BS248</f>
        <v>6.0175196888470631E-2</v>
      </c>
      <c r="M248" s="79">
        <f>'Verdeling Gemeentefonds 2024'!Z248/'Verdeling Gemeentefonds 2024'!$BS248</f>
        <v>0.42882072447819458</v>
      </c>
      <c r="N248" s="82">
        <f>'Verdeling Gemeentefonds 2024'!AE248/'Verdeling Gemeentefonds 2024'!$BS248</f>
        <v>0.19684211224383191</v>
      </c>
      <c r="O248" s="84">
        <f>'Verdeling Gemeentefonds 2024'!AF248/'Verdeling Gemeentefonds 2024'!$BS248</f>
        <v>0.62566283672202649</v>
      </c>
      <c r="P248" s="89">
        <f>'Verdeling Gemeentefonds 2024'!AK248/'Verdeling Gemeentefonds 2024'!$BS248</f>
        <v>6.5135855198747483E-2</v>
      </c>
      <c r="Q248" s="92">
        <f>'Verdeling Gemeentefonds 2024'!AO248/'Verdeling Gemeentefonds 2024'!$BS248</f>
        <v>1.7970562136803845E-2</v>
      </c>
      <c r="R248" s="88">
        <f>'Verdeling Gemeentefonds 2024'!AR248/'Verdeling Gemeentefonds 2024'!$BS248</f>
        <v>3.2923651984452684E-2</v>
      </c>
      <c r="S248" s="88">
        <f>'Verdeling Gemeentefonds 2024'!AU248/'Verdeling Gemeentefonds 2024'!$BS248</f>
        <v>7.9872636323898752E-2</v>
      </c>
      <c r="T248" s="88">
        <f>'Verdeling Gemeentefonds 2024'!AX248/'Verdeling Gemeentefonds 2024'!$BS248</f>
        <v>5.8166012645490268E-2</v>
      </c>
      <c r="U248" s="88">
        <f>'Verdeling Gemeentefonds 2024'!BA248/'Verdeling Gemeentefonds 2024'!$BS248</f>
        <v>5.8300313913804622E-2</v>
      </c>
      <c r="V248" s="86">
        <f>'Verdeling Gemeentefonds 2024'!BB248/'Verdeling Gemeentefonds 2024'!$BS248</f>
        <v>0.24723317700445013</v>
      </c>
      <c r="W248" s="79">
        <f>'Verdeling Gemeentefonds 2024'!BI248/'Verdeling Gemeentefonds 2024'!$BS248</f>
        <v>-2.8638492603841472E-4</v>
      </c>
      <c r="X248" s="87">
        <f>'Verdeling Gemeentefonds 2024'!BF248/'Verdeling Gemeentefonds 2024'!$BS248</f>
        <v>0</v>
      </c>
      <c r="Y248" s="79">
        <f>'Verdeling Gemeentefonds 2024'!BL248/'Verdeling Gemeentefonds 2024'!$BS248</f>
        <v>0</v>
      </c>
      <c r="Z248" s="87">
        <f>'Verdeling Gemeentefonds 2024'!BR248/'Verdeling Gemeentefonds 2024'!$BS248</f>
        <v>2.079367257993289E-3</v>
      </c>
      <c r="AA248" s="96">
        <f t="shared" si="3"/>
        <v>1.0000000481456495</v>
      </c>
    </row>
    <row r="249" spans="1:27" x14ac:dyDescent="0.25">
      <c r="A249" s="95" t="s">
        <v>565</v>
      </c>
      <c r="B249" s="8" t="s">
        <v>268</v>
      </c>
      <c r="C249" s="79">
        <f>'Verdeling Gemeentefonds 2024'!D249/'Verdeling Gemeentefonds 2024'!$BS249</f>
        <v>0</v>
      </c>
      <c r="D249" s="82">
        <f>'Verdeling Gemeentefonds 2024'!E249/'Verdeling Gemeentefonds 2024'!$BS249</f>
        <v>0</v>
      </c>
      <c r="E249" s="82">
        <f>'Verdeling Gemeentefonds 2024'!F249/'Verdeling Gemeentefonds 2024'!$BS249</f>
        <v>0</v>
      </c>
      <c r="F249" s="82">
        <f>'Verdeling Gemeentefonds 2024'!G249/'Verdeling Gemeentefonds 2024'!$BS249</f>
        <v>0</v>
      </c>
      <c r="G249" s="82">
        <f>'Verdeling Gemeentefonds 2024'!H249/'Verdeling Gemeentefonds 2024'!$BS249</f>
        <v>0.21607054479142754</v>
      </c>
      <c r="H249" s="82">
        <f>'Verdeling Gemeentefonds 2024'!I249/'Verdeling Gemeentefonds 2024'!$BS249</f>
        <v>0</v>
      </c>
      <c r="I249" s="86">
        <f>'Verdeling Gemeentefonds 2024'!J249/'Verdeling Gemeentefonds 2024'!$BS249</f>
        <v>0.21607054479142754</v>
      </c>
      <c r="J249" s="80">
        <f>'Verdeling Gemeentefonds 2024'!N249/'Verdeling Gemeentefonds 2024'!$BS249</f>
        <v>5.2915498214676317E-2</v>
      </c>
      <c r="K249" s="82">
        <f>'Verdeling Gemeentefonds 2024'!S249/'Verdeling Gemeentefonds 2024'!$BS249</f>
        <v>4.401300014226265E-2</v>
      </c>
      <c r="L249" s="86">
        <f>'Verdeling Gemeentefonds 2024'!T249/'Verdeling Gemeentefonds 2024'!$BS249</f>
        <v>9.692849835693898E-2</v>
      </c>
      <c r="M249" s="79">
        <f>'Verdeling Gemeentefonds 2024'!Z249/'Verdeling Gemeentefonds 2024'!$BS249</f>
        <v>0.2387967803915132</v>
      </c>
      <c r="N249" s="82">
        <f>'Verdeling Gemeentefonds 2024'!AE249/'Verdeling Gemeentefonds 2024'!$BS249</f>
        <v>0.12768895444660547</v>
      </c>
      <c r="O249" s="84">
        <f>'Verdeling Gemeentefonds 2024'!AF249/'Verdeling Gemeentefonds 2024'!$BS249</f>
        <v>0.36648573483811869</v>
      </c>
      <c r="P249" s="89">
        <f>'Verdeling Gemeentefonds 2024'!AK249/'Verdeling Gemeentefonds 2024'!$BS249</f>
        <v>0.10074186126222147</v>
      </c>
      <c r="Q249" s="92">
        <f>'Verdeling Gemeentefonds 2024'!AO249/'Verdeling Gemeentefonds 2024'!$BS249</f>
        <v>1.4690455799594332E-2</v>
      </c>
      <c r="R249" s="88">
        <f>'Verdeling Gemeentefonds 2024'!AR249/'Verdeling Gemeentefonds 2024'!$BS249</f>
        <v>4.067963068591425E-2</v>
      </c>
      <c r="S249" s="88">
        <f>'Verdeling Gemeentefonds 2024'!AU249/'Verdeling Gemeentefonds 2024'!$BS249</f>
        <v>6.6918686879041608E-2</v>
      </c>
      <c r="T249" s="88">
        <f>'Verdeling Gemeentefonds 2024'!AX249/'Verdeling Gemeentefonds 2024'!$BS249</f>
        <v>4.1495473989556782E-2</v>
      </c>
      <c r="U249" s="88">
        <f>'Verdeling Gemeentefonds 2024'!BA249/'Verdeling Gemeentefonds 2024'!$BS249</f>
        <v>5.4209930668527938E-2</v>
      </c>
      <c r="V249" s="86">
        <f>'Verdeling Gemeentefonds 2024'!BB249/'Verdeling Gemeentefonds 2024'!$BS249</f>
        <v>0.2179941780226349</v>
      </c>
      <c r="W249" s="79">
        <f>'Verdeling Gemeentefonds 2024'!BI249/'Verdeling Gemeentefonds 2024'!$BS249</f>
        <v>-3.0020986511956156E-4</v>
      </c>
      <c r="X249" s="87">
        <f>'Verdeling Gemeentefonds 2024'!BF249/'Verdeling Gemeentefonds 2024'!$BS249</f>
        <v>0</v>
      </c>
      <c r="Y249" s="79">
        <f>'Verdeling Gemeentefonds 2024'!BL249/'Verdeling Gemeentefonds 2024'!$BS249</f>
        <v>0</v>
      </c>
      <c r="Z249" s="87">
        <f>'Verdeling Gemeentefonds 2024'!BR249/'Verdeling Gemeentefonds 2024'!$BS249</f>
        <v>2.0793671048800295E-3</v>
      </c>
      <c r="AA249" s="96">
        <f t="shared" si="3"/>
        <v>0.99999997451110212</v>
      </c>
    </row>
    <row r="250" spans="1:27" x14ac:dyDescent="0.25">
      <c r="A250" s="95" t="s">
        <v>468</v>
      </c>
      <c r="B250" s="8" t="s">
        <v>169</v>
      </c>
      <c r="C250" s="79">
        <f>'Verdeling Gemeentefonds 2024'!D250/'Verdeling Gemeentefonds 2024'!$BS250</f>
        <v>0</v>
      </c>
      <c r="D250" s="82">
        <f>'Verdeling Gemeentefonds 2024'!E250/'Verdeling Gemeentefonds 2024'!$BS250</f>
        <v>0</v>
      </c>
      <c r="E250" s="82">
        <f>'Verdeling Gemeentefonds 2024'!F250/'Verdeling Gemeentefonds 2024'!$BS250</f>
        <v>0</v>
      </c>
      <c r="F250" s="82">
        <f>'Verdeling Gemeentefonds 2024'!G250/'Verdeling Gemeentefonds 2024'!$BS250</f>
        <v>0</v>
      </c>
      <c r="G250" s="82">
        <f>'Verdeling Gemeentefonds 2024'!H250/'Verdeling Gemeentefonds 2024'!$BS250</f>
        <v>0</v>
      </c>
      <c r="H250" s="82">
        <f>'Verdeling Gemeentefonds 2024'!I250/'Verdeling Gemeentefonds 2024'!$BS250</f>
        <v>0</v>
      </c>
      <c r="I250" s="86">
        <f>'Verdeling Gemeentefonds 2024'!J250/'Verdeling Gemeentefonds 2024'!$BS250</f>
        <v>0</v>
      </c>
      <c r="J250" s="80">
        <f>'Verdeling Gemeentefonds 2024'!N250/'Verdeling Gemeentefonds 2024'!$BS250</f>
        <v>4.7312087887621125E-2</v>
      </c>
      <c r="K250" s="82">
        <f>'Verdeling Gemeentefonds 2024'!S250/'Verdeling Gemeentefonds 2024'!$BS250</f>
        <v>1.4687321337596383E-2</v>
      </c>
      <c r="L250" s="86">
        <f>'Verdeling Gemeentefonds 2024'!T250/'Verdeling Gemeentefonds 2024'!$BS250</f>
        <v>6.1999409225217503E-2</v>
      </c>
      <c r="M250" s="79">
        <f>'Verdeling Gemeentefonds 2024'!Z250/'Verdeling Gemeentefonds 2024'!$BS250</f>
        <v>0.29532296952411297</v>
      </c>
      <c r="N250" s="82">
        <f>'Verdeling Gemeentefonds 2024'!AE250/'Verdeling Gemeentefonds 2024'!$BS250</f>
        <v>0.1676329521166095</v>
      </c>
      <c r="O250" s="84">
        <f>'Verdeling Gemeentefonds 2024'!AF250/'Verdeling Gemeentefonds 2024'!$BS250</f>
        <v>0.46295592164072247</v>
      </c>
      <c r="P250" s="89">
        <f>'Verdeling Gemeentefonds 2024'!AK250/'Verdeling Gemeentefonds 2024'!$BS250</f>
        <v>0.25956097540033646</v>
      </c>
      <c r="Q250" s="92">
        <f>'Verdeling Gemeentefonds 2024'!AO250/'Verdeling Gemeentefonds 2024'!$BS250</f>
        <v>1.4241143935898743E-2</v>
      </c>
      <c r="R250" s="88">
        <f>'Verdeling Gemeentefonds 2024'!AR250/'Verdeling Gemeentefonds 2024'!$BS250</f>
        <v>1.7577492874451057E-2</v>
      </c>
      <c r="S250" s="88">
        <f>'Verdeling Gemeentefonds 2024'!AU250/'Verdeling Gemeentefonds 2024'!$BS250</f>
        <v>7.2889102396760788E-2</v>
      </c>
      <c r="T250" s="88">
        <f>'Verdeling Gemeentefonds 2024'!AX250/'Verdeling Gemeentefonds 2024'!$BS250</f>
        <v>7.0955735053187016E-2</v>
      </c>
      <c r="U250" s="88">
        <f>'Verdeling Gemeentefonds 2024'!BA250/'Verdeling Gemeentefonds 2024'!$BS250</f>
        <v>3.8063800303090686E-2</v>
      </c>
      <c r="V250" s="86">
        <f>'Verdeling Gemeentefonds 2024'!BB250/'Verdeling Gemeentefonds 2024'!$BS250</f>
        <v>0.2137272745633883</v>
      </c>
      <c r="W250" s="79">
        <f>'Verdeling Gemeentefonds 2024'!BI250/'Verdeling Gemeentefonds 2024'!$BS250</f>
        <v>-3.2229527528192123E-4</v>
      </c>
      <c r="X250" s="87">
        <f>'Verdeling Gemeentefonds 2024'!BF250/'Verdeling Gemeentefonds 2024'!$BS250</f>
        <v>0</v>
      </c>
      <c r="Y250" s="79">
        <f>'Verdeling Gemeentefonds 2024'!BL250/'Verdeling Gemeentefonds 2024'!$BS250</f>
        <v>0</v>
      </c>
      <c r="Z250" s="87">
        <f>'Verdeling Gemeentefonds 2024'!BR250/'Verdeling Gemeentefonds 2024'!$BS250</f>
        <v>2.0793685179373075E-3</v>
      </c>
      <c r="AA250" s="96">
        <f t="shared" si="3"/>
        <v>1.0000006540723199</v>
      </c>
    </row>
    <row r="251" spans="1:27" x14ac:dyDescent="0.25">
      <c r="A251" s="95" t="s">
        <v>323</v>
      </c>
      <c r="B251" s="8" t="s">
        <v>24</v>
      </c>
      <c r="C251" s="79">
        <f>'Verdeling Gemeentefonds 2024'!D251/'Verdeling Gemeentefonds 2024'!$BS251</f>
        <v>0</v>
      </c>
      <c r="D251" s="82">
        <f>'Verdeling Gemeentefonds 2024'!E251/'Verdeling Gemeentefonds 2024'!$BS251</f>
        <v>0</v>
      </c>
      <c r="E251" s="82">
        <f>'Verdeling Gemeentefonds 2024'!F251/'Verdeling Gemeentefonds 2024'!$BS251</f>
        <v>0</v>
      </c>
      <c r="F251" s="82">
        <f>'Verdeling Gemeentefonds 2024'!G251/'Verdeling Gemeentefonds 2024'!$BS251</f>
        <v>0</v>
      </c>
      <c r="G251" s="82">
        <f>'Verdeling Gemeentefonds 2024'!H251/'Verdeling Gemeentefonds 2024'!$BS251</f>
        <v>0</v>
      </c>
      <c r="H251" s="82">
        <f>'Verdeling Gemeentefonds 2024'!I251/'Verdeling Gemeentefonds 2024'!$BS251</f>
        <v>0</v>
      </c>
      <c r="I251" s="86">
        <f>'Verdeling Gemeentefonds 2024'!J251/'Verdeling Gemeentefonds 2024'!$BS251</f>
        <v>0</v>
      </c>
      <c r="J251" s="80">
        <f>'Verdeling Gemeentefonds 2024'!N251/'Verdeling Gemeentefonds 2024'!$BS251</f>
        <v>4.3474434271507954E-2</v>
      </c>
      <c r="K251" s="82">
        <f>'Verdeling Gemeentefonds 2024'!S251/'Verdeling Gemeentefonds 2024'!$BS251</f>
        <v>5.691680964766254E-2</v>
      </c>
      <c r="L251" s="86">
        <f>'Verdeling Gemeentefonds 2024'!T251/'Verdeling Gemeentefonds 2024'!$BS251</f>
        <v>0.10039124391917049</v>
      </c>
      <c r="M251" s="79">
        <f>'Verdeling Gemeentefonds 2024'!Z251/'Verdeling Gemeentefonds 2024'!$BS251</f>
        <v>0.34743445663027006</v>
      </c>
      <c r="N251" s="82">
        <f>'Verdeling Gemeentefonds 2024'!AE251/'Verdeling Gemeentefonds 2024'!$BS251</f>
        <v>0.28035293606144318</v>
      </c>
      <c r="O251" s="84">
        <f>'Verdeling Gemeentefonds 2024'!AF251/'Verdeling Gemeentefonds 2024'!$BS251</f>
        <v>0.62778739269171324</v>
      </c>
      <c r="P251" s="89">
        <f>'Verdeling Gemeentefonds 2024'!AK251/'Verdeling Gemeentefonds 2024'!$BS251</f>
        <v>7.670890656067908E-2</v>
      </c>
      <c r="Q251" s="92">
        <f>'Verdeling Gemeentefonds 2024'!AO251/'Verdeling Gemeentefonds 2024'!$BS251</f>
        <v>1.4821962292783498E-2</v>
      </c>
      <c r="R251" s="88">
        <f>'Verdeling Gemeentefonds 2024'!AR251/'Verdeling Gemeentefonds 2024'!$BS251</f>
        <v>2.8396576343979886E-2</v>
      </c>
      <c r="S251" s="88">
        <f>'Verdeling Gemeentefonds 2024'!AU251/'Verdeling Gemeentefonds 2024'!$BS251</f>
        <v>7.49561599796459E-2</v>
      </c>
      <c r="T251" s="88">
        <f>'Verdeling Gemeentefonds 2024'!AX251/'Verdeling Gemeentefonds 2024'!$BS251</f>
        <v>4.620713724824959E-2</v>
      </c>
      <c r="U251" s="88">
        <f>'Verdeling Gemeentefonds 2024'!BA251/'Verdeling Gemeentefonds 2024'!$BS251</f>
        <v>2.8887896841470313E-2</v>
      </c>
      <c r="V251" s="86">
        <f>'Verdeling Gemeentefonds 2024'!BB251/'Verdeling Gemeentefonds 2024'!$BS251</f>
        <v>0.19326973270612921</v>
      </c>
      <c r="W251" s="79">
        <f>'Verdeling Gemeentefonds 2024'!BI251/'Verdeling Gemeentefonds 2024'!$BS251</f>
        <v>-2.3655355535016055E-4</v>
      </c>
      <c r="X251" s="87">
        <f>'Verdeling Gemeentefonds 2024'!BF251/'Verdeling Gemeentefonds 2024'!$BS251</f>
        <v>0</v>
      </c>
      <c r="Y251" s="79">
        <f>'Verdeling Gemeentefonds 2024'!BL251/'Verdeling Gemeentefonds 2024'!$BS251</f>
        <v>0</v>
      </c>
      <c r="Z251" s="87">
        <f>'Verdeling Gemeentefonds 2024'!BR251/'Verdeling Gemeentefonds 2024'!$BS251</f>
        <v>2.0793673443307401E-3</v>
      </c>
      <c r="AA251" s="96">
        <f t="shared" si="3"/>
        <v>1.0000000896666728</v>
      </c>
    </row>
    <row r="252" spans="1:27" x14ac:dyDescent="0.25">
      <c r="A252" s="95" t="s">
        <v>483</v>
      </c>
      <c r="B252" s="8" t="s">
        <v>184</v>
      </c>
      <c r="C252" s="79">
        <f>'Verdeling Gemeentefonds 2024'!D252/'Verdeling Gemeentefonds 2024'!$BS252</f>
        <v>0</v>
      </c>
      <c r="D252" s="82">
        <f>'Verdeling Gemeentefonds 2024'!E252/'Verdeling Gemeentefonds 2024'!$BS252</f>
        <v>0</v>
      </c>
      <c r="E252" s="82">
        <f>'Verdeling Gemeentefonds 2024'!F252/'Verdeling Gemeentefonds 2024'!$BS252</f>
        <v>0</v>
      </c>
      <c r="F252" s="82">
        <f>'Verdeling Gemeentefonds 2024'!G252/'Verdeling Gemeentefonds 2024'!$BS252</f>
        <v>0</v>
      </c>
      <c r="G252" s="82">
        <f>'Verdeling Gemeentefonds 2024'!H252/'Verdeling Gemeentefonds 2024'!$BS252</f>
        <v>0</v>
      </c>
      <c r="H252" s="82">
        <f>'Verdeling Gemeentefonds 2024'!I252/'Verdeling Gemeentefonds 2024'!$BS252</f>
        <v>0</v>
      </c>
      <c r="I252" s="86">
        <f>'Verdeling Gemeentefonds 2024'!J252/'Verdeling Gemeentefonds 2024'!$BS252</f>
        <v>0</v>
      </c>
      <c r="J252" s="80">
        <f>'Verdeling Gemeentefonds 2024'!N252/'Verdeling Gemeentefonds 2024'!$BS252</f>
        <v>6.8958961241490618E-2</v>
      </c>
      <c r="K252" s="82">
        <f>'Verdeling Gemeentefonds 2024'!S252/'Verdeling Gemeentefonds 2024'!$BS252</f>
        <v>8.3959134072923852E-3</v>
      </c>
      <c r="L252" s="86">
        <f>'Verdeling Gemeentefonds 2024'!T252/'Verdeling Gemeentefonds 2024'!$BS252</f>
        <v>7.7354874648783004E-2</v>
      </c>
      <c r="M252" s="79">
        <f>'Verdeling Gemeentefonds 2024'!Z252/'Verdeling Gemeentefonds 2024'!$BS252</f>
        <v>0.36501621871213807</v>
      </c>
      <c r="N252" s="82">
        <f>'Verdeling Gemeentefonds 2024'!AE252/'Verdeling Gemeentefonds 2024'!$BS252</f>
        <v>0.19124148797421145</v>
      </c>
      <c r="O252" s="84">
        <f>'Verdeling Gemeentefonds 2024'!AF252/'Verdeling Gemeentefonds 2024'!$BS252</f>
        <v>0.55625770668634955</v>
      </c>
      <c r="P252" s="89">
        <f>'Verdeling Gemeentefonds 2024'!AK252/'Verdeling Gemeentefonds 2024'!$BS252</f>
        <v>0.20009511721465256</v>
      </c>
      <c r="Q252" s="92">
        <f>'Verdeling Gemeentefonds 2024'!AO252/'Verdeling Gemeentefonds 2024'!$BS252</f>
        <v>1.6591872534266746E-2</v>
      </c>
      <c r="R252" s="88">
        <f>'Verdeling Gemeentefonds 2024'!AR252/'Verdeling Gemeentefonds 2024'!$BS252</f>
        <v>4.7280242605700407E-2</v>
      </c>
      <c r="S252" s="88">
        <f>'Verdeling Gemeentefonds 2024'!AU252/'Verdeling Gemeentefonds 2024'!$BS252</f>
        <v>3.6567556583502803E-2</v>
      </c>
      <c r="T252" s="88">
        <f>'Verdeling Gemeentefonds 2024'!AX252/'Verdeling Gemeentefonds 2024'!$BS252</f>
        <v>3.8707363717709511E-2</v>
      </c>
      <c r="U252" s="88">
        <f>'Verdeling Gemeentefonds 2024'!BA252/'Verdeling Gemeentefonds 2024'!$BS252</f>
        <v>2.5356052026162763E-2</v>
      </c>
      <c r="V252" s="86">
        <f>'Verdeling Gemeentefonds 2024'!BB252/'Verdeling Gemeentefonds 2024'!$BS252</f>
        <v>0.16450308746734221</v>
      </c>
      <c r="W252" s="79">
        <f>'Verdeling Gemeentefonds 2024'!BI252/'Verdeling Gemeentefonds 2024'!$BS252</f>
        <v>-2.9022509556741186E-4</v>
      </c>
      <c r="X252" s="87">
        <f>'Verdeling Gemeentefonds 2024'!BF252/'Verdeling Gemeentefonds 2024'!$BS252</f>
        <v>0</v>
      </c>
      <c r="Y252" s="79">
        <f>'Verdeling Gemeentefonds 2024'!BL252/'Verdeling Gemeentefonds 2024'!$BS252</f>
        <v>0</v>
      </c>
      <c r="Z252" s="87">
        <f>'Verdeling Gemeentefonds 2024'!BR252/'Verdeling Gemeentefonds 2024'!$BS252</f>
        <v>2.0793670080199414E-3</v>
      </c>
      <c r="AA252" s="96">
        <f t="shared" si="3"/>
        <v>0.99999992792957981</v>
      </c>
    </row>
    <row r="253" spans="1:27" x14ac:dyDescent="0.25">
      <c r="A253" s="95" t="s">
        <v>390</v>
      </c>
      <c r="B253" s="8" t="s">
        <v>91</v>
      </c>
      <c r="C253" s="79">
        <f>'Verdeling Gemeentefonds 2024'!D253/'Verdeling Gemeentefonds 2024'!$BS253</f>
        <v>0</v>
      </c>
      <c r="D253" s="82">
        <f>'Verdeling Gemeentefonds 2024'!E253/'Verdeling Gemeentefonds 2024'!$BS253</f>
        <v>0</v>
      </c>
      <c r="E253" s="82">
        <f>'Verdeling Gemeentefonds 2024'!F253/'Verdeling Gemeentefonds 2024'!$BS253</f>
        <v>0</v>
      </c>
      <c r="F253" s="82">
        <f>'Verdeling Gemeentefonds 2024'!G253/'Verdeling Gemeentefonds 2024'!$BS253</f>
        <v>0</v>
      </c>
      <c r="G253" s="82">
        <f>'Verdeling Gemeentefonds 2024'!H253/'Verdeling Gemeentefonds 2024'!$BS253</f>
        <v>0</v>
      </c>
      <c r="H253" s="82">
        <f>'Verdeling Gemeentefonds 2024'!I253/'Verdeling Gemeentefonds 2024'!$BS253</f>
        <v>0</v>
      </c>
      <c r="I253" s="86">
        <f>'Verdeling Gemeentefonds 2024'!J253/'Verdeling Gemeentefonds 2024'!$BS253</f>
        <v>0</v>
      </c>
      <c r="J253" s="80">
        <f>'Verdeling Gemeentefonds 2024'!N253/'Verdeling Gemeentefonds 2024'!$BS253</f>
        <v>0.13629614582415564</v>
      </c>
      <c r="K253" s="82">
        <f>'Verdeling Gemeentefonds 2024'!S253/'Verdeling Gemeentefonds 2024'!$BS253</f>
        <v>1.6309089327243929E-3</v>
      </c>
      <c r="L253" s="86">
        <f>'Verdeling Gemeentefonds 2024'!T253/'Verdeling Gemeentefonds 2024'!$BS253</f>
        <v>0.13792705475688002</v>
      </c>
      <c r="M253" s="79">
        <f>'Verdeling Gemeentefonds 2024'!Z253/'Verdeling Gemeentefonds 2024'!$BS253</f>
        <v>0.39204417569931949</v>
      </c>
      <c r="N253" s="82">
        <f>'Verdeling Gemeentefonds 2024'!AE253/'Verdeling Gemeentefonds 2024'!$BS253</f>
        <v>0.18634561523769941</v>
      </c>
      <c r="O253" s="84">
        <f>'Verdeling Gemeentefonds 2024'!AF253/'Verdeling Gemeentefonds 2024'!$BS253</f>
        <v>0.57838979093701892</v>
      </c>
      <c r="P253" s="89">
        <f>'Verdeling Gemeentefonds 2024'!AK253/'Verdeling Gemeentefonds 2024'!$BS253</f>
        <v>0.107913368159877</v>
      </c>
      <c r="Q253" s="92">
        <f>'Verdeling Gemeentefonds 2024'!AO253/'Verdeling Gemeentefonds 2024'!$BS253</f>
        <v>1.4650445270201835E-2</v>
      </c>
      <c r="R253" s="88">
        <f>'Verdeling Gemeentefonds 2024'!AR253/'Verdeling Gemeentefonds 2024'!$BS253</f>
        <v>1.4336316302441129E-2</v>
      </c>
      <c r="S253" s="88">
        <f>'Verdeling Gemeentefonds 2024'!AU253/'Verdeling Gemeentefonds 2024'!$BS253</f>
        <v>6.6005676221914875E-2</v>
      </c>
      <c r="T253" s="88">
        <f>'Verdeling Gemeentefonds 2024'!AX253/'Verdeling Gemeentefonds 2024'!$BS253</f>
        <v>4.3567754140245982E-2</v>
      </c>
      <c r="U253" s="88">
        <f>'Verdeling Gemeentefonds 2024'!BA253/'Verdeling Gemeentefonds 2024'!$BS253</f>
        <v>3.5373481116981624E-2</v>
      </c>
      <c r="V253" s="86">
        <f>'Verdeling Gemeentefonds 2024'!BB253/'Verdeling Gemeentefonds 2024'!$BS253</f>
        <v>0.17393367305178545</v>
      </c>
      <c r="W253" s="79">
        <f>'Verdeling Gemeentefonds 2024'!BI253/'Verdeling Gemeentefonds 2024'!$BS253</f>
        <v>-2.4344323994368038E-4</v>
      </c>
      <c r="X253" s="87">
        <f>'Verdeling Gemeentefonds 2024'!BF253/'Verdeling Gemeentefonds 2024'!$BS253</f>
        <v>0</v>
      </c>
      <c r="Y253" s="79">
        <f>'Verdeling Gemeentefonds 2024'!BL253/'Verdeling Gemeentefonds 2024'!$BS253</f>
        <v>0</v>
      </c>
      <c r="Z253" s="87">
        <f>'Verdeling Gemeentefonds 2024'!BR253/'Verdeling Gemeentefonds 2024'!$BS253</f>
        <v>2.0793667636937428E-3</v>
      </c>
      <c r="AA253" s="96">
        <f t="shared" si="3"/>
        <v>0.99999981042931141</v>
      </c>
    </row>
    <row r="254" spans="1:27" x14ac:dyDescent="0.25">
      <c r="A254" s="95" t="s">
        <v>552</v>
      </c>
      <c r="B254" s="8" t="s">
        <v>255</v>
      </c>
      <c r="C254" s="79">
        <f>'Verdeling Gemeentefonds 2024'!D254/'Verdeling Gemeentefonds 2024'!$BS254</f>
        <v>0</v>
      </c>
      <c r="D254" s="82">
        <f>'Verdeling Gemeentefonds 2024'!E254/'Verdeling Gemeentefonds 2024'!$BS254</f>
        <v>0</v>
      </c>
      <c r="E254" s="82">
        <f>'Verdeling Gemeentefonds 2024'!F254/'Verdeling Gemeentefonds 2024'!$BS254</f>
        <v>0</v>
      </c>
      <c r="F254" s="82">
        <f>'Verdeling Gemeentefonds 2024'!G254/'Verdeling Gemeentefonds 2024'!$BS254</f>
        <v>0</v>
      </c>
      <c r="G254" s="82">
        <f>'Verdeling Gemeentefonds 2024'!H254/'Verdeling Gemeentefonds 2024'!$BS254</f>
        <v>0</v>
      </c>
      <c r="H254" s="82">
        <f>'Verdeling Gemeentefonds 2024'!I254/'Verdeling Gemeentefonds 2024'!$BS254</f>
        <v>0</v>
      </c>
      <c r="I254" s="86">
        <f>'Verdeling Gemeentefonds 2024'!J254/'Verdeling Gemeentefonds 2024'!$BS254</f>
        <v>0</v>
      </c>
      <c r="J254" s="80">
        <f>'Verdeling Gemeentefonds 2024'!N254/'Verdeling Gemeentefonds 2024'!$BS254</f>
        <v>3.6415473924757011E-2</v>
      </c>
      <c r="K254" s="82">
        <f>'Verdeling Gemeentefonds 2024'!S254/'Verdeling Gemeentefonds 2024'!$BS254</f>
        <v>2.0948362884701283E-2</v>
      </c>
      <c r="L254" s="86">
        <f>'Verdeling Gemeentefonds 2024'!T254/'Verdeling Gemeentefonds 2024'!$BS254</f>
        <v>5.7363836809458293E-2</v>
      </c>
      <c r="M254" s="79">
        <f>'Verdeling Gemeentefonds 2024'!Z254/'Verdeling Gemeentefonds 2024'!$BS254</f>
        <v>0.32179965022414669</v>
      </c>
      <c r="N254" s="82">
        <f>'Verdeling Gemeentefonds 2024'!AE254/'Verdeling Gemeentefonds 2024'!$BS254</f>
        <v>0.28638450689565031</v>
      </c>
      <c r="O254" s="84">
        <f>'Verdeling Gemeentefonds 2024'!AF254/'Verdeling Gemeentefonds 2024'!$BS254</f>
        <v>0.60818415711979701</v>
      </c>
      <c r="P254" s="89">
        <f>'Verdeling Gemeentefonds 2024'!AK254/'Verdeling Gemeentefonds 2024'!$BS254</f>
        <v>0.12892360647027606</v>
      </c>
      <c r="Q254" s="92">
        <f>'Verdeling Gemeentefonds 2024'!AO254/'Verdeling Gemeentefonds 2024'!$BS254</f>
        <v>1.5089986289136459E-2</v>
      </c>
      <c r="R254" s="88">
        <f>'Verdeling Gemeentefonds 2024'!AR254/'Verdeling Gemeentefonds 2024'!$BS254</f>
        <v>4.1336208106632036E-2</v>
      </c>
      <c r="S254" s="88">
        <f>'Verdeling Gemeentefonds 2024'!AU254/'Verdeling Gemeentefonds 2024'!$BS254</f>
        <v>5.5989428481528554E-2</v>
      </c>
      <c r="T254" s="88">
        <f>'Verdeling Gemeentefonds 2024'!AX254/'Verdeling Gemeentefonds 2024'!$BS254</f>
        <v>6.7078378687386656E-2</v>
      </c>
      <c r="U254" s="88">
        <f>'Verdeling Gemeentefonds 2024'!BA254/'Verdeling Gemeentefonds 2024'!$BS254</f>
        <v>2.4232054910928648E-2</v>
      </c>
      <c r="V254" s="86">
        <f>'Verdeling Gemeentefonds 2024'!BB254/'Verdeling Gemeentefonds 2024'!$BS254</f>
        <v>0.20372605647561237</v>
      </c>
      <c r="W254" s="79">
        <f>'Verdeling Gemeentefonds 2024'!BI254/'Verdeling Gemeentefonds 2024'!$BS254</f>
        <v>-2.7701177520145643E-4</v>
      </c>
      <c r="X254" s="87">
        <f>'Verdeling Gemeentefonds 2024'!BF254/'Verdeling Gemeentefonds 2024'!$BS254</f>
        <v>0</v>
      </c>
      <c r="Y254" s="79">
        <f>'Verdeling Gemeentefonds 2024'!BL254/'Verdeling Gemeentefonds 2024'!$BS254</f>
        <v>0</v>
      </c>
      <c r="Z254" s="87">
        <f>'Verdeling Gemeentefonds 2024'!BR254/'Verdeling Gemeentefonds 2024'!$BS254</f>
        <v>2.0793671834224313E-3</v>
      </c>
      <c r="AA254" s="96">
        <f t="shared" si="3"/>
        <v>1.0000000122833648</v>
      </c>
    </row>
    <row r="255" spans="1:27" x14ac:dyDescent="0.25">
      <c r="A255" s="95" t="s">
        <v>553</v>
      </c>
      <c r="B255" s="8" t="s">
        <v>256</v>
      </c>
      <c r="C255" s="79">
        <f>'Verdeling Gemeentefonds 2024'!D255/'Verdeling Gemeentefonds 2024'!$BS255</f>
        <v>0</v>
      </c>
      <c r="D255" s="82">
        <f>'Verdeling Gemeentefonds 2024'!E255/'Verdeling Gemeentefonds 2024'!$BS255</f>
        <v>0</v>
      </c>
      <c r="E255" s="82">
        <f>'Verdeling Gemeentefonds 2024'!F255/'Verdeling Gemeentefonds 2024'!$BS255</f>
        <v>0</v>
      </c>
      <c r="F255" s="82">
        <f>'Verdeling Gemeentefonds 2024'!G255/'Verdeling Gemeentefonds 2024'!$BS255</f>
        <v>0</v>
      </c>
      <c r="G255" s="82">
        <f>'Verdeling Gemeentefonds 2024'!H255/'Verdeling Gemeentefonds 2024'!$BS255</f>
        <v>0</v>
      </c>
      <c r="H255" s="82">
        <f>'Verdeling Gemeentefonds 2024'!I255/'Verdeling Gemeentefonds 2024'!$BS255</f>
        <v>0</v>
      </c>
      <c r="I255" s="86">
        <f>'Verdeling Gemeentefonds 2024'!J255/'Verdeling Gemeentefonds 2024'!$BS255</f>
        <v>0</v>
      </c>
      <c r="J255" s="80">
        <f>'Verdeling Gemeentefonds 2024'!N255/'Verdeling Gemeentefonds 2024'!$BS255</f>
        <v>6.9822240103339261E-2</v>
      </c>
      <c r="K255" s="82">
        <f>'Verdeling Gemeentefonds 2024'!S255/'Verdeling Gemeentefonds 2024'!$BS255</f>
        <v>1.8690714966791675E-2</v>
      </c>
      <c r="L255" s="86">
        <f>'Verdeling Gemeentefonds 2024'!T255/'Verdeling Gemeentefonds 2024'!$BS255</f>
        <v>8.8512955070130947E-2</v>
      </c>
      <c r="M255" s="79">
        <f>'Verdeling Gemeentefonds 2024'!Z255/'Verdeling Gemeentefonds 2024'!$BS255</f>
        <v>0.33864411026679403</v>
      </c>
      <c r="N255" s="82">
        <f>'Verdeling Gemeentefonds 2024'!AE255/'Verdeling Gemeentefonds 2024'!$BS255</f>
        <v>0.23592723716358963</v>
      </c>
      <c r="O255" s="84">
        <f>'Verdeling Gemeentefonds 2024'!AF255/'Verdeling Gemeentefonds 2024'!$BS255</f>
        <v>0.57457134743038363</v>
      </c>
      <c r="P255" s="89">
        <f>'Verdeling Gemeentefonds 2024'!AK255/'Verdeling Gemeentefonds 2024'!$BS255</f>
        <v>6.2426972064832734E-2</v>
      </c>
      <c r="Q255" s="92">
        <f>'Verdeling Gemeentefonds 2024'!AO255/'Verdeling Gemeentefonds 2024'!$BS255</f>
        <v>2.02618694366089E-2</v>
      </c>
      <c r="R255" s="88">
        <f>'Verdeling Gemeentefonds 2024'!AR255/'Verdeling Gemeentefonds 2024'!$BS255</f>
        <v>5.1691392589536159E-2</v>
      </c>
      <c r="S255" s="88">
        <f>'Verdeling Gemeentefonds 2024'!AU255/'Verdeling Gemeentefonds 2024'!$BS255</f>
        <v>7.4888841804084588E-2</v>
      </c>
      <c r="T255" s="88">
        <f>'Verdeling Gemeentefonds 2024'!AX255/'Verdeling Gemeentefonds 2024'!$BS255</f>
        <v>5.7982276824253456E-2</v>
      </c>
      <c r="U255" s="88">
        <f>'Verdeling Gemeentefonds 2024'!BA255/'Verdeling Gemeentefonds 2024'!$BS255</f>
        <v>6.7840572444247099E-2</v>
      </c>
      <c r="V255" s="86">
        <f>'Verdeling Gemeentefonds 2024'!BB255/'Verdeling Gemeentefonds 2024'!$BS255</f>
        <v>0.27266495309873023</v>
      </c>
      <c r="W255" s="79">
        <f>'Verdeling Gemeentefonds 2024'!BI255/'Verdeling Gemeentefonds 2024'!$BS255</f>
        <v>-2.5558596864590059E-4</v>
      </c>
      <c r="X255" s="87">
        <f>'Verdeling Gemeentefonds 2024'!BF255/'Verdeling Gemeentefonds 2024'!$BS255</f>
        <v>0</v>
      </c>
      <c r="Y255" s="79">
        <f>'Verdeling Gemeentefonds 2024'!BL255/'Verdeling Gemeentefonds 2024'!$BS255</f>
        <v>0</v>
      </c>
      <c r="Z255" s="87">
        <f>'Verdeling Gemeentefonds 2024'!BR255/'Verdeling Gemeentefonds 2024'!$BS255</f>
        <v>2.0793671763284531E-3</v>
      </c>
      <c r="AA255" s="96">
        <f t="shared" si="3"/>
        <v>1.00000000887176</v>
      </c>
    </row>
    <row r="256" spans="1:27" x14ac:dyDescent="0.25">
      <c r="A256" s="95" t="s">
        <v>391</v>
      </c>
      <c r="B256" s="8" t="s">
        <v>92</v>
      </c>
      <c r="C256" s="79">
        <f>'Verdeling Gemeentefonds 2024'!D256/'Verdeling Gemeentefonds 2024'!$BS256</f>
        <v>0</v>
      </c>
      <c r="D256" s="82">
        <f>'Verdeling Gemeentefonds 2024'!E256/'Verdeling Gemeentefonds 2024'!$BS256</f>
        <v>0</v>
      </c>
      <c r="E256" s="82">
        <f>'Verdeling Gemeentefonds 2024'!F256/'Verdeling Gemeentefonds 2024'!$BS256</f>
        <v>0</v>
      </c>
      <c r="F256" s="82">
        <f>'Verdeling Gemeentefonds 2024'!G256/'Verdeling Gemeentefonds 2024'!$BS256</f>
        <v>0</v>
      </c>
      <c r="G256" s="82">
        <f>'Verdeling Gemeentefonds 2024'!H256/'Verdeling Gemeentefonds 2024'!$BS256</f>
        <v>0</v>
      </c>
      <c r="H256" s="82">
        <f>'Verdeling Gemeentefonds 2024'!I256/'Verdeling Gemeentefonds 2024'!$BS256</f>
        <v>0</v>
      </c>
      <c r="I256" s="86">
        <f>'Verdeling Gemeentefonds 2024'!J256/'Verdeling Gemeentefonds 2024'!$BS256</f>
        <v>0</v>
      </c>
      <c r="J256" s="80">
        <f>'Verdeling Gemeentefonds 2024'!N256/'Verdeling Gemeentefonds 2024'!$BS256</f>
        <v>8.7124264066120602E-2</v>
      </c>
      <c r="K256" s="82">
        <f>'Verdeling Gemeentefonds 2024'!S256/'Verdeling Gemeentefonds 2024'!$BS256</f>
        <v>6.8111836800574407E-2</v>
      </c>
      <c r="L256" s="86">
        <f>'Verdeling Gemeentefonds 2024'!T256/'Verdeling Gemeentefonds 2024'!$BS256</f>
        <v>0.15523610086669498</v>
      </c>
      <c r="M256" s="79">
        <f>'Verdeling Gemeentefonds 2024'!Z256/'Verdeling Gemeentefonds 2024'!$BS256</f>
        <v>0.33122078812052463</v>
      </c>
      <c r="N256" s="82">
        <f>'Verdeling Gemeentefonds 2024'!AE256/'Verdeling Gemeentefonds 2024'!$BS256</f>
        <v>0.23728202011794278</v>
      </c>
      <c r="O256" s="84">
        <f>'Verdeling Gemeentefonds 2024'!AF256/'Verdeling Gemeentefonds 2024'!$BS256</f>
        <v>0.56850280823846733</v>
      </c>
      <c r="P256" s="89">
        <f>'Verdeling Gemeentefonds 2024'!AK256/'Verdeling Gemeentefonds 2024'!$BS256</f>
        <v>8.0836304886759969E-2</v>
      </c>
      <c r="Q256" s="92">
        <f>'Verdeling Gemeentefonds 2024'!AO256/'Verdeling Gemeentefonds 2024'!$BS256</f>
        <v>1.3468468762827672E-2</v>
      </c>
      <c r="R256" s="88">
        <f>'Verdeling Gemeentefonds 2024'!AR256/'Verdeling Gemeentefonds 2024'!$BS256</f>
        <v>2.950321057042983E-2</v>
      </c>
      <c r="S256" s="88">
        <f>'Verdeling Gemeentefonds 2024'!AU256/'Verdeling Gemeentefonds 2024'!$BS256</f>
        <v>4.7710645887434663E-2</v>
      </c>
      <c r="T256" s="88">
        <f>'Verdeling Gemeentefonds 2024'!AX256/'Verdeling Gemeentefonds 2024'!$BS256</f>
        <v>7.0983650866320885E-2</v>
      </c>
      <c r="U256" s="88">
        <f>'Verdeling Gemeentefonds 2024'!BA256/'Verdeling Gemeentefonds 2024'!$BS256</f>
        <v>3.1944382611161969E-2</v>
      </c>
      <c r="V256" s="86">
        <f>'Verdeling Gemeentefonds 2024'!BB256/'Verdeling Gemeentefonds 2024'!$BS256</f>
        <v>0.193610358698175</v>
      </c>
      <c r="W256" s="79">
        <f>'Verdeling Gemeentefonds 2024'!BI256/'Verdeling Gemeentefonds 2024'!$BS256</f>
        <v>-2.6494466732063969E-4</v>
      </c>
      <c r="X256" s="87">
        <f>'Verdeling Gemeentefonds 2024'!BF256/'Verdeling Gemeentefonds 2024'!$BS256</f>
        <v>0</v>
      </c>
      <c r="Y256" s="79">
        <f>'Verdeling Gemeentefonds 2024'!BL256/'Verdeling Gemeentefonds 2024'!$BS256</f>
        <v>0</v>
      </c>
      <c r="Z256" s="87">
        <f>'Verdeling Gemeentefonds 2024'!BR256/'Verdeling Gemeentefonds 2024'!$BS256</f>
        <v>2.0793671478387425E-3</v>
      </c>
      <c r="AA256" s="96">
        <f t="shared" si="3"/>
        <v>0.99999999517061533</v>
      </c>
    </row>
    <row r="257" spans="1:27" x14ac:dyDescent="0.25">
      <c r="A257" s="95" t="s">
        <v>426</v>
      </c>
      <c r="B257" s="8" t="s">
        <v>127</v>
      </c>
      <c r="C257" s="79">
        <f>'Verdeling Gemeentefonds 2024'!D257/'Verdeling Gemeentefonds 2024'!$BS257</f>
        <v>0</v>
      </c>
      <c r="D257" s="82">
        <f>'Verdeling Gemeentefonds 2024'!E257/'Verdeling Gemeentefonds 2024'!$BS257</f>
        <v>0</v>
      </c>
      <c r="E257" s="82">
        <f>'Verdeling Gemeentefonds 2024'!F257/'Verdeling Gemeentefonds 2024'!$BS257</f>
        <v>0</v>
      </c>
      <c r="F257" s="82">
        <f>'Verdeling Gemeentefonds 2024'!G257/'Verdeling Gemeentefonds 2024'!$BS257</f>
        <v>0</v>
      </c>
      <c r="G257" s="82">
        <f>'Verdeling Gemeentefonds 2024'!H257/'Verdeling Gemeentefonds 2024'!$BS257</f>
        <v>0</v>
      </c>
      <c r="H257" s="82">
        <f>'Verdeling Gemeentefonds 2024'!I257/'Verdeling Gemeentefonds 2024'!$BS257</f>
        <v>0</v>
      </c>
      <c r="I257" s="86">
        <f>'Verdeling Gemeentefonds 2024'!J257/'Verdeling Gemeentefonds 2024'!$BS257</f>
        <v>0</v>
      </c>
      <c r="J257" s="80">
        <f>'Verdeling Gemeentefonds 2024'!N257/'Verdeling Gemeentefonds 2024'!$BS257</f>
        <v>5.8731162799351123E-2</v>
      </c>
      <c r="K257" s="82">
        <f>'Verdeling Gemeentefonds 2024'!S257/'Verdeling Gemeentefonds 2024'!$BS257</f>
        <v>6.4889101952494727E-2</v>
      </c>
      <c r="L257" s="86">
        <f>'Verdeling Gemeentefonds 2024'!T257/'Verdeling Gemeentefonds 2024'!$BS257</f>
        <v>0.12362026475184583</v>
      </c>
      <c r="M257" s="79">
        <f>'Verdeling Gemeentefonds 2024'!Z257/'Verdeling Gemeentefonds 2024'!$BS257</f>
        <v>0.33920869466809878</v>
      </c>
      <c r="N257" s="82">
        <f>'Verdeling Gemeentefonds 2024'!AE257/'Verdeling Gemeentefonds 2024'!$BS257</f>
        <v>0.20704627220381017</v>
      </c>
      <c r="O257" s="84">
        <f>'Verdeling Gemeentefonds 2024'!AF257/'Verdeling Gemeentefonds 2024'!$BS257</f>
        <v>0.54625496687190889</v>
      </c>
      <c r="P257" s="89">
        <f>'Verdeling Gemeentefonds 2024'!AK257/'Verdeling Gemeentefonds 2024'!$BS257</f>
        <v>0.1271581124903817</v>
      </c>
      <c r="Q257" s="92">
        <f>'Verdeling Gemeentefonds 2024'!AO257/'Verdeling Gemeentefonds 2024'!$BS257</f>
        <v>1.1964940113643466E-2</v>
      </c>
      <c r="R257" s="88">
        <f>'Verdeling Gemeentefonds 2024'!AR257/'Verdeling Gemeentefonds 2024'!$BS257</f>
        <v>2.1429480761491846E-2</v>
      </c>
      <c r="S257" s="88">
        <f>'Verdeling Gemeentefonds 2024'!AU257/'Verdeling Gemeentefonds 2024'!$BS257</f>
        <v>3.7766457491600285E-2</v>
      </c>
      <c r="T257" s="88">
        <f>'Verdeling Gemeentefonds 2024'!AX257/'Verdeling Gemeentefonds 2024'!$BS257</f>
        <v>5.4694137644437348E-2</v>
      </c>
      <c r="U257" s="88">
        <f>'Verdeling Gemeentefonds 2024'!BA257/'Verdeling Gemeentefonds 2024'!$BS257</f>
        <v>7.5230005718982113E-2</v>
      </c>
      <c r="V257" s="86">
        <f>'Verdeling Gemeentefonds 2024'!BB257/'Verdeling Gemeentefonds 2024'!$BS257</f>
        <v>0.20108502173015505</v>
      </c>
      <c r="W257" s="79">
        <f>'Verdeling Gemeentefonds 2024'!BI257/'Verdeling Gemeentefonds 2024'!$BS257</f>
        <v>-1.9774407365197685E-4</v>
      </c>
      <c r="X257" s="87">
        <f>'Verdeling Gemeentefonds 2024'!BF257/'Verdeling Gemeentefonds 2024'!$BS257</f>
        <v>0</v>
      </c>
      <c r="Y257" s="79">
        <f>'Verdeling Gemeentefonds 2024'!BL257/'Verdeling Gemeentefonds 2024'!$BS257</f>
        <v>0</v>
      </c>
      <c r="Z257" s="87">
        <f>'Verdeling Gemeentefonds 2024'!BR257/'Verdeling Gemeentefonds 2024'!$BS257</f>
        <v>2.0793671348111648E-3</v>
      </c>
      <c r="AA257" s="96">
        <f t="shared" si="3"/>
        <v>0.99999998890545072</v>
      </c>
    </row>
    <row r="258" spans="1:27" x14ac:dyDescent="0.25">
      <c r="A258" s="95" t="s">
        <v>566</v>
      </c>
      <c r="B258" s="8" t="s">
        <v>269</v>
      </c>
      <c r="C258" s="79">
        <f>'Verdeling Gemeentefonds 2024'!D258/'Verdeling Gemeentefonds 2024'!$BS258</f>
        <v>0</v>
      </c>
      <c r="D258" s="82">
        <f>'Verdeling Gemeentefonds 2024'!E258/'Verdeling Gemeentefonds 2024'!$BS258</f>
        <v>0</v>
      </c>
      <c r="E258" s="82">
        <f>'Verdeling Gemeentefonds 2024'!F258/'Verdeling Gemeentefonds 2024'!$BS258</f>
        <v>0</v>
      </c>
      <c r="F258" s="82">
        <f>'Verdeling Gemeentefonds 2024'!G258/'Verdeling Gemeentefonds 2024'!$BS258</f>
        <v>0</v>
      </c>
      <c r="G258" s="82">
        <f>'Verdeling Gemeentefonds 2024'!H258/'Verdeling Gemeentefonds 2024'!$BS258</f>
        <v>0</v>
      </c>
      <c r="H258" s="82">
        <f>'Verdeling Gemeentefonds 2024'!I258/'Verdeling Gemeentefonds 2024'!$BS258</f>
        <v>0</v>
      </c>
      <c r="I258" s="86">
        <f>'Verdeling Gemeentefonds 2024'!J258/'Verdeling Gemeentefonds 2024'!$BS258</f>
        <v>0</v>
      </c>
      <c r="J258" s="80">
        <f>'Verdeling Gemeentefonds 2024'!N258/'Verdeling Gemeentefonds 2024'!$BS258</f>
        <v>8.8491310359351288E-2</v>
      </c>
      <c r="K258" s="82">
        <f>'Verdeling Gemeentefonds 2024'!S258/'Verdeling Gemeentefonds 2024'!$BS258</f>
        <v>8.3688550146458471E-2</v>
      </c>
      <c r="L258" s="86">
        <f>'Verdeling Gemeentefonds 2024'!T258/'Verdeling Gemeentefonds 2024'!$BS258</f>
        <v>0.17217986050580975</v>
      </c>
      <c r="M258" s="79">
        <f>'Verdeling Gemeentefonds 2024'!Z258/'Verdeling Gemeentefonds 2024'!$BS258</f>
        <v>0.32861995150688222</v>
      </c>
      <c r="N258" s="82">
        <f>'Verdeling Gemeentefonds 2024'!AE258/'Verdeling Gemeentefonds 2024'!$BS258</f>
        <v>0.16479703668929202</v>
      </c>
      <c r="O258" s="84">
        <f>'Verdeling Gemeentefonds 2024'!AF258/'Verdeling Gemeentefonds 2024'!$BS258</f>
        <v>0.4934169881961743</v>
      </c>
      <c r="P258" s="89">
        <f>'Verdeling Gemeentefonds 2024'!AK258/'Verdeling Gemeentefonds 2024'!$BS258</f>
        <v>0.14481920576352889</v>
      </c>
      <c r="Q258" s="92">
        <f>'Verdeling Gemeentefonds 2024'!AO258/'Verdeling Gemeentefonds 2024'!$BS258</f>
        <v>1.5242572044258633E-2</v>
      </c>
      <c r="R258" s="88">
        <f>'Verdeling Gemeentefonds 2024'!AR258/'Verdeling Gemeentefonds 2024'!$BS258</f>
        <v>5.6847870592470415E-2</v>
      </c>
      <c r="S258" s="88">
        <f>'Verdeling Gemeentefonds 2024'!AU258/'Verdeling Gemeentefonds 2024'!$BS258</f>
        <v>5.2703245212511372E-2</v>
      </c>
      <c r="T258" s="88">
        <f>'Verdeling Gemeentefonds 2024'!AX258/'Verdeling Gemeentefonds 2024'!$BS258</f>
        <v>3.3151289402134597E-2</v>
      </c>
      <c r="U258" s="88">
        <f>'Verdeling Gemeentefonds 2024'!BA258/'Verdeling Gemeentefonds 2024'!$BS258</f>
        <v>2.9849443273390393E-2</v>
      </c>
      <c r="V258" s="86">
        <f>'Verdeling Gemeentefonds 2024'!BB258/'Verdeling Gemeentefonds 2024'!$BS258</f>
        <v>0.18779442052476542</v>
      </c>
      <c r="W258" s="79">
        <f>'Verdeling Gemeentefonds 2024'!BI258/'Verdeling Gemeentefonds 2024'!$BS258</f>
        <v>-2.8978089834752452E-4</v>
      </c>
      <c r="X258" s="87">
        <f>'Verdeling Gemeentefonds 2024'!BF258/'Verdeling Gemeentefonds 2024'!$BS258</f>
        <v>0</v>
      </c>
      <c r="Y258" s="79">
        <f>'Verdeling Gemeentefonds 2024'!BL258/'Verdeling Gemeentefonds 2024'!$BS258</f>
        <v>0</v>
      </c>
      <c r="Z258" s="87">
        <f>'Verdeling Gemeentefonds 2024'!BR258/'Verdeling Gemeentefonds 2024'!$BS258</f>
        <v>2.0793672855070346E-3</v>
      </c>
      <c r="AA258" s="96">
        <f t="shared" si="3"/>
        <v>1.000000061377438</v>
      </c>
    </row>
    <row r="259" spans="1:27" x14ac:dyDescent="0.25">
      <c r="A259" s="95" t="s">
        <v>489</v>
      </c>
      <c r="B259" s="8" t="s">
        <v>190</v>
      </c>
      <c r="C259" s="79">
        <f>'Verdeling Gemeentefonds 2024'!D259/'Verdeling Gemeentefonds 2024'!$BS259</f>
        <v>0</v>
      </c>
      <c r="D259" s="82">
        <f>'Verdeling Gemeentefonds 2024'!E259/'Verdeling Gemeentefonds 2024'!$BS259</f>
        <v>0</v>
      </c>
      <c r="E259" s="82">
        <f>'Verdeling Gemeentefonds 2024'!F259/'Verdeling Gemeentefonds 2024'!$BS259</f>
        <v>0</v>
      </c>
      <c r="F259" s="82">
        <f>'Verdeling Gemeentefonds 2024'!G259/'Verdeling Gemeentefonds 2024'!$BS259</f>
        <v>0</v>
      </c>
      <c r="G259" s="82">
        <f>'Verdeling Gemeentefonds 2024'!H259/'Verdeling Gemeentefonds 2024'!$BS259</f>
        <v>0.21493911730859508</v>
      </c>
      <c r="H259" s="82">
        <f>'Verdeling Gemeentefonds 2024'!I259/'Verdeling Gemeentefonds 2024'!$BS259</f>
        <v>0</v>
      </c>
      <c r="I259" s="86">
        <f>'Verdeling Gemeentefonds 2024'!J259/'Verdeling Gemeentefonds 2024'!$BS259</f>
        <v>0.21493911730859508</v>
      </c>
      <c r="J259" s="80">
        <f>'Verdeling Gemeentefonds 2024'!N259/'Verdeling Gemeentefonds 2024'!$BS259</f>
        <v>6.0415243002855064E-2</v>
      </c>
      <c r="K259" s="82">
        <f>'Verdeling Gemeentefonds 2024'!S259/'Verdeling Gemeentefonds 2024'!$BS259</f>
        <v>6.9249656102122678E-2</v>
      </c>
      <c r="L259" s="86">
        <f>'Verdeling Gemeentefonds 2024'!T259/'Verdeling Gemeentefonds 2024'!$BS259</f>
        <v>0.12966489910497772</v>
      </c>
      <c r="M259" s="79">
        <f>'Verdeling Gemeentefonds 2024'!Z259/'Verdeling Gemeentefonds 2024'!$BS259</f>
        <v>0.23655990565540005</v>
      </c>
      <c r="N259" s="82">
        <f>'Verdeling Gemeentefonds 2024'!AE259/'Verdeling Gemeentefonds 2024'!$BS259</f>
        <v>0.1288301118059349</v>
      </c>
      <c r="O259" s="84">
        <f>'Verdeling Gemeentefonds 2024'!AF259/'Verdeling Gemeentefonds 2024'!$BS259</f>
        <v>0.36539001746133498</v>
      </c>
      <c r="P259" s="89">
        <f>'Verdeling Gemeentefonds 2024'!AK259/'Verdeling Gemeentefonds 2024'!$BS259</f>
        <v>0.13102447095507397</v>
      </c>
      <c r="Q259" s="92">
        <f>'Verdeling Gemeentefonds 2024'!AO259/'Verdeling Gemeentefonds 2024'!$BS259</f>
        <v>1.2485400487299032E-2</v>
      </c>
      <c r="R259" s="88">
        <f>'Verdeling Gemeentefonds 2024'!AR259/'Verdeling Gemeentefonds 2024'!$BS259</f>
        <v>3.1062828217025697E-2</v>
      </c>
      <c r="S259" s="88">
        <f>'Verdeling Gemeentefonds 2024'!AU259/'Verdeling Gemeentefonds 2024'!$BS259</f>
        <v>3.8937402160992167E-2</v>
      </c>
      <c r="T259" s="88">
        <f>'Verdeling Gemeentefonds 2024'!AX259/'Verdeling Gemeentefonds 2024'!$BS259</f>
        <v>3.8519044389667606E-2</v>
      </c>
      <c r="U259" s="88">
        <f>'Verdeling Gemeentefonds 2024'!BA259/'Verdeling Gemeentefonds 2024'!$BS259</f>
        <v>3.6220204526632424E-2</v>
      </c>
      <c r="V259" s="86">
        <f>'Verdeling Gemeentefonds 2024'!BB259/'Verdeling Gemeentefonds 2024'!$BS259</f>
        <v>0.15722487978161692</v>
      </c>
      <c r="W259" s="79">
        <f>'Verdeling Gemeentefonds 2024'!BI259/'Verdeling Gemeentefonds 2024'!$BS259</f>
        <v>-3.2280317313497709E-4</v>
      </c>
      <c r="X259" s="87">
        <f>'Verdeling Gemeentefonds 2024'!BF259/'Verdeling Gemeentefonds 2024'!$BS259</f>
        <v>0</v>
      </c>
      <c r="Y259" s="79">
        <f>'Verdeling Gemeentefonds 2024'!BL259/'Verdeling Gemeentefonds 2024'!$BS259</f>
        <v>0</v>
      </c>
      <c r="Z259" s="87">
        <f>'Verdeling Gemeentefonds 2024'!BR259/'Verdeling Gemeentefonds 2024'!$BS259</f>
        <v>2.0793670507710123E-3</v>
      </c>
      <c r="AA259" s="96">
        <f t="shared" si="3"/>
        <v>0.99999994848923468</v>
      </c>
    </row>
    <row r="260" spans="1:27" x14ac:dyDescent="0.25">
      <c r="A260" s="95" t="s">
        <v>432</v>
      </c>
      <c r="B260" s="8" t="s">
        <v>133</v>
      </c>
      <c r="C260" s="79">
        <f>'Verdeling Gemeentefonds 2024'!D260/'Verdeling Gemeentefonds 2024'!$BS260</f>
        <v>0</v>
      </c>
      <c r="D260" s="82">
        <f>'Verdeling Gemeentefonds 2024'!E260/'Verdeling Gemeentefonds 2024'!$BS260</f>
        <v>0</v>
      </c>
      <c r="E260" s="82">
        <f>'Verdeling Gemeentefonds 2024'!F260/'Verdeling Gemeentefonds 2024'!$BS260</f>
        <v>0</v>
      </c>
      <c r="F260" s="82">
        <f>'Verdeling Gemeentefonds 2024'!G260/'Verdeling Gemeentefonds 2024'!$BS260</f>
        <v>0</v>
      </c>
      <c r="G260" s="82">
        <f>'Verdeling Gemeentefonds 2024'!H260/'Verdeling Gemeentefonds 2024'!$BS260</f>
        <v>0</v>
      </c>
      <c r="H260" s="82">
        <f>'Verdeling Gemeentefonds 2024'!I260/'Verdeling Gemeentefonds 2024'!$BS260</f>
        <v>0</v>
      </c>
      <c r="I260" s="86">
        <f>'Verdeling Gemeentefonds 2024'!J260/'Verdeling Gemeentefonds 2024'!$BS260</f>
        <v>0</v>
      </c>
      <c r="J260" s="80">
        <f>'Verdeling Gemeentefonds 2024'!N260/'Verdeling Gemeentefonds 2024'!$BS260</f>
        <v>4.001105661719772E-2</v>
      </c>
      <c r="K260" s="82">
        <f>'Verdeling Gemeentefonds 2024'!S260/'Verdeling Gemeentefonds 2024'!$BS260</f>
        <v>1.4007655944048545E-2</v>
      </c>
      <c r="L260" s="86">
        <f>'Verdeling Gemeentefonds 2024'!T260/'Verdeling Gemeentefonds 2024'!$BS260</f>
        <v>5.4018712561246268E-2</v>
      </c>
      <c r="M260" s="79">
        <f>'Verdeling Gemeentefonds 2024'!Z260/'Verdeling Gemeentefonds 2024'!$BS260</f>
        <v>0.29092160938343276</v>
      </c>
      <c r="N260" s="82">
        <f>'Verdeling Gemeentefonds 2024'!AE260/'Verdeling Gemeentefonds 2024'!$BS260</f>
        <v>0.2671170330217385</v>
      </c>
      <c r="O260" s="84">
        <f>'Verdeling Gemeentefonds 2024'!AF260/'Verdeling Gemeentefonds 2024'!$BS260</f>
        <v>0.5580386424051712</v>
      </c>
      <c r="P260" s="89">
        <f>'Verdeling Gemeentefonds 2024'!AK260/'Verdeling Gemeentefonds 2024'!$BS260</f>
        <v>0.23639898348233138</v>
      </c>
      <c r="Q260" s="92">
        <f>'Verdeling Gemeentefonds 2024'!AO260/'Verdeling Gemeentefonds 2024'!$BS260</f>
        <v>1.3387899203268855E-2</v>
      </c>
      <c r="R260" s="88">
        <f>'Verdeling Gemeentefonds 2024'!AR260/'Verdeling Gemeentefonds 2024'!$BS260</f>
        <v>4.663054191781716E-2</v>
      </c>
      <c r="S260" s="88">
        <f>'Verdeling Gemeentefonds 2024'!AU260/'Verdeling Gemeentefonds 2024'!$BS260</f>
        <v>3.7697899966070765E-2</v>
      </c>
      <c r="T260" s="88">
        <f>'Verdeling Gemeentefonds 2024'!AX260/'Verdeling Gemeentefonds 2024'!$BS260</f>
        <v>3.8387821158366274E-2</v>
      </c>
      <c r="U260" s="88">
        <f>'Verdeling Gemeentefonds 2024'!BA260/'Verdeling Gemeentefonds 2024'!$BS260</f>
        <v>1.3648640584045135E-2</v>
      </c>
      <c r="V260" s="86">
        <f>'Verdeling Gemeentefonds 2024'!BB260/'Verdeling Gemeentefonds 2024'!$BS260</f>
        <v>0.14975280282956818</v>
      </c>
      <c r="W260" s="79">
        <f>'Verdeling Gemeentefonds 2024'!BI260/'Verdeling Gemeentefonds 2024'!$BS260</f>
        <v>-2.8835726407408637E-4</v>
      </c>
      <c r="X260" s="87">
        <f>'Verdeling Gemeentefonds 2024'!BF260/'Verdeling Gemeentefonds 2024'!$BS260</f>
        <v>0</v>
      </c>
      <c r="Y260" s="79">
        <f>'Verdeling Gemeentefonds 2024'!BL260/'Verdeling Gemeentefonds 2024'!$BS260</f>
        <v>0</v>
      </c>
      <c r="Z260" s="87">
        <f>'Verdeling Gemeentefonds 2024'!BR260/'Verdeling Gemeentefonds 2024'!$BS260</f>
        <v>2.0793674728781511E-3</v>
      </c>
      <c r="AA260" s="96">
        <f t="shared" si="3"/>
        <v>1.0000001514871211</v>
      </c>
    </row>
    <row r="261" spans="1:27" x14ac:dyDescent="0.25">
      <c r="A261" s="95" t="s">
        <v>427</v>
      </c>
      <c r="B261" s="8" t="s">
        <v>128</v>
      </c>
      <c r="C261" s="79">
        <f>'Verdeling Gemeentefonds 2024'!D261/'Verdeling Gemeentefonds 2024'!$BS261</f>
        <v>0</v>
      </c>
      <c r="D261" s="82">
        <f>'Verdeling Gemeentefonds 2024'!E261/'Verdeling Gemeentefonds 2024'!$BS261</f>
        <v>0</v>
      </c>
      <c r="E261" s="82">
        <f>'Verdeling Gemeentefonds 2024'!F261/'Verdeling Gemeentefonds 2024'!$BS261</f>
        <v>0</v>
      </c>
      <c r="F261" s="82">
        <f>'Verdeling Gemeentefonds 2024'!G261/'Verdeling Gemeentefonds 2024'!$BS261</f>
        <v>0</v>
      </c>
      <c r="G261" s="82">
        <f>'Verdeling Gemeentefonds 2024'!H261/'Verdeling Gemeentefonds 2024'!$BS261</f>
        <v>0.2273890048005146</v>
      </c>
      <c r="H261" s="82">
        <f>'Verdeling Gemeentefonds 2024'!I261/'Verdeling Gemeentefonds 2024'!$BS261</f>
        <v>0</v>
      </c>
      <c r="I261" s="86">
        <f>'Verdeling Gemeentefonds 2024'!J261/'Verdeling Gemeentefonds 2024'!$BS261</f>
        <v>0.2273890048005146</v>
      </c>
      <c r="J261" s="80">
        <f>'Verdeling Gemeentefonds 2024'!N261/'Verdeling Gemeentefonds 2024'!$BS261</f>
        <v>4.7150056056885291E-2</v>
      </c>
      <c r="K261" s="82">
        <f>'Verdeling Gemeentefonds 2024'!S261/'Verdeling Gemeentefonds 2024'!$BS261</f>
        <v>4.784909975527718E-2</v>
      </c>
      <c r="L261" s="86">
        <f>'Verdeling Gemeentefonds 2024'!T261/'Verdeling Gemeentefonds 2024'!$BS261</f>
        <v>9.4999155812162478E-2</v>
      </c>
      <c r="M261" s="79">
        <f>'Verdeling Gemeentefonds 2024'!Z261/'Verdeling Gemeentefonds 2024'!$BS261</f>
        <v>0.23639696808397195</v>
      </c>
      <c r="N261" s="82">
        <f>'Verdeling Gemeentefonds 2024'!AE261/'Verdeling Gemeentefonds 2024'!$BS261</f>
        <v>0.13537370904477847</v>
      </c>
      <c r="O261" s="84">
        <f>'Verdeling Gemeentefonds 2024'!AF261/'Verdeling Gemeentefonds 2024'!$BS261</f>
        <v>0.37177067712875045</v>
      </c>
      <c r="P261" s="89">
        <f>'Verdeling Gemeentefonds 2024'!AK261/'Verdeling Gemeentefonds 2024'!$BS261</f>
        <v>7.8423783149825205E-2</v>
      </c>
      <c r="Q261" s="92">
        <f>'Verdeling Gemeentefonds 2024'!AO261/'Verdeling Gemeentefonds 2024'!$BS261</f>
        <v>1.4032795689368044E-2</v>
      </c>
      <c r="R261" s="88">
        <f>'Verdeling Gemeentefonds 2024'!AR261/'Verdeling Gemeentefonds 2024'!$BS261</f>
        <v>3.6471751967918499E-2</v>
      </c>
      <c r="S261" s="88">
        <f>'Verdeling Gemeentefonds 2024'!AU261/'Verdeling Gemeentefonds 2024'!$BS261</f>
        <v>6.455257129667516E-2</v>
      </c>
      <c r="T261" s="88">
        <f>'Verdeling Gemeentefonds 2024'!AX261/'Verdeling Gemeentefonds 2024'!$BS261</f>
        <v>7.2656883551305132E-2</v>
      </c>
      <c r="U261" s="88">
        <f>'Verdeling Gemeentefonds 2024'!BA261/'Verdeling Gemeentefonds 2024'!$BS261</f>
        <v>3.7921697067820316E-2</v>
      </c>
      <c r="V261" s="86">
        <f>'Verdeling Gemeentefonds 2024'!BB261/'Verdeling Gemeentefonds 2024'!$BS261</f>
        <v>0.22563569957308716</v>
      </c>
      <c r="W261" s="79">
        <f>'Verdeling Gemeentefonds 2024'!BI261/'Verdeling Gemeentefonds 2024'!$BS261</f>
        <v>-2.9768090458645108E-4</v>
      </c>
      <c r="X261" s="87">
        <f>'Verdeling Gemeentefonds 2024'!BF261/'Verdeling Gemeentefonds 2024'!$BS261</f>
        <v>0</v>
      </c>
      <c r="Y261" s="79">
        <f>'Verdeling Gemeentefonds 2024'!BL261/'Verdeling Gemeentefonds 2024'!$BS261</f>
        <v>0</v>
      </c>
      <c r="Z261" s="87">
        <f>'Verdeling Gemeentefonds 2024'!BR261/'Verdeling Gemeentefonds 2024'!$BS261</f>
        <v>2.0793671718783405E-3</v>
      </c>
      <c r="AA261" s="96">
        <f t="shared" si="3"/>
        <v>1.0000000067316317</v>
      </c>
    </row>
    <row r="262" spans="1:27" x14ac:dyDescent="0.25">
      <c r="A262" s="95" t="s">
        <v>590</v>
      </c>
      <c r="B262" s="8" t="s">
        <v>293</v>
      </c>
      <c r="C262" s="79">
        <f>'Verdeling Gemeentefonds 2024'!D262/'Verdeling Gemeentefonds 2024'!$BS262</f>
        <v>0</v>
      </c>
      <c r="D262" s="82">
        <f>'Verdeling Gemeentefonds 2024'!E262/'Verdeling Gemeentefonds 2024'!$BS262</f>
        <v>0</v>
      </c>
      <c r="E262" s="82">
        <f>'Verdeling Gemeentefonds 2024'!F262/'Verdeling Gemeentefonds 2024'!$BS262</f>
        <v>0</v>
      </c>
      <c r="F262" s="82">
        <f>'Verdeling Gemeentefonds 2024'!G262/'Verdeling Gemeentefonds 2024'!$BS262</f>
        <v>0</v>
      </c>
      <c r="G262" s="82">
        <f>'Verdeling Gemeentefonds 2024'!H262/'Verdeling Gemeentefonds 2024'!$BS262</f>
        <v>0.20453236593654572</v>
      </c>
      <c r="H262" s="82">
        <f>'Verdeling Gemeentefonds 2024'!I262/'Verdeling Gemeentefonds 2024'!$BS262</f>
        <v>0</v>
      </c>
      <c r="I262" s="86">
        <f>'Verdeling Gemeentefonds 2024'!J262/'Verdeling Gemeentefonds 2024'!$BS262</f>
        <v>0.20453236593654572</v>
      </c>
      <c r="J262" s="80">
        <f>'Verdeling Gemeentefonds 2024'!N262/'Verdeling Gemeentefonds 2024'!$BS262</f>
        <v>4.2421363199149999E-2</v>
      </c>
      <c r="K262" s="82">
        <f>'Verdeling Gemeentefonds 2024'!S262/'Verdeling Gemeentefonds 2024'!$BS262</f>
        <v>4.4864177134253544E-2</v>
      </c>
      <c r="L262" s="86">
        <f>'Verdeling Gemeentefonds 2024'!T262/'Verdeling Gemeentefonds 2024'!$BS262</f>
        <v>8.728554033340355E-2</v>
      </c>
      <c r="M262" s="79">
        <f>'Verdeling Gemeentefonds 2024'!Z262/'Verdeling Gemeentefonds 2024'!$BS262</f>
        <v>0.24007267713151131</v>
      </c>
      <c r="N262" s="82">
        <f>'Verdeling Gemeentefonds 2024'!AE262/'Verdeling Gemeentefonds 2024'!$BS262</f>
        <v>0.13607463743143186</v>
      </c>
      <c r="O262" s="84">
        <f>'Verdeling Gemeentefonds 2024'!AF262/'Verdeling Gemeentefonds 2024'!$BS262</f>
        <v>0.3761473145629432</v>
      </c>
      <c r="P262" s="89">
        <f>'Verdeling Gemeentefonds 2024'!AK262/'Verdeling Gemeentefonds 2024'!$BS262</f>
        <v>0.10462377781814275</v>
      </c>
      <c r="Q262" s="92">
        <f>'Verdeling Gemeentefonds 2024'!AO262/'Verdeling Gemeentefonds 2024'!$BS262</f>
        <v>1.4178681878268906E-2</v>
      </c>
      <c r="R262" s="88">
        <f>'Verdeling Gemeentefonds 2024'!AR262/'Verdeling Gemeentefonds 2024'!$BS262</f>
        <v>4.5772837617917929E-2</v>
      </c>
      <c r="S262" s="88">
        <f>'Verdeling Gemeentefonds 2024'!AU262/'Verdeling Gemeentefonds 2024'!$BS262</f>
        <v>5.8157947481578355E-2</v>
      </c>
      <c r="T262" s="88">
        <f>'Verdeling Gemeentefonds 2024'!AX262/'Verdeling Gemeentefonds 2024'!$BS262</f>
        <v>5.4915825649728807E-2</v>
      </c>
      <c r="U262" s="88">
        <f>'Verdeling Gemeentefonds 2024'!BA262/'Verdeling Gemeentefonds 2024'!$BS262</f>
        <v>5.259501059306905E-2</v>
      </c>
      <c r="V262" s="86">
        <f>'Verdeling Gemeentefonds 2024'!BB262/'Verdeling Gemeentefonds 2024'!$BS262</f>
        <v>0.22562030322056303</v>
      </c>
      <c r="W262" s="79">
        <f>'Verdeling Gemeentefonds 2024'!BI262/'Verdeling Gemeentefonds 2024'!$BS262</f>
        <v>-2.8870514530031366E-4</v>
      </c>
      <c r="X262" s="87">
        <f>'Verdeling Gemeentefonds 2024'!BF262/'Verdeling Gemeentefonds 2024'!$BS262</f>
        <v>0</v>
      </c>
      <c r="Y262" s="79">
        <f>'Verdeling Gemeentefonds 2024'!BL262/'Verdeling Gemeentefonds 2024'!$BS262</f>
        <v>0</v>
      </c>
      <c r="Z262" s="87">
        <f>'Verdeling Gemeentefonds 2024'!BR262/'Verdeling Gemeentefonds 2024'!$BS262</f>
        <v>2.0793670826262721E-3</v>
      </c>
      <c r="AA262" s="96">
        <f t="shared" si="3"/>
        <v>0.9999999638089242</v>
      </c>
    </row>
    <row r="263" spans="1:27" x14ac:dyDescent="0.25">
      <c r="A263" s="95" t="s">
        <v>440</v>
      </c>
      <c r="B263" s="8" t="s">
        <v>141</v>
      </c>
      <c r="C263" s="79">
        <f>'Verdeling Gemeentefonds 2024'!D263/'Verdeling Gemeentefonds 2024'!$BS263</f>
        <v>0</v>
      </c>
      <c r="D263" s="82">
        <f>'Verdeling Gemeentefonds 2024'!E263/'Verdeling Gemeentefonds 2024'!$BS263</f>
        <v>0</v>
      </c>
      <c r="E263" s="82">
        <f>'Verdeling Gemeentefonds 2024'!F263/'Verdeling Gemeentefonds 2024'!$BS263</f>
        <v>0</v>
      </c>
      <c r="F263" s="82">
        <f>'Verdeling Gemeentefonds 2024'!G263/'Verdeling Gemeentefonds 2024'!$BS263</f>
        <v>0</v>
      </c>
      <c r="G263" s="82">
        <f>'Verdeling Gemeentefonds 2024'!H263/'Verdeling Gemeentefonds 2024'!$BS263</f>
        <v>0</v>
      </c>
      <c r="H263" s="82">
        <f>'Verdeling Gemeentefonds 2024'!I263/'Verdeling Gemeentefonds 2024'!$BS263</f>
        <v>0</v>
      </c>
      <c r="I263" s="86">
        <f>'Verdeling Gemeentefonds 2024'!J263/'Verdeling Gemeentefonds 2024'!$BS263</f>
        <v>0</v>
      </c>
      <c r="J263" s="80">
        <f>'Verdeling Gemeentefonds 2024'!N263/'Verdeling Gemeentefonds 2024'!$BS263</f>
        <v>5.2778405753078655E-2</v>
      </c>
      <c r="K263" s="82">
        <f>'Verdeling Gemeentefonds 2024'!S263/'Verdeling Gemeentefonds 2024'!$BS263</f>
        <v>0.13200471824381696</v>
      </c>
      <c r="L263" s="86">
        <f>'Verdeling Gemeentefonds 2024'!T263/'Verdeling Gemeentefonds 2024'!$BS263</f>
        <v>0.18478312399689564</v>
      </c>
      <c r="M263" s="79">
        <f>'Verdeling Gemeentefonds 2024'!Z263/'Verdeling Gemeentefonds 2024'!$BS263</f>
        <v>0.30464757633764938</v>
      </c>
      <c r="N263" s="82">
        <f>'Verdeling Gemeentefonds 2024'!AE263/'Verdeling Gemeentefonds 2024'!$BS263</f>
        <v>0.21136695946711631</v>
      </c>
      <c r="O263" s="84">
        <f>'Verdeling Gemeentefonds 2024'!AF263/'Verdeling Gemeentefonds 2024'!$BS263</f>
        <v>0.51601453580476564</v>
      </c>
      <c r="P263" s="89">
        <f>'Verdeling Gemeentefonds 2024'!AK263/'Verdeling Gemeentefonds 2024'!$BS263</f>
        <v>9.8575625815261095E-2</v>
      </c>
      <c r="Q263" s="92">
        <f>'Verdeling Gemeentefonds 2024'!AO263/'Verdeling Gemeentefonds 2024'!$BS263</f>
        <v>1.5301920321910722E-2</v>
      </c>
      <c r="R263" s="88">
        <f>'Verdeling Gemeentefonds 2024'!AR263/'Verdeling Gemeentefonds 2024'!$BS263</f>
        <v>5.1464134617547348E-2</v>
      </c>
      <c r="S263" s="88">
        <f>'Verdeling Gemeentefonds 2024'!AU263/'Verdeling Gemeentefonds 2024'!$BS263</f>
        <v>5.7648508187809776E-2</v>
      </c>
      <c r="T263" s="88">
        <f>'Verdeling Gemeentefonds 2024'!AX263/'Verdeling Gemeentefonds 2024'!$BS263</f>
        <v>4.8549016350882462E-2</v>
      </c>
      <c r="U263" s="88">
        <f>'Verdeling Gemeentefonds 2024'!BA263/'Verdeling Gemeentefonds 2024'!$BS263</f>
        <v>2.5871119105664621E-2</v>
      </c>
      <c r="V263" s="86">
        <f>'Verdeling Gemeentefonds 2024'!BB263/'Verdeling Gemeentefonds 2024'!$BS263</f>
        <v>0.19883469858381492</v>
      </c>
      <c r="W263" s="79">
        <f>'Verdeling Gemeentefonds 2024'!BI263/'Verdeling Gemeentefonds 2024'!$BS263</f>
        <v>-2.8740785586393034E-4</v>
      </c>
      <c r="X263" s="87">
        <f>'Verdeling Gemeentefonds 2024'!BF263/'Verdeling Gemeentefonds 2024'!$BS263</f>
        <v>0</v>
      </c>
      <c r="Y263" s="79">
        <f>'Verdeling Gemeentefonds 2024'!BL263/'Verdeling Gemeentefonds 2024'!$BS263</f>
        <v>0</v>
      </c>
      <c r="Z263" s="87">
        <f>'Verdeling Gemeentefonds 2024'!BR263/'Verdeling Gemeentefonds 2024'!$BS263</f>
        <v>2.0793670401574988E-3</v>
      </c>
      <c r="AA263" s="96">
        <f t="shared" si="3"/>
        <v>0.99999994338503095</v>
      </c>
    </row>
    <row r="264" spans="1:27" x14ac:dyDescent="0.25">
      <c r="A264" s="95" t="s">
        <v>428</v>
      </c>
      <c r="B264" s="8" t="s">
        <v>129</v>
      </c>
      <c r="C264" s="79">
        <f>'Verdeling Gemeentefonds 2024'!D264/'Verdeling Gemeentefonds 2024'!$BS264</f>
        <v>0</v>
      </c>
      <c r="D264" s="82">
        <f>'Verdeling Gemeentefonds 2024'!E264/'Verdeling Gemeentefonds 2024'!$BS264</f>
        <v>0</v>
      </c>
      <c r="E264" s="82">
        <f>'Verdeling Gemeentefonds 2024'!F264/'Verdeling Gemeentefonds 2024'!$BS264</f>
        <v>0</v>
      </c>
      <c r="F264" s="82">
        <f>'Verdeling Gemeentefonds 2024'!G264/'Verdeling Gemeentefonds 2024'!$BS264</f>
        <v>0</v>
      </c>
      <c r="G264" s="82">
        <f>'Verdeling Gemeentefonds 2024'!H264/'Verdeling Gemeentefonds 2024'!$BS264</f>
        <v>0</v>
      </c>
      <c r="H264" s="82">
        <f>'Verdeling Gemeentefonds 2024'!I264/'Verdeling Gemeentefonds 2024'!$BS264</f>
        <v>0</v>
      </c>
      <c r="I264" s="86">
        <f>'Verdeling Gemeentefonds 2024'!J264/'Verdeling Gemeentefonds 2024'!$BS264</f>
        <v>0</v>
      </c>
      <c r="J264" s="80">
        <f>'Verdeling Gemeentefonds 2024'!N264/'Verdeling Gemeentefonds 2024'!$BS264</f>
        <v>5.9242428445449649E-2</v>
      </c>
      <c r="K264" s="82">
        <f>'Verdeling Gemeentefonds 2024'!S264/'Verdeling Gemeentefonds 2024'!$BS264</f>
        <v>2.6143891540892699E-3</v>
      </c>
      <c r="L264" s="86">
        <f>'Verdeling Gemeentefonds 2024'!T264/'Verdeling Gemeentefonds 2024'!$BS264</f>
        <v>6.185681759953892E-2</v>
      </c>
      <c r="M264" s="79">
        <f>'Verdeling Gemeentefonds 2024'!Z264/'Verdeling Gemeentefonds 2024'!$BS264</f>
        <v>0.41062977243926368</v>
      </c>
      <c r="N264" s="82">
        <f>'Verdeling Gemeentefonds 2024'!AE264/'Verdeling Gemeentefonds 2024'!$BS264</f>
        <v>0.28747973783035163</v>
      </c>
      <c r="O264" s="84">
        <f>'Verdeling Gemeentefonds 2024'!AF264/'Verdeling Gemeentefonds 2024'!$BS264</f>
        <v>0.69810951026961532</v>
      </c>
      <c r="P264" s="89">
        <f>'Verdeling Gemeentefonds 2024'!AK264/'Verdeling Gemeentefonds 2024'!$BS264</f>
        <v>9.6135722288402808E-2</v>
      </c>
      <c r="Q264" s="92">
        <f>'Verdeling Gemeentefonds 2024'!AO264/'Verdeling Gemeentefonds 2024'!$BS264</f>
        <v>1.9609010455855488E-2</v>
      </c>
      <c r="R264" s="88">
        <f>'Verdeling Gemeentefonds 2024'!AR264/'Verdeling Gemeentefonds 2024'!$BS264</f>
        <v>2.9629700838701225E-2</v>
      </c>
      <c r="S264" s="88">
        <f>'Verdeling Gemeentefonds 2024'!AU264/'Verdeling Gemeentefonds 2024'!$BS264</f>
        <v>5.54420115775714E-2</v>
      </c>
      <c r="T264" s="88">
        <f>'Verdeling Gemeentefonds 2024'!AX264/'Verdeling Gemeentefonds 2024'!$BS264</f>
        <v>2.2911873167082465E-2</v>
      </c>
      <c r="U264" s="88">
        <f>'Verdeling Gemeentefonds 2024'!BA264/'Verdeling Gemeentefonds 2024'!$BS264</f>
        <v>1.4417119960757121E-2</v>
      </c>
      <c r="V264" s="86">
        <f>'Verdeling Gemeentefonds 2024'!BB264/'Verdeling Gemeentefonds 2024'!$BS264</f>
        <v>0.1420097159999677</v>
      </c>
      <c r="W264" s="79">
        <f>'Verdeling Gemeentefonds 2024'!BI264/'Verdeling Gemeentefonds 2024'!$BS264</f>
        <v>-1.9105494801189188E-4</v>
      </c>
      <c r="X264" s="87">
        <f>'Verdeling Gemeentefonds 2024'!BF264/'Verdeling Gemeentefonds 2024'!$BS264</f>
        <v>0</v>
      </c>
      <c r="Y264" s="79">
        <f>'Verdeling Gemeentefonds 2024'!BL264/'Verdeling Gemeentefonds 2024'!$BS264</f>
        <v>0</v>
      </c>
      <c r="Z264" s="87">
        <f>'Verdeling Gemeentefonds 2024'!BR264/'Verdeling Gemeentefonds 2024'!$BS264</f>
        <v>2.079367321174939E-3</v>
      </c>
      <c r="AA264" s="96">
        <f t="shared" ref="AA264:AA306" si="4">I264+L264+O264+P264+V264+SUM(W264:Z264)</f>
        <v>1.0000000785306877</v>
      </c>
    </row>
    <row r="265" spans="1:27" x14ac:dyDescent="0.25">
      <c r="A265" s="95" t="s">
        <v>364</v>
      </c>
      <c r="B265" s="8" t="s">
        <v>65</v>
      </c>
      <c r="C265" s="79">
        <f>'Verdeling Gemeentefonds 2024'!D265/'Verdeling Gemeentefonds 2024'!$BS265</f>
        <v>0</v>
      </c>
      <c r="D265" s="82">
        <f>'Verdeling Gemeentefonds 2024'!E265/'Verdeling Gemeentefonds 2024'!$BS265</f>
        <v>0.39994469363001756</v>
      </c>
      <c r="E265" s="82">
        <f>'Verdeling Gemeentefonds 2024'!F265/'Verdeling Gemeentefonds 2024'!$BS265</f>
        <v>0</v>
      </c>
      <c r="F265" s="82">
        <f>'Verdeling Gemeentefonds 2024'!G265/'Verdeling Gemeentefonds 2024'!$BS265</f>
        <v>0</v>
      </c>
      <c r="G265" s="82">
        <f>'Verdeling Gemeentefonds 2024'!H265/'Verdeling Gemeentefonds 2024'!$BS265</f>
        <v>0</v>
      </c>
      <c r="H265" s="82">
        <f>'Verdeling Gemeentefonds 2024'!I265/'Verdeling Gemeentefonds 2024'!$BS265</f>
        <v>0</v>
      </c>
      <c r="I265" s="86">
        <f>'Verdeling Gemeentefonds 2024'!J265/'Verdeling Gemeentefonds 2024'!$BS265</f>
        <v>0.39994469363001756</v>
      </c>
      <c r="J265" s="80">
        <f>'Verdeling Gemeentefonds 2024'!N265/'Verdeling Gemeentefonds 2024'!$BS265</f>
        <v>4.1350580395961581E-2</v>
      </c>
      <c r="K265" s="82">
        <f>'Verdeling Gemeentefonds 2024'!S265/'Verdeling Gemeentefonds 2024'!$BS265</f>
        <v>5.9492541821302085E-2</v>
      </c>
      <c r="L265" s="86">
        <f>'Verdeling Gemeentefonds 2024'!T265/'Verdeling Gemeentefonds 2024'!$BS265</f>
        <v>0.10084312221726367</v>
      </c>
      <c r="M265" s="79">
        <f>'Verdeling Gemeentefonds 2024'!Z265/'Verdeling Gemeentefonds 2024'!$BS265</f>
        <v>0.17863816142518707</v>
      </c>
      <c r="N265" s="82">
        <f>'Verdeling Gemeentefonds 2024'!AE265/'Verdeling Gemeentefonds 2024'!$BS265</f>
        <v>7.3618559611312639E-2</v>
      </c>
      <c r="O265" s="84">
        <f>'Verdeling Gemeentefonds 2024'!AF265/'Verdeling Gemeentefonds 2024'!$BS265</f>
        <v>0.25225672103649976</v>
      </c>
      <c r="P265" s="89">
        <f>'Verdeling Gemeentefonds 2024'!AK265/'Verdeling Gemeentefonds 2024'!$BS265</f>
        <v>2.5509774369908984E-2</v>
      </c>
      <c r="Q265" s="92">
        <f>'Verdeling Gemeentefonds 2024'!AO265/'Verdeling Gemeentefonds 2024'!$BS265</f>
        <v>9.9003283742864993E-3</v>
      </c>
      <c r="R265" s="88">
        <f>'Verdeling Gemeentefonds 2024'!AR265/'Verdeling Gemeentefonds 2024'!$BS265</f>
        <v>5.4342695185236843E-2</v>
      </c>
      <c r="S265" s="88">
        <f>'Verdeling Gemeentefonds 2024'!AU265/'Verdeling Gemeentefonds 2024'!$BS265</f>
        <v>5.6934906534092007E-2</v>
      </c>
      <c r="T265" s="88">
        <f>'Verdeling Gemeentefonds 2024'!AX265/'Verdeling Gemeentefonds 2024'!$BS265</f>
        <v>7.1029001942223197E-2</v>
      </c>
      <c r="U265" s="88">
        <f>'Verdeling Gemeentefonds 2024'!BA265/'Verdeling Gemeentefonds 2024'!$BS265</f>
        <v>2.7526236250859312E-2</v>
      </c>
      <c r="V265" s="86">
        <f>'Verdeling Gemeentefonds 2024'!BB265/'Verdeling Gemeentefonds 2024'!$BS265</f>
        <v>0.21973316828669787</v>
      </c>
      <c r="W265" s="79">
        <f>'Verdeling Gemeentefonds 2024'!BI265/'Verdeling Gemeentefonds 2024'!$BS265</f>
        <v>-3.6683768724264637E-4</v>
      </c>
      <c r="X265" s="87">
        <f>'Verdeling Gemeentefonds 2024'!BF265/'Verdeling Gemeentefonds 2024'!$BS265</f>
        <v>0</v>
      </c>
      <c r="Y265" s="79">
        <f>'Verdeling Gemeentefonds 2024'!BL265/'Verdeling Gemeentefonds 2024'!$BS265</f>
        <v>0</v>
      </c>
      <c r="Z265" s="87">
        <f>'Verdeling Gemeentefonds 2024'!BR265/'Verdeling Gemeentefonds 2024'!$BS265</f>
        <v>2.0793671766570804E-3</v>
      </c>
      <c r="AA265" s="96">
        <f t="shared" si="4"/>
        <v>1.0000000090298022</v>
      </c>
    </row>
    <row r="266" spans="1:27" x14ac:dyDescent="0.25">
      <c r="A266" s="95" t="s">
        <v>497</v>
      </c>
      <c r="B266" s="8" t="s">
        <v>198</v>
      </c>
      <c r="C266" s="79">
        <f>'Verdeling Gemeentefonds 2024'!D266/'Verdeling Gemeentefonds 2024'!$BS266</f>
        <v>0</v>
      </c>
      <c r="D266" s="82">
        <f>'Verdeling Gemeentefonds 2024'!E266/'Verdeling Gemeentefonds 2024'!$BS266</f>
        <v>0</v>
      </c>
      <c r="E266" s="82">
        <f>'Verdeling Gemeentefonds 2024'!F266/'Verdeling Gemeentefonds 2024'!$BS266</f>
        <v>0</v>
      </c>
      <c r="F266" s="82">
        <f>'Verdeling Gemeentefonds 2024'!G266/'Verdeling Gemeentefonds 2024'!$BS266</f>
        <v>0</v>
      </c>
      <c r="G266" s="82">
        <f>'Verdeling Gemeentefonds 2024'!H266/'Verdeling Gemeentefonds 2024'!$BS266</f>
        <v>0</v>
      </c>
      <c r="H266" s="82">
        <f>'Verdeling Gemeentefonds 2024'!I266/'Verdeling Gemeentefonds 2024'!$BS266</f>
        <v>0</v>
      </c>
      <c r="I266" s="86">
        <f>'Verdeling Gemeentefonds 2024'!J266/'Verdeling Gemeentefonds 2024'!$BS266</f>
        <v>0</v>
      </c>
      <c r="J266" s="80">
        <f>'Verdeling Gemeentefonds 2024'!N266/'Verdeling Gemeentefonds 2024'!$BS266</f>
        <v>7.9022538946952367E-2</v>
      </c>
      <c r="K266" s="82">
        <f>'Verdeling Gemeentefonds 2024'!S266/'Verdeling Gemeentefonds 2024'!$BS266</f>
        <v>5.8565864879973915E-2</v>
      </c>
      <c r="L266" s="86">
        <f>'Verdeling Gemeentefonds 2024'!T266/'Verdeling Gemeentefonds 2024'!$BS266</f>
        <v>0.1375884038269263</v>
      </c>
      <c r="M266" s="79">
        <f>'Verdeling Gemeentefonds 2024'!Z266/'Verdeling Gemeentefonds 2024'!$BS266</f>
        <v>0.26406997340685401</v>
      </c>
      <c r="N266" s="82">
        <f>'Verdeling Gemeentefonds 2024'!AE266/'Verdeling Gemeentefonds 2024'!$BS266</f>
        <v>0.11392443252486158</v>
      </c>
      <c r="O266" s="84">
        <f>'Verdeling Gemeentefonds 2024'!AF266/'Verdeling Gemeentefonds 2024'!$BS266</f>
        <v>0.37799440593171557</v>
      </c>
      <c r="P266" s="89">
        <f>'Verdeling Gemeentefonds 2024'!AK266/'Verdeling Gemeentefonds 2024'!$BS266</f>
        <v>0.34350892156022034</v>
      </c>
      <c r="Q266" s="92">
        <f>'Verdeling Gemeentefonds 2024'!AO266/'Verdeling Gemeentefonds 2024'!$BS266</f>
        <v>1.3780324147689978E-2</v>
      </c>
      <c r="R266" s="88">
        <f>'Verdeling Gemeentefonds 2024'!AR266/'Verdeling Gemeentefonds 2024'!$BS266</f>
        <v>2.1397744946910203E-2</v>
      </c>
      <c r="S266" s="88">
        <f>'Verdeling Gemeentefonds 2024'!AU266/'Verdeling Gemeentefonds 2024'!$BS266</f>
        <v>3.2872498742191718E-2</v>
      </c>
      <c r="T266" s="88">
        <f>'Verdeling Gemeentefonds 2024'!AX266/'Verdeling Gemeentefonds 2024'!$BS266</f>
        <v>2.3581322245371104E-2</v>
      </c>
      <c r="U266" s="88">
        <f>'Verdeling Gemeentefonds 2024'!BA266/'Verdeling Gemeentefonds 2024'!$BS266</f>
        <v>4.7501766546349411E-2</v>
      </c>
      <c r="V266" s="86">
        <f>'Verdeling Gemeentefonds 2024'!BB266/'Verdeling Gemeentefonds 2024'!$BS266</f>
        <v>0.1391336566285124</v>
      </c>
      <c r="W266" s="79">
        <f>'Verdeling Gemeentefonds 2024'!BI266/'Verdeling Gemeentefonds 2024'!$BS266</f>
        <v>-3.048094000620536E-4</v>
      </c>
      <c r="X266" s="87">
        <f>'Verdeling Gemeentefonds 2024'!BF266/'Verdeling Gemeentefonds 2024'!$BS266</f>
        <v>0</v>
      </c>
      <c r="Y266" s="79">
        <f>'Verdeling Gemeentefonds 2024'!BL266/'Verdeling Gemeentefonds 2024'!$BS266</f>
        <v>0</v>
      </c>
      <c r="Z266" s="87">
        <f>'Verdeling Gemeentefonds 2024'!BR266/'Verdeling Gemeentefonds 2024'!$BS266</f>
        <v>2.0793670447467215E-3</v>
      </c>
      <c r="AA266" s="96">
        <f t="shared" si="4"/>
        <v>0.99999994559205929</v>
      </c>
    </row>
    <row r="267" spans="1:27" x14ac:dyDescent="0.25">
      <c r="A267" s="95" t="s">
        <v>392</v>
      </c>
      <c r="B267" s="8" t="s">
        <v>93</v>
      </c>
      <c r="C267" s="79">
        <f>'Verdeling Gemeentefonds 2024'!D267/'Verdeling Gemeentefonds 2024'!$BS267</f>
        <v>0</v>
      </c>
      <c r="D267" s="82">
        <f>'Verdeling Gemeentefonds 2024'!E267/'Verdeling Gemeentefonds 2024'!$BS267</f>
        <v>0</v>
      </c>
      <c r="E267" s="82">
        <f>'Verdeling Gemeentefonds 2024'!F267/'Verdeling Gemeentefonds 2024'!$BS267</f>
        <v>0</v>
      </c>
      <c r="F267" s="82">
        <f>'Verdeling Gemeentefonds 2024'!G267/'Verdeling Gemeentefonds 2024'!$BS267</f>
        <v>0</v>
      </c>
      <c r="G267" s="82">
        <f>'Verdeling Gemeentefonds 2024'!H267/'Verdeling Gemeentefonds 2024'!$BS267</f>
        <v>0.22483162882975175</v>
      </c>
      <c r="H267" s="82">
        <f>'Verdeling Gemeentefonds 2024'!I267/'Verdeling Gemeentefonds 2024'!$BS267</f>
        <v>0</v>
      </c>
      <c r="I267" s="86">
        <f>'Verdeling Gemeentefonds 2024'!J267/'Verdeling Gemeentefonds 2024'!$BS267</f>
        <v>0.22483162882975175</v>
      </c>
      <c r="J267" s="80">
        <f>'Verdeling Gemeentefonds 2024'!N267/'Verdeling Gemeentefonds 2024'!$BS267</f>
        <v>6.3871062191944536E-2</v>
      </c>
      <c r="K267" s="82">
        <f>'Verdeling Gemeentefonds 2024'!S267/'Verdeling Gemeentefonds 2024'!$BS267</f>
        <v>4.7425597778928325E-2</v>
      </c>
      <c r="L267" s="86">
        <f>'Verdeling Gemeentefonds 2024'!T267/'Verdeling Gemeentefonds 2024'!$BS267</f>
        <v>0.11129665997087286</v>
      </c>
      <c r="M267" s="79">
        <f>'Verdeling Gemeentefonds 2024'!Z267/'Verdeling Gemeentefonds 2024'!$BS267</f>
        <v>0.27119161724060042</v>
      </c>
      <c r="N267" s="82">
        <f>'Verdeling Gemeentefonds 2024'!AE267/'Verdeling Gemeentefonds 2024'!$BS267</f>
        <v>0.12160101768987032</v>
      </c>
      <c r="O267" s="84">
        <f>'Verdeling Gemeentefonds 2024'!AF267/'Verdeling Gemeentefonds 2024'!$BS267</f>
        <v>0.39279263493047079</v>
      </c>
      <c r="P267" s="89">
        <f>'Verdeling Gemeentefonds 2024'!AK267/'Verdeling Gemeentefonds 2024'!$BS267</f>
        <v>9.5299093843020447E-3</v>
      </c>
      <c r="Q267" s="92">
        <f>'Verdeling Gemeentefonds 2024'!AO267/'Verdeling Gemeentefonds 2024'!$BS267</f>
        <v>1.3145546769262544E-2</v>
      </c>
      <c r="R267" s="88">
        <f>'Verdeling Gemeentefonds 2024'!AR267/'Verdeling Gemeentefonds 2024'!$BS267</f>
        <v>4.9554178694569254E-2</v>
      </c>
      <c r="S267" s="88">
        <f>'Verdeling Gemeentefonds 2024'!AU267/'Verdeling Gemeentefonds 2024'!$BS267</f>
        <v>6.5168662193765756E-2</v>
      </c>
      <c r="T267" s="88">
        <f>'Verdeling Gemeentefonds 2024'!AX267/'Verdeling Gemeentefonds 2024'!$BS267</f>
        <v>8.5167396566855319E-2</v>
      </c>
      <c r="U267" s="88">
        <f>'Verdeling Gemeentefonds 2024'!BA267/'Verdeling Gemeentefonds 2024'!$BS267</f>
        <v>4.6725846932988833E-2</v>
      </c>
      <c r="V267" s="86">
        <f>'Verdeling Gemeentefonds 2024'!BB267/'Verdeling Gemeentefonds 2024'!$BS267</f>
        <v>0.25976163115744172</v>
      </c>
      <c r="W267" s="79">
        <f>'Verdeling Gemeentefonds 2024'!BI267/'Verdeling Gemeentefonds 2024'!$BS267</f>
        <v>-2.9183296844143372E-4</v>
      </c>
      <c r="X267" s="87">
        <f>'Verdeling Gemeentefonds 2024'!BF267/'Verdeling Gemeentefonds 2024'!$BS267</f>
        <v>0</v>
      </c>
      <c r="Y267" s="79">
        <f>'Verdeling Gemeentefonds 2024'!BL267/'Verdeling Gemeentefonds 2024'!$BS267</f>
        <v>0</v>
      </c>
      <c r="Z267" s="87">
        <f>'Verdeling Gemeentefonds 2024'!BR267/'Verdeling Gemeentefonds 2024'!$BS267</f>
        <v>2.079367154676656E-3</v>
      </c>
      <c r="AA267" s="96">
        <f t="shared" si="4"/>
        <v>0.99999999845907439</v>
      </c>
    </row>
    <row r="268" spans="1:27" x14ac:dyDescent="0.25">
      <c r="A268" s="95" t="s">
        <v>456</v>
      </c>
      <c r="B268" s="8" t="s">
        <v>157</v>
      </c>
      <c r="C268" s="79">
        <f>'Verdeling Gemeentefonds 2024'!D268/'Verdeling Gemeentefonds 2024'!$BS268</f>
        <v>0</v>
      </c>
      <c r="D268" s="82">
        <f>'Verdeling Gemeentefonds 2024'!E268/'Verdeling Gemeentefonds 2024'!$BS268</f>
        <v>0</v>
      </c>
      <c r="E268" s="82">
        <f>'Verdeling Gemeentefonds 2024'!F268/'Verdeling Gemeentefonds 2024'!$BS268</f>
        <v>0</v>
      </c>
      <c r="F268" s="82">
        <f>'Verdeling Gemeentefonds 2024'!G268/'Verdeling Gemeentefonds 2024'!$BS268</f>
        <v>0</v>
      </c>
      <c r="G268" s="82">
        <f>'Verdeling Gemeentefonds 2024'!H268/'Verdeling Gemeentefonds 2024'!$BS268</f>
        <v>0</v>
      </c>
      <c r="H268" s="82">
        <f>'Verdeling Gemeentefonds 2024'!I268/'Verdeling Gemeentefonds 2024'!$BS268</f>
        <v>0</v>
      </c>
      <c r="I268" s="86">
        <f>'Verdeling Gemeentefonds 2024'!J268/'Verdeling Gemeentefonds 2024'!$BS268</f>
        <v>0</v>
      </c>
      <c r="J268" s="80">
        <f>'Verdeling Gemeentefonds 2024'!N268/'Verdeling Gemeentefonds 2024'!$BS268</f>
        <v>2.6891391977455437E-2</v>
      </c>
      <c r="K268" s="82">
        <f>'Verdeling Gemeentefonds 2024'!S268/'Verdeling Gemeentefonds 2024'!$BS268</f>
        <v>3.7913641762782448E-3</v>
      </c>
      <c r="L268" s="86">
        <f>'Verdeling Gemeentefonds 2024'!T268/'Verdeling Gemeentefonds 2024'!$BS268</f>
        <v>3.0682756153733681E-2</v>
      </c>
      <c r="M268" s="79">
        <f>'Verdeling Gemeentefonds 2024'!Z268/'Verdeling Gemeentefonds 2024'!$BS268</f>
        <v>0.28779522420049147</v>
      </c>
      <c r="N268" s="82">
        <f>'Verdeling Gemeentefonds 2024'!AE268/'Verdeling Gemeentefonds 2024'!$BS268</f>
        <v>0.16655495114359964</v>
      </c>
      <c r="O268" s="84">
        <f>'Verdeling Gemeentefonds 2024'!AF268/'Verdeling Gemeentefonds 2024'!$BS268</f>
        <v>0.45435017534409106</v>
      </c>
      <c r="P268" s="89">
        <f>'Verdeling Gemeentefonds 2024'!AK268/'Verdeling Gemeentefonds 2024'!$BS268</f>
        <v>0.44661619073686942</v>
      </c>
      <c r="Q268" s="92">
        <f>'Verdeling Gemeentefonds 2024'!AO268/'Verdeling Gemeentefonds 2024'!$BS268</f>
        <v>1.3236331712848442E-2</v>
      </c>
      <c r="R268" s="88">
        <f>'Verdeling Gemeentefonds 2024'!AR268/'Verdeling Gemeentefonds 2024'!$BS268</f>
        <v>2.1344609514942017E-2</v>
      </c>
      <c r="S268" s="88">
        <f>'Verdeling Gemeentefonds 2024'!AU268/'Verdeling Gemeentefonds 2024'!$BS268</f>
        <v>2.554433718954463E-2</v>
      </c>
      <c r="T268" s="88">
        <f>'Verdeling Gemeentefonds 2024'!AX268/'Verdeling Gemeentefonds 2024'!$BS268</f>
        <v>6.4621948720456788E-3</v>
      </c>
      <c r="U268" s="88">
        <f>'Verdeling Gemeentefonds 2024'!BA268/'Verdeling Gemeentefonds 2024'!$BS268</f>
        <v>0</v>
      </c>
      <c r="V268" s="86">
        <f>'Verdeling Gemeentefonds 2024'!BB268/'Verdeling Gemeentefonds 2024'!$BS268</f>
        <v>6.6587473289380764E-2</v>
      </c>
      <c r="W268" s="79">
        <f>'Verdeling Gemeentefonds 2024'!BI268/'Verdeling Gemeentefonds 2024'!$BS268</f>
        <v>-3.1624269958953311E-4</v>
      </c>
      <c r="X268" s="87">
        <f>'Verdeling Gemeentefonds 2024'!BF268/'Verdeling Gemeentefonds 2024'!$BS268</f>
        <v>0</v>
      </c>
      <c r="Y268" s="79">
        <f>'Verdeling Gemeentefonds 2024'!BL268/'Verdeling Gemeentefonds 2024'!$BS268</f>
        <v>0</v>
      </c>
      <c r="Z268" s="87">
        <f>'Verdeling Gemeentefonds 2024'!BR268/'Verdeling Gemeentefonds 2024'!$BS268</f>
        <v>2.0793665744080806E-3</v>
      </c>
      <c r="AA268" s="96">
        <f t="shared" si="4"/>
        <v>0.99999971939889343</v>
      </c>
    </row>
    <row r="269" spans="1:27" x14ac:dyDescent="0.25">
      <c r="A269" s="95" t="s">
        <v>593</v>
      </c>
      <c r="B269" s="8" t="s">
        <v>296</v>
      </c>
      <c r="C269" s="79">
        <f>'Verdeling Gemeentefonds 2024'!D269/'Verdeling Gemeentefonds 2024'!$BS269</f>
        <v>0</v>
      </c>
      <c r="D269" s="82">
        <f>'Verdeling Gemeentefonds 2024'!E269/'Verdeling Gemeentefonds 2024'!$BS269</f>
        <v>0</v>
      </c>
      <c r="E269" s="82">
        <f>'Verdeling Gemeentefonds 2024'!F269/'Verdeling Gemeentefonds 2024'!$BS269</f>
        <v>0</v>
      </c>
      <c r="F269" s="82">
        <f>'Verdeling Gemeentefonds 2024'!G269/'Verdeling Gemeentefonds 2024'!$BS269</f>
        <v>0</v>
      </c>
      <c r="G269" s="82">
        <f>'Verdeling Gemeentefonds 2024'!H269/'Verdeling Gemeentefonds 2024'!$BS269</f>
        <v>0</v>
      </c>
      <c r="H269" s="82">
        <f>'Verdeling Gemeentefonds 2024'!I269/'Verdeling Gemeentefonds 2024'!$BS269</f>
        <v>0</v>
      </c>
      <c r="I269" s="86">
        <f>'Verdeling Gemeentefonds 2024'!J269/'Verdeling Gemeentefonds 2024'!$BS269</f>
        <v>0</v>
      </c>
      <c r="J269" s="80">
        <f>'Verdeling Gemeentefonds 2024'!N269/'Verdeling Gemeentefonds 2024'!$BS269</f>
        <v>2.394887118835852E-2</v>
      </c>
      <c r="K269" s="82">
        <f>'Verdeling Gemeentefonds 2024'!S269/'Verdeling Gemeentefonds 2024'!$BS269</f>
        <v>5.5899862458063852E-2</v>
      </c>
      <c r="L269" s="86">
        <f>'Verdeling Gemeentefonds 2024'!T269/'Verdeling Gemeentefonds 2024'!$BS269</f>
        <v>7.9848733646422365E-2</v>
      </c>
      <c r="M269" s="79">
        <f>'Verdeling Gemeentefonds 2024'!Z269/'Verdeling Gemeentefonds 2024'!$BS269</f>
        <v>0.25329611104842464</v>
      </c>
      <c r="N269" s="82">
        <f>'Verdeling Gemeentefonds 2024'!AE269/'Verdeling Gemeentefonds 2024'!$BS269</f>
        <v>0.1355942441343875</v>
      </c>
      <c r="O269" s="84">
        <f>'Verdeling Gemeentefonds 2024'!AF269/'Verdeling Gemeentefonds 2024'!$BS269</f>
        <v>0.38889035518281212</v>
      </c>
      <c r="P269" s="89">
        <f>'Verdeling Gemeentefonds 2024'!AK269/'Verdeling Gemeentefonds 2024'!$BS269</f>
        <v>0.45450045415565998</v>
      </c>
      <c r="Q269" s="92">
        <f>'Verdeling Gemeentefonds 2024'!AO269/'Verdeling Gemeentefonds 2024'!$BS269</f>
        <v>7.4249155592326132E-3</v>
      </c>
      <c r="R269" s="88">
        <f>'Verdeling Gemeentefonds 2024'!AR269/'Verdeling Gemeentefonds 2024'!$BS269</f>
        <v>1.5603750768380024E-2</v>
      </c>
      <c r="S269" s="88">
        <f>'Verdeling Gemeentefonds 2024'!AU269/'Verdeling Gemeentefonds 2024'!$BS269</f>
        <v>2.0814875875578575E-2</v>
      </c>
      <c r="T269" s="88">
        <f>'Verdeling Gemeentefonds 2024'!AX269/'Verdeling Gemeentefonds 2024'!$BS269</f>
        <v>1.9966088411992097E-2</v>
      </c>
      <c r="U269" s="88">
        <f>'Verdeling Gemeentefonds 2024'!BA269/'Verdeling Gemeentefonds 2024'!$BS269</f>
        <v>1.1209080195887159E-2</v>
      </c>
      <c r="V269" s="86">
        <f>'Verdeling Gemeentefonds 2024'!BB269/'Verdeling Gemeentefonds 2024'!$BS269</f>
        <v>7.5018710811070463E-2</v>
      </c>
      <c r="W269" s="79">
        <f>'Verdeling Gemeentefonds 2024'!BI269/'Verdeling Gemeentefonds 2024'!$BS269</f>
        <v>-3.373825187487633E-4</v>
      </c>
      <c r="X269" s="87">
        <f>'Verdeling Gemeentefonds 2024'!BF269/'Verdeling Gemeentefonds 2024'!$BS269</f>
        <v>0</v>
      </c>
      <c r="Y269" s="79">
        <f>'Verdeling Gemeentefonds 2024'!BL269/'Verdeling Gemeentefonds 2024'!$BS269</f>
        <v>0</v>
      </c>
      <c r="Z269" s="87">
        <f>'Verdeling Gemeentefonds 2024'!BR269/'Verdeling Gemeentefonds 2024'!$BS269</f>
        <v>2.0793676547080022E-3</v>
      </c>
      <c r="AA269" s="96">
        <f t="shared" si="4"/>
        <v>1.0000002389319242</v>
      </c>
    </row>
    <row r="270" spans="1:27" x14ac:dyDescent="0.25">
      <c r="A270" s="95" t="s">
        <v>365</v>
      </c>
      <c r="B270" s="8" t="s">
        <v>66</v>
      </c>
      <c r="C270" s="79">
        <f>'Verdeling Gemeentefonds 2024'!D270/'Verdeling Gemeentefonds 2024'!$BS270</f>
        <v>0</v>
      </c>
      <c r="D270" s="82">
        <f>'Verdeling Gemeentefonds 2024'!E270/'Verdeling Gemeentefonds 2024'!$BS270</f>
        <v>0</v>
      </c>
      <c r="E270" s="82">
        <f>'Verdeling Gemeentefonds 2024'!F270/'Verdeling Gemeentefonds 2024'!$BS270</f>
        <v>0</v>
      </c>
      <c r="F270" s="82">
        <f>'Verdeling Gemeentefonds 2024'!G270/'Verdeling Gemeentefonds 2024'!$BS270</f>
        <v>0</v>
      </c>
      <c r="G270" s="82">
        <f>'Verdeling Gemeentefonds 2024'!H270/'Verdeling Gemeentefonds 2024'!$BS270</f>
        <v>0</v>
      </c>
      <c r="H270" s="82">
        <f>'Verdeling Gemeentefonds 2024'!I270/'Verdeling Gemeentefonds 2024'!$BS270</f>
        <v>0</v>
      </c>
      <c r="I270" s="86">
        <f>'Verdeling Gemeentefonds 2024'!J270/'Verdeling Gemeentefonds 2024'!$BS270</f>
        <v>0</v>
      </c>
      <c r="J270" s="80">
        <f>'Verdeling Gemeentefonds 2024'!N270/'Verdeling Gemeentefonds 2024'!$BS270</f>
        <v>2.8674364170103377E-2</v>
      </c>
      <c r="K270" s="82">
        <f>'Verdeling Gemeentefonds 2024'!S270/'Verdeling Gemeentefonds 2024'!$BS270</f>
        <v>0.10876865734650643</v>
      </c>
      <c r="L270" s="86">
        <f>'Verdeling Gemeentefonds 2024'!T270/'Verdeling Gemeentefonds 2024'!$BS270</f>
        <v>0.13744302151660981</v>
      </c>
      <c r="M270" s="79">
        <f>'Verdeling Gemeentefonds 2024'!Z270/'Verdeling Gemeentefonds 2024'!$BS270</f>
        <v>0.28075591400117006</v>
      </c>
      <c r="N270" s="82">
        <f>'Verdeling Gemeentefonds 2024'!AE270/'Verdeling Gemeentefonds 2024'!$BS270</f>
        <v>0.23814129554668986</v>
      </c>
      <c r="O270" s="84">
        <f>'Verdeling Gemeentefonds 2024'!AF270/'Verdeling Gemeentefonds 2024'!$BS270</f>
        <v>0.51889720954786001</v>
      </c>
      <c r="P270" s="89">
        <f>'Verdeling Gemeentefonds 2024'!AK270/'Verdeling Gemeentefonds 2024'!$BS270</f>
        <v>0.18411726058789249</v>
      </c>
      <c r="Q270" s="92">
        <f>'Verdeling Gemeentefonds 2024'!AO270/'Verdeling Gemeentefonds 2024'!$BS270</f>
        <v>1.3128330531910147E-2</v>
      </c>
      <c r="R270" s="88">
        <f>'Verdeling Gemeentefonds 2024'!AR270/'Verdeling Gemeentefonds 2024'!$BS270</f>
        <v>2.1148765969611898E-2</v>
      </c>
      <c r="S270" s="88">
        <f>'Verdeling Gemeentefonds 2024'!AU270/'Verdeling Gemeentefonds 2024'!$BS270</f>
        <v>5.9622874466498721E-2</v>
      </c>
      <c r="T270" s="88">
        <f>'Verdeling Gemeentefonds 2024'!AX270/'Verdeling Gemeentefonds 2024'!$BS270</f>
        <v>2.2414804181804526E-2</v>
      </c>
      <c r="U270" s="88">
        <f>'Verdeling Gemeentefonds 2024'!BA270/'Verdeling Gemeentefonds 2024'!$BS270</f>
        <v>4.1461496490473503E-2</v>
      </c>
      <c r="V270" s="86">
        <f>'Verdeling Gemeentefonds 2024'!BB270/'Verdeling Gemeentefonds 2024'!$BS270</f>
        <v>0.15777627164029881</v>
      </c>
      <c r="W270" s="79">
        <f>'Verdeling Gemeentefonds 2024'!BI270/'Verdeling Gemeentefonds 2024'!$BS270</f>
        <v>-3.1322511052725769E-4</v>
      </c>
      <c r="X270" s="87">
        <f>'Verdeling Gemeentefonds 2024'!BF270/'Verdeling Gemeentefonds 2024'!$BS270</f>
        <v>0</v>
      </c>
      <c r="Y270" s="79">
        <f>'Verdeling Gemeentefonds 2024'!BL270/'Verdeling Gemeentefonds 2024'!$BS270</f>
        <v>0</v>
      </c>
      <c r="Z270" s="87">
        <f>'Verdeling Gemeentefonds 2024'!BR270/'Verdeling Gemeentefonds 2024'!$BS270</f>
        <v>2.0793669606378002E-3</v>
      </c>
      <c r="AA270" s="96">
        <f t="shared" si="4"/>
        <v>0.99999990514277171</v>
      </c>
    </row>
    <row r="271" spans="1:27" x14ac:dyDescent="0.25">
      <c r="A271" s="95" t="s">
        <v>366</v>
      </c>
      <c r="B271" s="8" t="s">
        <v>67</v>
      </c>
      <c r="C271" s="79">
        <f>'Verdeling Gemeentefonds 2024'!D271/'Verdeling Gemeentefonds 2024'!$BS271</f>
        <v>0</v>
      </c>
      <c r="D271" s="82">
        <f>'Verdeling Gemeentefonds 2024'!E271/'Verdeling Gemeentefonds 2024'!$BS271</f>
        <v>0</v>
      </c>
      <c r="E271" s="82">
        <f>'Verdeling Gemeentefonds 2024'!F271/'Verdeling Gemeentefonds 2024'!$BS271</f>
        <v>0</v>
      </c>
      <c r="F271" s="82">
        <f>'Verdeling Gemeentefonds 2024'!G271/'Verdeling Gemeentefonds 2024'!$BS271</f>
        <v>0</v>
      </c>
      <c r="G271" s="82">
        <f>'Verdeling Gemeentefonds 2024'!H271/'Verdeling Gemeentefonds 2024'!$BS271</f>
        <v>0</v>
      </c>
      <c r="H271" s="82">
        <f>'Verdeling Gemeentefonds 2024'!I271/'Verdeling Gemeentefonds 2024'!$BS271</f>
        <v>0</v>
      </c>
      <c r="I271" s="86">
        <f>'Verdeling Gemeentefonds 2024'!J271/'Verdeling Gemeentefonds 2024'!$BS271</f>
        <v>0</v>
      </c>
      <c r="J271" s="80">
        <f>'Verdeling Gemeentefonds 2024'!N271/'Verdeling Gemeentefonds 2024'!$BS271</f>
        <v>3.7918893922925682E-2</v>
      </c>
      <c r="K271" s="82">
        <f>'Verdeling Gemeentefonds 2024'!S271/'Verdeling Gemeentefonds 2024'!$BS271</f>
        <v>5.3025887476241913E-3</v>
      </c>
      <c r="L271" s="86">
        <f>'Verdeling Gemeentefonds 2024'!T271/'Verdeling Gemeentefonds 2024'!$BS271</f>
        <v>4.3221482670549878E-2</v>
      </c>
      <c r="M271" s="79">
        <f>'Verdeling Gemeentefonds 2024'!Z271/'Verdeling Gemeentefonds 2024'!$BS271</f>
        <v>0.40594342527436755</v>
      </c>
      <c r="N271" s="82">
        <f>'Verdeling Gemeentefonds 2024'!AE271/'Verdeling Gemeentefonds 2024'!$BS271</f>
        <v>0.2824237814397389</v>
      </c>
      <c r="O271" s="84">
        <f>'Verdeling Gemeentefonds 2024'!AF271/'Verdeling Gemeentefonds 2024'!$BS271</f>
        <v>0.68836720671410634</v>
      </c>
      <c r="P271" s="89">
        <f>'Verdeling Gemeentefonds 2024'!AK271/'Verdeling Gemeentefonds 2024'!$BS271</f>
        <v>5.5618381100918234E-2</v>
      </c>
      <c r="Q271" s="92">
        <f>'Verdeling Gemeentefonds 2024'!AO271/'Verdeling Gemeentefonds 2024'!$BS271</f>
        <v>1.7522947282874436E-2</v>
      </c>
      <c r="R271" s="88">
        <f>'Verdeling Gemeentefonds 2024'!AR271/'Verdeling Gemeentefonds 2024'!$BS271</f>
        <v>4.6928449161520551E-2</v>
      </c>
      <c r="S271" s="88">
        <f>'Verdeling Gemeentefonds 2024'!AU271/'Verdeling Gemeentefonds 2024'!$BS271</f>
        <v>9.9831339943655964E-2</v>
      </c>
      <c r="T271" s="88">
        <f>'Verdeling Gemeentefonds 2024'!AX271/'Verdeling Gemeentefonds 2024'!$BS271</f>
        <v>3.3612159916309975E-2</v>
      </c>
      <c r="U271" s="88">
        <f>'Verdeling Gemeentefonds 2024'!BA271/'Verdeling Gemeentefonds 2024'!$BS271</f>
        <v>1.3078681831994942E-2</v>
      </c>
      <c r="V271" s="86">
        <f>'Verdeling Gemeentefonds 2024'!BB271/'Verdeling Gemeentefonds 2024'!$BS271</f>
        <v>0.21097357813635587</v>
      </c>
      <c r="W271" s="79">
        <f>'Verdeling Gemeentefonds 2024'!BI271/'Verdeling Gemeentefonds 2024'!$BS271</f>
        <v>-2.5999031770736197E-4</v>
      </c>
      <c r="X271" s="87">
        <f>'Verdeling Gemeentefonds 2024'!BF271/'Verdeling Gemeentefonds 2024'!$BS271</f>
        <v>0</v>
      </c>
      <c r="Y271" s="79">
        <f>'Verdeling Gemeentefonds 2024'!BL271/'Verdeling Gemeentefonds 2024'!$BS271</f>
        <v>0</v>
      </c>
      <c r="Z271" s="87">
        <f>'Verdeling Gemeentefonds 2024'!BR271/'Verdeling Gemeentefonds 2024'!$BS271</f>
        <v>2.0793672109361899E-3</v>
      </c>
      <c r="AA271" s="96">
        <f t="shared" si="4"/>
        <v>1.0000000255151591</v>
      </c>
    </row>
    <row r="272" spans="1:27" x14ac:dyDescent="0.25">
      <c r="A272" s="95" t="s">
        <v>514</v>
      </c>
      <c r="B272" s="8" t="s">
        <v>215</v>
      </c>
      <c r="C272" s="79">
        <f>'Verdeling Gemeentefonds 2024'!D272/'Verdeling Gemeentefonds 2024'!$BS272</f>
        <v>0</v>
      </c>
      <c r="D272" s="82">
        <f>'Verdeling Gemeentefonds 2024'!E272/'Verdeling Gemeentefonds 2024'!$BS272</f>
        <v>0</v>
      </c>
      <c r="E272" s="82">
        <f>'Verdeling Gemeentefonds 2024'!F272/'Verdeling Gemeentefonds 2024'!$BS272</f>
        <v>0</v>
      </c>
      <c r="F272" s="82">
        <f>'Verdeling Gemeentefonds 2024'!G272/'Verdeling Gemeentefonds 2024'!$BS272</f>
        <v>0</v>
      </c>
      <c r="G272" s="82">
        <f>'Verdeling Gemeentefonds 2024'!H272/'Verdeling Gemeentefonds 2024'!$BS272</f>
        <v>0</v>
      </c>
      <c r="H272" s="82">
        <f>'Verdeling Gemeentefonds 2024'!I272/'Verdeling Gemeentefonds 2024'!$BS272</f>
        <v>0</v>
      </c>
      <c r="I272" s="86">
        <f>'Verdeling Gemeentefonds 2024'!J272/'Verdeling Gemeentefonds 2024'!$BS272</f>
        <v>0</v>
      </c>
      <c r="J272" s="80">
        <f>'Verdeling Gemeentefonds 2024'!N272/'Verdeling Gemeentefonds 2024'!$BS272</f>
        <v>5.7380842311268956E-2</v>
      </c>
      <c r="K272" s="82">
        <f>'Verdeling Gemeentefonds 2024'!S272/'Verdeling Gemeentefonds 2024'!$BS272</f>
        <v>1.2139218656573249E-2</v>
      </c>
      <c r="L272" s="86">
        <f>'Verdeling Gemeentefonds 2024'!T272/'Verdeling Gemeentefonds 2024'!$BS272</f>
        <v>6.9520060967842204E-2</v>
      </c>
      <c r="M272" s="79">
        <f>'Verdeling Gemeentefonds 2024'!Z272/'Verdeling Gemeentefonds 2024'!$BS272</f>
        <v>0.30809107371605077</v>
      </c>
      <c r="N272" s="82">
        <f>'Verdeling Gemeentefonds 2024'!AE272/'Verdeling Gemeentefonds 2024'!$BS272</f>
        <v>0.25165674784684355</v>
      </c>
      <c r="O272" s="84">
        <f>'Verdeling Gemeentefonds 2024'!AF272/'Verdeling Gemeentefonds 2024'!$BS272</f>
        <v>0.55974782156289427</v>
      </c>
      <c r="P272" s="89">
        <f>'Verdeling Gemeentefonds 2024'!AK272/'Verdeling Gemeentefonds 2024'!$BS272</f>
        <v>0.17956735349044919</v>
      </c>
      <c r="Q272" s="92">
        <f>'Verdeling Gemeentefonds 2024'!AO272/'Verdeling Gemeentefonds 2024'!$BS272</f>
        <v>1.8439005989081408E-2</v>
      </c>
      <c r="R272" s="88">
        <f>'Verdeling Gemeentefonds 2024'!AR272/'Verdeling Gemeentefonds 2024'!$BS272</f>
        <v>2.9686229829743525E-2</v>
      </c>
      <c r="S272" s="88">
        <f>'Verdeling Gemeentefonds 2024'!AU272/'Verdeling Gemeentefonds 2024'!$BS272</f>
        <v>5.9036064747700727E-2</v>
      </c>
      <c r="T272" s="88">
        <f>'Verdeling Gemeentefonds 2024'!AX272/'Verdeling Gemeentefonds 2024'!$BS272</f>
        <v>4.7971898038467083E-2</v>
      </c>
      <c r="U272" s="88">
        <f>'Verdeling Gemeentefonds 2024'!BA272/'Verdeling Gemeentefonds 2024'!$BS272</f>
        <v>3.4202964932142435E-2</v>
      </c>
      <c r="V272" s="86">
        <f>'Verdeling Gemeentefonds 2024'!BB272/'Verdeling Gemeentefonds 2024'!$BS272</f>
        <v>0.1893361635371352</v>
      </c>
      <c r="W272" s="79">
        <f>'Verdeling Gemeentefonds 2024'!BI272/'Verdeling Gemeentefonds 2024'!$BS272</f>
        <v>-2.5063104788609311E-4</v>
      </c>
      <c r="X272" s="87">
        <f>'Verdeling Gemeentefonds 2024'!BF272/'Verdeling Gemeentefonds 2024'!$BS272</f>
        <v>0</v>
      </c>
      <c r="Y272" s="79">
        <f>'Verdeling Gemeentefonds 2024'!BL272/'Verdeling Gemeentefonds 2024'!$BS272</f>
        <v>0</v>
      </c>
      <c r="Z272" s="87">
        <f>'Verdeling Gemeentefonds 2024'!BR272/'Verdeling Gemeentefonds 2024'!$BS272</f>
        <v>2.0793674405728668E-3</v>
      </c>
      <c r="AA272" s="96">
        <f t="shared" si="4"/>
        <v>1.0000001359510078</v>
      </c>
    </row>
    <row r="273" spans="1:27" x14ac:dyDescent="0.25">
      <c r="A273" s="95" t="s">
        <v>536</v>
      </c>
      <c r="B273" s="8" t="s">
        <v>239</v>
      </c>
      <c r="C273" s="79">
        <f>'Verdeling Gemeentefonds 2024'!D273/'Verdeling Gemeentefonds 2024'!$BS273</f>
        <v>0</v>
      </c>
      <c r="D273" s="82">
        <f>'Verdeling Gemeentefonds 2024'!E273/'Verdeling Gemeentefonds 2024'!$BS273</f>
        <v>0</v>
      </c>
      <c r="E273" s="82">
        <f>'Verdeling Gemeentefonds 2024'!F273/'Verdeling Gemeentefonds 2024'!$BS273</f>
        <v>0</v>
      </c>
      <c r="F273" s="82">
        <f>'Verdeling Gemeentefonds 2024'!G273/'Verdeling Gemeentefonds 2024'!$BS273</f>
        <v>0</v>
      </c>
      <c r="G273" s="82">
        <f>'Verdeling Gemeentefonds 2024'!H273/'Verdeling Gemeentefonds 2024'!$BS273</f>
        <v>0</v>
      </c>
      <c r="H273" s="82">
        <f>'Verdeling Gemeentefonds 2024'!I273/'Verdeling Gemeentefonds 2024'!$BS273</f>
        <v>0</v>
      </c>
      <c r="I273" s="86">
        <f>'Verdeling Gemeentefonds 2024'!J273/'Verdeling Gemeentefonds 2024'!$BS273</f>
        <v>0</v>
      </c>
      <c r="J273" s="80">
        <f>'Verdeling Gemeentefonds 2024'!N273/'Verdeling Gemeentefonds 2024'!$BS273</f>
        <v>3.2317996922106081E-2</v>
      </c>
      <c r="K273" s="82">
        <f>'Verdeling Gemeentefonds 2024'!S273/'Verdeling Gemeentefonds 2024'!$BS273</f>
        <v>3.8950127720521633E-3</v>
      </c>
      <c r="L273" s="86">
        <f>'Verdeling Gemeentefonds 2024'!T273/'Verdeling Gemeentefonds 2024'!$BS273</f>
        <v>3.6213009694158242E-2</v>
      </c>
      <c r="M273" s="79">
        <f>'Verdeling Gemeentefonds 2024'!Z273/'Verdeling Gemeentefonds 2024'!$BS273</f>
        <v>0.29461310717592248</v>
      </c>
      <c r="N273" s="82">
        <f>'Verdeling Gemeentefonds 2024'!AE273/'Verdeling Gemeentefonds 2024'!$BS273</f>
        <v>0.28212042402623339</v>
      </c>
      <c r="O273" s="84">
        <f>'Verdeling Gemeentefonds 2024'!AF273/'Verdeling Gemeentefonds 2024'!$BS273</f>
        <v>0.57673353120215598</v>
      </c>
      <c r="P273" s="89">
        <f>'Verdeling Gemeentefonds 2024'!AK273/'Verdeling Gemeentefonds 2024'!$BS273</f>
        <v>0.25768351318368959</v>
      </c>
      <c r="Q273" s="92">
        <f>'Verdeling Gemeentefonds 2024'!AO273/'Verdeling Gemeentefonds 2024'!$BS273</f>
        <v>1.3447326524944297E-2</v>
      </c>
      <c r="R273" s="88">
        <f>'Verdeling Gemeentefonds 2024'!AR273/'Verdeling Gemeentefonds 2024'!$BS273</f>
        <v>2.3318792695628074E-2</v>
      </c>
      <c r="S273" s="88">
        <f>'Verdeling Gemeentefonds 2024'!AU273/'Verdeling Gemeentefonds 2024'!$BS273</f>
        <v>4.3207243824741171E-2</v>
      </c>
      <c r="T273" s="88">
        <f>'Verdeling Gemeentefonds 2024'!AX273/'Verdeling Gemeentefonds 2024'!$BS273</f>
        <v>3.9100925938390048E-2</v>
      </c>
      <c r="U273" s="88">
        <f>'Verdeling Gemeentefonds 2024'!BA273/'Verdeling Gemeentefonds 2024'!$BS273</f>
        <v>8.5156819482575183E-3</v>
      </c>
      <c r="V273" s="86">
        <f>'Verdeling Gemeentefonds 2024'!BB273/'Verdeling Gemeentefonds 2024'!$BS273</f>
        <v>0.12758997093196112</v>
      </c>
      <c r="W273" s="79">
        <f>'Verdeling Gemeentefonds 2024'!BI273/'Verdeling Gemeentefonds 2024'!$BS273</f>
        <v>-2.9924322399299796E-4</v>
      </c>
      <c r="X273" s="87">
        <f>'Verdeling Gemeentefonds 2024'!BF273/'Verdeling Gemeentefonds 2024'!$BS273</f>
        <v>0</v>
      </c>
      <c r="Y273" s="79">
        <f>'Verdeling Gemeentefonds 2024'!BL273/'Verdeling Gemeentefonds 2024'!$BS273</f>
        <v>0</v>
      </c>
      <c r="Z273" s="87">
        <f>'Verdeling Gemeentefonds 2024'!BR273/'Verdeling Gemeentefonds 2024'!$BS273</f>
        <v>2.0793674682392698E-3</v>
      </c>
      <c r="AA273" s="96">
        <f t="shared" si="4"/>
        <v>1.0000001492562112</v>
      </c>
    </row>
    <row r="274" spans="1:27" x14ac:dyDescent="0.25">
      <c r="A274" s="95" t="s">
        <v>465</v>
      </c>
      <c r="B274" s="8" t="s">
        <v>166</v>
      </c>
      <c r="C274" s="79">
        <f>'Verdeling Gemeentefonds 2024'!D274/'Verdeling Gemeentefonds 2024'!$BS274</f>
        <v>0</v>
      </c>
      <c r="D274" s="82">
        <f>'Verdeling Gemeentefonds 2024'!E274/'Verdeling Gemeentefonds 2024'!$BS274</f>
        <v>0</v>
      </c>
      <c r="E274" s="82">
        <f>'Verdeling Gemeentefonds 2024'!F274/'Verdeling Gemeentefonds 2024'!$BS274</f>
        <v>0</v>
      </c>
      <c r="F274" s="82">
        <f>'Verdeling Gemeentefonds 2024'!G274/'Verdeling Gemeentefonds 2024'!$BS274</f>
        <v>0</v>
      </c>
      <c r="G274" s="82">
        <f>'Verdeling Gemeentefonds 2024'!H274/'Verdeling Gemeentefonds 2024'!$BS274</f>
        <v>0.25169108530640161</v>
      </c>
      <c r="H274" s="82">
        <f>'Verdeling Gemeentefonds 2024'!I274/'Verdeling Gemeentefonds 2024'!$BS274</f>
        <v>0</v>
      </c>
      <c r="I274" s="86">
        <f>'Verdeling Gemeentefonds 2024'!J274/'Verdeling Gemeentefonds 2024'!$BS274</f>
        <v>0.25169108530640161</v>
      </c>
      <c r="J274" s="80">
        <f>'Verdeling Gemeentefonds 2024'!N274/'Verdeling Gemeentefonds 2024'!$BS274</f>
        <v>7.6712193463857839E-2</v>
      </c>
      <c r="K274" s="82">
        <f>'Verdeling Gemeentefonds 2024'!S274/'Verdeling Gemeentefonds 2024'!$BS274</f>
        <v>7.7090183872371501E-2</v>
      </c>
      <c r="L274" s="86">
        <f>'Verdeling Gemeentefonds 2024'!T274/'Verdeling Gemeentefonds 2024'!$BS274</f>
        <v>0.15380237733622934</v>
      </c>
      <c r="M274" s="79">
        <f>'Verdeling Gemeentefonds 2024'!Z274/'Verdeling Gemeentefonds 2024'!$BS274</f>
        <v>0.26478353172589264</v>
      </c>
      <c r="N274" s="82">
        <f>'Verdeling Gemeentefonds 2024'!AE274/'Verdeling Gemeentefonds 2024'!$BS274</f>
        <v>0.13390093950670159</v>
      </c>
      <c r="O274" s="84">
        <f>'Verdeling Gemeentefonds 2024'!AF274/'Verdeling Gemeentefonds 2024'!$BS274</f>
        <v>0.39868447123259426</v>
      </c>
      <c r="P274" s="89">
        <f>'Verdeling Gemeentefonds 2024'!AK274/'Verdeling Gemeentefonds 2024'!$BS274</f>
        <v>3.1132789965689849E-2</v>
      </c>
      <c r="Q274" s="92">
        <f>'Verdeling Gemeentefonds 2024'!AO274/'Verdeling Gemeentefonds 2024'!$BS274</f>
        <v>1.4568089019298271E-2</v>
      </c>
      <c r="R274" s="88">
        <f>'Verdeling Gemeentefonds 2024'!AR274/'Verdeling Gemeentefonds 2024'!$BS274</f>
        <v>3.1562204816523748E-2</v>
      </c>
      <c r="S274" s="88">
        <f>'Verdeling Gemeentefonds 2024'!AU274/'Verdeling Gemeentefonds 2024'!$BS274</f>
        <v>3.9765124101695269E-2</v>
      </c>
      <c r="T274" s="88">
        <f>'Verdeling Gemeentefonds 2024'!AX274/'Verdeling Gemeentefonds 2024'!$BS274</f>
        <v>4.0916723587692064E-2</v>
      </c>
      <c r="U274" s="88">
        <f>'Verdeling Gemeentefonds 2024'!BA274/'Verdeling Gemeentefonds 2024'!$BS274</f>
        <v>3.6083306681849732E-2</v>
      </c>
      <c r="V274" s="86">
        <f>'Verdeling Gemeentefonds 2024'!BB274/'Verdeling Gemeentefonds 2024'!$BS274</f>
        <v>0.16289544820705909</v>
      </c>
      <c r="W274" s="79">
        <f>'Verdeling Gemeentefonds 2024'!BI274/'Verdeling Gemeentefonds 2024'!$BS274</f>
        <v>-2.8551230868812267E-4</v>
      </c>
      <c r="X274" s="87">
        <f>'Verdeling Gemeentefonds 2024'!BF274/'Verdeling Gemeentefonds 2024'!$BS274</f>
        <v>0</v>
      </c>
      <c r="Y274" s="79">
        <f>'Verdeling Gemeentefonds 2024'!BL274/'Verdeling Gemeentefonds 2024'!$BS274</f>
        <v>0</v>
      </c>
      <c r="Z274" s="87">
        <f>'Verdeling Gemeentefonds 2024'!BR274/'Verdeling Gemeentefonds 2024'!$BS274</f>
        <v>2.0793672139264312E-3</v>
      </c>
      <c r="AA274" s="96">
        <f t="shared" si="4"/>
        <v>1.0000000269532126</v>
      </c>
    </row>
    <row r="275" spans="1:27" x14ac:dyDescent="0.25">
      <c r="A275" s="95" t="s">
        <v>591</v>
      </c>
      <c r="B275" s="8" t="s">
        <v>294</v>
      </c>
      <c r="C275" s="79">
        <f>'Verdeling Gemeentefonds 2024'!D275/'Verdeling Gemeentefonds 2024'!$BS275</f>
        <v>0</v>
      </c>
      <c r="D275" s="82">
        <f>'Verdeling Gemeentefonds 2024'!E275/'Verdeling Gemeentefonds 2024'!$BS275</f>
        <v>0</v>
      </c>
      <c r="E275" s="82">
        <f>'Verdeling Gemeentefonds 2024'!F275/'Verdeling Gemeentefonds 2024'!$BS275</f>
        <v>0</v>
      </c>
      <c r="F275" s="82">
        <f>'Verdeling Gemeentefonds 2024'!G275/'Verdeling Gemeentefonds 2024'!$BS275</f>
        <v>0</v>
      </c>
      <c r="G275" s="82">
        <f>'Verdeling Gemeentefonds 2024'!H275/'Verdeling Gemeentefonds 2024'!$BS275</f>
        <v>0</v>
      </c>
      <c r="H275" s="82">
        <f>'Verdeling Gemeentefonds 2024'!I275/'Verdeling Gemeentefonds 2024'!$BS275</f>
        <v>0</v>
      </c>
      <c r="I275" s="86">
        <f>'Verdeling Gemeentefonds 2024'!J275/'Verdeling Gemeentefonds 2024'!$BS275</f>
        <v>0</v>
      </c>
      <c r="J275" s="80">
        <f>'Verdeling Gemeentefonds 2024'!N275/'Verdeling Gemeentefonds 2024'!$BS275</f>
        <v>4.6168275689858512E-2</v>
      </c>
      <c r="K275" s="82">
        <f>'Verdeling Gemeentefonds 2024'!S275/'Verdeling Gemeentefonds 2024'!$BS275</f>
        <v>0</v>
      </c>
      <c r="L275" s="86">
        <f>'Verdeling Gemeentefonds 2024'!T275/'Verdeling Gemeentefonds 2024'!$BS275</f>
        <v>4.6168275689858512E-2</v>
      </c>
      <c r="M275" s="79">
        <f>'Verdeling Gemeentefonds 2024'!Z275/'Verdeling Gemeentefonds 2024'!$BS275</f>
        <v>0.32660775335318654</v>
      </c>
      <c r="N275" s="82">
        <f>'Verdeling Gemeentefonds 2024'!AE275/'Verdeling Gemeentefonds 2024'!$BS275</f>
        <v>0.25765953833547939</v>
      </c>
      <c r="O275" s="84">
        <f>'Verdeling Gemeentefonds 2024'!AF275/'Verdeling Gemeentefonds 2024'!$BS275</f>
        <v>0.58426729168866587</v>
      </c>
      <c r="P275" s="89">
        <f>'Verdeling Gemeentefonds 2024'!AK275/'Verdeling Gemeentefonds 2024'!$BS275</f>
        <v>0.22075950814061537</v>
      </c>
      <c r="Q275" s="92">
        <f>'Verdeling Gemeentefonds 2024'!AO275/'Verdeling Gemeentefonds 2024'!$BS275</f>
        <v>1.5089625670421578E-2</v>
      </c>
      <c r="R275" s="88">
        <f>'Verdeling Gemeentefonds 2024'!AR275/'Verdeling Gemeentefonds 2024'!$BS275</f>
        <v>1.6187373933083737E-2</v>
      </c>
      <c r="S275" s="88">
        <f>'Verdeling Gemeentefonds 2024'!AU275/'Verdeling Gemeentefonds 2024'!$BS275</f>
        <v>5.6513037281847728E-2</v>
      </c>
      <c r="T275" s="88">
        <f>'Verdeling Gemeentefonds 2024'!AX275/'Verdeling Gemeentefonds 2024'!$BS275</f>
        <v>2.2331068353109332E-2</v>
      </c>
      <c r="U275" s="88">
        <f>'Verdeling Gemeentefonds 2024'!BA275/'Verdeling Gemeentefonds 2024'!$BS275</f>
        <v>3.6907310173764959E-2</v>
      </c>
      <c r="V275" s="86">
        <f>'Verdeling Gemeentefonds 2024'!BB275/'Verdeling Gemeentefonds 2024'!$BS275</f>
        <v>0.14702841541222733</v>
      </c>
      <c r="W275" s="79">
        <f>'Verdeling Gemeentefonds 2024'!BI275/'Verdeling Gemeentefonds 2024'!$BS275</f>
        <v>-3.0295479249403245E-4</v>
      </c>
      <c r="X275" s="87">
        <f>'Verdeling Gemeentefonds 2024'!BF275/'Verdeling Gemeentefonds 2024'!$BS275</f>
        <v>0</v>
      </c>
      <c r="Y275" s="79">
        <f>'Verdeling Gemeentefonds 2024'!BL275/'Verdeling Gemeentefonds 2024'!$BS275</f>
        <v>0</v>
      </c>
      <c r="Z275" s="87">
        <f>'Verdeling Gemeentefonds 2024'!BR275/'Verdeling Gemeentefonds 2024'!$BS275</f>
        <v>2.0793669563802584E-3</v>
      </c>
      <c r="AA275" s="96">
        <f t="shared" si="4"/>
        <v>0.99999990309525333</v>
      </c>
    </row>
    <row r="276" spans="1:27" x14ac:dyDescent="0.25">
      <c r="A276" s="95" t="s">
        <v>400</v>
      </c>
      <c r="B276" s="8" t="s">
        <v>101</v>
      </c>
      <c r="C276" s="79">
        <f>'Verdeling Gemeentefonds 2024'!D276/'Verdeling Gemeentefonds 2024'!$BS276</f>
        <v>0</v>
      </c>
      <c r="D276" s="82">
        <f>'Verdeling Gemeentefonds 2024'!E276/'Verdeling Gemeentefonds 2024'!$BS276</f>
        <v>0</v>
      </c>
      <c r="E276" s="82">
        <f>'Verdeling Gemeentefonds 2024'!F276/'Verdeling Gemeentefonds 2024'!$BS276</f>
        <v>0</v>
      </c>
      <c r="F276" s="82">
        <f>'Verdeling Gemeentefonds 2024'!G276/'Verdeling Gemeentefonds 2024'!$BS276</f>
        <v>0</v>
      </c>
      <c r="G276" s="82">
        <f>'Verdeling Gemeentefonds 2024'!H276/'Verdeling Gemeentefonds 2024'!$BS276</f>
        <v>0</v>
      </c>
      <c r="H276" s="82">
        <f>'Verdeling Gemeentefonds 2024'!I276/'Verdeling Gemeentefonds 2024'!$BS276</f>
        <v>0</v>
      </c>
      <c r="I276" s="86">
        <f>'Verdeling Gemeentefonds 2024'!J276/'Verdeling Gemeentefonds 2024'!$BS276</f>
        <v>0</v>
      </c>
      <c r="J276" s="80">
        <f>'Verdeling Gemeentefonds 2024'!N276/'Verdeling Gemeentefonds 2024'!$BS276</f>
        <v>7.107938431968866E-2</v>
      </c>
      <c r="K276" s="82">
        <f>'Verdeling Gemeentefonds 2024'!S276/'Verdeling Gemeentefonds 2024'!$BS276</f>
        <v>3.4933174705773451E-2</v>
      </c>
      <c r="L276" s="86">
        <f>'Verdeling Gemeentefonds 2024'!T276/'Verdeling Gemeentefonds 2024'!$BS276</f>
        <v>0.10601255902546211</v>
      </c>
      <c r="M276" s="79">
        <f>'Verdeling Gemeentefonds 2024'!Z276/'Verdeling Gemeentefonds 2024'!$BS276</f>
        <v>0.41031117845100096</v>
      </c>
      <c r="N276" s="82">
        <f>'Verdeling Gemeentefonds 2024'!AE276/'Verdeling Gemeentefonds 2024'!$BS276</f>
        <v>0.20717610150854343</v>
      </c>
      <c r="O276" s="84">
        <f>'Verdeling Gemeentefonds 2024'!AF276/'Verdeling Gemeentefonds 2024'!$BS276</f>
        <v>0.61748727995954444</v>
      </c>
      <c r="P276" s="89">
        <f>'Verdeling Gemeentefonds 2024'!AK276/'Verdeling Gemeentefonds 2024'!$BS276</f>
        <v>2.2123430849496063E-2</v>
      </c>
      <c r="Q276" s="92">
        <f>'Verdeling Gemeentefonds 2024'!AO276/'Verdeling Gemeentefonds 2024'!$BS276</f>
        <v>1.8302811912949052E-2</v>
      </c>
      <c r="R276" s="88">
        <f>'Verdeling Gemeentefonds 2024'!AR276/'Verdeling Gemeentefonds 2024'!$BS276</f>
        <v>4.4341778880557063E-2</v>
      </c>
      <c r="S276" s="88">
        <f>'Verdeling Gemeentefonds 2024'!AU276/'Verdeling Gemeentefonds 2024'!$BS276</f>
        <v>7.5072129241648522E-2</v>
      </c>
      <c r="T276" s="88">
        <f>'Verdeling Gemeentefonds 2024'!AX276/'Verdeling Gemeentefonds 2024'!$BS276</f>
        <v>0.10406484089411479</v>
      </c>
      <c r="U276" s="88">
        <f>'Verdeling Gemeentefonds 2024'!BA276/'Verdeling Gemeentefonds 2024'!$BS276</f>
        <v>1.0787836652055441E-2</v>
      </c>
      <c r="V276" s="86">
        <f>'Verdeling Gemeentefonds 2024'!BB276/'Verdeling Gemeentefonds 2024'!$BS276</f>
        <v>0.25256939758132485</v>
      </c>
      <c r="W276" s="79">
        <f>'Verdeling Gemeentefonds 2024'!BI276/'Verdeling Gemeentefonds 2024'!$BS276</f>
        <v>-2.7191439983185079E-4</v>
      </c>
      <c r="X276" s="87">
        <f>'Verdeling Gemeentefonds 2024'!BF276/'Verdeling Gemeentefonds 2024'!$BS276</f>
        <v>0</v>
      </c>
      <c r="Y276" s="79">
        <f>'Verdeling Gemeentefonds 2024'!BL276/'Verdeling Gemeentefonds 2024'!$BS276</f>
        <v>0</v>
      </c>
      <c r="Z276" s="87">
        <f>'Verdeling Gemeentefonds 2024'!BR276/'Verdeling Gemeentefonds 2024'!$BS276</f>
        <v>2.0793674082871046E-3</v>
      </c>
      <c r="AA276" s="96">
        <f t="shared" si="4"/>
        <v>1.0000001204242828</v>
      </c>
    </row>
    <row r="277" spans="1:27" x14ac:dyDescent="0.25">
      <c r="A277" s="95" t="s">
        <v>452</v>
      </c>
      <c r="B277" s="8" t="s">
        <v>153</v>
      </c>
      <c r="C277" s="79">
        <f>'Verdeling Gemeentefonds 2024'!D277/'Verdeling Gemeentefonds 2024'!$BS277</f>
        <v>0</v>
      </c>
      <c r="D277" s="82">
        <f>'Verdeling Gemeentefonds 2024'!E277/'Verdeling Gemeentefonds 2024'!$BS277</f>
        <v>0</v>
      </c>
      <c r="E277" s="82">
        <f>'Verdeling Gemeentefonds 2024'!F277/'Verdeling Gemeentefonds 2024'!$BS277</f>
        <v>0</v>
      </c>
      <c r="F277" s="82">
        <f>'Verdeling Gemeentefonds 2024'!G277/'Verdeling Gemeentefonds 2024'!$BS277</f>
        <v>0</v>
      </c>
      <c r="G277" s="82">
        <f>'Verdeling Gemeentefonds 2024'!H277/'Verdeling Gemeentefonds 2024'!$BS277</f>
        <v>0</v>
      </c>
      <c r="H277" s="82">
        <f>'Verdeling Gemeentefonds 2024'!I277/'Verdeling Gemeentefonds 2024'!$BS277</f>
        <v>0</v>
      </c>
      <c r="I277" s="86">
        <f>'Verdeling Gemeentefonds 2024'!J277/'Verdeling Gemeentefonds 2024'!$BS277</f>
        <v>0</v>
      </c>
      <c r="J277" s="80">
        <f>'Verdeling Gemeentefonds 2024'!N277/'Verdeling Gemeentefonds 2024'!$BS277</f>
        <v>3.3311434558471346E-2</v>
      </c>
      <c r="K277" s="82">
        <f>'Verdeling Gemeentefonds 2024'!S277/'Verdeling Gemeentefonds 2024'!$BS277</f>
        <v>1.4670379333430112E-2</v>
      </c>
      <c r="L277" s="86">
        <f>'Verdeling Gemeentefonds 2024'!T277/'Verdeling Gemeentefonds 2024'!$BS277</f>
        <v>4.7981813891901461E-2</v>
      </c>
      <c r="M277" s="79">
        <f>'Verdeling Gemeentefonds 2024'!Z277/'Verdeling Gemeentefonds 2024'!$BS277</f>
        <v>0.3583171246543852</v>
      </c>
      <c r="N277" s="82">
        <f>'Verdeling Gemeentefonds 2024'!AE277/'Verdeling Gemeentefonds 2024'!$BS277</f>
        <v>0.26270469768410154</v>
      </c>
      <c r="O277" s="84">
        <f>'Verdeling Gemeentefonds 2024'!AF277/'Verdeling Gemeentefonds 2024'!$BS277</f>
        <v>0.62102182233848668</v>
      </c>
      <c r="P277" s="89">
        <f>'Verdeling Gemeentefonds 2024'!AK277/'Verdeling Gemeentefonds 2024'!$BS277</f>
        <v>0.10632310557536442</v>
      </c>
      <c r="Q277" s="92">
        <f>'Verdeling Gemeentefonds 2024'!AO277/'Verdeling Gemeentefonds 2024'!$BS277</f>
        <v>2.1005773136041218E-2</v>
      </c>
      <c r="R277" s="88">
        <f>'Verdeling Gemeentefonds 2024'!AR277/'Verdeling Gemeentefonds 2024'!$BS277</f>
        <v>5.0577671054757065E-2</v>
      </c>
      <c r="S277" s="88">
        <f>'Verdeling Gemeentefonds 2024'!AU277/'Verdeling Gemeentefonds 2024'!$BS277</f>
        <v>6.7182221822686933E-2</v>
      </c>
      <c r="T277" s="88">
        <f>'Verdeling Gemeentefonds 2024'!AX277/'Verdeling Gemeentefonds 2024'!$BS277</f>
        <v>3.5514705431347764E-2</v>
      </c>
      <c r="U277" s="88">
        <f>'Verdeling Gemeentefonds 2024'!BA277/'Verdeling Gemeentefonds 2024'!$BS277</f>
        <v>4.8605856681631442E-2</v>
      </c>
      <c r="V277" s="86">
        <f>'Verdeling Gemeentefonds 2024'!BB277/'Verdeling Gemeentefonds 2024'!$BS277</f>
        <v>0.22288622812646441</v>
      </c>
      <c r="W277" s="79">
        <f>'Verdeling Gemeentefonds 2024'!BI277/'Verdeling Gemeentefonds 2024'!$BS277</f>
        <v>-2.9239273082145282E-4</v>
      </c>
      <c r="X277" s="87">
        <f>'Verdeling Gemeentefonds 2024'!BF277/'Verdeling Gemeentefonds 2024'!$BS277</f>
        <v>0</v>
      </c>
      <c r="Y277" s="79">
        <f>'Verdeling Gemeentefonds 2024'!BL277/'Verdeling Gemeentefonds 2024'!$BS277</f>
        <v>0</v>
      </c>
      <c r="Z277" s="87">
        <f>'Verdeling Gemeentefonds 2024'!BR277/'Verdeling Gemeentefonds 2024'!$BS277</f>
        <v>2.0793670419422339E-3</v>
      </c>
      <c r="AA277" s="96">
        <f t="shared" si="4"/>
        <v>0.99999994424333771</v>
      </c>
    </row>
    <row r="278" spans="1:27" x14ac:dyDescent="0.25">
      <c r="A278" s="95" t="s">
        <v>367</v>
      </c>
      <c r="B278" s="8" t="s">
        <v>68</v>
      </c>
      <c r="C278" s="79">
        <f>'Verdeling Gemeentefonds 2024'!D278/'Verdeling Gemeentefonds 2024'!$BS278</f>
        <v>0</v>
      </c>
      <c r="D278" s="82">
        <f>'Verdeling Gemeentefonds 2024'!E278/'Verdeling Gemeentefonds 2024'!$BS278</f>
        <v>0</v>
      </c>
      <c r="E278" s="82">
        <f>'Verdeling Gemeentefonds 2024'!F278/'Verdeling Gemeentefonds 2024'!$BS278</f>
        <v>0</v>
      </c>
      <c r="F278" s="82">
        <f>'Verdeling Gemeentefonds 2024'!G278/'Verdeling Gemeentefonds 2024'!$BS278</f>
        <v>0</v>
      </c>
      <c r="G278" s="82">
        <f>'Verdeling Gemeentefonds 2024'!H278/'Verdeling Gemeentefonds 2024'!$BS278</f>
        <v>0</v>
      </c>
      <c r="H278" s="82">
        <f>'Verdeling Gemeentefonds 2024'!I278/'Verdeling Gemeentefonds 2024'!$BS278</f>
        <v>0</v>
      </c>
      <c r="I278" s="86">
        <f>'Verdeling Gemeentefonds 2024'!J278/'Verdeling Gemeentefonds 2024'!$BS278</f>
        <v>0</v>
      </c>
      <c r="J278" s="80">
        <f>'Verdeling Gemeentefonds 2024'!N278/'Verdeling Gemeentefonds 2024'!$BS278</f>
        <v>8.8895116508980881E-2</v>
      </c>
      <c r="K278" s="82">
        <f>'Verdeling Gemeentefonds 2024'!S278/'Verdeling Gemeentefonds 2024'!$BS278</f>
        <v>7.2434467886280579E-2</v>
      </c>
      <c r="L278" s="86">
        <f>'Verdeling Gemeentefonds 2024'!T278/'Verdeling Gemeentefonds 2024'!$BS278</f>
        <v>0.16132958439526146</v>
      </c>
      <c r="M278" s="79">
        <f>'Verdeling Gemeentefonds 2024'!Z278/'Verdeling Gemeentefonds 2024'!$BS278</f>
        <v>0.33700520433065123</v>
      </c>
      <c r="N278" s="82">
        <f>'Verdeling Gemeentefonds 2024'!AE278/'Verdeling Gemeentefonds 2024'!$BS278</f>
        <v>0.19816350047176451</v>
      </c>
      <c r="O278" s="84">
        <f>'Verdeling Gemeentefonds 2024'!AF278/'Verdeling Gemeentefonds 2024'!$BS278</f>
        <v>0.53516870480241574</v>
      </c>
      <c r="P278" s="89">
        <f>'Verdeling Gemeentefonds 2024'!AK278/'Verdeling Gemeentefonds 2024'!$BS278</f>
        <v>0.11249443586641497</v>
      </c>
      <c r="Q278" s="92">
        <f>'Verdeling Gemeentefonds 2024'!AO278/'Verdeling Gemeentefonds 2024'!$BS278</f>
        <v>1.564451926372782E-2</v>
      </c>
      <c r="R278" s="88">
        <f>'Verdeling Gemeentefonds 2024'!AR278/'Verdeling Gemeentefonds 2024'!$BS278</f>
        <v>3.6146349942368011E-2</v>
      </c>
      <c r="S278" s="88">
        <f>'Verdeling Gemeentefonds 2024'!AU278/'Verdeling Gemeentefonds 2024'!$BS278</f>
        <v>6.4569376524838351E-2</v>
      </c>
      <c r="T278" s="88">
        <f>'Verdeling Gemeentefonds 2024'!AX278/'Verdeling Gemeentefonds 2024'!$BS278</f>
        <v>2.5333101389896643E-2</v>
      </c>
      <c r="U278" s="88">
        <f>'Verdeling Gemeentefonds 2024'!BA278/'Verdeling Gemeentefonds 2024'!$BS278</f>
        <v>4.7494073171615553E-2</v>
      </c>
      <c r="V278" s="86">
        <f>'Verdeling Gemeentefonds 2024'!BB278/'Verdeling Gemeentefonds 2024'!$BS278</f>
        <v>0.18918742029244637</v>
      </c>
      <c r="W278" s="79">
        <f>'Verdeling Gemeentefonds 2024'!BI278/'Verdeling Gemeentefonds 2024'!$BS278</f>
        <v>-2.5957351096502282E-4</v>
      </c>
      <c r="X278" s="87">
        <f>'Verdeling Gemeentefonds 2024'!BF278/'Verdeling Gemeentefonds 2024'!$BS278</f>
        <v>0</v>
      </c>
      <c r="Y278" s="79">
        <f>'Verdeling Gemeentefonds 2024'!BL278/'Verdeling Gemeentefonds 2024'!$BS278</f>
        <v>0</v>
      </c>
      <c r="Z278" s="87">
        <f>'Verdeling Gemeentefonds 2024'!BR278/'Verdeling Gemeentefonds 2024'!$BS278</f>
        <v>2.0793670307823081E-3</v>
      </c>
      <c r="AA278" s="96">
        <f t="shared" si="4"/>
        <v>0.99999993887635585</v>
      </c>
    </row>
    <row r="279" spans="1:27" x14ac:dyDescent="0.25">
      <c r="A279" s="95" t="s">
        <v>515</v>
      </c>
      <c r="B279" s="8" t="s">
        <v>216</v>
      </c>
      <c r="C279" s="79">
        <f>'Verdeling Gemeentefonds 2024'!D279/'Verdeling Gemeentefonds 2024'!$BS279</f>
        <v>0</v>
      </c>
      <c r="D279" s="82">
        <f>'Verdeling Gemeentefonds 2024'!E279/'Verdeling Gemeentefonds 2024'!$BS279</f>
        <v>0</v>
      </c>
      <c r="E279" s="82">
        <f>'Verdeling Gemeentefonds 2024'!F279/'Verdeling Gemeentefonds 2024'!$BS279</f>
        <v>0</v>
      </c>
      <c r="F279" s="82">
        <f>'Verdeling Gemeentefonds 2024'!G279/'Verdeling Gemeentefonds 2024'!$BS279</f>
        <v>0</v>
      </c>
      <c r="G279" s="82">
        <f>'Verdeling Gemeentefonds 2024'!H279/'Verdeling Gemeentefonds 2024'!$BS279</f>
        <v>0</v>
      </c>
      <c r="H279" s="82">
        <f>'Verdeling Gemeentefonds 2024'!I279/'Verdeling Gemeentefonds 2024'!$BS279</f>
        <v>0</v>
      </c>
      <c r="I279" s="86">
        <f>'Verdeling Gemeentefonds 2024'!J279/'Verdeling Gemeentefonds 2024'!$BS279</f>
        <v>0</v>
      </c>
      <c r="J279" s="80">
        <f>'Verdeling Gemeentefonds 2024'!N279/'Verdeling Gemeentefonds 2024'!$BS279</f>
        <v>6.6103837327020243E-2</v>
      </c>
      <c r="K279" s="82">
        <f>'Verdeling Gemeentefonds 2024'!S279/'Verdeling Gemeentefonds 2024'!$BS279</f>
        <v>8.8784360256451422E-2</v>
      </c>
      <c r="L279" s="86">
        <f>'Verdeling Gemeentefonds 2024'!T279/'Verdeling Gemeentefonds 2024'!$BS279</f>
        <v>0.15488819758347167</v>
      </c>
      <c r="M279" s="79">
        <f>'Verdeling Gemeentefonds 2024'!Z279/'Verdeling Gemeentefonds 2024'!$BS279</f>
        <v>0.30274157591117673</v>
      </c>
      <c r="N279" s="82">
        <f>'Verdeling Gemeentefonds 2024'!AE279/'Verdeling Gemeentefonds 2024'!$BS279</f>
        <v>0.18447819596523038</v>
      </c>
      <c r="O279" s="84">
        <f>'Verdeling Gemeentefonds 2024'!AF279/'Verdeling Gemeentefonds 2024'!$BS279</f>
        <v>0.48721977187640708</v>
      </c>
      <c r="P279" s="89">
        <f>'Verdeling Gemeentefonds 2024'!AK279/'Verdeling Gemeentefonds 2024'!$BS279</f>
        <v>5.9400113431202314E-2</v>
      </c>
      <c r="Q279" s="92">
        <f>'Verdeling Gemeentefonds 2024'!AO279/'Verdeling Gemeentefonds 2024'!$BS279</f>
        <v>1.62738424359621E-2</v>
      </c>
      <c r="R279" s="88">
        <f>'Verdeling Gemeentefonds 2024'!AR279/'Verdeling Gemeentefonds 2024'!$BS279</f>
        <v>6.2069496042968117E-2</v>
      </c>
      <c r="S279" s="88">
        <f>'Verdeling Gemeentefonds 2024'!AU279/'Verdeling Gemeentefonds 2024'!$BS279</f>
        <v>7.2266387211394098E-2</v>
      </c>
      <c r="T279" s="88">
        <f>'Verdeling Gemeentefonds 2024'!AX279/'Verdeling Gemeentefonds 2024'!$BS279</f>
        <v>9.3151910512488723E-2</v>
      </c>
      <c r="U279" s="88">
        <f>'Verdeling Gemeentefonds 2024'!BA279/'Verdeling Gemeentefonds 2024'!$BS279</f>
        <v>5.2912759800950282E-2</v>
      </c>
      <c r="V279" s="86">
        <f>'Verdeling Gemeentefonds 2024'!BB279/'Verdeling Gemeentefonds 2024'!$BS279</f>
        <v>0.29667439600376327</v>
      </c>
      <c r="W279" s="79">
        <f>'Verdeling Gemeentefonds 2024'!BI279/'Verdeling Gemeentefonds 2024'!$BS279</f>
        <v>-2.6181160084554425E-4</v>
      </c>
      <c r="X279" s="87">
        <f>'Verdeling Gemeentefonds 2024'!BF279/'Verdeling Gemeentefonds 2024'!$BS279</f>
        <v>0</v>
      </c>
      <c r="Y279" s="79">
        <f>'Verdeling Gemeentefonds 2024'!BL279/'Verdeling Gemeentefonds 2024'!$BS279</f>
        <v>0</v>
      </c>
      <c r="Z279" s="87">
        <f>'Verdeling Gemeentefonds 2024'!BR279/'Verdeling Gemeentefonds 2024'!$BS279</f>
        <v>2.0793672296681859E-3</v>
      </c>
      <c r="AA279" s="96">
        <f t="shared" si="4"/>
        <v>1.000000034523667</v>
      </c>
    </row>
    <row r="280" spans="1:27" x14ac:dyDescent="0.25">
      <c r="A280" s="95" t="s">
        <v>466</v>
      </c>
      <c r="B280" s="8" t="s">
        <v>167</v>
      </c>
      <c r="C280" s="79">
        <f>'Verdeling Gemeentefonds 2024'!D280/'Verdeling Gemeentefonds 2024'!$BS280</f>
        <v>0</v>
      </c>
      <c r="D280" s="82">
        <f>'Verdeling Gemeentefonds 2024'!E280/'Verdeling Gemeentefonds 2024'!$BS280</f>
        <v>0</v>
      </c>
      <c r="E280" s="82">
        <f>'Verdeling Gemeentefonds 2024'!F280/'Verdeling Gemeentefonds 2024'!$BS280</f>
        <v>0</v>
      </c>
      <c r="F280" s="82">
        <f>'Verdeling Gemeentefonds 2024'!G280/'Verdeling Gemeentefonds 2024'!$BS280</f>
        <v>0</v>
      </c>
      <c r="G280" s="82">
        <f>'Verdeling Gemeentefonds 2024'!H280/'Verdeling Gemeentefonds 2024'!$BS280</f>
        <v>0</v>
      </c>
      <c r="H280" s="82">
        <f>'Verdeling Gemeentefonds 2024'!I280/'Verdeling Gemeentefonds 2024'!$BS280</f>
        <v>0</v>
      </c>
      <c r="I280" s="86">
        <f>'Verdeling Gemeentefonds 2024'!J280/'Verdeling Gemeentefonds 2024'!$BS280</f>
        <v>0</v>
      </c>
      <c r="J280" s="80">
        <f>'Verdeling Gemeentefonds 2024'!N280/'Verdeling Gemeentefonds 2024'!$BS280</f>
        <v>7.4576371637427447E-2</v>
      </c>
      <c r="K280" s="82">
        <f>'Verdeling Gemeentefonds 2024'!S280/'Verdeling Gemeentefonds 2024'!$BS280</f>
        <v>2.6322166765977685E-2</v>
      </c>
      <c r="L280" s="86">
        <f>'Verdeling Gemeentefonds 2024'!T280/'Verdeling Gemeentefonds 2024'!$BS280</f>
        <v>0.10089853840340514</v>
      </c>
      <c r="M280" s="79">
        <f>'Verdeling Gemeentefonds 2024'!Z280/'Verdeling Gemeentefonds 2024'!$BS280</f>
        <v>0.40084806521014488</v>
      </c>
      <c r="N280" s="82">
        <f>'Verdeling Gemeentefonds 2024'!AE280/'Verdeling Gemeentefonds 2024'!$BS280</f>
        <v>0.23853595952098422</v>
      </c>
      <c r="O280" s="84">
        <f>'Verdeling Gemeentefonds 2024'!AF280/'Verdeling Gemeentefonds 2024'!$BS280</f>
        <v>0.6393840247311291</v>
      </c>
      <c r="P280" s="89">
        <f>'Verdeling Gemeentefonds 2024'!AK280/'Verdeling Gemeentefonds 2024'!$BS280</f>
        <v>5.5337210344379634E-2</v>
      </c>
      <c r="Q280" s="92">
        <f>'Verdeling Gemeentefonds 2024'!AO280/'Verdeling Gemeentefonds 2024'!$BS280</f>
        <v>2.071295714355181E-2</v>
      </c>
      <c r="R280" s="88">
        <f>'Verdeling Gemeentefonds 2024'!AR280/'Verdeling Gemeentefonds 2024'!$BS280</f>
        <v>3.153418454556272E-2</v>
      </c>
      <c r="S280" s="88">
        <f>'Verdeling Gemeentefonds 2024'!AU280/'Verdeling Gemeentefonds 2024'!$BS280</f>
        <v>5.6549117426684795E-2</v>
      </c>
      <c r="T280" s="88">
        <f>'Verdeling Gemeentefonds 2024'!AX280/'Verdeling Gemeentefonds 2024'!$BS280</f>
        <v>5.4309109361278092E-2</v>
      </c>
      <c r="U280" s="88">
        <f>'Verdeling Gemeentefonds 2024'!BA280/'Verdeling Gemeentefonds 2024'!$BS280</f>
        <v>3.9396236114048001E-2</v>
      </c>
      <c r="V280" s="86">
        <f>'Verdeling Gemeentefonds 2024'!BB280/'Verdeling Gemeentefonds 2024'!$BS280</f>
        <v>0.2025016045911254</v>
      </c>
      <c r="W280" s="79">
        <f>'Verdeling Gemeentefonds 2024'!BI280/'Verdeling Gemeentefonds 2024'!$BS280</f>
        <v>-2.0077775566213551E-4</v>
      </c>
      <c r="X280" s="87">
        <f>'Verdeling Gemeentefonds 2024'!BF280/'Verdeling Gemeentefonds 2024'!$BS280</f>
        <v>0</v>
      </c>
      <c r="Y280" s="79">
        <f>'Verdeling Gemeentefonds 2024'!BL280/'Verdeling Gemeentefonds 2024'!$BS280</f>
        <v>0</v>
      </c>
      <c r="Z280" s="87">
        <f>'Verdeling Gemeentefonds 2024'!BR280/'Verdeling Gemeentefonds 2024'!$BS280</f>
        <v>2.0793670901027525E-3</v>
      </c>
      <c r="AA280" s="96">
        <f t="shared" si="4"/>
        <v>0.99999996740447994</v>
      </c>
    </row>
    <row r="281" spans="1:27" x14ac:dyDescent="0.25">
      <c r="A281" s="95" t="s">
        <v>401</v>
      </c>
      <c r="B281" s="8" t="s">
        <v>102</v>
      </c>
      <c r="C281" s="79">
        <f>'Verdeling Gemeentefonds 2024'!D281/'Verdeling Gemeentefonds 2024'!$BS281</f>
        <v>0</v>
      </c>
      <c r="D281" s="82">
        <f>'Verdeling Gemeentefonds 2024'!E281/'Verdeling Gemeentefonds 2024'!$BS281</f>
        <v>0</v>
      </c>
      <c r="E281" s="82">
        <f>'Verdeling Gemeentefonds 2024'!F281/'Verdeling Gemeentefonds 2024'!$BS281</f>
        <v>0</v>
      </c>
      <c r="F281" s="82">
        <f>'Verdeling Gemeentefonds 2024'!G281/'Verdeling Gemeentefonds 2024'!$BS281</f>
        <v>0</v>
      </c>
      <c r="G281" s="82">
        <f>'Verdeling Gemeentefonds 2024'!H281/'Verdeling Gemeentefonds 2024'!$BS281</f>
        <v>0</v>
      </c>
      <c r="H281" s="82">
        <f>'Verdeling Gemeentefonds 2024'!I281/'Verdeling Gemeentefonds 2024'!$BS281</f>
        <v>0</v>
      </c>
      <c r="I281" s="86">
        <f>'Verdeling Gemeentefonds 2024'!J281/'Verdeling Gemeentefonds 2024'!$BS281</f>
        <v>0</v>
      </c>
      <c r="J281" s="80">
        <f>'Verdeling Gemeentefonds 2024'!N281/'Verdeling Gemeentefonds 2024'!$BS281</f>
        <v>5.3469166864344116E-2</v>
      </c>
      <c r="K281" s="82">
        <f>'Verdeling Gemeentefonds 2024'!S281/'Verdeling Gemeentefonds 2024'!$BS281</f>
        <v>6.1258251815037496E-2</v>
      </c>
      <c r="L281" s="86">
        <f>'Verdeling Gemeentefonds 2024'!T281/'Verdeling Gemeentefonds 2024'!$BS281</f>
        <v>0.11472741867938162</v>
      </c>
      <c r="M281" s="79">
        <f>'Verdeling Gemeentefonds 2024'!Z281/'Verdeling Gemeentefonds 2024'!$BS281</f>
        <v>0.37574395629582213</v>
      </c>
      <c r="N281" s="82">
        <f>'Verdeling Gemeentefonds 2024'!AE281/'Verdeling Gemeentefonds 2024'!$BS281</f>
        <v>0.19712699777643811</v>
      </c>
      <c r="O281" s="84">
        <f>'Verdeling Gemeentefonds 2024'!AF281/'Verdeling Gemeentefonds 2024'!$BS281</f>
        <v>0.57287095407226019</v>
      </c>
      <c r="P281" s="89">
        <f>'Verdeling Gemeentefonds 2024'!AK281/'Verdeling Gemeentefonds 2024'!$BS281</f>
        <v>1.7103181143493896E-2</v>
      </c>
      <c r="Q281" s="92">
        <f>'Verdeling Gemeentefonds 2024'!AO281/'Verdeling Gemeentefonds 2024'!$BS281</f>
        <v>1.329848508049619E-2</v>
      </c>
      <c r="R281" s="88">
        <f>'Verdeling Gemeentefonds 2024'!AR281/'Verdeling Gemeentefonds 2024'!$BS281</f>
        <v>2.3481414951602848E-2</v>
      </c>
      <c r="S281" s="88">
        <f>'Verdeling Gemeentefonds 2024'!AU281/'Verdeling Gemeentefonds 2024'!$BS281</f>
        <v>4.1628177299376637E-2</v>
      </c>
      <c r="T281" s="88">
        <f>'Verdeling Gemeentefonds 2024'!AX281/'Verdeling Gemeentefonds 2024'!$BS281</f>
        <v>0.11232799421410855</v>
      </c>
      <c r="U281" s="88">
        <f>'Verdeling Gemeentefonds 2024'!BA281/'Verdeling Gemeentefonds 2024'!$BS281</f>
        <v>0.10267517088828886</v>
      </c>
      <c r="V281" s="86">
        <f>'Verdeling Gemeentefonds 2024'!BB281/'Verdeling Gemeentefonds 2024'!$BS281</f>
        <v>0.29341124243387307</v>
      </c>
      <c r="W281" s="79">
        <f>'Verdeling Gemeentefonds 2024'!BI281/'Verdeling Gemeentefonds 2024'!$BS281</f>
        <v>-1.9223889164257519E-4</v>
      </c>
      <c r="X281" s="87">
        <f>'Verdeling Gemeentefonds 2024'!BF281/'Verdeling Gemeentefonds 2024'!$BS281</f>
        <v>0</v>
      </c>
      <c r="Y281" s="79">
        <f>'Verdeling Gemeentefonds 2024'!BL281/'Verdeling Gemeentefonds 2024'!$BS281</f>
        <v>0</v>
      </c>
      <c r="Z281" s="87">
        <f>'Verdeling Gemeentefonds 2024'!BR281/'Verdeling Gemeentefonds 2024'!$BS281</f>
        <v>2.0793670007599272E-3</v>
      </c>
      <c r="AA281" s="96">
        <f t="shared" si="4"/>
        <v>0.99999992443812613</v>
      </c>
    </row>
    <row r="282" spans="1:27" x14ac:dyDescent="0.25">
      <c r="A282" s="95" t="s">
        <v>516</v>
      </c>
      <c r="B282" s="8" t="s">
        <v>217</v>
      </c>
      <c r="C282" s="79">
        <f>'Verdeling Gemeentefonds 2024'!D282/'Verdeling Gemeentefonds 2024'!$BS282</f>
        <v>0</v>
      </c>
      <c r="D282" s="82">
        <f>'Verdeling Gemeentefonds 2024'!E282/'Verdeling Gemeentefonds 2024'!$BS282</f>
        <v>0</v>
      </c>
      <c r="E282" s="82">
        <f>'Verdeling Gemeentefonds 2024'!F282/'Verdeling Gemeentefonds 2024'!$BS282</f>
        <v>0</v>
      </c>
      <c r="F282" s="82">
        <f>'Verdeling Gemeentefonds 2024'!G282/'Verdeling Gemeentefonds 2024'!$BS282</f>
        <v>0</v>
      </c>
      <c r="G282" s="82">
        <f>'Verdeling Gemeentefonds 2024'!H282/'Verdeling Gemeentefonds 2024'!$BS282</f>
        <v>0</v>
      </c>
      <c r="H282" s="82">
        <f>'Verdeling Gemeentefonds 2024'!I282/'Verdeling Gemeentefonds 2024'!$BS282</f>
        <v>0</v>
      </c>
      <c r="I282" s="86">
        <f>'Verdeling Gemeentefonds 2024'!J282/'Verdeling Gemeentefonds 2024'!$BS282</f>
        <v>0</v>
      </c>
      <c r="J282" s="80">
        <f>'Verdeling Gemeentefonds 2024'!N282/'Verdeling Gemeentefonds 2024'!$BS282</f>
        <v>4.2128264657414399E-2</v>
      </c>
      <c r="K282" s="82">
        <f>'Verdeling Gemeentefonds 2024'!S282/'Verdeling Gemeentefonds 2024'!$BS282</f>
        <v>3.2558622717370777E-3</v>
      </c>
      <c r="L282" s="86">
        <f>'Verdeling Gemeentefonds 2024'!T282/'Verdeling Gemeentefonds 2024'!$BS282</f>
        <v>4.5384126929151475E-2</v>
      </c>
      <c r="M282" s="79">
        <f>'Verdeling Gemeentefonds 2024'!Z282/'Verdeling Gemeentefonds 2024'!$BS282</f>
        <v>0.34146155342595685</v>
      </c>
      <c r="N282" s="82">
        <f>'Verdeling Gemeentefonds 2024'!AE282/'Verdeling Gemeentefonds 2024'!$BS282</f>
        <v>0.2990060736569769</v>
      </c>
      <c r="O282" s="84">
        <f>'Verdeling Gemeentefonds 2024'!AF282/'Verdeling Gemeentefonds 2024'!$BS282</f>
        <v>0.64046762708293381</v>
      </c>
      <c r="P282" s="89">
        <f>'Verdeling Gemeentefonds 2024'!AK282/'Verdeling Gemeentefonds 2024'!$BS282</f>
        <v>0.11472493889860225</v>
      </c>
      <c r="Q282" s="92">
        <f>'Verdeling Gemeentefonds 2024'!AO282/'Verdeling Gemeentefonds 2024'!$BS282</f>
        <v>1.4384928924812614E-2</v>
      </c>
      <c r="R282" s="88">
        <f>'Verdeling Gemeentefonds 2024'!AR282/'Verdeling Gemeentefonds 2024'!$BS282</f>
        <v>2.9946220222773014E-2</v>
      </c>
      <c r="S282" s="88">
        <f>'Verdeling Gemeentefonds 2024'!AU282/'Verdeling Gemeentefonds 2024'!$BS282</f>
        <v>6.6959191835648121E-2</v>
      </c>
      <c r="T282" s="88">
        <f>'Verdeling Gemeentefonds 2024'!AX282/'Verdeling Gemeentefonds 2024'!$BS282</f>
        <v>4.7115843464597226E-2</v>
      </c>
      <c r="U282" s="88">
        <f>'Verdeling Gemeentefonds 2024'!BA282/'Verdeling Gemeentefonds 2024'!$BS282</f>
        <v>3.9193904211250324E-2</v>
      </c>
      <c r="V282" s="86">
        <f>'Verdeling Gemeentefonds 2024'!BB282/'Verdeling Gemeentefonds 2024'!$BS282</f>
        <v>0.1976000886590813</v>
      </c>
      <c r="W282" s="79">
        <f>'Verdeling Gemeentefonds 2024'!BI282/'Verdeling Gemeentefonds 2024'!$BS282</f>
        <v>-2.5622250616319899E-4</v>
      </c>
      <c r="X282" s="87">
        <f>'Verdeling Gemeentefonds 2024'!BF282/'Verdeling Gemeentefonds 2024'!$BS282</f>
        <v>0</v>
      </c>
      <c r="Y282" s="79">
        <f>'Verdeling Gemeentefonds 2024'!BL282/'Verdeling Gemeentefonds 2024'!$BS282</f>
        <v>0</v>
      </c>
      <c r="Z282" s="87">
        <f>'Verdeling Gemeentefonds 2024'!BR282/'Verdeling Gemeentefonds 2024'!$BS282</f>
        <v>2.0793670041485226E-3</v>
      </c>
      <c r="AA282" s="96">
        <f t="shared" si="4"/>
        <v>0.99999992606775423</v>
      </c>
    </row>
    <row r="283" spans="1:27" x14ac:dyDescent="0.25">
      <c r="A283" s="95" t="s">
        <v>490</v>
      </c>
      <c r="B283" s="8" t="s">
        <v>191</v>
      </c>
      <c r="C283" s="79">
        <f>'Verdeling Gemeentefonds 2024'!D283/'Verdeling Gemeentefonds 2024'!$BS283</f>
        <v>0</v>
      </c>
      <c r="D283" s="82">
        <f>'Verdeling Gemeentefonds 2024'!E283/'Verdeling Gemeentefonds 2024'!$BS283</f>
        <v>0</v>
      </c>
      <c r="E283" s="82">
        <f>'Verdeling Gemeentefonds 2024'!F283/'Verdeling Gemeentefonds 2024'!$BS283</f>
        <v>0</v>
      </c>
      <c r="F283" s="82">
        <f>'Verdeling Gemeentefonds 2024'!G283/'Verdeling Gemeentefonds 2024'!$BS283</f>
        <v>0</v>
      </c>
      <c r="G283" s="82">
        <f>'Verdeling Gemeentefonds 2024'!H283/'Verdeling Gemeentefonds 2024'!$BS283</f>
        <v>0</v>
      </c>
      <c r="H283" s="82">
        <f>'Verdeling Gemeentefonds 2024'!I283/'Verdeling Gemeentefonds 2024'!$BS283</f>
        <v>0</v>
      </c>
      <c r="I283" s="86">
        <f>'Verdeling Gemeentefonds 2024'!J283/'Verdeling Gemeentefonds 2024'!$BS283</f>
        <v>0</v>
      </c>
      <c r="J283" s="80">
        <f>'Verdeling Gemeentefonds 2024'!N283/'Verdeling Gemeentefonds 2024'!$BS283</f>
        <v>0.12894562966934378</v>
      </c>
      <c r="K283" s="82">
        <f>'Verdeling Gemeentefonds 2024'!S283/'Verdeling Gemeentefonds 2024'!$BS283</f>
        <v>4.6252926444795041E-3</v>
      </c>
      <c r="L283" s="86">
        <f>'Verdeling Gemeentefonds 2024'!T283/'Verdeling Gemeentefonds 2024'!$BS283</f>
        <v>0.13357092231382328</v>
      </c>
      <c r="M283" s="79">
        <f>'Verdeling Gemeentefonds 2024'!Z283/'Verdeling Gemeentefonds 2024'!$BS283</f>
        <v>0.42574351126463567</v>
      </c>
      <c r="N283" s="82">
        <f>'Verdeling Gemeentefonds 2024'!AE283/'Verdeling Gemeentefonds 2024'!$BS283</f>
        <v>0.1515160101146589</v>
      </c>
      <c r="O283" s="84">
        <f>'Verdeling Gemeentefonds 2024'!AF283/'Verdeling Gemeentefonds 2024'!$BS283</f>
        <v>0.57725952137929448</v>
      </c>
      <c r="P283" s="89">
        <f>'Verdeling Gemeentefonds 2024'!AK283/'Verdeling Gemeentefonds 2024'!$BS283</f>
        <v>9.6853114931930828E-2</v>
      </c>
      <c r="Q283" s="92">
        <f>'Verdeling Gemeentefonds 2024'!AO283/'Verdeling Gemeentefonds 2024'!$BS283</f>
        <v>1.8706286516787862E-2</v>
      </c>
      <c r="R283" s="88">
        <f>'Verdeling Gemeentefonds 2024'!AR283/'Verdeling Gemeentefonds 2024'!$BS283</f>
        <v>3.5575837427576924E-2</v>
      </c>
      <c r="S283" s="88">
        <f>'Verdeling Gemeentefonds 2024'!AU283/'Verdeling Gemeentefonds 2024'!$BS283</f>
        <v>5.9608529616368894E-2</v>
      </c>
      <c r="T283" s="88">
        <f>'Verdeling Gemeentefonds 2024'!AX283/'Verdeling Gemeentefonds 2024'!$BS283</f>
        <v>2.8799485593803013E-2</v>
      </c>
      <c r="U283" s="88">
        <f>'Verdeling Gemeentefonds 2024'!BA283/'Verdeling Gemeentefonds 2024'!$BS283</f>
        <v>4.7831874729205109E-2</v>
      </c>
      <c r="V283" s="86">
        <f>'Verdeling Gemeentefonds 2024'!BB283/'Verdeling Gemeentefonds 2024'!$BS283</f>
        <v>0.19052201388374179</v>
      </c>
      <c r="W283" s="79">
        <f>'Verdeling Gemeentefonds 2024'!BI283/'Verdeling Gemeentefonds 2024'!$BS283</f>
        <v>-2.8496140616533343E-4</v>
      </c>
      <c r="X283" s="87">
        <f>'Verdeling Gemeentefonds 2024'!BF283/'Verdeling Gemeentefonds 2024'!$BS283</f>
        <v>0</v>
      </c>
      <c r="Y283" s="79">
        <f>'Verdeling Gemeentefonds 2024'!BL283/'Verdeling Gemeentefonds 2024'!$BS283</f>
        <v>0</v>
      </c>
      <c r="Z283" s="87">
        <f>'Verdeling Gemeentefonds 2024'!BR283/'Verdeling Gemeentefonds 2024'!$BS283</f>
        <v>2.0793671125822239E-3</v>
      </c>
      <c r="AA283" s="96">
        <f t="shared" si="4"/>
        <v>0.99999997821520725</v>
      </c>
    </row>
    <row r="284" spans="1:27" x14ac:dyDescent="0.25">
      <c r="A284" s="95" t="s">
        <v>324</v>
      </c>
      <c r="B284" s="8" t="s">
        <v>25</v>
      </c>
      <c r="C284" s="79">
        <f>'Verdeling Gemeentefonds 2024'!D284/'Verdeling Gemeentefonds 2024'!$BS284</f>
        <v>0</v>
      </c>
      <c r="D284" s="82">
        <f>'Verdeling Gemeentefonds 2024'!E284/'Verdeling Gemeentefonds 2024'!$BS284</f>
        <v>0</v>
      </c>
      <c r="E284" s="82">
        <f>'Verdeling Gemeentefonds 2024'!F284/'Verdeling Gemeentefonds 2024'!$BS284</f>
        <v>0</v>
      </c>
      <c r="F284" s="82">
        <f>'Verdeling Gemeentefonds 2024'!G284/'Verdeling Gemeentefonds 2024'!$BS284</f>
        <v>0</v>
      </c>
      <c r="G284" s="82">
        <f>'Verdeling Gemeentefonds 2024'!H284/'Verdeling Gemeentefonds 2024'!$BS284</f>
        <v>0</v>
      </c>
      <c r="H284" s="82">
        <f>'Verdeling Gemeentefonds 2024'!I284/'Verdeling Gemeentefonds 2024'!$BS284</f>
        <v>0</v>
      </c>
      <c r="I284" s="86">
        <f>'Verdeling Gemeentefonds 2024'!J284/'Verdeling Gemeentefonds 2024'!$BS284</f>
        <v>0</v>
      </c>
      <c r="J284" s="80">
        <f>'Verdeling Gemeentefonds 2024'!N284/'Verdeling Gemeentefonds 2024'!$BS284</f>
        <v>0.15021664022724679</v>
      </c>
      <c r="K284" s="82">
        <f>'Verdeling Gemeentefonds 2024'!S284/'Verdeling Gemeentefonds 2024'!$BS284</f>
        <v>5.8113684012000892E-2</v>
      </c>
      <c r="L284" s="86">
        <f>'Verdeling Gemeentefonds 2024'!T284/'Verdeling Gemeentefonds 2024'!$BS284</f>
        <v>0.20833032423924769</v>
      </c>
      <c r="M284" s="79">
        <f>'Verdeling Gemeentefonds 2024'!Z284/'Verdeling Gemeentefonds 2024'!$BS284</f>
        <v>0.38561110609317228</v>
      </c>
      <c r="N284" s="82">
        <f>'Verdeling Gemeentefonds 2024'!AE284/'Verdeling Gemeentefonds 2024'!$BS284</f>
        <v>0.13700569761669509</v>
      </c>
      <c r="O284" s="84">
        <f>'Verdeling Gemeentefonds 2024'!AF284/'Verdeling Gemeentefonds 2024'!$BS284</f>
        <v>0.52261680370986741</v>
      </c>
      <c r="P284" s="89">
        <f>'Verdeling Gemeentefonds 2024'!AK284/'Verdeling Gemeentefonds 2024'!$BS284</f>
        <v>2.9218212592992211E-2</v>
      </c>
      <c r="Q284" s="92">
        <f>'Verdeling Gemeentefonds 2024'!AO284/'Verdeling Gemeentefonds 2024'!$BS284</f>
        <v>1.8917549107111874E-2</v>
      </c>
      <c r="R284" s="88">
        <f>'Verdeling Gemeentefonds 2024'!AR284/'Verdeling Gemeentefonds 2024'!$BS284</f>
        <v>4.2946861561011872E-2</v>
      </c>
      <c r="S284" s="88">
        <f>'Verdeling Gemeentefonds 2024'!AU284/'Verdeling Gemeentefonds 2024'!$BS284</f>
        <v>9.1554334517011851E-2</v>
      </c>
      <c r="T284" s="88">
        <f>'Verdeling Gemeentefonds 2024'!AX284/'Verdeling Gemeentefonds 2024'!$BS284</f>
        <v>6.8528332274655421E-2</v>
      </c>
      <c r="U284" s="88">
        <f>'Verdeling Gemeentefonds 2024'!BA284/'Verdeling Gemeentefonds 2024'!$BS284</f>
        <v>1.6096290956599681E-2</v>
      </c>
      <c r="V284" s="86">
        <f>'Verdeling Gemeentefonds 2024'!BB284/'Verdeling Gemeentefonds 2024'!$BS284</f>
        <v>0.2380433684163907</v>
      </c>
      <c r="W284" s="79">
        <f>'Verdeling Gemeentefonds 2024'!BI284/'Verdeling Gemeentefonds 2024'!$BS284</f>
        <v>-2.8810355067700319E-4</v>
      </c>
      <c r="X284" s="87">
        <f>'Verdeling Gemeentefonds 2024'!BF284/'Verdeling Gemeentefonds 2024'!$BS284</f>
        <v>0</v>
      </c>
      <c r="Y284" s="79">
        <f>'Verdeling Gemeentefonds 2024'!BL284/'Verdeling Gemeentefonds 2024'!$BS284</f>
        <v>0</v>
      </c>
      <c r="Z284" s="87">
        <f>'Verdeling Gemeentefonds 2024'!BR284/'Verdeling Gemeentefonds 2024'!$BS284</f>
        <v>2.0793671007159611E-3</v>
      </c>
      <c r="AA284" s="96">
        <f t="shared" si="4"/>
        <v>0.99999997250853701</v>
      </c>
    </row>
    <row r="285" spans="1:27" x14ac:dyDescent="0.25">
      <c r="A285" s="95" t="s">
        <v>341</v>
      </c>
      <c r="B285" s="8" t="s">
        <v>42</v>
      </c>
      <c r="C285" s="79">
        <f>'Verdeling Gemeentefonds 2024'!D285/'Verdeling Gemeentefonds 2024'!$BS285</f>
        <v>0</v>
      </c>
      <c r="D285" s="82">
        <f>'Verdeling Gemeentefonds 2024'!E285/'Verdeling Gemeentefonds 2024'!$BS285</f>
        <v>0</v>
      </c>
      <c r="E285" s="82">
        <f>'Verdeling Gemeentefonds 2024'!F285/'Verdeling Gemeentefonds 2024'!$BS285</f>
        <v>0</v>
      </c>
      <c r="F285" s="82">
        <f>'Verdeling Gemeentefonds 2024'!G285/'Verdeling Gemeentefonds 2024'!$BS285</f>
        <v>0</v>
      </c>
      <c r="G285" s="82">
        <f>'Verdeling Gemeentefonds 2024'!H285/'Verdeling Gemeentefonds 2024'!$BS285</f>
        <v>0</v>
      </c>
      <c r="H285" s="82">
        <f>'Verdeling Gemeentefonds 2024'!I285/'Verdeling Gemeentefonds 2024'!$BS285</f>
        <v>0</v>
      </c>
      <c r="I285" s="86">
        <f>'Verdeling Gemeentefonds 2024'!J285/'Verdeling Gemeentefonds 2024'!$BS285</f>
        <v>0</v>
      </c>
      <c r="J285" s="80">
        <f>'Verdeling Gemeentefonds 2024'!N285/'Verdeling Gemeentefonds 2024'!$BS285</f>
        <v>5.8394547048423881E-2</v>
      </c>
      <c r="K285" s="82">
        <f>'Verdeling Gemeentefonds 2024'!S285/'Verdeling Gemeentefonds 2024'!$BS285</f>
        <v>2.1864942581801924E-2</v>
      </c>
      <c r="L285" s="86">
        <f>'Verdeling Gemeentefonds 2024'!T285/'Verdeling Gemeentefonds 2024'!$BS285</f>
        <v>8.0259489630225805E-2</v>
      </c>
      <c r="M285" s="79">
        <f>'Verdeling Gemeentefonds 2024'!Z285/'Verdeling Gemeentefonds 2024'!$BS285</f>
        <v>0.32198523613134816</v>
      </c>
      <c r="N285" s="82">
        <f>'Verdeling Gemeentefonds 2024'!AE285/'Verdeling Gemeentefonds 2024'!$BS285</f>
        <v>0.19301928741502572</v>
      </c>
      <c r="O285" s="84">
        <f>'Verdeling Gemeentefonds 2024'!AF285/'Verdeling Gemeentefonds 2024'!$BS285</f>
        <v>0.51500452354637394</v>
      </c>
      <c r="P285" s="89">
        <f>'Verdeling Gemeentefonds 2024'!AK285/'Verdeling Gemeentefonds 2024'!$BS285</f>
        <v>3.5611772105304335E-2</v>
      </c>
      <c r="Q285" s="92">
        <f>'Verdeling Gemeentefonds 2024'!AO285/'Verdeling Gemeentefonds 2024'!$BS285</f>
        <v>1.6509374732591921E-2</v>
      </c>
      <c r="R285" s="88">
        <f>'Verdeling Gemeentefonds 2024'!AR285/'Verdeling Gemeentefonds 2024'!$BS285</f>
        <v>7.2536669129667122E-2</v>
      </c>
      <c r="S285" s="88">
        <f>'Verdeling Gemeentefonds 2024'!AU285/'Verdeling Gemeentefonds 2024'!$BS285</f>
        <v>8.4311426900629663E-2</v>
      </c>
      <c r="T285" s="88">
        <f>'Verdeling Gemeentefonds 2024'!AX285/'Verdeling Gemeentefonds 2024'!$BS285</f>
        <v>0.12317217162508826</v>
      </c>
      <c r="U285" s="88">
        <f>'Verdeling Gemeentefonds 2024'!BA285/'Verdeling Gemeentefonds 2024'!$BS285</f>
        <v>7.0794162378327641E-2</v>
      </c>
      <c r="V285" s="86">
        <f>'Verdeling Gemeentefonds 2024'!BB285/'Verdeling Gemeentefonds 2024'!$BS285</f>
        <v>0.36732380476630466</v>
      </c>
      <c r="W285" s="79">
        <f>'Verdeling Gemeentefonds 2024'!BI285/'Verdeling Gemeentefonds 2024'!$BS285</f>
        <v>-2.7890222798914962E-4</v>
      </c>
      <c r="X285" s="87">
        <f>'Verdeling Gemeentefonds 2024'!BF285/'Verdeling Gemeentefonds 2024'!$BS285</f>
        <v>0</v>
      </c>
      <c r="Y285" s="79">
        <f>'Verdeling Gemeentefonds 2024'!BL285/'Verdeling Gemeentefonds 2024'!$BS285</f>
        <v>0</v>
      </c>
      <c r="Z285" s="87">
        <f>'Verdeling Gemeentefonds 2024'!BR285/'Verdeling Gemeentefonds 2024'!$BS285</f>
        <v>2.0793672724386705E-3</v>
      </c>
      <c r="AA285" s="96">
        <f t="shared" si="4"/>
        <v>1.0000000550926582</v>
      </c>
    </row>
    <row r="286" spans="1:27" x14ac:dyDescent="0.25">
      <c r="A286" s="95" t="s">
        <v>491</v>
      </c>
      <c r="B286" s="8" t="s">
        <v>192</v>
      </c>
      <c r="C286" s="79">
        <f>'Verdeling Gemeentefonds 2024'!D286/'Verdeling Gemeentefonds 2024'!$BS286</f>
        <v>0</v>
      </c>
      <c r="D286" s="82">
        <f>'Verdeling Gemeentefonds 2024'!E286/'Verdeling Gemeentefonds 2024'!$BS286</f>
        <v>0</v>
      </c>
      <c r="E286" s="82">
        <f>'Verdeling Gemeentefonds 2024'!F286/'Verdeling Gemeentefonds 2024'!$BS286</f>
        <v>0</v>
      </c>
      <c r="F286" s="82">
        <f>'Verdeling Gemeentefonds 2024'!G286/'Verdeling Gemeentefonds 2024'!$BS286</f>
        <v>0</v>
      </c>
      <c r="G286" s="82">
        <f>'Verdeling Gemeentefonds 2024'!H286/'Verdeling Gemeentefonds 2024'!$BS286</f>
        <v>0</v>
      </c>
      <c r="H286" s="82">
        <f>'Verdeling Gemeentefonds 2024'!I286/'Verdeling Gemeentefonds 2024'!$BS286</f>
        <v>0</v>
      </c>
      <c r="I286" s="86">
        <f>'Verdeling Gemeentefonds 2024'!J286/'Verdeling Gemeentefonds 2024'!$BS286</f>
        <v>0</v>
      </c>
      <c r="J286" s="80">
        <f>'Verdeling Gemeentefonds 2024'!N286/'Verdeling Gemeentefonds 2024'!$BS286</f>
        <v>5.706018567663039E-2</v>
      </c>
      <c r="K286" s="82">
        <f>'Verdeling Gemeentefonds 2024'!S286/'Verdeling Gemeentefonds 2024'!$BS286</f>
        <v>7.9698647419424104E-3</v>
      </c>
      <c r="L286" s="86">
        <f>'Verdeling Gemeentefonds 2024'!T286/'Verdeling Gemeentefonds 2024'!$BS286</f>
        <v>6.5030050418572793E-2</v>
      </c>
      <c r="M286" s="79">
        <f>'Verdeling Gemeentefonds 2024'!Z286/'Verdeling Gemeentefonds 2024'!$BS286</f>
        <v>0.33894697903242316</v>
      </c>
      <c r="N286" s="82">
        <f>'Verdeling Gemeentefonds 2024'!AE286/'Verdeling Gemeentefonds 2024'!$BS286</f>
        <v>0.21891980511777612</v>
      </c>
      <c r="O286" s="84">
        <f>'Verdeling Gemeentefonds 2024'!AF286/'Verdeling Gemeentefonds 2024'!$BS286</f>
        <v>0.5578667841501993</v>
      </c>
      <c r="P286" s="89">
        <f>'Verdeling Gemeentefonds 2024'!AK286/'Verdeling Gemeentefonds 2024'!$BS286</f>
        <v>0.26210568383674515</v>
      </c>
      <c r="Q286" s="92">
        <f>'Verdeling Gemeentefonds 2024'!AO286/'Verdeling Gemeentefonds 2024'!$BS286</f>
        <v>1.5803003193259408E-2</v>
      </c>
      <c r="R286" s="88">
        <f>'Verdeling Gemeentefonds 2024'!AR286/'Verdeling Gemeentefonds 2024'!$BS286</f>
        <v>3.6372484405253439E-2</v>
      </c>
      <c r="S286" s="88">
        <f>'Verdeling Gemeentefonds 2024'!AU286/'Verdeling Gemeentefonds 2024'!$BS286</f>
        <v>3.1753019364925542E-2</v>
      </c>
      <c r="T286" s="88">
        <f>'Verdeling Gemeentefonds 2024'!AX286/'Verdeling Gemeentefonds 2024'!$BS286</f>
        <v>1.3494304062382981E-2</v>
      </c>
      <c r="U286" s="88">
        <f>'Verdeling Gemeentefonds 2024'!BA286/'Verdeling Gemeentefonds 2024'!$BS286</f>
        <v>1.5784703470224277E-2</v>
      </c>
      <c r="V286" s="86">
        <f>'Verdeling Gemeentefonds 2024'!BB286/'Verdeling Gemeentefonds 2024'!$BS286</f>
        <v>0.11320751449604564</v>
      </c>
      <c r="W286" s="79">
        <f>'Verdeling Gemeentefonds 2024'!BI286/'Verdeling Gemeentefonds 2024'!$BS286</f>
        <v>-2.8945256740675997E-4</v>
      </c>
      <c r="X286" s="87">
        <f>'Verdeling Gemeentefonds 2024'!BF286/'Verdeling Gemeentefonds 2024'!$BS286</f>
        <v>0</v>
      </c>
      <c r="Y286" s="79">
        <f>'Verdeling Gemeentefonds 2024'!BL286/'Verdeling Gemeentefonds 2024'!$BS286</f>
        <v>0</v>
      </c>
      <c r="Z286" s="87">
        <f>'Verdeling Gemeentefonds 2024'!BR286/'Verdeling Gemeentefonds 2024'!$BS286</f>
        <v>2.0793670484699671E-3</v>
      </c>
      <c r="AA286" s="96">
        <f t="shared" si="4"/>
        <v>0.9999999473826261</v>
      </c>
    </row>
    <row r="287" spans="1:27" x14ac:dyDescent="0.25">
      <c r="A287" s="95" t="s">
        <v>325</v>
      </c>
      <c r="B287" s="8" t="s">
        <v>26</v>
      </c>
      <c r="C287" s="79">
        <f>'Verdeling Gemeentefonds 2024'!D287/'Verdeling Gemeentefonds 2024'!$BS287</f>
        <v>0</v>
      </c>
      <c r="D287" s="82">
        <f>'Verdeling Gemeentefonds 2024'!E287/'Verdeling Gemeentefonds 2024'!$BS287</f>
        <v>0</v>
      </c>
      <c r="E287" s="82">
        <f>'Verdeling Gemeentefonds 2024'!F287/'Verdeling Gemeentefonds 2024'!$BS287</f>
        <v>0</v>
      </c>
      <c r="F287" s="82">
        <f>'Verdeling Gemeentefonds 2024'!G287/'Verdeling Gemeentefonds 2024'!$BS287</f>
        <v>0</v>
      </c>
      <c r="G287" s="82">
        <f>'Verdeling Gemeentefonds 2024'!H287/'Verdeling Gemeentefonds 2024'!$BS287</f>
        <v>0</v>
      </c>
      <c r="H287" s="82">
        <f>'Verdeling Gemeentefonds 2024'!I287/'Verdeling Gemeentefonds 2024'!$BS287</f>
        <v>0</v>
      </c>
      <c r="I287" s="86">
        <f>'Verdeling Gemeentefonds 2024'!J287/'Verdeling Gemeentefonds 2024'!$BS287</f>
        <v>0</v>
      </c>
      <c r="J287" s="80">
        <f>'Verdeling Gemeentefonds 2024'!N287/'Verdeling Gemeentefonds 2024'!$BS287</f>
        <v>0.14850211540641878</v>
      </c>
      <c r="K287" s="82">
        <f>'Verdeling Gemeentefonds 2024'!S287/'Verdeling Gemeentefonds 2024'!$BS287</f>
        <v>0</v>
      </c>
      <c r="L287" s="86">
        <f>'Verdeling Gemeentefonds 2024'!T287/'Verdeling Gemeentefonds 2024'!$BS287</f>
        <v>0.14850211540641878</v>
      </c>
      <c r="M287" s="79">
        <f>'Verdeling Gemeentefonds 2024'!Z287/'Verdeling Gemeentefonds 2024'!$BS287</f>
        <v>0.39333079893894363</v>
      </c>
      <c r="N287" s="82">
        <f>'Verdeling Gemeentefonds 2024'!AE287/'Verdeling Gemeentefonds 2024'!$BS287</f>
        <v>0.19472092779294151</v>
      </c>
      <c r="O287" s="84">
        <f>'Verdeling Gemeentefonds 2024'!AF287/'Verdeling Gemeentefonds 2024'!$BS287</f>
        <v>0.5880517267318851</v>
      </c>
      <c r="P287" s="89">
        <f>'Verdeling Gemeentefonds 2024'!AK287/'Verdeling Gemeentefonds 2024'!$BS287</f>
        <v>4.3269698202663756E-2</v>
      </c>
      <c r="Q287" s="92">
        <f>'Verdeling Gemeentefonds 2024'!AO287/'Verdeling Gemeentefonds 2024'!$BS287</f>
        <v>1.8317701635772832E-2</v>
      </c>
      <c r="R287" s="88">
        <f>'Verdeling Gemeentefonds 2024'!AR287/'Verdeling Gemeentefonds 2024'!$BS287</f>
        <v>5.0814548188547616E-2</v>
      </c>
      <c r="S287" s="88">
        <f>'Verdeling Gemeentefonds 2024'!AU287/'Verdeling Gemeentefonds 2024'!$BS287</f>
        <v>9.1191426129487496E-2</v>
      </c>
      <c r="T287" s="88">
        <f>'Verdeling Gemeentefonds 2024'!AX287/'Verdeling Gemeentefonds 2024'!$BS287</f>
        <v>3.4069552223859635E-2</v>
      </c>
      <c r="U287" s="88">
        <f>'Verdeling Gemeentefonds 2024'!BA287/'Verdeling Gemeentefonds 2024'!$BS287</f>
        <v>2.3942366916180079E-2</v>
      </c>
      <c r="V287" s="86">
        <f>'Verdeling Gemeentefonds 2024'!BB287/'Verdeling Gemeentefonds 2024'!$BS287</f>
        <v>0.21833559509384767</v>
      </c>
      <c r="W287" s="79">
        <f>'Verdeling Gemeentefonds 2024'!BI287/'Verdeling Gemeentefonds 2024'!$BS287</f>
        <v>-2.3866689123151332E-4</v>
      </c>
      <c r="X287" s="87">
        <f>'Verdeling Gemeentefonds 2024'!BF287/'Verdeling Gemeentefonds 2024'!$BS287</f>
        <v>0</v>
      </c>
      <c r="Y287" s="79">
        <f>'Verdeling Gemeentefonds 2024'!BL287/'Verdeling Gemeentefonds 2024'!$BS287</f>
        <v>0</v>
      </c>
      <c r="Z287" s="87">
        <f>'Verdeling Gemeentefonds 2024'!BR287/'Verdeling Gemeentefonds 2024'!$BS287</f>
        <v>2.0793668155319588E-3</v>
      </c>
      <c r="AA287" s="96">
        <f t="shared" si="4"/>
        <v>0.99999983535911585</v>
      </c>
    </row>
    <row r="288" spans="1:27" x14ac:dyDescent="0.25">
      <c r="A288" s="95" t="s">
        <v>542</v>
      </c>
      <c r="B288" s="8" t="s">
        <v>245</v>
      </c>
      <c r="C288" s="79">
        <f>'Verdeling Gemeentefonds 2024'!D288/'Verdeling Gemeentefonds 2024'!$BS288</f>
        <v>0</v>
      </c>
      <c r="D288" s="82">
        <f>'Verdeling Gemeentefonds 2024'!E288/'Verdeling Gemeentefonds 2024'!$BS288</f>
        <v>0</v>
      </c>
      <c r="E288" s="82">
        <f>'Verdeling Gemeentefonds 2024'!F288/'Verdeling Gemeentefonds 2024'!$BS288</f>
        <v>0</v>
      </c>
      <c r="F288" s="82">
        <f>'Verdeling Gemeentefonds 2024'!G288/'Verdeling Gemeentefonds 2024'!$BS288</f>
        <v>0</v>
      </c>
      <c r="G288" s="82">
        <f>'Verdeling Gemeentefonds 2024'!H288/'Verdeling Gemeentefonds 2024'!$BS288</f>
        <v>0</v>
      </c>
      <c r="H288" s="82">
        <f>'Verdeling Gemeentefonds 2024'!I288/'Verdeling Gemeentefonds 2024'!$BS288</f>
        <v>0</v>
      </c>
      <c r="I288" s="86">
        <f>'Verdeling Gemeentefonds 2024'!J288/'Verdeling Gemeentefonds 2024'!$BS288</f>
        <v>0</v>
      </c>
      <c r="J288" s="80">
        <f>'Verdeling Gemeentefonds 2024'!N288/'Verdeling Gemeentefonds 2024'!$BS288</f>
        <v>5.728833794143659E-2</v>
      </c>
      <c r="K288" s="82">
        <f>'Verdeling Gemeentefonds 2024'!S288/'Verdeling Gemeentefonds 2024'!$BS288</f>
        <v>1.5745926183666468E-3</v>
      </c>
      <c r="L288" s="86">
        <f>'Verdeling Gemeentefonds 2024'!T288/'Verdeling Gemeentefonds 2024'!$BS288</f>
        <v>5.8862930559803239E-2</v>
      </c>
      <c r="M288" s="79">
        <f>'Verdeling Gemeentefonds 2024'!Z288/'Verdeling Gemeentefonds 2024'!$BS288</f>
        <v>0.25254365160230929</v>
      </c>
      <c r="N288" s="82">
        <f>'Verdeling Gemeentefonds 2024'!AE288/'Verdeling Gemeentefonds 2024'!$BS288</f>
        <v>0.22265813586388863</v>
      </c>
      <c r="O288" s="84">
        <f>'Verdeling Gemeentefonds 2024'!AF288/'Verdeling Gemeentefonds 2024'!$BS288</f>
        <v>0.47520178746619796</v>
      </c>
      <c r="P288" s="89">
        <f>'Verdeling Gemeentefonds 2024'!AK288/'Verdeling Gemeentefonds 2024'!$BS288</f>
        <v>0.38261249323525498</v>
      </c>
      <c r="Q288" s="92">
        <f>'Verdeling Gemeentefonds 2024'!AO288/'Verdeling Gemeentefonds 2024'!$BS288</f>
        <v>8.5079251879629798E-3</v>
      </c>
      <c r="R288" s="88">
        <f>'Verdeling Gemeentefonds 2024'!AR288/'Verdeling Gemeentefonds 2024'!$BS288</f>
        <v>6.5746052715984432E-3</v>
      </c>
      <c r="S288" s="88">
        <f>'Verdeling Gemeentefonds 2024'!AU288/'Verdeling Gemeentefonds 2024'!$BS288</f>
        <v>2.7129464762008868E-2</v>
      </c>
      <c r="T288" s="88">
        <f>'Verdeling Gemeentefonds 2024'!AX288/'Verdeling Gemeentefonds 2024'!$BS288</f>
        <v>2.3435285029193072E-2</v>
      </c>
      <c r="U288" s="88">
        <f>'Verdeling Gemeentefonds 2024'!BA288/'Verdeling Gemeentefonds 2024'!$BS288</f>
        <v>1.5879965304757094E-2</v>
      </c>
      <c r="V288" s="86">
        <f>'Verdeling Gemeentefonds 2024'!BB288/'Verdeling Gemeentefonds 2024'!$BS288</f>
        <v>8.1527245555520447E-2</v>
      </c>
      <c r="W288" s="79">
        <f>'Verdeling Gemeentefonds 2024'!BI288/'Verdeling Gemeentefonds 2024'!$BS288</f>
        <v>-2.8364427447997314E-4</v>
      </c>
      <c r="X288" s="87">
        <f>'Verdeling Gemeentefonds 2024'!BF288/'Verdeling Gemeentefonds 2024'!$BS288</f>
        <v>0</v>
      </c>
      <c r="Y288" s="79">
        <f>'Verdeling Gemeentefonds 2024'!BL288/'Verdeling Gemeentefonds 2024'!$BS288</f>
        <v>0</v>
      </c>
      <c r="Z288" s="87">
        <f>'Verdeling Gemeentefonds 2024'!BR288/'Verdeling Gemeentefonds 2024'!$BS288</f>
        <v>2.0793675323220544E-3</v>
      </c>
      <c r="AA288" s="96">
        <f t="shared" si="4"/>
        <v>1.0000001800746188</v>
      </c>
    </row>
    <row r="289" spans="1:27" x14ac:dyDescent="0.25">
      <c r="A289" s="95" t="s">
        <v>326</v>
      </c>
      <c r="B289" s="8" t="s">
        <v>27</v>
      </c>
      <c r="C289" s="79">
        <f>'Verdeling Gemeentefonds 2024'!D289/'Verdeling Gemeentefonds 2024'!$BS289</f>
        <v>0</v>
      </c>
      <c r="D289" s="82">
        <f>'Verdeling Gemeentefonds 2024'!E289/'Verdeling Gemeentefonds 2024'!$BS289</f>
        <v>0</v>
      </c>
      <c r="E289" s="82">
        <f>'Verdeling Gemeentefonds 2024'!F289/'Verdeling Gemeentefonds 2024'!$BS289</f>
        <v>0</v>
      </c>
      <c r="F289" s="82">
        <f>'Verdeling Gemeentefonds 2024'!G289/'Verdeling Gemeentefonds 2024'!$BS289</f>
        <v>0</v>
      </c>
      <c r="G289" s="82">
        <f>'Verdeling Gemeentefonds 2024'!H289/'Verdeling Gemeentefonds 2024'!$BS289</f>
        <v>0</v>
      </c>
      <c r="H289" s="82">
        <f>'Verdeling Gemeentefonds 2024'!I289/'Verdeling Gemeentefonds 2024'!$BS289</f>
        <v>0</v>
      </c>
      <c r="I289" s="86">
        <f>'Verdeling Gemeentefonds 2024'!J289/'Verdeling Gemeentefonds 2024'!$BS289</f>
        <v>0</v>
      </c>
      <c r="J289" s="80">
        <f>'Verdeling Gemeentefonds 2024'!N289/'Verdeling Gemeentefonds 2024'!$BS289</f>
        <v>4.3843546896595968E-2</v>
      </c>
      <c r="K289" s="82">
        <f>'Verdeling Gemeentefonds 2024'!S289/'Verdeling Gemeentefonds 2024'!$BS289</f>
        <v>2.5983083555272526E-2</v>
      </c>
      <c r="L289" s="86">
        <f>'Verdeling Gemeentefonds 2024'!T289/'Verdeling Gemeentefonds 2024'!$BS289</f>
        <v>6.9826630451868488E-2</v>
      </c>
      <c r="M289" s="79">
        <f>'Verdeling Gemeentefonds 2024'!Z289/'Verdeling Gemeentefonds 2024'!$BS289</f>
        <v>0.32534417508625252</v>
      </c>
      <c r="N289" s="82">
        <f>'Verdeling Gemeentefonds 2024'!AE289/'Verdeling Gemeentefonds 2024'!$BS289</f>
        <v>0.20493350691277537</v>
      </c>
      <c r="O289" s="84">
        <f>'Verdeling Gemeentefonds 2024'!AF289/'Verdeling Gemeentefonds 2024'!$BS289</f>
        <v>0.53027768199902792</v>
      </c>
      <c r="P289" s="89">
        <f>'Verdeling Gemeentefonds 2024'!AK289/'Verdeling Gemeentefonds 2024'!$BS289</f>
        <v>0.23186666657362909</v>
      </c>
      <c r="Q289" s="92">
        <f>'Verdeling Gemeentefonds 2024'!AO289/'Verdeling Gemeentefonds 2024'!$BS289</f>
        <v>1.3023954958151271E-2</v>
      </c>
      <c r="R289" s="88">
        <f>'Verdeling Gemeentefonds 2024'!AR289/'Verdeling Gemeentefonds 2024'!$BS289</f>
        <v>1.6212793946314016E-2</v>
      </c>
      <c r="S289" s="88">
        <f>'Verdeling Gemeentefonds 2024'!AU289/'Verdeling Gemeentefonds 2024'!$BS289</f>
        <v>5.9650205215175243E-2</v>
      </c>
      <c r="T289" s="88">
        <f>'Verdeling Gemeentefonds 2024'!AX289/'Verdeling Gemeentefonds 2024'!$BS289</f>
        <v>4.3590040425721364E-2</v>
      </c>
      <c r="U289" s="88">
        <f>'Verdeling Gemeentefonds 2024'!BA289/'Verdeling Gemeentefonds 2024'!$BS289</f>
        <v>3.375823557735811E-2</v>
      </c>
      <c r="V289" s="86">
        <f>'Verdeling Gemeentefonds 2024'!BB289/'Verdeling Gemeentefonds 2024'!$BS289</f>
        <v>0.16623523012272001</v>
      </c>
      <c r="W289" s="79">
        <f>'Verdeling Gemeentefonds 2024'!BI289/'Verdeling Gemeentefonds 2024'!$BS289</f>
        <v>-2.8559817659125364E-4</v>
      </c>
      <c r="X289" s="87">
        <f>'Verdeling Gemeentefonds 2024'!BF289/'Verdeling Gemeentefonds 2024'!$BS289</f>
        <v>0</v>
      </c>
      <c r="Y289" s="79">
        <f>'Verdeling Gemeentefonds 2024'!BL289/'Verdeling Gemeentefonds 2024'!$BS289</f>
        <v>0</v>
      </c>
      <c r="Z289" s="87">
        <f>'Verdeling Gemeentefonds 2024'!BR289/'Verdeling Gemeentefonds 2024'!$BS289</f>
        <v>2.0793671123072359E-3</v>
      </c>
      <c r="AA289" s="96">
        <f t="shared" si="4"/>
        <v>0.99999997808296159</v>
      </c>
    </row>
    <row r="290" spans="1:27" x14ac:dyDescent="0.25">
      <c r="A290" s="95" t="s">
        <v>327</v>
      </c>
      <c r="B290" s="8" t="s">
        <v>28</v>
      </c>
      <c r="C290" s="79">
        <f>'Verdeling Gemeentefonds 2024'!D290/'Verdeling Gemeentefonds 2024'!$BS290</f>
        <v>0</v>
      </c>
      <c r="D290" s="82">
        <f>'Verdeling Gemeentefonds 2024'!E290/'Verdeling Gemeentefonds 2024'!$BS290</f>
        <v>0</v>
      </c>
      <c r="E290" s="82">
        <f>'Verdeling Gemeentefonds 2024'!F290/'Verdeling Gemeentefonds 2024'!$BS290</f>
        <v>0</v>
      </c>
      <c r="F290" s="82">
        <f>'Verdeling Gemeentefonds 2024'!G290/'Verdeling Gemeentefonds 2024'!$BS290</f>
        <v>0</v>
      </c>
      <c r="G290" s="82">
        <f>'Verdeling Gemeentefonds 2024'!H290/'Verdeling Gemeentefonds 2024'!$BS290</f>
        <v>0</v>
      </c>
      <c r="H290" s="82">
        <f>'Verdeling Gemeentefonds 2024'!I290/'Verdeling Gemeentefonds 2024'!$BS290</f>
        <v>0</v>
      </c>
      <c r="I290" s="86">
        <f>'Verdeling Gemeentefonds 2024'!J290/'Verdeling Gemeentefonds 2024'!$BS290</f>
        <v>0</v>
      </c>
      <c r="J290" s="80">
        <f>'Verdeling Gemeentefonds 2024'!N290/'Verdeling Gemeentefonds 2024'!$BS290</f>
        <v>7.163369001535505E-2</v>
      </c>
      <c r="K290" s="82">
        <f>'Verdeling Gemeentefonds 2024'!S290/'Verdeling Gemeentefonds 2024'!$BS290</f>
        <v>4.3317332580548512E-2</v>
      </c>
      <c r="L290" s="86">
        <f>'Verdeling Gemeentefonds 2024'!T290/'Verdeling Gemeentefonds 2024'!$BS290</f>
        <v>0.11495102259590356</v>
      </c>
      <c r="M290" s="79">
        <f>'Verdeling Gemeentefonds 2024'!Z290/'Verdeling Gemeentefonds 2024'!$BS290</f>
        <v>0.33859803777011771</v>
      </c>
      <c r="N290" s="82">
        <f>'Verdeling Gemeentefonds 2024'!AE290/'Verdeling Gemeentefonds 2024'!$BS290</f>
        <v>0.22940615012447807</v>
      </c>
      <c r="O290" s="84">
        <f>'Verdeling Gemeentefonds 2024'!AF290/'Verdeling Gemeentefonds 2024'!$BS290</f>
        <v>0.56800418789459572</v>
      </c>
      <c r="P290" s="89">
        <f>'Verdeling Gemeentefonds 2024'!AK290/'Verdeling Gemeentefonds 2024'!$BS290</f>
        <v>0.17526392272110186</v>
      </c>
      <c r="Q290" s="92">
        <f>'Verdeling Gemeentefonds 2024'!AO290/'Verdeling Gemeentefonds 2024'!$BS290</f>
        <v>1.369117227570063E-2</v>
      </c>
      <c r="R290" s="88">
        <f>'Verdeling Gemeentefonds 2024'!AR290/'Verdeling Gemeentefonds 2024'!$BS290</f>
        <v>2.7332026450613937E-2</v>
      </c>
      <c r="S290" s="88">
        <f>'Verdeling Gemeentefonds 2024'!AU290/'Verdeling Gemeentefonds 2024'!$BS290</f>
        <v>4.8811753813558102E-2</v>
      </c>
      <c r="T290" s="88">
        <f>'Verdeling Gemeentefonds 2024'!AX290/'Verdeling Gemeentefonds 2024'!$BS290</f>
        <v>3.2237234454669798E-2</v>
      </c>
      <c r="U290" s="88">
        <f>'Verdeling Gemeentefonds 2024'!BA290/'Verdeling Gemeentefonds 2024'!$BS290</f>
        <v>1.7886210991497301E-2</v>
      </c>
      <c r="V290" s="86">
        <f>'Verdeling Gemeentefonds 2024'!BB290/'Verdeling Gemeentefonds 2024'!$BS290</f>
        <v>0.13995839798603976</v>
      </c>
      <c r="W290" s="79">
        <f>'Verdeling Gemeentefonds 2024'!BI290/'Verdeling Gemeentefonds 2024'!$BS290</f>
        <v>-2.5689002590211456E-4</v>
      </c>
      <c r="X290" s="87">
        <f>'Verdeling Gemeentefonds 2024'!BF290/'Verdeling Gemeentefonds 2024'!$BS290</f>
        <v>0</v>
      </c>
      <c r="Y290" s="79">
        <f>'Verdeling Gemeentefonds 2024'!BL290/'Verdeling Gemeentefonds 2024'!$BS290</f>
        <v>0</v>
      </c>
      <c r="Z290" s="87">
        <f>'Verdeling Gemeentefonds 2024'!BR290/'Verdeling Gemeentefonds 2024'!$BS290</f>
        <v>2.0793671752372339E-3</v>
      </c>
      <c r="AA290" s="96">
        <f t="shared" si="4"/>
        <v>1.000000008346976</v>
      </c>
    </row>
    <row r="291" spans="1:27" x14ac:dyDescent="0.25">
      <c r="A291" s="95" t="s">
        <v>393</v>
      </c>
      <c r="B291" s="8" t="s">
        <v>94</v>
      </c>
      <c r="C291" s="79">
        <f>'Verdeling Gemeentefonds 2024'!D291/'Verdeling Gemeentefonds 2024'!$BS291</f>
        <v>0</v>
      </c>
      <c r="D291" s="82">
        <f>'Verdeling Gemeentefonds 2024'!E291/'Verdeling Gemeentefonds 2024'!$BS291</f>
        <v>0</v>
      </c>
      <c r="E291" s="82">
        <f>'Verdeling Gemeentefonds 2024'!F291/'Verdeling Gemeentefonds 2024'!$BS291</f>
        <v>0</v>
      </c>
      <c r="F291" s="82">
        <f>'Verdeling Gemeentefonds 2024'!G291/'Verdeling Gemeentefonds 2024'!$BS291</f>
        <v>0</v>
      </c>
      <c r="G291" s="82">
        <f>'Verdeling Gemeentefonds 2024'!H291/'Verdeling Gemeentefonds 2024'!$BS291</f>
        <v>0</v>
      </c>
      <c r="H291" s="82">
        <f>'Verdeling Gemeentefonds 2024'!I291/'Verdeling Gemeentefonds 2024'!$BS291</f>
        <v>0</v>
      </c>
      <c r="I291" s="86">
        <f>'Verdeling Gemeentefonds 2024'!J291/'Verdeling Gemeentefonds 2024'!$BS291</f>
        <v>0</v>
      </c>
      <c r="J291" s="80">
        <f>'Verdeling Gemeentefonds 2024'!N291/'Verdeling Gemeentefonds 2024'!$BS291</f>
        <v>0.21914965942376888</v>
      </c>
      <c r="K291" s="82">
        <f>'Verdeling Gemeentefonds 2024'!S291/'Verdeling Gemeentefonds 2024'!$BS291</f>
        <v>5.5145639247892606E-2</v>
      </c>
      <c r="L291" s="86">
        <f>'Verdeling Gemeentefonds 2024'!T291/'Verdeling Gemeentefonds 2024'!$BS291</f>
        <v>0.27429529867166152</v>
      </c>
      <c r="M291" s="79">
        <f>'Verdeling Gemeentefonds 2024'!Z291/'Verdeling Gemeentefonds 2024'!$BS291</f>
        <v>0.35743581202773123</v>
      </c>
      <c r="N291" s="82">
        <f>'Verdeling Gemeentefonds 2024'!AE291/'Verdeling Gemeentefonds 2024'!$BS291</f>
        <v>9.7662254518975825E-2</v>
      </c>
      <c r="O291" s="84">
        <f>'Verdeling Gemeentefonds 2024'!AF291/'Verdeling Gemeentefonds 2024'!$BS291</f>
        <v>0.45509806654670709</v>
      </c>
      <c r="P291" s="89">
        <f>'Verdeling Gemeentefonds 2024'!AK291/'Verdeling Gemeentefonds 2024'!$BS291</f>
        <v>2.6308158164862611E-2</v>
      </c>
      <c r="Q291" s="92">
        <f>'Verdeling Gemeentefonds 2024'!AO291/'Verdeling Gemeentefonds 2024'!$BS291</f>
        <v>1.4144885059895701E-2</v>
      </c>
      <c r="R291" s="88">
        <f>'Verdeling Gemeentefonds 2024'!AR291/'Verdeling Gemeentefonds 2024'!$BS291</f>
        <v>4.531810726808163E-2</v>
      </c>
      <c r="S291" s="88">
        <f>'Verdeling Gemeentefonds 2024'!AU291/'Verdeling Gemeentefonds 2024'!$BS291</f>
        <v>7.7494761211291091E-2</v>
      </c>
      <c r="T291" s="88">
        <f>'Verdeling Gemeentefonds 2024'!AX291/'Verdeling Gemeentefonds 2024'!$BS291</f>
        <v>6.7134548417998999E-2</v>
      </c>
      <c r="U291" s="88">
        <f>'Verdeling Gemeentefonds 2024'!BA291/'Verdeling Gemeentefonds 2024'!$BS291</f>
        <v>3.8334253760955089E-2</v>
      </c>
      <c r="V291" s="86">
        <f>'Verdeling Gemeentefonds 2024'!BB291/'Verdeling Gemeentefonds 2024'!$BS291</f>
        <v>0.2424265557182225</v>
      </c>
      <c r="W291" s="79">
        <f>'Verdeling Gemeentefonds 2024'!BI291/'Verdeling Gemeentefonds 2024'!$BS291</f>
        <v>-2.0743987234080627E-4</v>
      </c>
      <c r="X291" s="87">
        <f>'Verdeling Gemeentefonds 2024'!BF291/'Verdeling Gemeentefonds 2024'!$BS291</f>
        <v>0</v>
      </c>
      <c r="Y291" s="79">
        <f>'Verdeling Gemeentefonds 2024'!BL291/'Verdeling Gemeentefonds 2024'!$BS291</f>
        <v>0</v>
      </c>
      <c r="Z291" s="87">
        <f>'Verdeling Gemeentefonds 2024'!BR291/'Verdeling Gemeentefonds 2024'!$BS291</f>
        <v>2.0793671711893847E-3</v>
      </c>
      <c r="AA291" s="96">
        <f t="shared" si="4"/>
        <v>1.0000000064003023</v>
      </c>
    </row>
    <row r="292" spans="1:27" x14ac:dyDescent="0.25">
      <c r="A292" s="95" t="s">
        <v>441</v>
      </c>
      <c r="B292" s="8" t="s">
        <v>142</v>
      </c>
      <c r="C292" s="79">
        <f>'Verdeling Gemeentefonds 2024'!D292/'Verdeling Gemeentefonds 2024'!$BS292</f>
        <v>0</v>
      </c>
      <c r="D292" s="82">
        <f>'Verdeling Gemeentefonds 2024'!E292/'Verdeling Gemeentefonds 2024'!$BS292</f>
        <v>0</v>
      </c>
      <c r="E292" s="82">
        <f>'Verdeling Gemeentefonds 2024'!F292/'Verdeling Gemeentefonds 2024'!$BS292</f>
        <v>0</v>
      </c>
      <c r="F292" s="82">
        <f>'Verdeling Gemeentefonds 2024'!G292/'Verdeling Gemeentefonds 2024'!$BS292</f>
        <v>0</v>
      </c>
      <c r="G292" s="82">
        <f>'Verdeling Gemeentefonds 2024'!H292/'Verdeling Gemeentefonds 2024'!$BS292</f>
        <v>0</v>
      </c>
      <c r="H292" s="82">
        <f>'Verdeling Gemeentefonds 2024'!I292/'Verdeling Gemeentefonds 2024'!$BS292</f>
        <v>0</v>
      </c>
      <c r="I292" s="86">
        <f>'Verdeling Gemeentefonds 2024'!J292/'Verdeling Gemeentefonds 2024'!$BS292</f>
        <v>0</v>
      </c>
      <c r="J292" s="80">
        <f>'Verdeling Gemeentefonds 2024'!N292/'Verdeling Gemeentefonds 2024'!$BS292</f>
        <v>8.3913692138690543E-2</v>
      </c>
      <c r="K292" s="82">
        <f>'Verdeling Gemeentefonds 2024'!S292/'Verdeling Gemeentefonds 2024'!$BS292</f>
        <v>1.0295369089721739E-2</v>
      </c>
      <c r="L292" s="86">
        <f>'Verdeling Gemeentefonds 2024'!T292/'Verdeling Gemeentefonds 2024'!$BS292</f>
        <v>9.4209061228412272E-2</v>
      </c>
      <c r="M292" s="79">
        <f>'Verdeling Gemeentefonds 2024'!Z292/'Verdeling Gemeentefonds 2024'!$BS292</f>
        <v>0.36433291737309859</v>
      </c>
      <c r="N292" s="82">
        <f>'Verdeling Gemeentefonds 2024'!AE292/'Verdeling Gemeentefonds 2024'!$BS292</f>
        <v>0.25933416872815057</v>
      </c>
      <c r="O292" s="84">
        <f>'Verdeling Gemeentefonds 2024'!AF292/'Verdeling Gemeentefonds 2024'!$BS292</f>
        <v>0.62366708610124921</v>
      </c>
      <c r="P292" s="89">
        <f>'Verdeling Gemeentefonds 2024'!AK292/'Verdeling Gemeentefonds 2024'!$BS292</f>
        <v>0.16456410226796225</v>
      </c>
      <c r="Q292" s="92">
        <f>'Verdeling Gemeentefonds 2024'!AO292/'Verdeling Gemeentefonds 2024'!$BS292</f>
        <v>1.6310659606132778E-2</v>
      </c>
      <c r="R292" s="88">
        <f>'Verdeling Gemeentefonds 2024'!AR292/'Verdeling Gemeentefonds 2024'!$BS292</f>
        <v>3.2334710659949042E-2</v>
      </c>
      <c r="S292" s="88">
        <f>'Verdeling Gemeentefonds 2024'!AU292/'Verdeling Gemeentefonds 2024'!$BS292</f>
        <v>3.5905340069806078E-2</v>
      </c>
      <c r="T292" s="88">
        <f>'Verdeling Gemeentefonds 2024'!AX292/'Verdeling Gemeentefonds 2024'!$BS292</f>
        <v>1.8934684628730988E-2</v>
      </c>
      <c r="U292" s="88">
        <f>'Verdeling Gemeentefonds 2024'!BA292/'Verdeling Gemeentefonds 2024'!$BS292</f>
        <v>1.2212849424494061E-2</v>
      </c>
      <c r="V292" s="86">
        <f>'Verdeling Gemeentefonds 2024'!BB292/'Verdeling Gemeentefonds 2024'!$BS292</f>
        <v>0.11569824438911296</v>
      </c>
      <c r="W292" s="79">
        <f>'Verdeling Gemeentefonds 2024'!BI292/'Verdeling Gemeentefonds 2024'!$BS292</f>
        <v>-2.1790145869048447E-4</v>
      </c>
      <c r="X292" s="87">
        <f>'Verdeling Gemeentefonds 2024'!BF292/'Verdeling Gemeentefonds 2024'!$BS292</f>
        <v>0</v>
      </c>
      <c r="Y292" s="79">
        <f>'Verdeling Gemeentefonds 2024'!BL292/'Verdeling Gemeentefonds 2024'!$BS292</f>
        <v>0</v>
      </c>
      <c r="Z292" s="87">
        <f>'Verdeling Gemeentefonds 2024'!BR292/'Verdeling Gemeentefonds 2024'!$BS292</f>
        <v>2.0793670738783747E-3</v>
      </c>
      <c r="AA292" s="96">
        <f t="shared" si="4"/>
        <v>0.99999995960192456</v>
      </c>
    </row>
    <row r="293" spans="1:27" x14ac:dyDescent="0.25">
      <c r="A293" s="95" t="s">
        <v>517</v>
      </c>
      <c r="B293" s="8" t="s">
        <v>218</v>
      </c>
      <c r="C293" s="79">
        <f>'Verdeling Gemeentefonds 2024'!D293/'Verdeling Gemeentefonds 2024'!$BS293</f>
        <v>0</v>
      </c>
      <c r="D293" s="82">
        <f>'Verdeling Gemeentefonds 2024'!E293/'Verdeling Gemeentefonds 2024'!$BS293</f>
        <v>0</v>
      </c>
      <c r="E293" s="82">
        <f>'Verdeling Gemeentefonds 2024'!F293/'Verdeling Gemeentefonds 2024'!$BS293</f>
        <v>0</v>
      </c>
      <c r="F293" s="82">
        <f>'Verdeling Gemeentefonds 2024'!G293/'Verdeling Gemeentefonds 2024'!$BS293</f>
        <v>0</v>
      </c>
      <c r="G293" s="82">
        <f>'Verdeling Gemeentefonds 2024'!H293/'Verdeling Gemeentefonds 2024'!$BS293</f>
        <v>0</v>
      </c>
      <c r="H293" s="82">
        <f>'Verdeling Gemeentefonds 2024'!I293/'Verdeling Gemeentefonds 2024'!$BS293</f>
        <v>0</v>
      </c>
      <c r="I293" s="86">
        <f>'Verdeling Gemeentefonds 2024'!J293/'Verdeling Gemeentefonds 2024'!$BS293</f>
        <v>0</v>
      </c>
      <c r="J293" s="80">
        <f>'Verdeling Gemeentefonds 2024'!N293/'Verdeling Gemeentefonds 2024'!$BS293</f>
        <v>6.1052962011848531E-2</v>
      </c>
      <c r="K293" s="82">
        <f>'Verdeling Gemeentefonds 2024'!S293/'Verdeling Gemeentefonds 2024'!$BS293</f>
        <v>3.6278076690868119E-2</v>
      </c>
      <c r="L293" s="86">
        <f>'Verdeling Gemeentefonds 2024'!T293/'Verdeling Gemeentefonds 2024'!$BS293</f>
        <v>9.7331038702716657E-2</v>
      </c>
      <c r="M293" s="79">
        <f>'Verdeling Gemeentefonds 2024'!Z293/'Verdeling Gemeentefonds 2024'!$BS293</f>
        <v>0.3497474788361114</v>
      </c>
      <c r="N293" s="82">
        <f>'Verdeling Gemeentefonds 2024'!AE293/'Verdeling Gemeentefonds 2024'!$BS293</f>
        <v>0.19959206411312513</v>
      </c>
      <c r="O293" s="84">
        <f>'Verdeling Gemeentefonds 2024'!AF293/'Verdeling Gemeentefonds 2024'!$BS293</f>
        <v>0.54933954294923659</v>
      </c>
      <c r="P293" s="89">
        <f>'Verdeling Gemeentefonds 2024'!AK293/'Verdeling Gemeentefonds 2024'!$BS293</f>
        <v>7.4852369559978163E-2</v>
      </c>
      <c r="Q293" s="92">
        <f>'Verdeling Gemeentefonds 2024'!AO293/'Verdeling Gemeentefonds 2024'!$BS293</f>
        <v>1.6247817574748954E-2</v>
      </c>
      <c r="R293" s="88">
        <f>'Verdeling Gemeentefonds 2024'!AR293/'Verdeling Gemeentefonds 2024'!$BS293</f>
        <v>5.3798346872373927E-2</v>
      </c>
      <c r="S293" s="88">
        <f>'Verdeling Gemeentefonds 2024'!AU293/'Verdeling Gemeentefonds 2024'!$BS293</f>
        <v>7.9425190360022491E-2</v>
      </c>
      <c r="T293" s="88">
        <f>'Verdeling Gemeentefonds 2024'!AX293/'Verdeling Gemeentefonds 2024'!$BS293</f>
        <v>7.7868513566782413E-2</v>
      </c>
      <c r="U293" s="88">
        <f>'Verdeling Gemeentefonds 2024'!BA293/'Verdeling Gemeentefonds 2024'!$BS293</f>
        <v>4.928825964838017E-2</v>
      </c>
      <c r="V293" s="86">
        <f>'Verdeling Gemeentefonds 2024'!BB293/'Verdeling Gemeentefonds 2024'!$BS293</f>
        <v>0.27662812802230796</v>
      </c>
      <c r="W293" s="79">
        <f>'Verdeling Gemeentefonds 2024'!BI293/'Verdeling Gemeentefonds 2024'!$BS293</f>
        <v>-2.3048505632009E-4</v>
      </c>
      <c r="X293" s="87">
        <f>'Verdeling Gemeentefonds 2024'!BF293/'Verdeling Gemeentefonds 2024'!$BS293</f>
        <v>0</v>
      </c>
      <c r="Y293" s="79">
        <f>'Verdeling Gemeentefonds 2024'!BL293/'Verdeling Gemeentefonds 2024'!$BS293</f>
        <v>0</v>
      </c>
      <c r="Z293" s="87">
        <f>'Verdeling Gemeentefonds 2024'!BR293/'Verdeling Gemeentefonds 2024'!$BS293</f>
        <v>2.0793670773162154E-3</v>
      </c>
      <c r="AA293" s="96">
        <f t="shared" si="4"/>
        <v>0.99999996125523549</v>
      </c>
    </row>
    <row r="294" spans="1:27" x14ac:dyDescent="0.25">
      <c r="A294" s="95" t="s">
        <v>523</v>
      </c>
      <c r="B294" s="8" t="s">
        <v>224</v>
      </c>
      <c r="C294" s="79">
        <f>'Verdeling Gemeentefonds 2024'!D294/'Verdeling Gemeentefonds 2024'!$BS294</f>
        <v>0</v>
      </c>
      <c r="D294" s="82">
        <f>'Verdeling Gemeentefonds 2024'!E294/'Verdeling Gemeentefonds 2024'!$BS294</f>
        <v>0</v>
      </c>
      <c r="E294" s="82">
        <f>'Verdeling Gemeentefonds 2024'!F294/'Verdeling Gemeentefonds 2024'!$BS294</f>
        <v>0</v>
      </c>
      <c r="F294" s="82">
        <f>'Verdeling Gemeentefonds 2024'!G294/'Verdeling Gemeentefonds 2024'!$BS294</f>
        <v>0</v>
      </c>
      <c r="G294" s="82">
        <f>'Verdeling Gemeentefonds 2024'!H294/'Verdeling Gemeentefonds 2024'!$BS294</f>
        <v>0</v>
      </c>
      <c r="H294" s="82">
        <f>'Verdeling Gemeentefonds 2024'!I294/'Verdeling Gemeentefonds 2024'!$BS294</f>
        <v>0</v>
      </c>
      <c r="I294" s="86">
        <f>'Verdeling Gemeentefonds 2024'!J294/'Verdeling Gemeentefonds 2024'!$BS294</f>
        <v>0</v>
      </c>
      <c r="J294" s="80">
        <f>'Verdeling Gemeentefonds 2024'!N294/'Verdeling Gemeentefonds 2024'!$BS294</f>
        <v>3.812434575073486E-2</v>
      </c>
      <c r="K294" s="82">
        <f>'Verdeling Gemeentefonds 2024'!S294/'Verdeling Gemeentefonds 2024'!$BS294</f>
        <v>5.8186521859576623E-2</v>
      </c>
      <c r="L294" s="86">
        <f>'Verdeling Gemeentefonds 2024'!T294/'Verdeling Gemeentefonds 2024'!$BS294</f>
        <v>9.631086761031149E-2</v>
      </c>
      <c r="M294" s="79">
        <f>'Verdeling Gemeentefonds 2024'!Z294/'Verdeling Gemeentefonds 2024'!$BS294</f>
        <v>0.32424236404341805</v>
      </c>
      <c r="N294" s="82">
        <f>'Verdeling Gemeentefonds 2024'!AE294/'Verdeling Gemeentefonds 2024'!$BS294</f>
        <v>0.23507438928030724</v>
      </c>
      <c r="O294" s="84">
        <f>'Verdeling Gemeentefonds 2024'!AF294/'Verdeling Gemeentefonds 2024'!$BS294</f>
        <v>0.55931675332372521</v>
      </c>
      <c r="P294" s="89">
        <f>'Verdeling Gemeentefonds 2024'!AK294/'Verdeling Gemeentefonds 2024'!$BS294</f>
        <v>3.2766062146809702E-2</v>
      </c>
      <c r="Q294" s="92">
        <f>'Verdeling Gemeentefonds 2024'!AO294/'Verdeling Gemeentefonds 2024'!$BS294</f>
        <v>1.5730419168732839E-2</v>
      </c>
      <c r="R294" s="88">
        <f>'Verdeling Gemeentefonds 2024'!AR294/'Verdeling Gemeentefonds 2024'!$BS294</f>
        <v>8.3706311341531781E-2</v>
      </c>
      <c r="S294" s="88">
        <f>'Verdeling Gemeentefonds 2024'!AU294/'Verdeling Gemeentefonds 2024'!$BS294</f>
        <v>6.1791565506253476E-2</v>
      </c>
      <c r="T294" s="88">
        <f>'Verdeling Gemeentefonds 2024'!AX294/'Verdeling Gemeentefonds 2024'!$BS294</f>
        <v>9.3538362453929547E-2</v>
      </c>
      <c r="U294" s="88">
        <f>'Verdeling Gemeentefonds 2024'!BA294/'Verdeling Gemeentefonds 2024'!$BS294</f>
        <v>5.5039911921987567E-2</v>
      </c>
      <c r="V294" s="86">
        <f>'Verdeling Gemeentefonds 2024'!BB294/'Verdeling Gemeentefonds 2024'!$BS294</f>
        <v>0.3098065703924352</v>
      </c>
      <c r="W294" s="79">
        <f>'Verdeling Gemeentefonds 2024'!BI294/'Verdeling Gemeentefonds 2024'!$BS294</f>
        <v>-2.7968604991431939E-4</v>
      </c>
      <c r="X294" s="87">
        <f>'Verdeling Gemeentefonds 2024'!BF294/'Verdeling Gemeentefonds 2024'!$BS294</f>
        <v>0</v>
      </c>
      <c r="Y294" s="79">
        <f>'Verdeling Gemeentefonds 2024'!BL294/'Verdeling Gemeentefonds 2024'!$BS294</f>
        <v>0</v>
      </c>
      <c r="Z294" s="87">
        <f>'Verdeling Gemeentefonds 2024'!BR294/'Verdeling Gemeentefonds 2024'!$BS294</f>
        <v>2.0793670215677575E-3</v>
      </c>
      <c r="AA294" s="96">
        <f t="shared" si="4"/>
        <v>0.99999993444493496</v>
      </c>
    </row>
    <row r="295" spans="1:27" x14ac:dyDescent="0.25">
      <c r="A295" s="95" t="s">
        <v>394</v>
      </c>
      <c r="B295" s="8" t="s">
        <v>95</v>
      </c>
      <c r="C295" s="79">
        <f>'Verdeling Gemeentefonds 2024'!D295/'Verdeling Gemeentefonds 2024'!$BS295</f>
        <v>0</v>
      </c>
      <c r="D295" s="82">
        <f>'Verdeling Gemeentefonds 2024'!E295/'Verdeling Gemeentefonds 2024'!$BS295</f>
        <v>0</v>
      </c>
      <c r="E295" s="82">
        <f>'Verdeling Gemeentefonds 2024'!F295/'Verdeling Gemeentefonds 2024'!$BS295</f>
        <v>0</v>
      </c>
      <c r="F295" s="82">
        <f>'Verdeling Gemeentefonds 2024'!G295/'Verdeling Gemeentefonds 2024'!$BS295</f>
        <v>0</v>
      </c>
      <c r="G295" s="82">
        <f>'Verdeling Gemeentefonds 2024'!H295/'Verdeling Gemeentefonds 2024'!$BS295</f>
        <v>0</v>
      </c>
      <c r="H295" s="82">
        <f>'Verdeling Gemeentefonds 2024'!I295/'Verdeling Gemeentefonds 2024'!$BS295</f>
        <v>0</v>
      </c>
      <c r="I295" s="86">
        <f>'Verdeling Gemeentefonds 2024'!J295/'Verdeling Gemeentefonds 2024'!$BS295</f>
        <v>0</v>
      </c>
      <c r="J295" s="80">
        <f>'Verdeling Gemeentefonds 2024'!N295/'Verdeling Gemeentefonds 2024'!$BS295</f>
        <v>5.7334895911347467E-2</v>
      </c>
      <c r="K295" s="82">
        <f>'Verdeling Gemeentefonds 2024'!S295/'Verdeling Gemeentefonds 2024'!$BS295</f>
        <v>3.7579441568289188E-3</v>
      </c>
      <c r="L295" s="86">
        <f>'Verdeling Gemeentefonds 2024'!T295/'Verdeling Gemeentefonds 2024'!$BS295</f>
        <v>6.1092840068176384E-2</v>
      </c>
      <c r="M295" s="79">
        <f>'Verdeling Gemeentefonds 2024'!Z295/'Verdeling Gemeentefonds 2024'!$BS295</f>
        <v>0.33105879515598607</v>
      </c>
      <c r="N295" s="82">
        <f>'Verdeling Gemeentefonds 2024'!AE295/'Verdeling Gemeentefonds 2024'!$BS295</f>
        <v>0.33663516109908753</v>
      </c>
      <c r="O295" s="84">
        <f>'Verdeling Gemeentefonds 2024'!AF295/'Verdeling Gemeentefonds 2024'!$BS295</f>
        <v>0.66769395625507366</v>
      </c>
      <c r="P295" s="89">
        <f>'Verdeling Gemeentefonds 2024'!AK295/'Verdeling Gemeentefonds 2024'!$BS295</f>
        <v>0.13808405023000672</v>
      </c>
      <c r="Q295" s="92">
        <f>'Verdeling Gemeentefonds 2024'!AO295/'Verdeling Gemeentefonds 2024'!$BS295</f>
        <v>1.2091715974506369E-2</v>
      </c>
      <c r="R295" s="88">
        <f>'Verdeling Gemeentefonds 2024'!AR295/'Verdeling Gemeentefonds 2024'!$BS295</f>
        <v>1.5370816999073486E-2</v>
      </c>
      <c r="S295" s="88">
        <f>'Verdeling Gemeentefonds 2024'!AU295/'Verdeling Gemeentefonds 2024'!$BS295</f>
        <v>4.9795793109975506E-2</v>
      </c>
      <c r="T295" s="88">
        <f>'Verdeling Gemeentefonds 2024'!AX295/'Verdeling Gemeentefonds 2024'!$BS295</f>
        <v>2.1577764313937261E-2</v>
      </c>
      <c r="U295" s="88">
        <f>'Verdeling Gemeentefonds 2024'!BA295/'Verdeling Gemeentefonds 2024'!$BS295</f>
        <v>3.2405136879971139E-2</v>
      </c>
      <c r="V295" s="86">
        <f>'Verdeling Gemeentefonds 2024'!BB295/'Verdeling Gemeentefonds 2024'!$BS295</f>
        <v>0.13124122727746376</v>
      </c>
      <c r="W295" s="79">
        <f>'Verdeling Gemeentefonds 2024'!BI295/'Verdeling Gemeentefonds 2024'!$BS295</f>
        <v>-1.9136855198452322E-4</v>
      </c>
      <c r="X295" s="87">
        <f>'Verdeling Gemeentefonds 2024'!BF295/'Verdeling Gemeentefonds 2024'!$BS295</f>
        <v>0</v>
      </c>
      <c r="Y295" s="79">
        <f>'Verdeling Gemeentefonds 2024'!BL295/'Verdeling Gemeentefonds 2024'!$BS295</f>
        <v>0</v>
      </c>
      <c r="Z295" s="87">
        <f>'Verdeling Gemeentefonds 2024'!BR295/'Verdeling Gemeentefonds 2024'!$BS295</f>
        <v>2.0793673088169806E-3</v>
      </c>
      <c r="AA295" s="96">
        <f t="shared" si="4"/>
        <v>1.0000000725875531</v>
      </c>
    </row>
    <row r="296" spans="1:27" x14ac:dyDescent="0.25">
      <c r="A296" s="95" t="s">
        <v>328</v>
      </c>
      <c r="B296" s="8" t="s">
        <v>29</v>
      </c>
      <c r="C296" s="79">
        <f>'Verdeling Gemeentefonds 2024'!D296/'Verdeling Gemeentefonds 2024'!$BS296</f>
        <v>0</v>
      </c>
      <c r="D296" s="82">
        <f>'Verdeling Gemeentefonds 2024'!E296/'Verdeling Gemeentefonds 2024'!$BS296</f>
        <v>0</v>
      </c>
      <c r="E296" s="82">
        <f>'Verdeling Gemeentefonds 2024'!F296/'Verdeling Gemeentefonds 2024'!$BS296</f>
        <v>0</v>
      </c>
      <c r="F296" s="82">
        <f>'Verdeling Gemeentefonds 2024'!G296/'Verdeling Gemeentefonds 2024'!$BS296</f>
        <v>0</v>
      </c>
      <c r="G296" s="82">
        <f>'Verdeling Gemeentefonds 2024'!H296/'Verdeling Gemeentefonds 2024'!$BS296</f>
        <v>0</v>
      </c>
      <c r="H296" s="82">
        <f>'Verdeling Gemeentefonds 2024'!I296/'Verdeling Gemeentefonds 2024'!$BS296</f>
        <v>0</v>
      </c>
      <c r="I296" s="86">
        <f>'Verdeling Gemeentefonds 2024'!J296/'Verdeling Gemeentefonds 2024'!$BS296</f>
        <v>0</v>
      </c>
      <c r="J296" s="80">
        <f>'Verdeling Gemeentefonds 2024'!N296/'Verdeling Gemeentefonds 2024'!$BS296</f>
        <v>7.3732160654322407E-2</v>
      </c>
      <c r="K296" s="82">
        <f>'Verdeling Gemeentefonds 2024'!S296/'Verdeling Gemeentefonds 2024'!$BS296</f>
        <v>1.1633882509455866E-2</v>
      </c>
      <c r="L296" s="86">
        <f>'Verdeling Gemeentefonds 2024'!T296/'Verdeling Gemeentefonds 2024'!$BS296</f>
        <v>8.5366043163778271E-2</v>
      </c>
      <c r="M296" s="79">
        <f>'Verdeling Gemeentefonds 2024'!Z296/'Verdeling Gemeentefonds 2024'!$BS296</f>
        <v>0.39115302294329873</v>
      </c>
      <c r="N296" s="82">
        <f>'Verdeling Gemeentefonds 2024'!AE296/'Verdeling Gemeentefonds 2024'!$BS296</f>
        <v>0.26201370421329945</v>
      </c>
      <c r="O296" s="84">
        <f>'Verdeling Gemeentefonds 2024'!AF296/'Verdeling Gemeentefonds 2024'!$BS296</f>
        <v>0.65316672715659818</v>
      </c>
      <c r="P296" s="89">
        <f>'Verdeling Gemeentefonds 2024'!AK296/'Verdeling Gemeentefonds 2024'!$BS296</f>
        <v>0.11364357698492876</v>
      </c>
      <c r="Q296" s="92">
        <f>'Verdeling Gemeentefonds 2024'!AO296/'Verdeling Gemeentefonds 2024'!$BS296</f>
        <v>1.8605634260613006E-2</v>
      </c>
      <c r="R296" s="88">
        <f>'Verdeling Gemeentefonds 2024'!AR296/'Verdeling Gemeentefonds 2024'!$BS296</f>
        <v>1.9827139474275772E-2</v>
      </c>
      <c r="S296" s="88">
        <f>'Verdeling Gemeentefonds 2024'!AU296/'Verdeling Gemeentefonds 2024'!$BS296</f>
        <v>4.3587512961304357E-2</v>
      </c>
      <c r="T296" s="88">
        <f>'Verdeling Gemeentefonds 2024'!AX296/'Verdeling Gemeentefonds 2024'!$BS296</f>
        <v>3.791940181191511E-2</v>
      </c>
      <c r="U296" s="88">
        <f>'Verdeling Gemeentefonds 2024'!BA296/'Verdeling Gemeentefonds 2024'!$BS296</f>
        <v>2.6008930099950062E-2</v>
      </c>
      <c r="V296" s="86">
        <f>'Verdeling Gemeentefonds 2024'!BB296/'Verdeling Gemeentefonds 2024'!$BS296</f>
        <v>0.1459486186080583</v>
      </c>
      <c r="W296" s="79">
        <f>'Verdeling Gemeentefonds 2024'!BI296/'Verdeling Gemeentefonds 2024'!$BS296</f>
        <v>-2.0442402435865591E-4</v>
      </c>
      <c r="X296" s="87">
        <f>'Verdeling Gemeentefonds 2024'!BF296/'Verdeling Gemeentefonds 2024'!$BS296</f>
        <v>0</v>
      </c>
      <c r="Y296" s="79">
        <f>'Verdeling Gemeentefonds 2024'!BL296/'Verdeling Gemeentefonds 2024'!$BS296</f>
        <v>0</v>
      </c>
      <c r="Z296" s="87">
        <f>'Verdeling Gemeentefonds 2024'!BR296/'Verdeling Gemeentefonds 2024'!$BS296</f>
        <v>2.0793669683618079E-3</v>
      </c>
      <c r="AA296" s="96">
        <f t="shared" si="4"/>
        <v>0.99999990885736667</v>
      </c>
    </row>
    <row r="297" spans="1:27" x14ac:dyDescent="0.25">
      <c r="A297" s="95" t="s">
        <v>567</v>
      </c>
      <c r="B297" s="8" t="s">
        <v>270</v>
      </c>
      <c r="C297" s="79">
        <f>'Verdeling Gemeentefonds 2024'!D297/'Verdeling Gemeentefonds 2024'!$BS297</f>
        <v>0</v>
      </c>
      <c r="D297" s="82">
        <f>'Verdeling Gemeentefonds 2024'!E297/'Verdeling Gemeentefonds 2024'!$BS297</f>
        <v>0</v>
      </c>
      <c r="E297" s="82">
        <f>'Verdeling Gemeentefonds 2024'!F297/'Verdeling Gemeentefonds 2024'!$BS297</f>
        <v>0</v>
      </c>
      <c r="F297" s="82">
        <f>'Verdeling Gemeentefonds 2024'!G297/'Verdeling Gemeentefonds 2024'!$BS297</f>
        <v>0</v>
      </c>
      <c r="G297" s="82">
        <f>'Verdeling Gemeentefonds 2024'!H297/'Verdeling Gemeentefonds 2024'!$BS297</f>
        <v>0</v>
      </c>
      <c r="H297" s="82">
        <f>'Verdeling Gemeentefonds 2024'!I297/'Verdeling Gemeentefonds 2024'!$BS297</f>
        <v>0</v>
      </c>
      <c r="I297" s="86">
        <f>'Verdeling Gemeentefonds 2024'!J297/'Verdeling Gemeentefonds 2024'!$BS297</f>
        <v>0</v>
      </c>
      <c r="J297" s="80">
        <f>'Verdeling Gemeentefonds 2024'!N297/'Verdeling Gemeentefonds 2024'!$BS297</f>
        <v>6.5135626469578448E-2</v>
      </c>
      <c r="K297" s="82">
        <f>'Verdeling Gemeentefonds 2024'!S297/'Verdeling Gemeentefonds 2024'!$BS297</f>
        <v>4.0540290910606645E-2</v>
      </c>
      <c r="L297" s="86">
        <f>'Verdeling Gemeentefonds 2024'!T297/'Verdeling Gemeentefonds 2024'!$BS297</f>
        <v>0.10567591738018509</v>
      </c>
      <c r="M297" s="79">
        <f>'Verdeling Gemeentefonds 2024'!Z297/'Verdeling Gemeentefonds 2024'!$BS297</f>
        <v>0.38342024526640034</v>
      </c>
      <c r="N297" s="82">
        <f>'Verdeling Gemeentefonds 2024'!AE297/'Verdeling Gemeentefonds 2024'!$BS297</f>
        <v>0.25356169338035139</v>
      </c>
      <c r="O297" s="84">
        <f>'Verdeling Gemeentefonds 2024'!AF297/'Verdeling Gemeentefonds 2024'!$BS297</f>
        <v>0.63698193864675179</v>
      </c>
      <c r="P297" s="89">
        <f>'Verdeling Gemeentefonds 2024'!AK297/'Verdeling Gemeentefonds 2024'!$BS297</f>
        <v>0.10484587614425771</v>
      </c>
      <c r="Q297" s="92">
        <f>'Verdeling Gemeentefonds 2024'!AO297/'Verdeling Gemeentefonds 2024'!$BS297</f>
        <v>1.749134064934306E-2</v>
      </c>
      <c r="R297" s="88">
        <f>'Verdeling Gemeentefonds 2024'!AR297/'Verdeling Gemeentefonds 2024'!$BS297</f>
        <v>3.192290502809552E-2</v>
      </c>
      <c r="S297" s="88">
        <f>'Verdeling Gemeentefonds 2024'!AU297/'Verdeling Gemeentefonds 2024'!$BS297</f>
        <v>6.5938243697041987E-2</v>
      </c>
      <c r="T297" s="88">
        <f>'Verdeling Gemeentefonds 2024'!AX297/'Verdeling Gemeentefonds 2024'!$BS297</f>
        <v>2.5492334744729481E-2</v>
      </c>
      <c r="U297" s="88">
        <f>'Verdeling Gemeentefonds 2024'!BA297/'Verdeling Gemeentefonds 2024'!$BS297</f>
        <v>9.8170761242182825E-3</v>
      </c>
      <c r="V297" s="86">
        <f>'Verdeling Gemeentefonds 2024'!BB297/'Verdeling Gemeentefonds 2024'!$BS297</f>
        <v>0.15066190024342835</v>
      </c>
      <c r="W297" s="79">
        <f>'Verdeling Gemeentefonds 2024'!BI297/'Verdeling Gemeentefonds 2024'!$BS297</f>
        <v>-2.4489956230072066E-4</v>
      </c>
      <c r="X297" s="87">
        <f>'Verdeling Gemeentefonds 2024'!BF297/'Verdeling Gemeentefonds 2024'!$BS297</f>
        <v>0</v>
      </c>
      <c r="Y297" s="79">
        <f>'Verdeling Gemeentefonds 2024'!BL297/'Verdeling Gemeentefonds 2024'!$BS297</f>
        <v>0</v>
      </c>
      <c r="Z297" s="87">
        <f>'Verdeling Gemeentefonds 2024'!BR297/'Verdeling Gemeentefonds 2024'!$BS297</f>
        <v>2.0793673662720599E-3</v>
      </c>
      <c r="AA297" s="96">
        <f t="shared" si="4"/>
        <v>1.0000001002185941</v>
      </c>
    </row>
    <row r="298" spans="1:27" x14ac:dyDescent="0.25">
      <c r="A298" s="95" t="s">
        <v>453</v>
      </c>
      <c r="B298" s="8" t="s">
        <v>154</v>
      </c>
      <c r="C298" s="79">
        <f>'Verdeling Gemeentefonds 2024'!D298/'Verdeling Gemeentefonds 2024'!$BS298</f>
        <v>0</v>
      </c>
      <c r="D298" s="82">
        <f>'Verdeling Gemeentefonds 2024'!E298/'Verdeling Gemeentefonds 2024'!$BS298</f>
        <v>0</v>
      </c>
      <c r="E298" s="82">
        <f>'Verdeling Gemeentefonds 2024'!F298/'Verdeling Gemeentefonds 2024'!$BS298</f>
        <v>0</v>
      </c>
      <c r="F298" s="82">
        <f>'Verdeling Gemeentefonds 2024'!G298/'Verdeling Gemeentefonds 2024'!$BS298</f>
        <v>0</v>
      </c>
      <c r="G298" s="82">
        <f>'Verdeling Gemeentefonds 2024'!H298/'Verdeling Gemeentefonds 2024'!$BS298</f>
        <v>0</v>
      </c>
      <c r="H298" s="82">
        <f>'Verdeling Gemeentefonds 2024'!I298/'Verdeling Gemeentefonds 2024'!$BS298</f>
        <v>0</v>
      </c>
      <c r="I298" s="86">
        <f>'Verdeling Gemeentefonds 2024'!J298/'Verdeling Gemeentefonds 2024'!$BS298</f>
        <v>0</v>
      </c>
      <c r="J298" s="80">
        <f>'Verdeling Gemeentefonds 2024'!N298/'Verdeling Gemeentefonds 2024'!$BS298</f>
        <v>4.4364349246838346E-2</v>
      </c>
      <c r="K298" s="82">
        <f>'Verdeling Gemeentefonds 2024'!S298/'Verdeling Gemeentefonds 2024'!$BS298</f>
        <v>5.7788903898247394E-3</v>
      </c>
      <c r="L298" s="86">
        <f>'Verdeling Gemeentefonds 2024'!T298/'Verdeling Gemeentefonds 2024'!$BS298</f>
        <v>5.0143239636663076E-2</v>
      </c>
      <c r="M298" s="79">
        <f>'Verdeling Gemeentefonds 2024'!Z298/'Verdeling Gemeentefonds 2024'!$BS298</f>
        <v>0.32445681654137221</v>
      </c>
      <c r="N298" s="82">
        <f>'Verdeling Gemeentefonds 2024'!AE298/'Verdeling Gemeentefonds 2024'!$BS298</f>
        <v>0.24145545373559418</v>
      </c>
      <c r="O298" s="84">
        <f>'Verdeling Gemeentefonds 2024'!AF298/'Verdeling Gemeentefonds 2024'!$BS298</f>
        <v>0.56591227027696633</v>
      </c>
      <c r="P298" s="89">
        <f>'Verdeling Gemeentefonds 2024'!AK298/'Verdeling Gemeentefonds 2024'!$BS298</f>
        <v>0.27596533054121342</v>
      </c>
      <c r="Q298" s="92">
        <f>'Verdeling Gemeentefonds 2024'!AO298/'Verdeling Gemeentefonds 2024'!$BS298</f>
        <v>1.5915192565457568E-2</v>
      </c>
      <c r="R298" s="88">
        <f>'Verdeling Gemeentefonds 2024'!AR298/'Verdeling Gemeentefonds 2024'!$BS298</f>
        <v>2.1201535889476292E-2</v>
      </c>
      <c r="S298" s="88">
        <f>'Verdeling Gemeentefonds 2024'!AU298/'Verdeling Gemeentefonds 2024'!$BS298</f>
        <v>2.8566877208831668E-2</v>
      </c>
      <c r="T298" s="88">
        <f>'Verdeling Gemeentefonds 2024'!AX298/'Verdeling Gemeentefonds 2024'!$BS298</f>
        <v>1.9562296580576774E-2</v>
      </c>
      <c r="U298" s="88">
        <f>'Verdeling Gemeentefonds 2024'!BA298/'Verdeling Gemeentefonds 2024'!$BS298</f>
        <v>2.0937713046300641E-2</v>
      </c>
      <c r="V298" s="86">
        <f>'Verdeling Gemeentefonds 2024'!BB298/'Verdeling Gemeentefonds 2024'!$BS298</f>
        <v>0.10618361529064295</v>
      </c>
      <c r="W298" s="79">
        <f>'Verdeling Gemeentefonds 2024'!BI298/'Verdeling Gemeentefonds 2024'!$BS298</f>
        <v>-2.8383072211892954E-4</v>
      </c>
      <c r="X298" s="87">
        <f>'Verdeling Gemeentefonds 2024'!BF298/'Verdeling Gemeentefonds 2024'!$BS298</f>
        <v>0</v>
      </c>
      <c r="Y298" s="79">
        <f>'Verdeling Gemeentefonds 2024'!BL298/'Verdeling Gemeentefonds 2024'!$BS298</f>
        <v>0</v>
      </c>
      <c r="Z298" s="87">
        <f>'Verdeling Gemeentefonds 2024'!BR298/'Verdeling Gemeentefonds 2024'!$BS298</f>
        <v>2.0793671415888725E-3</v>
      </c>
      <c r="AA298" s="96">
        <f t="shared" si="4"/>
        <v>0.99999999216495572</v>
      </c>
    </row>
    <row r="299" spans="1:27" x14ac:dyDescent="0.25">
      <c r="A299" s="95" t="s">
        <v>506</v>
      </c>
      <c r="B299" s="8" t="s">
        <v>207</v>
      </c>
      <c r="C299" s="79">
        <f>'Verdeling Gemeentefonds 2024'!D299/'Verdeling Gemeentefonds 2024'!$BS299</f>
        <v>0</v>
      </c>
      <c r="D299" s="82">
        <f>'Verdeling Gemeentefonds 2024'!E299/'Verdeling Gemeentefonds 2024'!$BS299</f>
        <v>0</v>
      </c>
      <c r="E299" s="82">
        <f>'Verdeling Gemeentefonds 2024'!F299/'Verdeling Gemeentefonds 2024'!$BS299</f>
        <v>0</v>
      </c>
      <c r="F299" s="82">
        <f>'Verdeling Gemeentefonds 2024'!G299/'Verdeling Gemeentefonds 2024'!$BS299</f>
        <v>0</v>
      </c>
      <c r="G299" s="82">
        <f>'Verdeling Gemeentefonds 2024'!H299/'Verdeling Gemeentefonds 2024'!$BS299</f>
        <v>0</v>
      </c>
      <c r="H299" s="82">
        <f>'Verdeling Gemeentefonds 2024'!I299/'Verdeling Gemeentefonds 2024'!$BS299</f>
        <v>0</v>
      </c>
      <c r="I299" s="86">
        <f>'Verdeling Gemeentefonds 2024'!J299/'Verdeling Gemeentefonds 2024'!$BS299</f>
        <v>0</v>
      </c>
      <c r="J299" s="80">
        <f>'Verdeling Gemeentefonds 2024'!N299/'Verdeling Gemeentefonds 2024'!$BS299</f>
        <v>5.6455208848495926E-2</v>
      </c>
      <c r="K299" s="82">
        <f>'Verdeling Gemeentefonds 2024'!S299/'Verdeling Gemeentefonds 2024'!$BS299</f>
        <v>8.2257911557152771E-2</v>
      </c>
      <c r="L299" s="86">
        <f>'Verdeling Gemeentefonds 2024'!T299/'Verdeling Gemeentefonds 2024'!$BS299</f>
        <v>0.1387131204056487</v>
      </c>
      <c r="M299" s="79">
        <f>'Verdeling Gemeentefonds 2024'!Z299/'Verdeling Gemeentefonds 2024'!$BS299</f>
        <v>0.29493959767293815</v>
      </c>
      <c r="N299" s="82">
        <f>'Verdeling Gemeentefonds 2024'!AE299/'Verdeling Gemeentefonds 2024'!$BS299</f>
        <v>0.24318674770638121</v>
      </c>
      <c r="O299" s="84">
        <f>'Verdeling Gemeentefonds 2024'!AF299/'Verdeling Gemeentefonds 2024'!$BS299</f>
        <v>0.53812634537931936</v>
      </c>
      <c r="P299" s="89">
        <f>'Verdeling Gemeentefonds 2024'!AK299/'Verdeling Gemeentefonds 2024'!$BS299</f>
        <v>0.11667429511684391</v>
      </c>
      <c r="Q299" s="92">
        <f>'Verdeling Gemeentefonds 2024'!AO299/'Verdeling Gemeentefonds 2024'!$BS299</f>
        <v>1.5244108358202892E-2</v>
      </c>
      <c r="R299" s="88">
        <f>'Verdeling Gemeentefonds 2024'!AR299/'Verdeling Gemeentefonds 2024'!$BS299</f>
        <v>4.6293238058745009E-2</v>
      </c>
      <c r="S299" s="88">
        <f>'Verdeling Gemeentefonds 2024'!AU299/'Verdeling Gemeentefonds 2024'!$BS299</f>
        <v>4.8467552577239045E-2</v>
      </c>
      <c r="T299" s="88">
        <f>'Verdeling Gemeentefonds 2024'!AX299/'Verdeling Gemeentefonds 2024'!$BS299</f>
        <v>5.8011978626111411E-2</v>
      </c>
      <c r="U299" s="88">
        <f>'Verdeling Gemeentefonds 2024'!BA299/'Verdeling Gemeentefonds 2024'!$BS299</f>
        <v>3.6652055696152541E-2</v>
      </c>
      <c r="V299" s="86">
        <f>'Verdeling Gemeentefonds 2024'!BB299/'Verdeling Gemeentefonds 2024'!$BS299</f>
        <v>0.20466893331645089</v>
      </c>
      <c r="W299" s="79">
        <f>'Verdeling Gemeentefonds 2024'!BI299/'Verdeling Gemeentefonds 2024'!$BS299</f>
        <v>-2.6209556155986345E-4</v>
      </c>
      <c r="X299" s="87">
        <f>'Verdeling Gemeentefonds 2024'!BF299/'Verdeling Gemeentefonds 2024'!$BS299</f>
        <v>0</v>
      </c>
      <c r="Y299" s="79">
        <f>'Verdeling Gemeentefonds 2024'!BL299/'Verdeling Gemeentefonds 2024'!$BS299</f>
        <v>0</v>
      </c>
      <c r="Z299" s="87">
        <f>'Verdeling Gemeentefonds 2024'!BR299/'Verdeling Gemeentefonds 2024'!$BS299</f>
        <v>2.0793670866486569E-3</v>
      </c>
      <c r="AA299" s="96">
        <f t="shared" si="4"/>
        <v>0.9999999657433517</v>
      </c>
    </row>
    <row r="300" spans="1:27" x14ac:dyDescent="0.25">
      <c r="A300" s="95" t="s">
        <v>429</v>
      </c>
      <c r="B300" s="8" t="s">
        <v>130</v>
      </c>
      <c r="C300" s="79">
        <f>'Verdeling Gemeentefonds 2024'!D300/'Verdeling Gemeentefonds 2024'!$BS300</f>
        <v>0</v>
      </c>
      <c r="D300" s="82">
        <f>'Verdeling Gemeentefonds 2024'!E300/'Verdeling Gemeentefonds 2024'!$BS300</f>
        <v>0</v>
      </c>
      <c r="E300" s="82">
        <f>'Verdeling Gemeentefonds 2024'!F300/'Verdeling Gemeentefonds 2024'!$BS300</f>
        <v>0</v>
      </c>
      <c r="F300" s="82">
        <f>'Verdeling Gemeentefonds 2024'!G300/'Verdeling Gemeentefonds 2024'!$BS300</f>
        <v>0</v>
      </c>
      <c r="G300" s="82">
        <f>'Verdeling Gemeentefonds 2024'!H300/'Verdeling Gemeentefonds 2024'!$BS300</f>
        <v>0</v>
      </c>
      <c r="H300" s="82">
        <f>'Verdeling Gemeentefonds 2024'!I300/'Verdeling Gemeentefonds 2024'!$BS300</f>
        <v>0</v>
      </c>
      <c r="I300" s="86">
        <f>'Verdeling Gemeentefonds 2024'!J300/'Verdeling Gemeentefonds 2024'!$BS300</f>
        <v>0</v>
      </c>
      <c r="J300" s="80">
        <f>'Verdeling Gemeentefonds 2024'!N300/'Verdeling Gemeentefonds 2024'!$BS300</f>
        <v>3.6891793709799336E-2</v>
      </c>
      <c r="K300" s="82">
        <f>'Verdeling Gemeentefonds 2024'!S300/'Verdeling Gemeentefonds 2024'!$BS300</f>
        <v>3.3990574326178039E-2</v>
      </c>
      <c r="L300" s="86">
        <f>'Verdeling Gemeentefonds 2024'!T300/'Verdeling Gemeentefonds 2024'!$BS300</f>
        <v>7.0882368035977375E-2</v>
      </c>
      <c r="M300" s="79">
        <f>'Verdeling Gemeentefonds 2024'!Z300/'Verdeling Gemeentefonds 2024'!$BS300</f>
        <v>0.28144124026727951</v>
      </c>
      <c r="N300" s="82">
        <f>'Verdeling Gemeentefonds 2024'!AE300/'Verdeling Gemeentefonds 2024'!$BS300</f>
        <v>0.19849447154947361</v>
      </c>
      <c r="O300" s="84">
        <f>'Verdeling Gemeentefonds 2024'!AF300/'Verdeling Gemeentefonds 2024'!$BS300</f>
        <v>0.47993571181675315</v>
      </c>
      <c r="P300" s="89">
        <f>'Verdeling Gemeentefonds 2024'!AK300/'Verdeling Gemeentefonds 2024'!$BS300</f>
        <v>0.30778905625915221</v>
      </c>
      <c r="Q300" s="92">
        <f>'Verdeling Gemeentefonds 2024'!AO300/'Verdeling Gemeentefonds 2024'!$BS300</f>
        <v>1.4350829040069814E-2</v>
      </c>
      <c r="R300" s="88">
        <f>'Verdeling Gemeentefonds 2024'!AR300/'Verdeling Gemeentefonds 2024'!$BS300</f>
        <v>3.1763044679306858E-2</v>
      </c>
      <c r="S300" s="88">
        <f>'Verdeling Gemeentefonds 2024'!AU300/'Verdeling Gemeentefonds 2024'!$BS300</f>
        <v>4.556449261181926E-2</v>
      </c>
      <c r="T300" s="88">
        <f>'Verdeling Gemeentefonds 2024'!AX300/'Verdeling Gemeentefonds 2024'!$BS300</f>
        <v>2.640414732650587E-2</v>
      </c>
      <c r="U300" s="88">
        <f>'Verdeling Gemeentefonds 2024'!BA300/'Verdeling Gemeentefonds 2024'!$BS300</f>
        <v>2.1541741439811624E-2</v>
      </c>
      <c r="V300" s="86">
        <f>'Verdeling Gemeentefonds 2024'!BB300/'Verdeling Gemeentefonds 2024'!$BS300</f>
        <v>0.13962425509751342</v>
      </c>
      <c r="W300" s="79">
        <f>'Verdeling Gemeentefonds 2024'!BI300/'Verdeling Gemeentefonds 2024'!$BS300</f>
        <v>-3.1061775939871173E-4</v>
      </c>
      <c r="X300" s="87">
        <f>'Verdeling Gemeentefonds 2024'!BF300/'Verdeling Gemeentefonds 2024'!$BS300</f>
        <v>0</v>
      </c>
      <c r="Y300" s="79">
        <f>'Verdeling Gemeentefonds 2024'!BL300/'Verdeling Gemeentefonds 2024'!$BS300</f>
        <v>0</v>
      </c>
      <c r="Z300" s="87">
        <f>'Verdeling Gemeentefonds 2024'!BR300/'Verdeling Gemeentefonds 2024'!$BS300</f>
        <v>2.0793674508654326E-3</v>
      </c>
      <c r="AA300" s="96">
        <f t="shared" si="4"/>
        <v>1.000000140900863</v>
      </c>
    </row>
    <row r="301" spans="1:27" x14ac:dyDescent="0.25">
      <c r="A301" s="95" t="s">
        <v>442</v>
      </c>
      <c r="B301" s="8" t="s">
        <v>143</v>
      </c>
      <c r="C301" s="79">
        <f>'Verdeling Gemeentefonds 2024'!D301/'Verdeling Gemeentefonds 2024'!$BS301</f>
        <v>0</v>
      </c>
      <c r="D301" s="82">
        <f>'Verdeling Gemeentefonds 2024'!E301/'Verdeling Gemeentefonds 2024'!$BS301</f>
        <v>0</v>
      </c>
      <c r="E301" s="82">
        <f>'Verdeling Gemeentefonds 2024'!F301/'Verdeling Gemeentefonds 2024'!$BS301</f>
        <v>0</v>
      </c>
      <c r="F301" s="82">
        <f>'Verdeling Gemeentefonds 2024'!G301/'Verdeling Gemeentefonds 2024'!$BS301</f>
        <v>0</v>
      </c>
      <c r="G301" s="82">
        <f>'Verdeling Gemeentefonds 2024'!H301/'Verdeling Gemeentefonds 2024'!$BS301</f>
        <v>0</v>
      </c>
      <c r="H301" s="82">
        <f>'Verdeling Gemeentefonds 2024'!I301/'Verdeling Gemeentefonds 2024'!$BS301</f>
        <v>0</v>
      </c>
      <c r="I301" s="86">
        <f>'Verdeling Gemeentefonds 2024'!J301/'Verdeling Gemeentefonds 2024'!$BS301</f>
        <v>0</v>
      </c>
      <c r="J301" s="80">
        <f>'Verdeling Gemeentefonds 2024'!N301/'Verdeling Gemeentefonds 2024'!$BS301</f>
        <v>2.8398800809942178E-2</v>
      </c>
      <c r="K301" s="82">
        <f>'Verdeling Gemeentefonds 2024'!S301/'Verdeling Gemeentefonds 2024'!$BS301</f>
        <v>1.3881138905062901E-3</v>
      </c>
      <c r="L301" s="86">
        <f>'Verdeling Gemeentefonds 2024'!T301/'Verdeling Gemeentefonds 2024'!$BS301</f>
        <v>2.9786914700448468E-2</v>
      </c>
      <c r="M301" s="79">
        <f>'Verdeling Gemeentefonds 2024'!Z301/'Verdeling Gemeentefonds 2024'!$BS301</f>
        <v>0.15166311802564203</v>
      </c>
      <c r="N301" s="82">
        <f>'Verdeling Gemeentefonds 2024'!AE301/'Verdeling Gemeentefonds 2024'!$BS301</f>
        <v>9.2953266427883943E-2</v>
      </c>
      <c r="O301" s="84">
        <f>'Verdeling Gemeentefonds 2024'!AF301/'Verdeling Gemeentefonds 2024'!$BS301</f>
        <v>0.24461638445352596</v>
      </c>
      <c r="P301" s="89">
        <f>'Verdeling Gemeentefonds 2024'!AK301/'Verdeling Gemeentefonds 2024'!$BS301</f>
        <v>0.67907776646565621</v>
      </c>
      <c r="Q301" s="92">
        <f>'Verdeling Gemeentefonds 2024'!AO301/'Verdeling Gemeentefonds 2024'!$BS301</f>
        <v>5.8458322045751646E-3</v>
      </c>
      <c r="R301" s="88">
        <f>'Verdeling Gemeentefonds 2024'!AR301/'Verdeling Gemeentefonds 2024'!$BS301</f>
        <v>8.993755740137362E-3</v>
      </c>
      <c r="S301" s="88">
        <f>'Verdeling Gemeentefonds 2024'!AU301/'Verdeling Gemeentefonds 2024'!$BS301</f>
        <v>1.7367615584159578E-2</v>
      </c>
      <c r="T301" s="88">
        <f>'Verdeling Gemeentefonds 2024'!AX301/'Verdeling Gemeentefonds 2024'!$BS301</f>
        <v>9.590115272547748E-3</v>
      </c>
      <c r="U301" s="88">
        <f>'Verdeling Gemeentefonds 2024'!BA301/'Verdeling Gemeentefonds 2024'!$BS301</f>
        <v>2.9962838090080122E-3</v>
      </c>
      <c r="V301" s="86">
        <f>'Verdeling Gemeentefonds 2024'!BB301/'Verdeling Gemeentefonds 2024'!$BS301</f>
        <v>4.4793602610427863E-2</v>
      </c>
      <c r="W301" s="79">
        <f>'Verdeling Gemeentefonds 2024'!BI301/'Verdeling Gemeentefonds 2024'!$BS301</f>
        <v>-3.5423259334313797E-4</v>
      </c>
      <c r="X301" s="87">
        <f>'Verdeling Gemeentefonds 2024'!BF301/'Verdeling Gemeentefonds 2024'!$BS301</f>
        <v>0</v>
      </c>
      <c r="Y301" s="79">
        <f>'Verdeling Gemeentefonds 2024'!BL301/'Verdeling Gemeentefonds 2024'!$BS301</f>
        <v>0</v>
      </c>
      <c r="Z301" s="87">
        <f>'Verdeling Gemeentefonds 2024'!BR301/'Verdeling Gemeentefonds 2024'!$BS301</f>
        <v>2.0793667469639196E-3</v>
      </c>
      <c r="AA301" s="96">
        <f t="shared" si="4"/>
        <v>0.99999980238367925</v>
      </c>
    </row>
    <row r="302" spans="1:27" x14ac:dyDescent="0.25">
      <c r="A302" s="95" t="s">
        <v>537</v>
      </c>
      <c r="B302" s="8" t="s">
        <v>240</v>
      </c>
      <c r="C302" s="79">
        <f>'Verdeling Gemeentefonds 2024'!D302/'Verdeling Gemeentefonds 2024'!$BS302</f>
        <v>0</v>
      </c>
      <c r="D302" s="82">
        <f>'Verdeling Gemeentefonds 2024'!E302/'Verdeling Gemeentefonds 2024'!$BS302</f>
        <v>0</v>
      </c>
      <c r="E302" s="82">
        <f>'Verdeling Gemeentefonds 2024'!F302/'Verdeling Gemeentefonds 2024'!$BS302</f>
        <v>0</v>
      </c>
      <c r="F302" s="82">
        <f>'Verdeling Gemeentefonds 2024'!G302/'Verdeling Gemeentefonds 2024'!$BS302</f>
        <v>0</v>
      </c>
      <c r="G302" s="82">
        <f>'Verdeling Gemeentefonds 2024'!H302/'Verdeling Gemeentefonds 2024'!$BS302</f>
        <v>0</v>
      </c>
      <c r="H302" s="82">
        <f>'Verdeling Gemeentefonds 2024'!I302/'Verdeling Gemeentefonds 2024'!$BS302</f>
        <v>0</v>
      </c>
      <c r="I302" s="86">
        <f>'Verdeling Gemeentefonds 2024'!J302/'Verdeling Gemeentefonds 2024'!$BS302</f>
        <v>0</v>
      </c>
      <c r="J302" s="80">
        <f>'Verdeling Gemeentefonds 2024'!N302/'Verdeling Gemeentefonds 2024'!$BS302</f>
        <v>6.0227389711930861E-2</v>
      </c>
      <c r="K302" s="82">
        <f>'Verdeling Gemeentefonds 2024'!S302/'Verdeling Gemeentefonds 2024'!$BS302</f>
        <v>5.3689527823030112E-3</v>
      </c>
      <c r="L302" s="86">
        <f>'Verdeling Gemeentefonds 2024'!T302/'Verdeling Gemeentefonds 2024'!$BS302</f>
        <v>6.5596342494233864E-2</v>
      </c>
      <c r="M302" s="79">
        <f>'Verdeling Gemeentefonds 2024'!Z302/'Verdeling Gemeentefonds 2024'!$BS302</f>
        <v>0.36205127895428296</v>
      </c>
      <c r="N302" s="82">
        <f>'Verdeling Gemeentefonds 2024'!AE302/'Verdeling Gemeentefonds 2024'!$BS302</f>
        <v>0.28524667983275148</v>
      </c>
      <c r="O302" s="84">
        <f>'Verdeling Gemeentefonds 2024'!AF302/'Verdeling Gemeentefonds 2024'!$BS302</f>
        <v>0.64729795878703456</v>
      </c>
      <c r="P302" s="89">
        <f>'Verdeling Gemeentefonds 2024'!AK302/'Verdeling Gemeentefonds 2024'!$BS302</f>
        <v>0.11051055878086423</v>
      </c>
      <c r="Q302" s="92">
        <f>'Verdeling Gemeentefonds 2024'!AO302/'Verdeling Gemeentefonds 2024'!$BS302</f>
        <v>1.5846782264321728E-2</v>
      </c>
      <c r="R302" s="88">
        <f>'Verdeling Gemeentefonds 2024'!AR302/'Verdeling Gemeentefonds 2024'!$BS302</f>
        <v>4.6600573657053335E-2</v>
      </c>
      <c r="S302" s="88">
        <f>'Verdeling Gemeentefonds 2024'!AU302/'Verdeling Gemeentefonds 2024'!$BS302</f>
        <v>5.7804064980561488E-2</v>
      </c>
      <c r="T302" s="88">
        <f>'Verdeling Gemeentefonds 2024'!AX302/'Verdeling Gemeentefonds 2024'!$BS302</f>
        <v>3.3879935908063492E-2</v>
      </c>
      <c r="U302" s="88">
        <f>'Verdeling Gemeentefonds 2024'!BA302/'Verdeling Gemeentefonds 2024'!$BS302</f>
        <v>2.0641265097114198E-2</v>
      </c>
      <c r="V302" s="86">
        <f>'Verdeling Gemeentefonds 2024'!BB302/'Verdeling Gemeentefonds 2024'!$BS302</f>
        <v>0.17477262190711423</v>
      </c>
      <c r="W302" s="79">
        <f>'Verdeling Gemeentefonds 2024'!BI302/'Verdeling Gemeentefonds 2024'!$BS302</f>
        <v>-2.5686535736114052E-4</v>
      </c>
      <c r="X302" s="87">
        <f>'Verdeling Gemeentefonds 2024'!BF302/'Verdeling Gemeentefonds 2024'!$BS302</f>
        <v>0</v>
      </c>
      <c r="Y302" s="79">
        <f>'Verdeling Gemeentefonds 2024'!BL302/'Verdeling Gemeentefonds 2024'!$BS302</f>
        <v>0</v>
      </c>
      <c r="Z302" s="87">
        <f>'Verdeling Gemeentefonds 2024'!BR302/'Verdeling Gemeentefonds 2024'!$BS302</f>
        <v>2.0793671240618697E-3</v>
      </c>
      <c r="AA302" s="96">
        <f t="shared" si="4"/>
        <v>0.99999998373594756</v>
      </c>
    </row>
    <row r="303" spans="1:27" x14ac:dyDescent="0.25">
      <c r="A303" s="95" t="s">
        <v>568</v>
      </c>
      <c r="B303" s="8" t="s">
        <v>271</v>
      </c>
      <c r="C303" s="79">
        <f>'Verdeling Gemeentefonds 2024'!D303/'Verdeling Gemeentefonds 2024'!$BS303</f>
        <v>0</v>
      </c>
      <c r="D303" s="82">
        <f>'Verdeling Gemeentefonds 2024'!E303/'Verdeling Gemeentefonds 2024'!$BS303</f>
        <v>0</v>
      </c>
      <c r="E303" s="82">
        <f>'Verdeling Gemeentefonds 2024'!F303/'Verdeling Gemeentefonds 2024'!$BS303</f>
        <v>0</v>
      </c>
      <c r="F303" s="82">
        <f>'Verdeling Gemeentefonds 2024'!G303/'Verdeling Gemeentefonds 2024'!$BS303</f>
        <v>0</v>
      </c>
      <c r="G303" s="82">
        <f>'Verdeling Gemeentefonds 2024'!H303/'Verdeling Gemeentefonds 2024'!$BS303</f>
        <v>0</v>
      </c>
      <c r="H303" s="82">
        <f>'Verdeling Gemeentefonds 2024'!I303/'Verdeling Gemeentefonds 2024'!$BS303</f>
        <v>0</v>
      </c>
      <c r="I303" s="86">
        <f>'Verdeling Gemeentefonds 2024'!J303/'Verdeling Gemeentefonds 2024'!$BS303</f>
        <v>0</v>
      </c>
      <c r="J303" s="80">
        <f>'Verdeling Gemeentefonds 2024'!N303/'Verdeling Gemeentefonds 2024'!$BS303</f>
        <v>4.9898346628032796E-2</v>
      </c>
      <c r="K303" s="82">
        <f>'Verdeling Gemeentefonds 2024'!S303/'Verdeling Gemeentefonds 2024'!$BS303</f>
        <v>4.0538939992170089E-3</v>
      </c>
      <c r="L303" s="86">
        <f>'Verdeling Gemeentefonds 2024'!T303/'Verdeling Gemeentefonds 2024'!$BS303</f>
        <v>5.3952240627249799E-2</v>
      </c>
      <c r="M303" s="79">
        <f>'Verdeling Gemeentefonds 2024'!Z303/'Verdeling Gemeentefonds 2024'!$BS303</f>
        <v>0.34113444486748218</v>
      </c>
      <c r="N303" s="82">
        <f>'Verdeling Gemeentefonds 2024'!AE303/'Verdeling Gemeentefonds 2024'!$BS303</f>
        <v>0.19700429145723225</v>
      </c>
      <c r="O303" s="84">
        <f>'Verdeling Gemeentefonds 2024'!AF303/'Verdeling Gemeentefonds 2024'!$BS303</f>
        <v>0.53813873632471443</v>
      </c>
      <c r="P303" s="89">
        <f>'Verdeling Gemeentefonds 2024'!AK303/'Verdeling Gemeentefonds 2024'!$BS303</f>
        <v>0.24059746810211619</v>
      </c>
      <c r="Q303" s="92">
        <f>'Verdeling Gemeentefonds 2024'!AO303/'Verdeling Gemeentefonds 2024'!$BS303</f>
        <v>1.3937847424792234E-2</v>
      </c>
      <c r="R303" s="88">
        <f>'Verdeling Gemeentefonds 2024'!AR303/'Verdeling Gemeentefonds 2024'!$BS303</f>
        <v>3.2241449444329544E-2</v>
      </c>
      <c r="S303" s="88">
        <f>'Verdeling Gemeentefonds 2024'!AU303/'Verdeling Gemeentefonds 2024'!$BS303</f>
        <v>5.9475307415504594E-2</v>
      </c>
      <c r="T303" s="88">
        <f>'Verdeling Gemeentefonds 2024'!AX303/'Verdeling Gemeentefonds 2024'!$BS303</f>
        <v>3.1678088752444655E-2</v>
      </c>
      <c r="U303" s="88">
        <f>'Verdeling Gemeentefonds 2024'!BA303/'Verdeling Gemeentefonds 2024'!$BS303</f>
        <v>2.8195884602402917E-2</v>
      </c>
      <c r="V303" s="86">
        <f>'Verdeling Gemeentefonds 2024'!BB303/'Verdeling Gemeentefonds 2024'!$BS303</f>
        <v>0.16552857763947393</v>
      </c>
      <c r="W303" s="79">
        <f>'Verdeling Gemeentefonds 2024'!BI303/'Verdeling Gemeentefonds 2024'!$BS303</f>
        <v>-2.9649343636642113E-4</v>
      </c>
      <c r="X303" s="87">
        <f>'Verdeling Gemeentefonds 2024'!BF303/'Verdeling Gemeentefonds 2024'!$BS303</f>
        <v>0</v>
      </c>
      <c r="Y303" s="79">
        <f>'Verdeling Gemeentefonds 2024'!BL303/'Verdeling Gemeentefonds 2024'!$BS303</f>
        <v>0</v>
      </c>
      <c r="Z303" s="87">
        <f>'Verdeling Gemeentefonds 2024'!BR303/'Verdeling Gemeentefonds 2024'!$BS303</f>
        <v>2.0793669420408919E-3</v>
      </c>
      <c r="AA303" s="96">
        <f t="shared" si="4"/>
        <v>0.9999998961992288</v>
      </c>
    </row>
    <row r="304" spans="1:27" x14ac:dyDescent="0.25">
      <c r="A304" s="95" t="s">
        <v>546</v>
      </c>
      <c r="B304" s="8" t="s">
        <v>249</v>
      </c>
      <c r="C304" s="79">
        <f>'Verdeling Gemeentefonds 2024'!D304/'Verdeling Gemeentefonds 2024'!$BS304</f>
        <v>0</v>
      </c>
      <c r="D304" s="82">
        <f>'Verdeling Gemeentefonds 2024'!E304/'Verdeling Gemeentefonds 2024'!$BS304</f>
        <v>0</v>
      </c>
      <c r="E304" s="82">
        <f>'Verdeling Gemeentefonds 2024'!F304/'Verdeling Gemeentefonds 2024'!$BS304</f>
        <v>0</v>
      </c>
      <c r="F304" s="82">
        <f>'Verdeling Gemeentefonds 2024'!G304/'Verdeling Gemeentefonds 2024'!$BS304</f>
        <v>0</v>
      </c>
      <c r="G304" s="82">
        <f>'Verdeling Gemeentefonds 2024'!H304/'Verdeling Gemeentefonds 2024'!$BS304</f>
        <v>0</v>
      </c>
      <c r="H304" s="82">
        <f>'Verdeling Gemeentefonds 2024'!I304/'Verdeling Gemeentefonds 2024'!$BS304</f>
        <v>0</v>
      </c>
      <c r="I304" s="86">
        <f>'Verdeling Gemeentefonds 2024'!J304/'Verdeling Gemeentefonds 2024'!$BS304</f>
        <v>0</v>
      </c>
      <c r="J304" s="80">
        <f>'Verdeling Gemeentefonds 2024'!N304/'Verdeling Gemeentefonds 2024'!$BS304</f>
        <v>3.9062720317945249E-2</v>
      </c>
      <c r="K304" s="82">
        <f>'Verdeling Gemeentefonds 2024'!S304/'Verdeling Gemeentefonds 2024'!$BS304</f>
        <v>1.5054017254748293E-4</v>
      </c>
      <c r="L304" s="86">
        <f>'Verdeling Gemeentefonds 2024'!T304/'Verdeling Gemeentefonds 2024'!$BS304</f>
        <v>3.921326049049273E-2</v>
      </c>
      <c r="M304" s="79">
        <f>'Verdeling Gemeentefonds 2024'!Z304/'Verdeling Gemeentefonds 2024'!$BS304</f>
        <v>0.28742771317909205</v>
      </c>
      <c r="N304" s="82">
        <f>'Verdeling Gemeentefonds 2024'!AE304/'Verdeling Gemeentefonds 2024'!$BS304</f>
        <v>0.33142156399448958</v>
      </c>
      <c r="O304" s="84">
        <f>'Verdeling Gemeentefonds 2024'!AF304/'Verdeling Gemeentefonds 2024'!$BS304</f>
        <v>0.61884927717358162</v>
      </c>
      <c r="P304" s="89">
        <f>'Verdeling Gemeentefonds 2024'!AK304/'Verdeling Gemeentefonds 2024'!$BS304</f>
        <v>0.25394376094174687</v>
      </c>
      <c r="Q304" s="92">
        <f>'Verdeling Gemeentefonds 2024'!AO304/'Verdeling Gemeentefonds 2024'!$BS304</f>
        <v>1.252914439076773E-2</v>
      </c>
      <c r="R304" s="88">
        <f>'Verdeling Gemeentefonds 2024'!AR304/'Verdeling Gemeentefonds 2024'!$BS304</f>
        <v>1.6971399086200996E-2</v>
      </c>
      <c r="S304" s="88">
        <f>'Verdeling Gemeentefonds 2024'!AU304/'Verdeling Gemeentefonds 2024'!$BS304</f>
        <v>2.5528474876936148E-2</v>
      </c>
      <c r="T304" s="88">
        <f>'Verdeling Gemeentefonds 2024'!AX304/'Verdeling Gemeentefonds 2024'!$BS304</f>
        <v>2.361193902988782E-2</v>
      </c>
      <c r="U304" s="88">
        <f>'Verdeling Gemeentefonds 2024'!BA304/'Verdeling Gemeentefonds 2024'!$BS304</f>
        <v>7.538730910270533E-3</v>
      </c>
      <c r="V304" s="86">
        <f>'Verdeling Gemeentefonds 2024'!BB304/'Verdeling Gemeentefonds 2024'!$BS304</f>
        <v>8.6179688294063236E-2</v>
      </c>
      <c r="W304" s="79">
        <f>'Verdeling Gemeentefonds 2024'!BI304/'Verdeling Gemeentefonds 2024'!$BS304</f>
        <v>-2.6516443248758592E-4</v>
      </c>
      <c r="X304" s="87">
        <f>'Verdeling Gemeentefonds 2024'!BF304/'Verdeling Gemeentefonds 2024'!$BS304</f>
        <v>0</v>
      </c>
      <c r="Y304" s="79">
        <f>'Verdeling Gemeentefonds 2024'!BL304/'Verdeling Gemeentefonds 2024'!$BS304</f>
        <v>0</v>
      </c>
      <c r="Z304" s="87">
        <f>'Verdeling Gemeentefonds 2024'!BR304/'Verdeling Gemeentefonds 2024'!$BS304</f>
        <v>2.0793675530029854E-3</v>
      </c>
      <c r="AA304" s="96">
        <f t="shared" si="4"/>
        <v>1.0000001900203999</v>
      </c>
    </row>
    <row r="305" spans="1:27" x14ac:dyDescent="0.25">
      <c r="A305" s="95" t="s">
        <v>467</v>
      </c>
      <c r="B305" s="8" t="s">
        <v>168</v>
      </c>
      <c r="C305" s="79">
        <f>'Verdeling Gemeentefonds 2024'!D305/'Verdeling Gemeentefonds 2024'!$BS305</f>
        <v>0</v>
      </c>
      <c r="D305" s="82">
        <f>'Verdeling Gemeentefonds 2024'!E305/'Verdeling Gemeentefonds 2024'!$BS305</f>
        <v>0</v>
      </c>
      <c r="E305" s="82">
        <f>'Verdeling Gemeentefonds 2024'!F305/'Verdeling Gemeentefonds 2024'!$BS305</f>
        <v>0</v>
      </c>
      <c r="F305" s="82">
        <f>'Verdeling Gemeentefonds 2024'!G305/'Verdeling Gemeentefonds 2024'!$BS305</f>
        <v>0</v>
      </c>
      <c r="G305" s="82">
        <f>'Verdeling Gemeentefonds 2024'!H305/'Verdeling Gemeentefonds 2024'!$BS305</f>
        <v>0</v>
      </c>
      <c r="H305" s="82">
        <f>'Verdeling Gemeentefonds 2024'!I305/'Verdeling Gemeentefonds 2024'!$BS305</f>
        <v>0</v>
      </c>
      <c r="I305" s="86">
        <f>'Verdeling Gemeentefonds 2024'!J305/'Verdeling Gemeentefonds 2024'!$BS305</f>
        <v>0</v>
      </c>
      <c r="J305" s="80">
        <f>'Verdeling Gemeentefonds 2024'!N305/'Verdeling Gemeentefonds 2024'!$BS305</f>
        <v>5.6946522741475936E-2</v>
      </c>
      <c r="K305" s="82">
        <f>'Verdeling Gemeentefonds 2024'!S305/'Verdeling Gemeentefonds 2024'!$BS305</f>
        <v>2.4698312748278502E-2</v>
      </c>
      <c r="L305" s="86">
        <f>'Verdeling Gemeentefonds 2024'!T305/'Verdeling Gemeentefonds 2024'!$BS305</f>
        <v>8.1644835489754444E-2</v>
      </c>
      <c r="M305" s="79">
        <f>'Verdeling Gemeentefonds 2024'!Z305/'Verdeling Gemeentefonds 2024'!$BS305</f>
        <v>0.35219550932366817</v>
      </c>
      <c r="N305" s="82">
        <f>'Verdeling Gemeentefonds 2024'!AE305/'Verdeling Gemeentefonds 2024'!$BS305</f>
        <v>0.24835945933030709</v>
      </c>
      <c r="O305" s="84">
        <f>'Verdeling Gemeentefonds 2024'!AF305/'Verdeling Gemeentefonds 2024'!$BS305</f>
        <v>0.60055496865397529</v>
      </c>
      <c r="P305" s="89">
        <f>'Verdeling Gemeentefonds 2024'!AK305/'Verdeling Gemeentefonds 2024'!$BS305</f>
        <v>0.14574679799217072</v>
      </c>
      <c r="Q305" s="92">
        <f>'Verdeling Gemeentefonds 2024'!AO305/'Verdeling Gemeentefonds 2024'!$BS305</f>
        <v>1.6125756517024116E-2</v>
      </c>
      <c r="R305" s="88">
        <f>'Verdeling Gemeentefonds 2024'!AR305/'Verdeling Gemeentefonds 2024'!$BS305</f>
        <v>2.0476309183232195E-2</v>
      </c>
      <c r="S305" s="88">
        <f>'Verdeling Gemeentefonds 2024'!AU305/'Verdeling Gemeentefonds 2024'!$BS305</f>
        <v>5.1876653477246411E-2</v>
      </c>
      <c r="T305" s="88">
        <f>'Verdeling Gemeentefonds 2024'!AX305/'Verdeling Gemeentefonds 2024'!$BS305</f>
        <v>2.7335103728194404E-2</v>
      </c>
      <c r="U305" s="88">
        <f>'Verdeling Gemeentefonds 2024'!BA305/'Verdeling Gemeentefonds 2024'!$BS305</f>
        <v>5.4418676796387122E-2</v>
      </c>
      <c r="V305" s="86">
        <f>'Verdeling Gemeentefonds 2024'!BB305/'Verdeling Gemeentefonds 2024'!$BS305</f>
        <v>0.17023249970208423</v>
      </c>
      <c r="W305" s="79">
        <f>'Verdeling Gemeentefonds 2024'!BI305/'Verdeling Gemeentefonds 2024'!$BS305</f>
        <v>-2.5854218581511997E-4</v>
      </c>
      <c r="X305" s="87">
        <f>'Verdeling Gemeentefonds 2024'!BF305/'Verdeling Gemeentefonds 2024'!$BS305</f>
        <v>0</v>
      </c>
      <c r="Y305" s="79">
        <f>'Verdeling Gemeentefonds 2024'!BL305/'Verdeling Gemeentefonds 2024'!$BS305</f>
        <v>0</v>
      </c>
      <c r="Z305" s="87">
        <f>'Verdeling Gemeentefonds 2024'!BR305/'Verdeling Gemeentefonds 2024'!$BS305</f>
        <v>2.0793670053749131E-3</v>
      </c>
      <c r="AA305" s="96">
        <f t="shared" si="4"/>
        <v>0.99999992665754445</v>
      </c>
    </row>
    <row r="306" spans="1:27" x14ac:dyDescent="0.25">
      <c r="A306" s="95" t="s">
        <v>329</v>
      </c>
      <c r="B306" s="8" t="s">
        <v>30</v>
      </c>
      <c r="C306" s="79">
        <f>'Verdeling Gemeentefonds 2024'!D306/'Verdeling Gemeentefonds 2024'!$BS306</f>
        <v>0</v>
      </c>
      <c r="D306" s="82">
        <f>'Verdeling Gemeentefonds 2024'!E306/'Verdeling Gemeentefonds 2024'!$BS306</f>
        <v>0</v>
      </c>
      <c r="E306" s="82">
        <f>'Verdeling Gemeentefonds 2024'!F306/'Verdeling Gemeentefonds 2024'!$BS306</f>
        <v>0</v>
      </c>
      <c r="F306" s="82">
        <f>'Verdeling Gemeentefonds 2024'!G306/'Verdeling Gemeentefonds 2024'!$BS306</f>
        <v>0</v>
      </c>
      <c r="G306" s="82">
        <f>'Verdeling Gemeentefonds 2024'!H306/'Verdeling Gemeentefonds 2024'!$BS306</f>
        <v>0</v>
      </c>
      <c r="H306" s="82">
        <f>'Verdeling Gemeentefonds 2024'!I306/'Verdeling Gemeentefonds 2024'!$BS306</f>
        <v>0</v>
      </c>
      <c r="I306" s="86">
        <f>'Verdeling Gemeentefonds 2024'!J306/'Verdeling Gemeentefonds 2024'!$BS306</f>
        <v>0</v>
      </c>
      <c r="J306" s="80">
        <f>'Verdeling Gemeentefonds 2024'!N306/'Verdeling Gemeentefonds 2024'!$BS306</f>
        <v>0.13817393468566899</v>
      </c>
      <c r="K306" s="82">
        <f>'Verdeling Gemeentefonds 2024'!S306/'Verdeling Gemeentefonds 2024'!$BS306</f>
        <v>4.1238537667393641E-3</v>
      </c>
      <c r="L306" s="86">
        <f>'Verdeling Gemeentefonds 2024'!T306/'Verdeling Gemeentefonds 2024'!$BS306</f>
        <v>0.14229778845240837</v>
      </c>
      <c r="M306" s="79">
        <f>'Verdeling Gemeentefonds 2024'!Z306/'Verdeling Gemeentefonds 2024'!$BS306</f>
        <v>0.41259519923895305</v>
      </c>
      <c r="N306" s="82">
        <f>'Verdeling Gemeentefonds 2024'!AE306/'Verdeling Gemeentefonds 2024'!$BS306</f>
        <v>0.18653541808414811</v>
      </c>
      <c r="O306" s="84">
        <f>'Verdeling Gemeentefonds 2024'!AF306/'Verdeling Gemeentefonds 2024'!$BS306</f>
        <v>0.59913061732310124</v>
      </c>
      <c r="P306" s="89">
        <f>'Verdeling Gemeentefonds 2024'!AK306/'Verdeling Gemeentefonds 2024'!$BS306</f>
        <v>3.3014618270419488E-2</v>
      </c>
      <c r="Q306" s="92">
        <f>'Verdeling Gemeentefonds 2024'!AO306/'Verdeling Gemeentefonds 2024'!$BS306</f>
        <v>2.3840420909820328E-2</v>
      </c>
      <c r="R306" s="88">
        <f>'Verdeling Gemeentefonds 2024'!AR306/'Verdeling Gemeentefonds 2024'!$BS306</f>
        <v>9.4899471882431016E-2</v>
      </c>
      <c r="S306" s="88">
        <f>'Verdeling Gemeentefonds 2024'!AU306/'Verdeling Gemeentefonds 2024'!$BS306</f>
        <v>0.11353443640377427</v>
      </c>
      <c r="T306" s="88">
        <f>'Verdeling Gemeentefonds 2024'!AX306/'Verdeling Gemeentefonds 2024'!$BS306</f>
        <v>6.8740571643944814E-2</v>
      </c>
      <c r="U306" s="88">
        <f>'Verdeling Gemeentefonds 2024'!BA306/'Verdeling Gemeentefonds 2024'!$BS306</f>
        <v>6.7713451736050007E-2</v>
      </c>
      <c r="V306" s="86">
        <f>'Verdeling Gemeentefonds 2024'!BB306/'Verdeling Gemeentefonds 2024'!$BS306</f>
        <v>0.36872835257602038</v>
      </c>
      <c r="W306" s="79">
        <f>'Verdeling Gemeentefonds 2024'!BI306/'Verdeling Gemeentefonds 2024'!$BS306</f>
        <v>-3.1419791985923284E-4</v>
      </c>
      <c r="X306" s="87">
        <f>'Verdeling Gemeentefonds 2024'!BF306/'Verdeling Gemeentefonds 2024'!$BS306</f>
        <v>0</v>
      </c>
      <c r="Y306" s="79">
        <f>'Verdeling Gemeentefonds 2024'!BL306/'Verdeling Gemeentefonds 2024'!$BS306</f>
        <v>-0.14285714733776125</v>
      </c>
      <c r="Z306" s="87">
        <f>'Verdeling Gemeentefonds 2024'!BR306/'Verdeling Gemeentefonds 2024'!$BS306</f>
        <v>0</v>
      </c>
      <c r="AA306" s="96">
        <f t="shared" si="4"/>
        <v>1.0000000313643291</v>
      </c>
    </row>
  </sheetData>
  <mergeCells count="7">
    <mergeCell ref="AA4:AA6"/>
    <mergeCell ref="C4:I4"/>
    <mergeCell ref="J4:L4"/>
    <mergeCell ref="M4:O4"/>
    <mergeCell ref="Q4:V4"/>
    <mergeCell ref="W4:X4"/>
    <mergeCell ref="Y4:Z4"/>
  </mergeCells>
  <conditionalFormatting sqref="W7:W306">
    <cfRule type="cellIs" dxfId="3" priority="4" operator="lessThan">
      <formula>0</formula>
    </cfRule>
  </conditionalFormatting>
  <conditionalFormatting sqref="Y7:Y306">
    <cfRule type="cellIs" dxfId="2" priority="3" operator="lessThan">
      <formula>0</formula>
    </cfRule>
  </conditionalFormatting>
  <conditionalFormatting sqref="X7:X306">
    <cfRule type="cellIs" dxfId="1" priority="2" operator="greaterThan">
      <formula>0</formula>
    </cfRule>
  </conditionalFormatting>
  <conditionalFormatting sqref="Z7:Z306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A7:A30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9B2055421804497BD10025B6515DB" ma:contentTypeVersion="22" ma:contentTypeDescription="Een nieuw document maken." ma:contentTypeScope="" ma:versionID="da2d4976d09dd49878b97ea7e43ef23c">
  <xsd:schema xmlns:xsd="http://www.w3.org/2001/XMLSchema" xmlns:xs="http://www.w3.org/2001/XMLSchema" xmlns:p="http://schemas.microsoft.com/office/2006/metadata/properties" xmlns:ns2="a212a750-b772-4cbb-90af-0616f1768c61" xmlns:ns3="dae07d31-9f43-460c-a585-427363be3ad1" targetNamespace="http://schemas.microsoft.com/office/2006/metadata/properties" ma:root="true" ma:fieldsID="62c6ddaef510d7faf31448def7cdf9ac" ns2:_="" ns3:_="">
    <xsd:import namespace="a212a750-b772-4cbb-90af-0616f1768c61"/>
    <xsd:import namespace="dae07d31-9f43-460c-a585-427363be3a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2a750-b772-4cbb-90af-0616f1768c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false">
      <xsd:simpleType>
        <xsd:restriction base="dms:Text"/>
      </xsd:simpleType>
    </xsd:element>
    <xsd:element name="_dlc_DocIdUrl" ma:index="9" nillable="true" ma:displayName="Document-id" ma:description="Permanente koppeling naar dit doc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40874bb-005b-4a26-b085-598c00416e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07d31-9f43-460c-a585-427363be3ad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442fe2c-0486-4e44-8c6c-cac5bf74b3b7}" ma:internalName="TaxCatchAll" ma:showField="CatchAllData" ma:web="dae07d31-9f43-460c-a585-427363be3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a212a750-b772-4cbb-90af-0616f1768c61" xsi:nil="true"/>
    <_dlc_DocId xmlns="a212a750-b772-4cbb-90af-0616f1768c61">VVSG-153-41176</_dlc_DocId>
    <_dlc_DocIdUrl xmlns="a212a750-b772-4cbb-90af-0616f1768c61">
      <Url>https://intranet.vvsg.be/werkingorganisatie/_layouts/15/DocIdRedir.aspx?ID=VVSG-153-41176</Url>
      <Description>VVSG-153-41176</Description>
    </_dlc_DocIdUrl>
    <TaxCatchAll xmlns="dae07d31-9f43-460c-a585-427363be3ad1" xsi:nil="true"/>
    <lcf76f155ced4ddcb4097134ff3c332f xmlns="a212a750-b772-4cbb-90af-0616f1768c61">
      <Terms xmlns="http://schemas.microsoft.com/office/infopath/2007/PartnerControls"/>
    </lcf76f155ced4ddcb4097134ff3c332f>
  </documentManagement>
</p:properties>
</file>

<file path=customXml/item5.xml>��< ? x m l   v e r s i o n = " 1 . 0 "   e n c o d i n g = " U T F - 1 6 "   s t a n d a l o n e = " n o " ? > < D a t a M a s h u p   x m l n s = " h t t p : / / s c h e m a s . m i c r o s o f t . c o m / D a t a M a s h u p " > A A A A A E E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V J N e +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M 0 N 9 M z s N G H C d r 4 Z u Y h F B g B H Q y S R R K 0 c S 7 N K S k t S r X L y 9 F 1 c r X R h 3 F t 9 K F + s A M A A A D / / w M A U E s D B B Q A A g A I A A A A I Q B W X N h u U A M A A I A X A A A T A A A A R m 9 y b X V s Y X M v U 2 V j d G l v b j E u b d x Y 0 U 7 i Q B R 9 J / E f J v U F E m g 6 L b V l N z w o i 2 y z a s i C T 2 J I s R c s T K e k M 0 V 3 j f + + L V J F O i M K J K v w Q j L n 9 M 7 c m 3 P v n A y D G + 6 H F H W e / v H 3 Q o H d u h F 4 6 F D p u g M C m l Z F x b Y 7 A m S V F F R H B P h B A S W / k y j 5 r I 7 a 3 l C d E 1 n x 1 C e g N k L K g X J W V B r f e p c M I t Y b k 9 5 s x k b q A H o n w H g c R 6 i C W k A h c k m v H R K f + z A B 5 I W M + S m / B Q E k I W A Y U o 8 h o G g G E c y A + n T U G / h j k h z G 6 r d O d U 2 v 9 g c J N J l D b E B c D 2 g f h v 5 k c q 9 O v a F S K q M r J 5 i S J B 7 l b p p f X c G q o V y X y k 8 5 P G d Y n 6 f z c O V 4 9 e e 0 l e v H q x 8 u d 6 8 X 5 K Q g f 6 a A R n D n j / / 6 I y + t x p y r d i O X s m E Y B Y 2 Q x A F N a a y Y h S k / P C h P 6 1 g p I 4 f y o 6 q a M h 7 L K A P 0 B O B p b A 7 3 f G n d k H 1 Q z T 6 g c Z B U Y A k x p c i R L J g l A 2 w Z U J N u g j U 5 h O W Q / n q n x 9 J B w a e S q g s U a i 4 U a l e w u b c i N U U i N f M i / Q n J D h F D A f D 0 T L d h O P I Q 9 W f g x i + K b U d h E H J Y c D O t m s l R F s g x I Z 0 b l 7 g R q / M o h u f D f L A J 3 j 5 O 2 h o X T i c v s 1 b z v N m 8 6 D Z z f d G F O 4 g m j A M h S T X z H 7 7 G D 4 t k W I q A J F W F o U B 9 A r b r U g + A C M h n A F F K A z o n z k L C / b H H 8 m d Y I a b h 1 j L X R n k j i x W m P I N G U t L f l + d y Z P 7 9 F C L k 0 7 v t O t J a d C Q + 2 t t + t E T 9 a O 3 m 0 r C 2 v D T E Y 3 b T W 0 O M W F L E l i K f 7 e K w M 5 l a F d 3 Y W 6 X a I q X a O 7 0 5 7 P 9 w c 7 z 0 h 6 g N 8 u 3 R P s k t p Z v G B C Q h T E G I f n 6 / X 8 7 6 T l g i 9 3 X R o i E 5 A 8 7 v d + p 0 G s d n T r f p d F 9 h H x Q / 1 h b i 1 6 v 7 q v w k x b z y k 0 m z i x m N t S 8 y o z c f j x h n C j E r h r a 3 I s E i k e B d j k e M P 7 2 x D q e Z 0 Y z 9 g M 8 N 6 a q k U g p a w O s 8 a Y 7 7 h q 8 + v v j R P F P l y L I r V b c T t L E Q t I H 3 V s 2 G S M 3 G b k a e 8 S X e M j Y x p c J g u / G k S 4 h 8 7 G N 5 F b A p j S c f / F h e C C y v B K 5 t 1 1 7 Z S 6 G h V 4 y 9 f S 3 E o t d C v J v X Q l z d x N i u e I q V 9 e q 7 3 e 2 K m 1 h Z t y T r t m S 9 J n O 0 2 v u t 7 l J H C Q G p a 5 Y l j W V Z Y 1 n a W J Y 3 l i W O a x + w 5 f 8 A A A D / / w M A U E s B A i 0 A F A A G A A g A A A A h A C r d q k D S A A A A N w E A A B M A A A A A A A A A A A A A A A A A A A A A A F t D b 2 5 0 Z W 5 0 X 1 R 5 c G V z X S 5 4 b W x Q S w E C L Q A U A A I A C A A A A C E A V J N e + a 0 A A A D 3 A A A A E g A A A A A A A A A A A A A A A A A L A w A A Q 2 9 u Z m l n L 1 B h Y 2 t h Z 2 U u e G 1 s U E s B A i 0 A F A A C A A g A A A A h A F Z c 2 G 5 Q A w A A g B c A A B M A A A A A A A A A A A A A A A A A 6 A M A A E Z v c m 1 1 b G F z L 1 N l Y 3 R p b 2 4 x L m 1 Q S w U G A A A A A A M A A w D C A A A A a Q c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p 7 A A A A A A A A e H s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N C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E w O j E 4 O j M 5 L j I y M z Y 3 M T l a I i 8 + P E V u d H J 5 I F R 5 c G U 9 I k Z p b G x D b 2 x 1 b W 5 U e X B l c y I g V m F s d W U 9 I n N B d 1 l E Q l F V R E F 3 T U Z C U V V E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1 M D E x Z G V l L T U 2 Y W M t N D U 4 O S 0 4 M D d i L W Z i Y T c z Z m E x Z W Z m N i I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N y k v Q X V 0 b 1 J l b W 9 2 Z W R D b 2 x 1 b W 5 z M S 5 7 Q 2 9 s d W 1 u M S w w f S Z x d W 9 0 O y w m c X V v d D t T Z W N 0 a W 9 u M S 9 U Y W J s Z T A w N C A o U G F n Z S A 3 K S 9 B d X R v U m V t b 3 Z l Z E N v b H V t b n M x L n t D b 2 x 1 b W 4 y L D F 9 J n F 1 b 3 Q 7 L C Z x d W 9 0 O 1 N l Y 3 R p b 2 4 x L 1 R h Y m x l M D A 0 I C h Q Y W d l I D c p L 0 F 1 d G 9 S Z W 1 v d m V k Q 2 9 s d W 1 u c z E u e 0 N v b H V t b j M s M n 0 m c X V v d D s s J n F 1 b 3 Q 7 U 2 V j d G l v b j E v V G F i b G U w M D Q g K F B h Z 2 U g N y k v Q X V 0 b 1 J l b W 9 2 Z W R D b 2 x 1 b W 5 z M S 5 7 Q 2 9 s d W 1 u N C w z f S Z x d W 9 0 O y w m c X V v d D t T Z W N 0 a W 9 u M S 9 U Y W J s Z T A w N C A o U G F n Z S A 3 K S 9 B d X R v U m V t b 3 Z l Z E N v b H V t b n M x L n t D b 2 x 1 b W 4 1 L D R 9 J n F 1 b 3 Q 7 L C Z x d W 9 0 O 1 N l Y 3 R p b 2 4 x L 1 R h Y m x l M D A 0 I C h Q Y W d l I D c p L 0 F 1 d G 9 S Z W 1 v d m V k Q 2 9 s d W 1 u c z E u e 0 N v b H V t b j Y s N X 0 m c X V v d D s s J n F 1 b 3 Q 7 U 2 V j d G l v b j E v V G F i b G U w M D Q g K F B h Z 2 U g N y k v Q X V 0 b 1 J l b W 9 2 Z W R D b 2 x 1 b W 5 z M S 5 7 Q 2 9 s d W 1 u N y w 2 f S Z x d W 9 0 O y w m c X V v d D t T Z W N 0 a W 9 u M S 9 U Y W J s Z T A w N C A o U G F n Z S A 3 K S 9 B d X R v U m V t b 3 Z l Z E N v b H V t b n M x L n t D b 2 x 1 b W 4 4 L D d 9 J n F 1 b 3 Q 7 L C Z x d W 9 0 O 1 N l Y 3 R p b 2 4 x L 1 R h Y m x l M D A 0 I C h Q Y W d l I D c p L 0 F 1 d G 9 S Z W 1 v d m V k Q 2 9 s d W 1 u c z E u e 0 N v b H V t b j k s O H 0 m c X V v d D s s J n F 1 b 3 Q 7 U 2 V j d G l v b j E v V G F i b G U w M D Q g K F B h Z 2 U g N y k v Q X V 0 b 1 J l b W 9 2 Z W R D b 2 x 1 b W 5 z M S 5 7 Q 2 9 s d W 1 u M T A s O X 0 m c X V v d D s s J n F 1 b 3 Q 7 U 2 V j d G l v b j E v V G F i b G U w M D Q g K F B h Z 2 U g N y k v Q X V 0 b 1 J l b W 9 2 Z W R D b 2 x 1 b W 5 z M S 5 7 Q 2 9 s d W 1 u M T E s M T B 9 J n F 1 b 3 Q 7 L C Z x d W 9 0 O 1 N l Y 3 R p b 2 4 x L 1 R h Y m x l M D A 0 I C h Q Y W d l I D c p L 0 F 1 d G 9 S Z W 1 v d m V k Q 2 9 s d W 1 u c z E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D Q g K F B h Z 2 U g N y k v Q X V 0 b 1 J l b W 9 2 Z W R D b 2 x 1 b W 5 z M S 5 7 Q 2 9 s d W 1 u M S w w f S Z x d W 9 0 O y w m c X V v d D t T Z W N 0 a W 9 u M S 9 U Y W J s Z T A w N C A o U G F n Z S A 3 K S 9 B d X R v U m V t b 3 Z l Z E N v b H V t b n M x L n t D b 2 x 1 b W 4 y L D F 9 J n F 1 b 3 Q 7 L C Z x d W 9 0 O 1 N l Y 3 R p b 2 4 x L 1 R h Y m x l M D A 0 I C h Q Y W d l I D c p L 0 F 1 d G 9 S Z W 1 v d m V k Q 2 9 s d W 1 u c z E u e 0 N v b H V t b j M s M n 0 m c X V v d D s s J n F 1 b 3 Q 7 U 2 V j d G l v b j E v V G F i b G U w M D Q g K F B h Z 2 U g N y k v Q X V 0 b 1 J l b W 9 2 Z W R D b 2 x 1 b W 5 z M S 5 7 Q 2 9 s d W 1 u N C w z f S Z x d W 9 0 O y w m c X V v d D t T Z W N 0 a W 9 u M S 9 U Y W J s Z T A w N C A o U G F n Z S A 3 K S 9 B d X R v U m V t b 3 Z l Z E N v b H V t b n M x L n t D b 2 x 1 b W 4 1 L D R 9 J n F 1 b 3 Q 7 L C Z x d W 9 0 O 1 N l Y 3 R p b 2 4 x L 1 R h Y m x l M D A 0 I C h Q Y W d l I D c p L 0 F 1 d G 9 S Z W 1 v d m V k Q 2 9 s d W 1 u c z E u e 0 N v b H V t b j Y s N X 0 m c X V v d D s s J n F 1 b 3 Q 7 U 2 V j d G l v b j E v V G F i b G U w M D Q g K F B h Z 2 U g N y k v Q X V 0 b 1 J l b W 9 2 Z W R D b 2 x 1 b W 5 z M S 5 7 Q 2 9 s d W 1 u N y w 2 f S Z x d W 9 0 O y w m c X V v d D t T Z W N 0 a W 9 u M S 9 U Y W J s Z T A w N C A o U G F n Z S A 3 K S 9 B d X R v U m V t b 3 Z l Z E N v b H V t b n M x L n t D b 2 x 1 b W 4 4 L D d 9 J n F 1 b 3 Q 7 L C Z x d W 9 0 O 1 N l Y 3 R p b 2 4 x L 1 R h Y m x l M D A 0 I C h Q Y W d l I D c p L 0 F 1 d G 9 S Z W 1 v d m V k Q 2 9 s d W 1 u c z E u e 0 N v b H V t b j k s O H 0 m c X V v d D s s J n F 1 b 3 Q 7 U 2 V j d G l v b j E v V G F i b G U w M D Q g K F B h Z 2 U g N y k v Q X V 0 b 1 J l b W 9 2 Z W R D b 2 x 1 b W 5 z M S 5 7 Q 2 9 s d W 1 u M T A s O X 0 m c X V v d D s s J n F 1 b 3 Q 7 U 2 V j d G l v b j E v V G F i b G U w M D Q g K F B h Z 2 U g N y k v Q X V 0 b 1 J l b W 9 2 Z W R D b 2 x 1 b W 5 z M S 5 7 Q 2 9 s d W 1 u M T E s M T B 9 J n F 1 b 3 Q 7 L C Z x d W 9 0 O 1 N l Y 3 R p b 2 4 x L 1 R h Y m x l M D A 0 I C h Q Y W d l I D c p L 0 F 1 d G 9 S Z W 1 v d m V k Q 2 9 s d W 1 u c z E u e 0 N v b H V t b j E y L D E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g t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z M F Q x M D o x O T o 1 N i 4 5 N z c 0 O T E z W i I v P j x F b n R y e S B U e X B l P S J G a W x s Q 2 9 s d W 1 u V H l w Z X M i I F Z h b H V l P S J z Q X d Z R E J R V U R B d 0 1 G Q l F V R C I v P j x F b n R y e S B U e X B l P S J G a W x s Q 2 9 s d W 1 u T m F t Z X M i I F Z h b H V l P S J z W y Z x d W 9 0 O 0 5 J U y Z x d W 9 0 O y w m c X V v d D t H R U 1 F R U 5 U R S Z x d W 9 0 O y w m c X V v d D t U Z X d l c m t z d G V s b G l u Z y Z x d W 9 0 O y w m c X V v d D t U Z X d l c m t z d G V s b G l u Z 1 x u c m V s Y X R p Z W Y m c X V v d D s s J n F 1 b 3 Q 7 V G V 3 Z X J r c 3 R l b G x p b m d c b m F h b m R l Z W w m c X V v d D s s J n F 1 b 3 Q 7 T G V l c m x p b m d l b l x u d m 9 s d G l q Z H M m c X V v d D s s J n F 1 b 3 Q 7 T G V l c m x p b m d l b l x u Z G V l b H R p a m R z J n F 1 b 3 Q 7 L C Z x d W 9 0 O 0 x l Z X J s a W 5 n Z W 4 m c X V v d D s s J n F 1 b 3 Q 7 T G V l c m x p b m d l b l x u c m V s Y X R p Z W Y m c X V v d D s s J n F 1 b 3 Q 7 T G V l c m x p b m d l b l x u Y W F u Z G V l b C Z x d W 9 0 O y w m c X V v d D t D R U 5 U U l V N J n F 1 b 3 Q 7 L C Z x d W 9 0 O 0 N F T l R S V U 1 c b n B l c i B p b n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1 Z T c 2 M G M 3 L T F k Y j Q t N D I 0 N C 0 4 O T J i L T g 4 Z j I y N T l j M 2 Q w Y i I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C 0 x N S k v Q X V 0 b 1 J l b W 9 2 Z W R D b 2 x 1 b W 5 z M S 5 7 T k l T L D B 9 J n F 1 b 3 Q 7 L C Z x d W 9 0 O 1 N l Y 3 R p b 2 4 x L 1 R h Y m x l M D A 1 I C h Q Y W d l I D g t M T U p L 0 F 1 d G 9 S Z W 1 v d m V k Q 2 9 s d W 1 u c z E u e 0 d F T U V F T l R F L D F 9 J n F 1 b 3 Q 7 L C Z x d W 9 0 O 1 N l Y 3 R p b 2 4 x L 1 R h Y m x l M D A 1 I C h Q Y W d l I D g t M T U p L 0 F 1 d G 9 S Z W 1 v d m V k Q 2 9 s d W 1 u c z E u e 1 R l d 2 V y a 3 N 0 Z W x s a W 5 n L D J 9 J n F 1 b 3 Q 7 L C Z x d W 9 0 O 1 N l Y 3 R p b 2 4 x L 1 R h Y m x l M D A 1 I C h Q Y W d l I D g t M T U p L 0 F 1 d G 9 S Z W 1 v d m V k Q 2 9 s d W 1 u c z E u e 1 R l d 2 V y a 3 N 0 Z W x s a W 5 n X G 5 y Z W x h d G l l Z i w z f S Z x d W 9 0 O y w m c X V v d D t T Z W N 0 a W 9 u M S 9 U Y W J s Z T A w N S A o U G F n Z S A 4 L T E 1 K S 9 B d X R v U m V t b 3 Z l Z E N v b H V t b n M x L n t U Z X d l c m t z d G V s b G l u Z 1 x u Y W F u Z G V l b C w 0 f S Z x d W 9 0 O y w m c X V v d D t T Z W N 0 a W 9 u M S 9 U Y W J s Z T A w N S A o U G F n Z S A 4 L T E 1 K S 9 B d X R v U m V t b 3 Z l Z E N v b H V t b n M x L n t M Z W V y b G l u Z 2 V u X G 5 2 b 2 x 0 a W p k c y w 1 f S Z x d W 9 0 O y w m c X V v d D t T Z W N 0 a W 9 u M S 9 U Y W J s Z T A w N S A o U G F n Z S A 4 L T E 1 K S 9 B d X R v U m V t b 3 Z l Z E N v b H V t b n M x L n t M Z W V y b G l u Z 2 V u X G 5 k Z W V s d G l q Z H M s N n 0 m c X V v d D s s J n F 1 b 3 Q 7 U 2 V j d G l v b j E v V G F i b G U w M D U g K F B h Z 2 U g O C 0 x N S k v Q X V 0 b 1 J l b W 9 2 Z W R D b 2 x 1 b W 5 z M S 5 7 T G V l c m x p b m d l b i w 3 f S Z x d W 9 0 O y w m c X V v d D t T Z W N 0 a W 9 u M S 9 U Y W J s Z T A w N S A o U G F n Z S A 4 L T E 1 K S 9 B d X R v U m V t b 3 Z l Z E N v b H V t b n M x L n t M Z W V y b G l u Z 2 V u X G 5 y Z W x h d G l l Z i w 4 f S Z x d W 9 0 O y w m c X V v d D t T Z W N 0 a W 9 u M S 9 U Y W J s Z T A w N S A o U G F n Z S A 4 L T E 1 K S 9 B d X R v U m V t b 3 Z l Z E N v b H V t b n M x L n t M Z W V y b G l u Z 2 V u X G 5 h Y W 5 k Z W V s L D l 9 J n F 1 b 3 Q 7 L C Z x d W 9 0 O 1 N l Y 3 R p b 2 4 x L 1 R h Y m x l M D A 1 I C h Q Y W d l I D g t M T U p L 0 F 1 d G 9 S Z W 1 v d m V k Q 2 9 s d W 1 u c z E u e 0 N F T l R S V U 0 s M T B 9 J n F 1 b 3 Q 7 L C Z x d W 9 0 O 1 N l Y 3 R p b 2 4 x L 1 R h Y m x l M D A 1 I C h Q Y W d l I D g t M T U p L 0 F 1 d G 9 S Z W 1 v d m V k Q 2 9 s d W 1 u c z E u e 0 N F T l R S V U 1 c b n B l c i B p b n c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w N S A o U G F n Z S A 4 L T E 1 K S 9 B d X R v U m V t b 3 Z l Z E N v b H V t b n M x L n t O S V M s M H 0 m c X V v d D s s J n F 1 b 3 Q 7 U 2 V j d G l v b j E v V G F i b G U w M D U g K F B h Z 2 U g O C 0 x N S k v Q X V 0 b 1 J l b W 9 2 Z W R D b 2 x 1 b W 5 z M S 5 7 R 0 V N R U V O V E U s M X 0 m c X V v d D s s J n F 1 b 3 Q 7 U 2 V j d G l v b j E v V G F i b G U w M D U g K F B h Z 2 U g O C 0 x N S k v Q X V 0 b 1 J l b W 9 2 Z W R D b 2 x 1 b W 5 z M S 5 7 V G V 3 Z X J r c 3 R l b G x p b m c s M n 0 m c X V v d D s s J n F 1 b 3 Q 7 U 2 V j d G l v b j E v V G F i b G U w M D U g K F B h Z 2 U g O C 0 x N S k v Q X V 0 b 1 J l b W 9 2 Z W R D b 2 x 1 b W 5 z M S 5 7 V G V 3 Z X J r c 3 R l b G x p b m d c b n J l b G F 0 a W V m L D N 9 J n F 1 b 3 Q 7 L C Z x d W 9 0 O 1 N l Y 3 R p b 2 4 x L 1 R h Y m x l M D A 1 I C h Q Y W d l I D g t M T U p L 0 F 1 d G 9 S Z W 1 v d m V k Q 2 9 s d W 1 u c z E u e 1 R l d 2 V y a 3 N 0 Z W x s a W 5 n X G 5 h Y W 5 k Z W V s L D R 9 J n F 1 b 3 Q 7 L C Z x d W 9 0 O 1 N l Y 3 R p b 2 4 x L 1 R h Y m x l M D A 1 I C h Q Y W d l I D g t M T U p L 0 F 1 d G 9 S Z W 1 v d m V k Q 2 9 s d W 1 u c z E u e 0 x l Z X J s a W 5 n Z W 5 c b n Z v b H R p a m R z L D V 9 J n F 1 b 3 Q 7 L C Z x d W 9 0 O 1 N l Y 3 R p b 2 4 x L 1 R h Y m x l M D A 1 I C h Q Y W d l I D g t M T U p L 0 F 1 d G 9 S Z W 1 v d m V k Q 2 9 s d W 1 u c z E u e 0 x l Z X J s a W 5 n Z W 5 c b m R l Z W x 0 a W p k c y w 2 f S Z x d W 9 0 O y w m c X V v d D t T Z W N 0 a W 9 u M S 9 U Y W J s Z T A w N S A o U G F n Z S A 4 L T E 1 K S 9 B d X R v U m V t b 3 Z l Z E N v b H V t b n M x L n t M Z W V y b G l u Z 2 V u L D d 9 J n F 1 b 3 Q 7 L C Z x d W 9 0 O 1 N l Y 3 R p b 2 4 x L 1 R h Y m x l M D A 1 I C h Q Y W d l I D g t M T U p L 0 F 1 d G 9 S Z W 1 v d m V k Q 2 9 s d W 1 u c z E u e 0 x l Z X J s a W 5 n Z W 5 c b n J l b G F 0 a W V m L D h 9 J n F 1 b 3 Q 7 L C Z x d W 9 0 O 1 N l Y 3 R p b 2 4 x L 1 R h Y m x l M D A 1 I C h Q Y W d l I D g t M T U p L 0 F 1 d G 9 S Z W 1 v d m V k Q 2 9 s d W 1 u c z E u e 0 x l Z X J s a W 5 n Z W 5 c b m F h b m R l Z W w s O X 0 m c X V v d D s s J n F 1 b 3 Q 7 U 2 V j d G l v b j E v V G F i b G U w M D U g K F B h Z 2 U g O C 0 x N S k v Q X V 0 b 1 J l b W 9 2 Z W R D b 2 x 1 b W 5 z M S 5 7 Q 0 V O V F J V T S w x M H 0 m c X V v d D s s J n F 1 b 3 Q 7 U 2 V j d G l v b j E v V G F i b G U w M D U g K F B h Z 2 U g O C 0 x N S k v Q X V 0 b 1 J l b W 9 2 Z W R D b 2 x 1 b W 5 z M S 5 7 Q 0 V O V F J V T V x u c G V y I G l u d y w x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E y O j E z O j A y L j E 5 N D k 3 M z d a I i 8 + P E V u d H J 5 I F R 5 c G U 9 I k Z p b G x D b 2 x 1 b W 5 U e X B l c y I g V m F s d W U 9 I n N B d 1 l G Q l F V R k J R V U Z C U V V E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y Y j h k Z j U y L W N h Z m I t N D l l M i 1 i Z D V h L T E 0 Y j F j N j E 0 M G M 4 Y y I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M T Y p L 0 F 1 d G 9 S Z W 1 v d m V k Q 2 9 s d W 1 u c z E u e 0 N v b H V t b j E s M H 0 m c X V v d D s s J n F 1 b 3 Q 7 U 2 V j d G l v b j E v V G F i b G U w M D c g K F B h Z 2 U g M T Y p L 0 F 1 d G 9 S Z W 1 v d m V k Q 2 9 s d W 1 u c z E u e 0 N v b H V t b j I s M X 0 m c X V v d D s s J n F 1 b 3 Q 7 U 2 V j d G l v b j E v V G F i b G U w M D c g K F B h Z 2 U g M T Y p L 0 F 1 d G 9 S Z W 1 v d m V k Q 2 9 s d W 1 u c z E u e 0 N v b H V t b j M s M n 0 m c X V v d D s s J n F 1 b 3 Q 7 U 2 V j d G l v b j E v V G F i b G U w M D c g K F B h Z 2 U g M T Y p L 0 F 1 d G 9 S Z W 1 v d m V k Q 2 9 s d W 1 u c z E u e 0 N v b H V t b j Q s M 3 0 m c X V v d D s s J n F 1 b 3 Q 7 U 2 V j d G l v b j E v V G F i b G U w M D c g K F B h Z 2 U g M T Y p L 0 F 1 d G 9 S Z W 1 v d m V k Q 2 9 s d W 1 u c z E u e 0 N v b H V t b j U s N H 0 m c X V v d D s s J n F 1 b 3 Q 7 U 2 V j d G l v b j E v V G F i b G U w M D c g K F B h Z 2 U g M T Y p L 0 F 1 d G 9 S Z W 1 v d m V k Q 2 9 s d W 1 u c z E u e 0 N v b H V t b j Y s N X 0 m c X V v d D s s J n F 1 b 3 Q 7 U 2 V j d G l v b j E v V G F i b G U w M D c g K F B h Z 2 U g M T Y p L 0 F 1 d G 9 S Z W 1 v d m V k Q 2 9 s d W 1 u c z E u e 0 N v b H V t b j c s N n 0 m c X V v d D s s J n F 1 b 3 Q 7 U 2 V j d G l v b j E v V G F i b G U w M D c g K F B h Z 2 U g M T Y p L 0 F 1 d G 9 S Z W 1 v d m V k Q 2 9 s d W 1 u c z E u e 0 N v b H V t b j g s N 3 0 m c X V v d D s s J n F 1 b 3 Q 7 U 2 V j d G l v b j E v V G F i b G U w M D c g K F B h Z 2 U g M T Y p L 0 F 1 d G 9 S Z W 1 v d m V k Q 2 9 s d W 1 u c z E u e 0 N v b H V t b j k s O H 0 m c X V v d D s s J n F 1 b 3 Q 7 U 2 V j d G l v b j E v V G F i b G U w M D c g K F B h Z 2 U g M T Y p L 0 F 1 d G 9 S Z W 1 v d m V k Q 2 9 s d W 1 u c z E u e 0 N v b H V t b j E w L D l 9 J n F 1 b 3 Q 7 L C Z x d W 9 0 O 1 N l Y 3 R p b 2 4 x L 1 R h Y m x l M D A 3 I C h Q Y W d l I D E 2 K S 9 B d X R v U m V t b 3 Z l Z E N v b H V t b n M x L n t D b 2 x 1 b W 4 x M S w x M H 0 m c X V v d D s s J n F 1 b 3 Q 7 U 2 V j d G l v b j E v V G F i b G U w M D c g K F B h Z 2 U g M T Y p L 0 F 1 d G 9 S Z W 1 v d m V k Q 2 9 s d W 1 u c z E u e 0 N v b H V t b j E y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D c g K F B h Z 2 U g M T Y p L 0 F 1 d G 9 S Z W 1 v d m V k Q 2 9 s d W 1 u c z E u e 0 N v b H V t b j E s M H 0 m c X V v d D s s J n F 1 b 3 Q 7 U 2 V j d G l v b j E v V G F i b G U w M D c g K F B h Z 2 U g M T Y p L 0 F 1 d G 9 S Z W 1 v d m V k Q 2 9 s d W 1 u c z E u e 0 N v b H V t b j I s M X 0 m c X V v d D s s J n F 1 b 3 Q 7 U 2 V j d G l v b j E v V G F i b G U w M D c g K F B h Z 2 U g M T Y p L 0 F 1 d G 9 S Z W 1 v d m V k Q 2 9 s d W 1 u c z E u e 0 N v b H V t b j M s M n 0 m c X V v d D s s J n F 1 b 3 Q 7 U 2 V j d G l v b j E v V G F i b G U w M D c g K F B h Z 2 U g M T Y p L 0 F 1 d G 9 S Z W 1 v d m V k Q 2 9 s d W 1 u c z E u e 0 N v b H V t b j Q s M 3 0 m c X V v d D s s J n F 1 b 3 Q 7 U 2 V j d G l v b j E v V G F i b G U w M D c g K F B h Z 2 U g M T Y p L 0 F 1 d G 9 S Z W 1 v d m V k Q 2 9 s d W 1 u c z E u e 0 N v b H V t b j U s N H 0 m c X V v d D s s J n F 1 b 3 Q 7 U 2 V j d G l v b j E v V G F i b G U w M D c g K F B h Z 2 U g M T Y p L 0 F 1 d G 9 S Z W 1 v d m V k Q 2 9 s d W 1 u c z E u e 0 N v b H V t b j Y s N X 0 m c X V v d D s s J n F 1 b 3 Q 7 U 2 V j d G l v b j E v V G F i b G U w M D c g K F B h Z 2 U g M T Y p L 0 F 1 d G 9 S Z W 1 v d m V k Q 2 9 s d W 1 u c z E u e 0 N v b H V t b j c s N n 0 m c X V v d D s s J n F 1 b 3 Q 7 U 2 V j d G l v b j E v V G F i b G U w M D c g K F B h Z 2 U g M T Y p L 0 F 1 d G 9 S Z W 1 v d m V k Q 2 9 s d W 1 u c z E u e 0 N v b H V t b j g s N 3 0 m c X V v d D s s J n F 1 b 3 Q 7 U 2 V j d G l v b j E v V G F i b G U w M D c g K F B h Z 2 U g M T Y p L 0 F 1 d G 9 S Z W 1 v d m V k Q 2 9 s d W 1 u c z E u e 0 N v b H V t b j k s O H 0 m c X V v d D s s J n F 1 b 3 Q 7 U 2 V j d G l v b j E v V G F i b G U w M D c g K F B h Z 2 U g M T Y p L 0 F 1 d G 9 S Z W 1 v d m V k Q 2 9 s d W 1 u c z E u e 0 N v b H V t b j E w L D l 9 J n F 1 b 3 Q 7 L C Z x d W 9 0 O 1 N l Y 3 R p b 2 4 x L 1 R h Y m x l M D A 3 I C h Q Y W d l I D E 2 K S 9 B d X R v U m V t b 3 Z l Z E N v b H V t b n M x L n t D b 2 x 1 b W 4 x M S w x M H 0 m c X V v d D s s J n F 1 b 3 Q 7 U 2 V j d G l v b j E v V G F i b G U w M D c g K F B h Z 2 U g M T Y p L 0 F 1 d G 9 S Z W 1 v d m V k Q 2 9 s d W 1 u c z E u e 0 N v b H V t b j E y L D E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E 3 L T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j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z M F Q x M j o x M z o 0 N S 4 z O T E 5 M j E z W i I v P j x F b n R y e S B U e X B l P S J G a W x s Q 2 9 s d W 1 u V H l w Z X M i I F Z h b H V l P S J z Q m d Z R 0 J n W U d C U V l H Q m d Z R y I v P j x F b n R y e S B U e X B l P S J G a W x s Q 2 9 s d W 1 u T m F t Z X M i I F Z h b H V l P S J z W y Z x d W 9 0 O 0 N v b H V t b j E m c X V v d D s s J n F 1 b 3 Q 7 Q 2 9 s d W 1 u M i Z x d W 9 0 O y w m c X V v d D t Q Q i Z x d W 9 0 O y w m c X V v d D t m b 3 J t d W x l J n F 1 b 3 Q 7 L C Z x d W 9 0 O 0 N v b H V t b j U m c X V v d D s s J n F 1 b 3 Q 7 U E J f M S Z x d W 9 0 O y w m c X V v d D t L S S Z x d W 9 0 O y w m c X V v d D t D b 2 x 1 b W 4 4 J n F 1 b 3 Q 7 L C Z x d W 9 0 O 0 t J X z I m c X V v d D s s J n F 1 b 3 Q 7 S 0 l f M y Z x d W 9 0 O y w m c X V v d D t D b 2 x 1 b W 4 x M S Z x d W 9 0 O y w m c X V v d D t G S V N D Q U x J V E V J V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R m Z T B k M z E t N 2 M 3 M C 0 0 Y m E 5 L T k 5 N j c t M W Y y M D A x Z D g 2 O D Q w I i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x N y 0 y M y k v Q X V 0 b 1 J l b W 9 2 Z W R D b 2 x 1 b W 5 z M S 5 7 Q 2 9 s d W 1 u M S w w f S Z x d W 9 0 O y w m c X V v d D t T Z W N 0 a W 9 u M S 9 U Y W J s Z T A w O C A o U G F n Z S A x N y 0 y M y k v Q X V 0 b 1 J l b W 9 2 Z W R D b 2 x 1 b W 5 z M S 5 7 Q 2 9 s d W 1 u M i w x f S Z x d W 9 0 O y w m c X V v d D t T Z W N 0 a W 9 u M S 9 U Y W J s Z T A w O C A o U G F n Z S A x N y 0 y M y k v Q X V 0 b 1 J l b W 9 2 Z W R D b 2 x 1 b W 5 z M S 5 7 U E I s M n 0 m c X V v d D s s J n F 1 b 3 Q 7 U 2 V j d G l v b j E v V G F i b G U w M D g g K F B h Z 2 U g M T c t M j M p L 0 F 1 d G 9 S Z W 1 v d m V k Q 2 9 s d W 1 u c z E u e 2 Z v c m 1 1 b G U s M 3 0 m c X V v d D s s J n F 1 b 3 Q 7 U 2 V j d G l v b j E v V G F i b G U w M D g g K F B h Z 2 U g M T c t M j M p L 0 F 1 d G 9 S Z W 1 v d m V k Q 2 9 s d W 1 u c z E u e 0 N v b H V t b j U s N H 0 m c X V v d D s s J n F 1 b 3 Q 7 U 2 V j d G l v b j E v V G F i b G U w M D g g K F B h Z 2 U g M T c t M j M p L 0 F 1 d G 9 S Z W 1 v d m V k Q 2 9 s d W 1 u c z E u e 1 B C X z E s N X 0 m c X V v d D s s J n F 1 b 3 Q 7 U 2 V j d G l v b j E v V G F i b G U w M D g g K F B h Z 2 U g M T c t M j M p L 0 F 1 d G 9 S Z W 1 v d m V k Q 2 9 s d W 1 u c z E u e 0 t J L D Z 9 J n F 1 b 3 Q 7 L C Z x d W 9 0 O 1 N l Y 3 R p b 2 4 x L 1 R h Y m x l M D A 4 I C h Q Y W d l I D E 3 L T I z K S 9 B d X R v U m V t b 3 Z l Z E N v b H V t b n M x L n t D b 2 x 1 b W 4 4 L D d 9 J n F 1 b 3 Q 7 L C Z x d W 9 0 O 1 N l Y 3 R p b 2 4 x L 1 R h Y m x l M D A 4 I C h Q Y W d l I D E 3 L T I z K S 9 B d X R v U m V t b 3 Z l Z E N v b H V t b n M x L n t L S V 8 y L D h 9 J n F 1 b 3 Q 7 L C Z x d W 9 0 O 1 N l Y 3 R p b 2 4 x L 1 R h Y m x l M D A 4 I C h Q Y W d l I D E 3 L T I z K S 9 B d X R v U m V t b 3 Z l Z E N v b H V t b n M x L n t L S V 8 z L D l 9 J n F 1 b 3 Q 7 L C Z x d W 9 0 O 1 N l Y 3 R p b 2 4 x L 1 R h Y m x l M D A 4 I C h Q Y W d l I D E 3 L T I z K S 9 B d X R v U m V t b 3 Z l Z E N v b H V t b n M x L n t D b 2 x 1 b W 4 x M S w x M H 0 m c X V v d D s s J n F 1 b 3 Q 7 U 2 V j d G l v b j E v V G F i b G U w M D g g K F B h Z 2 U g M T c t M j M p L 0 F 1 d G 9 S Z W 1 v d m V k Q 2 9 s d W 1 u c z E u e 0 Z J U 0 N B T E l U R U l U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D g g K F B h Z 2 U g M T c t M j M p L 0 F 1 d G 9 S Z W 1 v d m V k Q 2 9 s d W 1 u c z E u e 0 N v b H V t b j E s M H 0 m c X V v d D s s J n F 1 b 3 Q 7 U 2 V j d G l v b j E v V G F i b G U w M D g g K F B h Z 2 U g M T c t M j M p L 0 F 1 d G 9 S Z W 1 v d m V k Q 2 9 s d W 1 u c z E u e 0 N v b H V t b j I s M X 0 m c X V v d D s s J n F 1 b 3 Q 7 U 2 V j d G l v b j E v V G F i b G U w M D g g K F B h Z 2 U g M T c t M j M p L 0 F 1 d G 9 S Z W 1 v d m V k Q 2 9 s d W 1 u c z E u e 1 B C L D J 9 J n F 1 b 3 Q 7 L C Z x d W 9 0 O 1 N l Y 3 R p b 2 4 x L 1 R h Y m x l M D A 4 I C h Q Y W d l I D E 3 L T I z K S 9 B d X R v U m V t b 3 Z l Z E N v b H V t b n M x L n t m b 3 J t d W x l L D N 9 J n F 1 b 3 Q 7 L C Z x d W 9 0 O 1 N l Y 3 R p b 2 4 x L 1 R h Y m x l M D A 4 I C h Q Y W d l I D E 3 L T I z K S 9 B d X R v U m V t b 3 Z l Z E N v b H V t b n M x L n t D b 2 x 1 b W 4 1 L D R 9 J n F 1 b 3 Q 7 L C Z x d W 9 0 O 1 N l Y 3 R p b 2 4 x L 1 R h Y m x l M D A 4 I C h Q Y W d l I D E 3 L T I z K S 9 B d X R v U m V t b 3 Z l Z E N v b H V t b n M x L n t Q Q l 8 x L D V 9 J n F 1 b 3 Q 7 L C Z x d W 9 0 O 1 N l Y 3 R p b 2 4 x L 1 R h Y m x l M D A 4 I C h Q Y W d l I D E 3 L T I z K S 9 B d X R v U m V t b 3 Z l Z E N v b H V t b n M x L n t L S S w 2 f S Z x d W 9 0 O y w m c X V v d D t T Z W N 0 a W 9 u M S 9 U Y W J s Z T A w O C A o U G F n Z S A x N y 0 y M y k v Q X V 0 b 1 J l b W 9 2 Z W R D b 2 x 1 b W 5 z M S 5 7 Q 2 9 s d W 1 u O C w 3 f S Z x d W 9 0 O y w m c X V v d D t T Z W N 0 a W 9 u M S 9 U Y W J s Z T A w O C A o U G F n Z S A x N y 0 y M y k v Q X V 0 b 1 J l b W 9 2 Z W R D b 2 x 1 b W 5 z M S 5 7 S 0 l f M i w 4 f S Z x d W 9 0 O y w m c X V v d D t T Z W N 0 a W 9 u M S 9 U Y W J s Z T A w O C A o U G F n Z S A x N y 0 y M y k v Q X V 0 b 1 J l b W 9 2 Z W R D b 2 x 1 b W 5 z M S 5 7 S 0 l f M y w 5 f S Z x d W 9 0 O y w m c X V v d D t T Z W N 0 a W 9 u M S 9 U Y W J s Z T A w O C A o U G F n Z S A x N y 0 y M y k v Q X V 0 b 1 J l b W 9 2 Z W R D b 2 x 1 b W 5 z M S 5 7 Q 2 9 s d W 1 u M T E s M T B 9 J n F 1 b 3 Q 7 L C Z x d W 9 0 O 1 N l Y 3 R p b 2 4 x L 1 R h Y m x l M D A 4 I C h Q Y W d l I D E 3 L T I z K S 9 B d X R v U m V t b 3 Z l Z E N v b H V t b n M x L n t G S V N D Q U x J V E V J V C w x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y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E y O j I 0 O j U x L j A x N j Y 4 M j B a I i 8 + P E V u d H J 5 I F R 5 c G U 9 I k Z p b G x D b 2 x 1 b W 5 U e X B l c y I g V m F s d W U 9 I n N B d 1 l G Q l F V R k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j Q 1 N G M 4 O S 0 5 Z T Y 0 L T R h M T c t Y j V i Z S 0 0 Y T Y 4 Z D A x O W J j M 2 M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M j Q p L 0 F 1 d G 9 S Z W 1 v d m V k Q 2 9 s d W 1 u c z E u e 0 N v b H V t b j E s M H 0 m c X V v d D s s J n F 1 b 3 Q 7 U 2 V j d G l v b j E v V G F i b G U w M T A g K F B h Z 2 U g M j Q p L 0 F 1 d G 9 S Z W 1 v d m V k Q 2 9 s d W 1 u c z E u e 0 N v b H V t b j I s M X 0 m c X V v d D s s J n F 1 b 3 Q 7 U 2 V j d G l v b j E v V G F i b G U w M T A g K F B h Z 2 U g M j Q p L 0 F 1 d G 9 S Z W 1 v d m V k Q 2 9 s d W 1 u c z E u e 0 N v b H V t b j M s M n 0 m c X V v d D s s J n F 1 b 3 Q 7 U 2 V j d G l v b j E v V G F i b G U w M T A g K F B h Z 2 U g M j Q p L 0 F 1 d G 9 S Z W 1 v d m V k Q 2 9 s d W 1 u c z E u e 0 N v b H V t b j Q s M 3 0 m c X V v d D s s J n F 1 b 3 Q 7 U 2 V j d G l v b j E v V G F i b G U w M T A g K F B h Z 2 U g M j Q p L 0 F 1 d G 9 S Z W 1 v d m V k Q 2 9 s d W 1 u c z E u e 0 N v b H V t b j U s N H 0 m c X V v d D s s J n F 1 b 3 Q 7 U 2 V j d G l v b j E v V G F i b G U w M T A g K F B h Z 2 U g M j Q p L 0 F 1 d G 9 S Z W 1 v d m V k Q 2 9 s d W 1 u c z E u e 0 N v b H V t b j Y s N X 0 m c X V v d D s s J n F 1 b 3 Q 7 U 2 V j d G l v b j E v V G F i b G U w M T A g K F B h Z 2 U g M j Q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A g K F B h Z 2 U g M j Q p L 0 F 1 d G 9 S Z W 1 v d m V k Q 2 9 s d W 1 u c z E u e 0 N v b H V t b j E s M H 0 m c X V v d D s s J n F 1 b 3 Q 7 U 2 V j d G l v b j E v V G F i b G U w M T A g K F B h Z 2 U g M j Q p L 0 F 1 d G 9 S Z W 1 v d m V k Q 2 9 s d W 1 u c z E u e 0 N v b H V t b j I s M X 0 m c X V v d D s s J n F 1 b 3 Q 7 U 2 V j d G l v b j E v V G F i b G U w M T A g K F B h Z 2 U g M j Q p L 0 F 1 d G 9 S Z W 1 v d m V k Q 2 9 s d W 1 u c z E u e 0 N v b H V t b j M s M n 0 m c X V v d D s s J n F 1 b 3 Q 7 U 2 V j d G l v b j E v V G F i b G U w M T A g K F B h Z 2 U g M j Q p L 0 F 1 d G 9 S Z W 1 v d m V k Q 2 9 s d W 1 u c z E u e 0 N v b H V t b j Q s M 3 0 m c X V v d D s s J n F 1 b 3 Q 7 U 2 V j d G l v b j E v V G F i b G U w M T A g K F B h Z 2 U g M j Q p L 0 F 1 d G 9 S Z W 1 v d m V k Q 2 9 s d W 1 u c z E u e 0 N v b H V t b j U s N H 0 m c X V v d D s s J n F 1 b 3 Q 7 U 2 V j d G l v b j E v V G F i b G U w M T A g K F B h Z 2 U g M j Q p L 0 F 1 d G 9 S Z W 1 v d m V k Q 2 9 s d W 1 u c z E u e 0 N v b H V t b j Y s N X 0 m c X V v d D s s J n F 1 b 3 Q 7 U 2 V j d G l v b j E v V G F i b G U w M T A g K F B h Z 2 U g M j Q p L 0 F 1 d G 9 S Z W 1 v d m V k Q 2 9 s d W 1 u c z E u e 0 N v b H V t b j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y N S 0 z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z B U M T I 6 M j U 6 M z U u N D g 3 O D k 2 M V o i L z 4 8 R W 5 0 c n k g V H l w Z T 0 i R m l s b E N v b H V t b l R 5 c G V z I i B W Y W x 1 Z T 0 i c 0 F 3 W U Z C U V V G Q X c 9 P S I v P j x F b n R y e S B U e X B l P S J G a W x s Q 2 9 s d W 1 u T m F t Z X M i I F Z h b H V l P S J z W y Z x d W 9 0 O 0 5 J U y Z x d W 9 0 O y w m c X V v d D t H R U 1 F R U 5 U R S Z x d W 9 0 O y w m c X V v d D t v c G V u X G 5 y d W l t d G V u J n F 1 b 3 Q 7 L C Z x d W 9 0 O 2 9 w Z W 4 g c n V p b X R l b l x u c m V s Y X R p Z W Y m c X V v d D s s J n F 1 b 3 Q 7 b 3 B l b i B y d W l t d G V u X G 5 h Y W 5 k Z W V s J n F 1 b 3 Q 7 L C Z x d W 9 0 O 0 x B T k R F T C 4 m c X V v d D s s J n F 1 b 3 Q 7 T E F O R E V M L l x u c G V y I G l u d y 4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3 M W U 5 Y m Y y L W U y M T Q t N G U 2 O S 0 5 M j d l L T J j Y 2 R h M T c y Z j g 1 Y i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y N S 0 z M C k v Q X V 0 b 1 J l b W 9 2 Z W R D b 2 x 1 b W 5 z M S 5 7 T k l T L D B 9 J n F 1 b 3 Q 7 L C Z x d W 9 0 O 1 N l Y 3 R p b 2 4 x L 1 R h Y m x l M D E x I C h Q Y W d l I D I 1 L T M w K S 9 B d X R v U m V t b 3 Z l Z E N v b H V t b n M x L n t H R U 1 F R U 5 U R S w x f S Z x d W 9 0 O y w m c X V v d D t T Z W N 0 a W 9 u M S 9 U Y W J s Z T A x M S A o U G F n Z S A y N S 0 z M C k v Q X V 0 b 1 J l b W 9 2 Z W R D b 2 x 1 b W 5 z M S 5 7 b 3 B l b l x u c n V p b X R l b i w y f S Z x d W 9 0 O y w m c X V v d D t T Z W N 0 a W 9 u M S 9 U Y W J s Z T A x M S A o U G F n Z S A y N S 0 z M C k v Q X V 0 b 1 J l b W 9 2 Z W R D b 2 x 1 b W 5 z M S 5 7 b 3 B l b i B y d W l t d G V u X G 5 y Z W x h d G l l Z i w z f S Z x d W 9 0 O y w m c X V v d D t T Z W N 0 a W 9 u M S 9 U Y W J s Z T A x M S A o U G F n Z S A y N S 0 z M C k v Q X V 0 b 1 J l b W 9 2 Z W R D b 2 x 1 b W 5 z M S 5 7 b 3 B l b i B y d W l t d G V u X G 5 h Y W 5 k Z W V s L D R 9 J n F 1 b 3 Q 7 L C Z x d W 9 0 O 1 N l Y 3 R p b 2 4 x L 1 R h Y m x l M D E x I C h Q Y W d l I D I 1 L T M w K S 9 B d X R v U m V t b 3 Z l Z E N v b H V t b n M x L n t M Q U 5 E R U w u L D V 9 J n F 1 b 3 Q 7 L C Z x d W 9 0 O 1 N l Y 3 R p b 2 4 x L 1 R h Y m x l M D E x I C h Q Y W d l I D I 1 L T M w K S 9 B d X R v U m V t b 3 Z l Z E N v b H V t b n M x L n t M Q U 5 E R U w u X G 5 w Z X I g a W 5 3 L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M S A o U G F n Z S A y N S 0 z M C k v Q X V 0 b 1 J l b W 9 2 Z W R D b 2 x 1 b W 5 z M S 5 7 T k l T L D B 9 J n F 1 b 3 Q 7 L C Z x d W 9 0 O 1 N l Y 3 R p b 2 4 x L 1 R h Y m x l M D E x I C h Q Y W d l I D I 1 L T M w K S 9 B d X R v U m V t b 3 Z l Z E N v b H V t b n M x L n t H R U 1 F R U 5 U R S w x f S Z x d W 9 0 O y w m c X V v d D t T Z W N 0 a W 9 u M S 9 U Y W J s Z T A x M S A o U G F n Z S A y N S 0 z M C k v Q X V 0 b 1 J l b W 9 2 Z W R D b 2 x 1 b W 5 z M S 5 7 b 3 B l b l x u c n V p b X R l b i w y f S Z x d W 9 0 O y w m c X V v d D t T Z W N 0 a W 9 u M S 9 U Y W J s Z T A x M S A o U G F n Z S A y N S 0 z M C k v Q X V 0 b 1 J l b W 9 2 Z W R D b 2 x 1 b W 5 z M S 5 7 b 3 B l b i B y d W l t d G V u X G 5 y Z W x h d G l l Z i w z f S Z x d W 9 0 O y w m c X V v d D t T Z W N 0 a W 9 u M S 9 U Y W J s Z T A x M S A o U G F n Z S A y N S 0 z M C k v Q X V 0 b 1 J l b W 9 2 Z W R D b 2 x 1 b W 5 z M S 5 7 b 3 B l b i B y d W l t d G V u X G 5 h Y W 5 k Z W V s L D R 9 J n F 1 b 3 Q 7 L C Z x d W 9 0 O 1 N l Y 3 R p b 2 4 x L 1 R h Y m x l M D E x I C h Q Y W d l I D I 1 L T M w K S 9 B d X R v U m V t b 3 Z l Z E N v b H V t b n M x L n t M Q U 5 E R U w u L D V 9 J n F 1 b 3 Q 7 L C Z x d W 9 0 O 1 N l Y 3 R p b 2 4 x L 1 R h Y m x l M D E x I C h Q Y W d l I D I 1 L T M w K S 9 B d X R v U m V t b 3 Z l Z E N v b H V t b n M x L n t M Q U 5 E R U w u X G 5 w Z X I g a W 5 3 L i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M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z B U M T M 6 M T Q 6 M j U u N D g 5 N z E x M V o i L z 4 8 R W 5 0 c n k g V H l w Z T 0 i R m l s b E N v b H V t b l R 5 c G V z I i B W Y W x 1 Z T 0 i c 0 F 3 W U R C U V V E Q l F V R E J R V U R C U V V E Q l F V R k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Z m Y 2 R j N D A t N D V h N S 0 0 Y W Q 5 L T g 5 Y j c t N m V m Y z J m O D V h N W Y z I i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z M S k v Q X V 0 b 1 J l b W 9 2 Z W R D b 2 x 1 b W 5 z M S 5 7 Q 2 9 s d W 1 u M S w w f S Z x d W 9 0 O y w m c X V v d D t T Z W N 0 a W 9 u M S 9 U Y W J s Z T A x M y A o U G F n Z S A z M S k v Q X V 0 b 1 J l b W 9 2 Z W R D b 2 x 1 b W 5 z M S 5 7 Q 2 9 s d W 1 u M i w x f S Z x d W 9 0 O y w m c X V v d D t T Z W N 0 a W 9 u M S 9 U Y W J s Z T A x M y A o U G F n Z S A z M S k v Q X V 0 b 1 J l b W 9 2 Z W R D b 2 x 1 b W 5 z M S 5 7 Q 2 9 s d W 1 u M y w y f S Z x d W 9 0 O y w m c X V v d D t T Z W N 0 a W 9 u M S 9 U Y W J s Z T A x M y A o U G F n Z S A z M S k v Q X V 0 b 1 J l b W 9 2 Z W R D b 2 x 1 b W 5 z M S 5 7 Q 2 9 s d W 1 u N C w z f S Z x d W 9 0 O y w m c X V v d D t T Z W N 0 a W 9 u M S 9 U Y W J s Z T A x M y A o U G F n Z S A z M S k v Q X V 0 b 1 J l b W 9 2 Z W R D b 2 x 1 b W 5 z M S 5 7 Q 2 9 s d W 1 u N S w 0 f S Z x d W 9 0 O y w m c X V v d D t T Z W N 0 a W 9 u M S 9 U Y W J s Z T A x M y A o U G F n Z S A z M S k v Q X V 0 b 1 J l b W 9 2 Z W R D b 2 x 1 b W 5 z M S 5 7 Q 2 9 s d W 1 u N i w 1 f S Z x d W 9 0 O y w m c X V v d D t T Z W N 0 a W 9 u M S 9 U Y W J s Z T A x M y A o U G F n Z S A z M S k v Q X V 0 b 1 J l b W 9 2 Z W R D b 2 x 1 b W 5 z M S 5 7 Q 2 9 s d W 1 u N y w 2 f S Z x d W 9 0 O y w m c X V v d D t T Z W N 0 a W 9 u M S 9 U Y W J s Z T A x M y A o U G F n Z S A z M S k v Q X V 0 b 1 J l b W 9 2 Z W R D b 2 x 1 b W 5 z M S 5 7 Q 2 9 s d W 1 u O C w 3 f S Z x d W 9 0 O y w m c X V v d D t T Z W N 0 a W 9 u M S 9 U Y W J s Z T A x M y A o U G F n Z S A z M S k v Q X V 0 b 1 J l b W 9 2 Z W R D b 2 x 1 b W 5 z M S 5 7 Q 2 9 s d W 1 u O S w 4 f S Z x d W 9 0 O y w m c X V v d D t T Z W N 0 a W 9 u M S 9 U Y W J s Z T A x M y A o U G F n Z S A z M S k v Q X V 0 b 1 J l b W 9 2 Z W R D b 2 x 1 b W 5 z M S 5 7 Q 2 9 s d W 1 u M T A s O X 0 m c X V v d D s s J n F 1 b 3 Q 7 U 2 V j d G l v b j E v V G F i b G U w M T M g K F B h Z 2 U g M z E p L 0 F 1 d G 9 S Z W 1 v d m V k Q 2 9 s d W 1 u c z E u e 0 N v b H V t b j E x L D E w f S Z x d W 9 0 O y w m c X V v d D t T Z W N 0 a W 9 u M S 9 U Y W J s Z T A x M y A o U G F n Z S A z M S k v Q X V 0 b 1 J l b W 9 2 Z W R D b 2 x 1 b W 5 z M S 5 7 Q 2 9 s d W 1 u M T I s M T F 9 J n F 1 b 3 Q 7 L C Z x d W 9 0 O 1 N l Y 3 R p b 2 4 x L 1 R h Y m x l M D E z I C h Q Y W d l I D M x K S 9 B d X R v U m V t b 3 Z l Z E N v b H V t b n M x L n t D b 2 x 1 b W 4 x M y w x M n 0 m c X V v d D s s J n F 1 b 3 Q 7 U 2 V j d G l v b j E v V G F i b G U w M T M g K F B h Z 2 U g M z E p L 0 F 1 d G 9 S Z W 1 v d m V k Q 2 9 s d W 1 u c z E u e 0 N v b H V t b j E 0 L D E z f S Z x d W 9 0 O y w m c X V v d D t T Z W N 0 a W 9 u M S 9 U Y W J s Z T A x M y A o U G F n Z S A z M S k v Q X V 0 b 1 J l b W 9 2 Z W R D b 2 x 1 b W 5 z M S 5 7 Q 2 9 s d W 1 u M T U s M T R 9 J n F 1 b 3 Q 7 L C Z x d W 9 0 O 1 N l Y 3 R p b 2 4 x L 1 R h Y m x l M D E z I C h Q Y W d l I D M x K S 9 B d X R v U m V t b 3 Z l Z E N v b H V t b n M x L n t D b 2 x 1 b W 4 x N i w x N X 0 m c X V v d D s s J n F 1 b 3 Q 7 U 2 V j d G l v b j E v V G F i b G U w M T M g K F B h Z 2 U g M z E p L 0 F 1 d G 9 S Z W 1 v d m V k Q 2 9 s d W 1 u c z E u e 0 N v b H V t b j E 3 L D E 2 f S Z x d W 9 0 O y w m c X V v d D t T Z W N 0 a W 9 u M S 9 U Y W J s Z T A x M y A o U G F n Z S A z M S k v Q X V 0 b 1 J l b W 9 2 Z W R D b 2 x 1 b W 5 z M S 5 7 Q 2 9 s d W 1 u M T g s M T d 9 J n F 1 b 3 Q 7 L C Z x d W 9 0 O 1 N l Y 3 R p b 2 4 x L 1 R h Y m x l M D E z I C h Q Y W d l I D M x K S 9 B d X R v U m V t b 3 Z l Z E N v b H V t b n M x L n t D b 2 x 1 b W 4 x O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1 R h Y m x l M D E z I C h Q Y W d l I D M x K S 9 B d X R v U m V t b 3 Z l Z E N v b H V t b n M x L n t D b 2 x 1 b W 4 x L D B 9 J n F 1 b 3 Q 7 L C Z x d W 9 0 O 1 N l Y 3 R p b 2 4 x L 1 R h Y m x l M D E z I C h Q Y W d l I D M x K S 9 B d X R v U m V t b 3 Z l Z E N v b H V t b n M x L n t D b 2 x 1 b W 4 y L D F 9 J n F 1 b 3 Q 7 L C Z x d W 9 0 O 1 N l Y 3 R p b 2 4 x L 1 R h Y m x l M D E z I C h Q Y W d l I D M x K S 9 B d X R v U m V t b 3 Z l Z E N v b H V t b n M x L n t D b 2 x 1 b W 4 z L D J 9 J n F 1 b 3 Q 7 L C Z x d W 9 0 O 1 N l Y 3 R p b 2 4 x L 1 R h Y m x l M D E z I C h Q Y W d l I D M x K S 9 B d X R v U m V t b 3 Z l Z E N v b H V t b n M x L n t D b 2 x 1 b W 4 0 L D N 9 J n F 1 b 3 Q 7 L C Z x d W 9 0 O 1 N l Y 3 R p b 2 4 x L 1 R h Y m x l M D E z I C h Q Y W d l I D M x K S 9 B d X R v U m V t b 3 Z l Z E N v b H V t b n M x L n t D b 2 x 1 b W 4 1 L D R 9 J n F 1 b 3 Q 7 L C Z x d W 9 0 O 1 N l Y 3 R p b 2 4 x L 1 R h Y m x l M D E z I C h Q Y W d l I D M x K S 9 B d X R v U m V t b 3 Z l Z E N v b H V t b n M x L n t D b 2 x 1 b W 4 2 L D V 9 J n F 1 b 3 Q 7 L C Z x d W 9 0 O 1 N l Y 3 R p b 2 4 x L 1 R h Y m x l M D E z I C h Q Y W d l I D M x K S 9 B d X R v U m V t b 3 Z l Z E N v b H V t b n M x L n t D b 2 x 1 b W 4 3 L D Z 9 J n F 1 b 3 Q 7 L C Z x d W 9 0 O 1 N l Y 3 R p b 2 4 x L 1 R h Y m x l M D E z I C h Q Y W d l I D M x K S 9 B d X R v U m V t b 3 Z l Z E N v b H V t b n M x L n t D b 2 x 1 b W 4 4 L D d 9 J n F 1 b 3 Q 7 L C Z x d W 9 0 O 1 N l Y 3 R p b 2 4 x L 1 R h Y m x l M D E z I C h Q Y W d l I D M x K S 9 B d X R v U m V t b 3 Z l Z E N v b H V t b n M x L n t D b 2 x 1 b W 4 5 L D h 9 J n F 1 b 3 Q 7 L C Z x d W 9 0 O 1 N l Y 3 R p b 2 4 x L 1 R h Y m x l M D E z I C h Q Y W d l I D M x K S 9 B d X R v U m V t b 3 Z l Z E N v b H V t b n M x L n t D b 2 x 1 b W 4 x M C w 5 f S Z x d W 9 0 O y w m c X V v d D t T Z W N 0 a W 9 u M S 9 U Y W J s Z T A x M y A o U G F n Z S A z M S k v Q X V 0 b 1 J l b W 9 2 Z W R D b 2 x 1 b W 5 z M S 5 7 Q 2 9 s d W 1 u M T E s M T B 9 J n F 1 b 3 Q 7 L C Z x d W 9 0 O 1 N l Y 3 R p b 2 4 x L 1 R h Y m x l M D E z I C h Q Y W d l I D M x K S 9 B d X R v U m V t b 3 Z l Z E N v b H V t b n M x L n t D b 2 x 1 b W 4 x M i w x M X 0 m c X V v d D s s J n F 1 b 3 Q 7 U 2 V j d G l v b j E v V G F i b G U w M T M g K F B h Z 2 U g M z E p L 0 F 1 d G 9 S Z W 1 v d m V k Q 2 9 s d W 1 u c z E u e 0 N v b H V t b j E z L D E y f S Z x d W 9 0 O y w m c X V v d D t T Z W N 0 a W 9 u M S 9 U Y W J s Z T A x M y A o U G F n Z S A z M S k v Q X V 0 b 1 J l b W 9 2 Z W R D b 2 x 1 b W 5 z M S 5 7 Q 2 9 s d W 1 u M T Q s M T N 9 J n F 1 b 3 Q 7 L C Z x d W 9 0 O 1 N l Y 3 R p b 2 4 x L 1 R h Y m x l M D E z I C h Q Y W d l I D M x K S 9 B d X R v U m V t b 3 Z l Z E N v b H V t b n M x L n t D b 2 x 1 b W 4 x N S w x N H 0 m c X V v d D s s J n F 1 b 3 Q 7 U 2 V j d G l v b j E v V G F i b G U w M T M g K F B h Z 2 U g M z E p L 0 F 1 d G 9 S Z W 1 v d m V k Q 2 9 s d W 1 u c z E u e 0 N v b H V t b j E 2 L D E 1 f S Z x d W 9 0 O y w m c X V v d D t T Z W N 0 a W 9 u M S 9 U Y W J s Z T A x M y A o U G F n Z S A z M S k v Q X V 0 b 1 J l b W 9 2 Z W R D b 2 x 1 b W 5 z M S 5 7 Q 2 9 s d W 1 u M T c s M T Z 9 J n F 1 b 3 Q 7 L C Z x d W 9 0 O 1 N l Y 3 R p b 2 4 x L 1 R h Y m x l M D E z I C h Q Y W d l I D M x K S 9 B d X R v U m V t b 3 Z l Z E N v b H V t b n M x L n t D b 2 x 1 b W 4 x O C w x N 3 0 m c X V v d D s s J n F 1 b 3 Q 7 U 2 V j d G l v b j E v V G F i b G U w M T M g K F B h Z 2 U g M z E p L 0 F 1 d G 9 S Z W 1 v d m V k Q 2 9 s d W 1 u c z E u e 0 N v b H V t b j E 5 L D E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M y L T M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z B U M T M 6 M T Q 6 N T c u M T c 4 M D E 2 O F o i L z 4 8 R W 5 0 c n k g V H l w Z T 0 i R m l s b E N v b H V t b l R 5 c G V z I i B W Y W x 1 Z T 0 i c 0 J n W U d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E y Z W M 3 O G E t O D B m Z i 0 0 M T Q z L W I x M m E t Z j Y 4 Y T k 2 Y z Q w Z j I x I i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z M i 0 z N y k v Q X V 0 b 1 J l b W 9 2 Z W R D b 2 x 1 b W 5 z M S 5 7 Q 2 9 s d W 1 u M S w w f S Z x d W 9 0 O y w m c X V v d D t T Z W N 0 a W 9 u M S 9 U Y W J s Z T A x N C A o U G F n Z S A z M i 0 z N y k v Q X V 0 b 1 J l b W 9 2 Z W R D b 2 x 1 b W 5 z M S 5 7 Q 2 9 s d W 1 u M i w x f S Z x d W 9 0 O y w m c X V v d D t T Z W N 0 a W 9 u M S 9 U Y W J s Z T A x N C A o U G F n Z S A z M i 0 z N y k v Q X V 0 b 1 J l b W 9 2 Z W R D b 2 x 1 b W 5 z M S 5 7 Q 2 9 s d W 1 u M y w y f S Z x d W 9 0 O y w m c X V v d D t T Z W N 0 a W 9 u M S 9 U Y W J s Z T A x N C A o U G F n Z S A z M i 0 z N y k v Q X V 0 b 1 J l b W 9 2 Z W R D b 2 x 1 b W 5 z M S 5 7 Q 2 9 s d W 1 u N C w z f S Z x d W 9 0 O y w m c X V v d D t T Z W N 0 a W 9 u M S 9 U Y W J s Z T A x N C A o U G F n Z S A z M i 0 z N y k v Q X V 0 b 1 J l b W 9 2 Z W R D b 2 x 1 b W 5 z M S 5 7 Q 2 9 s d W 1 u N S w 0 f S Z x d W 9 0 O y w m c X V v d D t T Z W N 0 a W 9 u M S 9 U Y W J s Z T A x N C A o U G F n Z S A z M i 0 z N y k v Q X V 0 b 1 J l b W 9 2 Z W R D b 2 x 1 b W 5 z M S 5 7 Q 2 9 s d W 1 u N i w 1 f S Z x d W 9 0 O y w m c X V v d D t T Z W N 0 a W 9 u M S 9 U Y W J s Z T A x N C A o U G F n Z S A z M i 0 z N y k v Q X V 0 b 1 J l b W 9 2 Z W R D b 2 x 1 b W 5 z M S 5 7 Q 2 9 s d W 1 u N y w 2 f S Z x d W 9 0 O y w m c X V v d D t T Z W N 0 a W 9 u M S 9 U Y W J s Z T A x N C A o U G F n Z S A z M i 0 z N y k v Q X V 0 b 1 J l b W 9 2 Z W R D b 2 x 1 b W 5 z M S 5 7 Q 2 9 s d W 1 u O C w 3 f S Z x d W 9 0 O y w m c X V v d D t T Z W N 0 a W 9 u M S 9 U Y W J s Z T A x N C A o U G F n Z S A z M i 0 z N y k v Q X V 0 b 1 J l b W 9 2 Z W R D b 2 x 1 b W 5 z M S 5 7 Q 2 9 s d W 1 u O S w 4 f S Z x d W 9 0 O y w m c X V v d D t T Z W N 0 a W 9 u M S 9 U Y W J s Z T A x N C A o U G F n Z S A z M i 0 z N y k v Q X V 0 b 1 J l b W 9 2 Z W R D b 2 x 1 b W 5 z M S 5 7 Q 2 9 s d W 1 u M T A s O X 0 m c X V v d D s s J n F 1 b 3 Q 7 U 2 V j d G l v b j E v V G F i b G U w M T Q g K F B h Z 2 U g M z I t M z c p L 0 F 1 d G 9 S Z W 1 v d m V k Q 2 9 s d W 1 u c z E u e 0 N v b H V t b j E x L D E w f S Z x d W 9 0 O y w m c X V v d D t T Z W N 0 a W 9 u M S 9 U Y W J s Z T A x N C A o U G F n Z S A z M i 0 z N y k v Q X V 0 b 1 J l b W 9 2 Z W R D b 2 x 1 b W 5 z M S 5 7 Q 2 9 s d W 1 u M T I s M T F 9 J n F 1 b 3 Q 7 L C Z x d W 9 0 O 1 N l Y 3 R p b 2 4 x L 1 R h Y m x l M D E 0 I C h Q Y W d l I D M y L T M 3 K S 9 B d X R v U m V t b 3 Z l Z E N v b H V t b n M x L n t D b 2 x 1 b W 4 x M y w x M n 0 m c X V v d D s s J n F 1 b 3 Q 7 U 2 V j d G l v b j E v V G F i b G U w M T Q g K F B h Z 2 U g M z I t M z c p L 0 F 1 d G 9 S Z W 1 v d m V k Q 2 9 s d W 1 u c z E u e 0 N v b H V t b j E 0 L D E z f S Z x d W 9 0 O y w m c X V v d D t T Z W N 0 a W 9 u M S 9 U Y W J s Z T A x N C A o U G F n Z S A z M i 0 z N y k v Q X V 0 b 1 J l b W 9 2 Z W R D b 2 x 1 b W 5 z M S 5 7 Q 2 9 s d W 1 u M T U s M T R 9 J n F 1 b 3 Q 7 L C Z x d W 9 0 O 1 N l Y 3 R p b 2 4 x L 1 R h Y m x l M D E 0 I C h Q Y W d l I D M y L T M 3 K S 9 B d X R v U m V t b 3 Z l Z E N v b H V t b n M x L n t D b 2 x 1 b W 4 x N i w x N X 0 m c X V v d D s s J n F 1 b 3 Q 7 U 2 V j d G l v b j E v V G F i b G U w M T Q g K F B h Z 2 U g M z I t M z c p L 0 F 1 d G 9 S Z W 1 v d m V k Q 2 9 s d W 1 u c z E u e 0 N v b H V t b j E 3 L D E 2 f S Z x d W 9 0 O y w m c X V v d D t T Z W N 0 a W 9 u M S 9 U Y W J s Z T A x N C A o U G F n Z S A z M i 0 z N y k v Q X V 0 b 1 J l b W 9 2 Z W R D b 2 x 1 b W 5 z M S 5 7 Q 2 9 s d W 1 u M T g s M T d 9 J n F 1 b 3 Q 7 L C Z x d W 9 0 O 1 N l Y 3 R p b 2 4 x L 1 R h Y m x l M D E 0 I C h Q Y W d l I D M y L T M 3 K S 9 B d X R v U m V t b 3 Z l Z E N v b H V t b n M x L n t D b 2 x 1 b W 4 x O S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1 R h Y m x l M D E 0 I C h Q Y W d l I D M y L T M 3 K S 9 B d X R v U m V t b 3 Z l Z E N v b H V t b n M x L n t D b 2 x 1 b W 4 x L D B 9 J n F 1 b 3 Q 7 L C Z x d W 9 0 O 1 N l Y 3 R p b 2 4 x L 1 R h Y m x l M D E 0 I C h Q Y W d l I D M y L T M 3 K S 9 B d X R v U m V t b 3 Z l Z E N v b H V t b n M x L n t D b 2 x 1 b W 4 y L D F 9 J n F 1 b 3 Q 7 L C Z x d W 9 0 O 1 N l Y 3 R p b 2 4 x L 1 R h Y m x l M D E 0 I C h Q Y W d l I D M y L T M 3 K S 9 B d X R v U m V t b 3 Z l Z E N v b H V t b n M x L n t D b 2 x 1 b W 4 z L D J 9 J n F 1 b 3 Q 7 L C Z x d W 9 0 O 1 N l Y 3 R p b 2 4 x L 1 R h Y m x l M D E 0 I C h Q Y W d l I D M y L T M 3 K S 9 B d X R v U m V t b 3 Z l Z E N v b H V t b n M x L n t D b 2 x 1 b W 4 0 L D N 9 J n F 1 b 3 Q 7 L C Z x d W 9 0 O 1 N l Y 3 R p b 2 4 x L 1 R h Y m x l M D E 0 I C h Q Y W d l I D M y L T M 3 K S 9 B d X R v U m V t b 3 Z l Z E N v b H V t b n M x L n t D b 2 x 1 b W 4 1 L D R 9 J n F 1 b 3 Q 7 L C Z x d W 9 0 O 1 N l Y 3 R p b 2 4 x L 1 R h Y m x l M D E 0 I C h Q Y W d l I D M y L T M 3 K S 9 B d X R v U m V t b 3 Z l Z E N v b H V t b n M x L n t D b 2 x 1 b W 4 2 L D V 9 J n F 1 b 3 Q 7 L C Z x d W 9 0 O 1 N l Y 3 R p b 2 4 x L 1 R h Y m x l M D E 0 I C h Q Y W d l I D M y L T M 3 K S 9 B d X R v U m V t b 3 Z l Z E N v b H V t b n M x L n t D b 2 x 1 b W 4 3 L D Z 9 J n F 1 b 3 Q 7 L C Z x d W 9 0 O 1 N l Y 3 R p b 2 4 x L 1 R h Y m x l M D E 0 I C h Q Y W d l I D M y L T M 3 K S 9 B d X R v U m V t b 3 Z l Z E N v b H V t b n M x L n t D b 2 x 1 b W 4 4 L D d 9 J n F 1 b 3 Q 7 L C Z x d W 9 0 O 1 N l Y 3 R p b 2 4 x L 1 R h Y m x l M D E 0 I C h Q Y W d l I D M y L T M 3 K S 9 B d X R v U m V t b 3 Z l Z E N v b H V t b n M x L n t D b 2 x 1 b W 4 5 L D h 9 J n F 1 b 3 Q 7 L C Z x d W 9 0 O 1 N l Y 3 R p b 2 4 x L 1 R h Y m x l M D E 0 I C h Q Y W d l I D M y L T M 3 K S 9 B d X R v U m V t b 3 Z l Z E N v b H V t b n M x L n t D b 2 x 1 b W 4 x M C w 5 f S Z x d W 9 0 O y w m c X V v d D t T Z W N 0 a W 9 u M S 9 U Y W J s Z T A x N C A o U G F n Z S A z M i 0 z N y k v Q X V 0 b 1 J l b W 9 2 Z W R D b 2 x 1 b W 5 z M S 5 7 Q 2 9 s d W 1 u M T E s M T B 9 J n F 1 b 3 Q 7 L C Z x d W 9 0 O 1 N l Y 3 R p b 2 4 x L 1 R h Y m x l M D E 0 I C h Q Y W d l I D M y L T M 3 K S 9 B d X R v U m V t b 3 Z l Z E N v b H V t b n M x L n t D b 2 x 1 b W 4 x M i w x M X 0 m c X V v d D s s J n F 1 b 3 Q 7 U 2 V j d G l v b j E v V G F i b G U w M T Q g K F B h Z 2 U g M z I t M z c p L 0 F 1 d G 9 S Z W 1 v d m V k Q 2 9 s d W 1 u c z E u e 0 N v b H V t b j E z L D E y f S Z x d W 9 0 O y w m c X V v d D t T Z W N 0 a W 9 u M S 9 U Y W J s Z T A x N C A o U G F n Z S A z M i 0 z N y k v Q X V 0 b 1 J l b W 9 2 Z W R D b 2 x 1 b W 5 z M S 5 7 Q 2 9 s d W 1 u M T Q s M T N 9 J n F 1 b 3 Q 7 L C Z x d W 9 0 O 1 N l Y 3 R p b 2 4 x L 1 R h Y m x l M D E 0 I C h Q Y W d l I D M y L T M 3 K S 9 B d X R v U m V t b 3 Z l Z E N v b H V t b n M x L n t D b 2 x 1 b W 4 x N S w x N H 0 m c X V v d D s s J n F 1 b 3 Q 7 U 2 V j d G l v b j E v V G F i b G U w M T Q g K F B h Z 2 U g M z I t M z c p L 0 F 1 d G 9 S Z W 1 v d m V k Q 2 9 s d W 1 u c z E u e 0 N v b H V t b j E 2 L D E 1 f S Z x d W 9 0 O y w m c X V v d D t T Z W N 0 a W 9 u M S 9 U Y W J s Z T A x N C A o U G F n Z S A z M i 0 z N y k v Q X V 0 b 1 J l b W 9 2 Z W R D b 2 x 1 b W 5 z M S 5 7 Q 2 9 s d W 1 u M T c s M T Z 9 J n F 1 b 3 Q 7 L C Z x d W 9 0 O 1 N l Y 3 R p b 2 4 x L 1 R h Y m x l M D E 0 I C h Q Y W d l I D M y L T M 3 K S 9 B d X R v U m V t b 3 Z l Z E N v b H V t b n M x L n t D b 2 x 1 b W 4 x O C w x N 3 0 m c X V v d D s s J n F 1 b 3 Q 7 U 2 V j d G l v b j E v V G F i b G U w M T Q g K F B h Z 2 U g M z I t M z c p L 0 F 1 d G 9 S Z W 1 v d m V k Q 2 9 s d W 1 u c z E u e 0 N v b H V t b j E 5 L D E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c p L 0 J y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3 K S 9 U Y W J s Z T A w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c p L 1 R 5 c G U l M j B n Z X d p a n p p Z 2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4 L T E 1 K S 9 C c m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O C 0 x N S k v V G F i b G U w M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4 L T E 1 K S 9 I Z W F k Z X J z J T I w b W V 0 J T I w d m V y a G 9 v Z 2 Q l M j B u a X Z l Y X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4 L T E 1 K S 9 U e X B l J T I w Z 2 V 3 a W p 6 a W d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y U y M C h Q Y W d l J T I w M T Y p L 0 J y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x N i k v V G F i b G U w M D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x N i k v V H l w Z S U y M G d l d 2 l q e m l n Z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E 3 L T I z K S 9 C c m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T c t M j M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T c t M j M p L 0 h l Y W R l c n M l M j B t Z X Q l M j B 2 Z X J o b 2 9 n Z C U y M G 5 p d m V h d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E 3 L T I z K S 9 U e X B l J T I w Z 2 V 3 a W p 6 a W d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M j Q p L 0 J y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y N C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y N C k v V H l w Z S U y M G d l d 2 l q e m l n Z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I 1 L T M w K S 9 C c m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M j U t M z A p L 1 R h Y m x l M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M j U t M z A p L 0 h l Y W R l c n M l M j B t Z X Q l M j B 2 Z X J o b 2 9 n Z C U y M G 5 p d m V h d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I 1 L T M w K S 9 U e X B l J T I w Z 2 V 3 a W p 6 a W d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z E p L 0 J y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z M S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z M S k v V H l w Z S U y M G d l d 2 l q e m l n Z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M y L T M 3 K S 9 C c m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z I t M z c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z I t M z c p L 1 R 5 c G U l M j B n Z X d p a n p p Z 2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S n o 7 u y G p N C s 0 q g I + N 8 1 6 4 A A A A A A g A A A A A A E G Y A A A A B A A A g A A A A V W d N M 4 F G y A G A f 0 B t F e O i 4 o Y o 0 j v j I G 4 J v M c l 6 V N V k c s A A A A A D o A A A A A C A A A g A A A A r J 3 F T W q k P n i O t z b I B j b U s 9 T I 8 3 7 9 7 p B y E F 6 p U o y 9 p p J Q A A A A B g P U 4 T Y u X f y B U d I o b K i x X 3 2 u W i G / s N E / a L Y P k P y z v 6 8 r E D + L v 3 0 N 9 E 9 W Q 3 o 3 f 0 4 g n 8 u s p w H B G N y V 1 b 0 / T x 2 d F y z 4 h y v v i M F q + C 4 y i I g B q S t A A A A A p M k i x P I d t i B E 1 V M V k q D a L Y o C U M Q V N C D H W k 6 A P + v U w c P L 0 Q a u H Z F 0 5 v S V Y p z X g M O p 2 u K + Q 2 + m n o g 3 1 b x A i f H K t w = = < / D a t a M a s h u p > 
</file>

<file path=customXml/itemProps1.xml><?xml version="1.0" encoding="utf-8"?>
<ds:datastoreItem xmlns:ds="http://schemas.openxmlformats.org/officeDocument/2006/customXml" ds:itemID="{EDC57CA2-C5AA-4AE3-BB32-9545AE1E9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2a750-b772-4cbb-90af-0616f1768c61"/>
    <ds:schemaRef ds:uri="dae07d31-9f43-460c-a585-427363be3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595BC7-5CA1-4354-A479-C50949A4F6F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1FA8CE9-5A6C-427C-95BD-53ABB091A9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121680-F745-4E15-8614-B4D88BED8F3C}">
  <ds:schemaRefs>
    <ds:schemaRef ds:uri="http://schemas.microsoft.com/office/2006/metadata/properties"/>
    <ds:schemaRef ds:uri="http://schemas.microsoft.com/office/infopath/2007/PartnerControls"/>
    <ds:schemaRef ds:uri="a212a750-b772-4cbb-90af-0616f1768c61"/>
    <ds:schemaRef ds:uri="dae07d31-9f43-460c-a585-427363be3ad1"/>
  </ds:schemaRefs>
</ds:datastoreItem>
</file>

<file path=customXml/itemProps5.xml><?xml version="1.0" encoding="utf-8"?>
<ds:datastoreItem xmlns:ds="http://schemas.openxmlformats.org/officeDocument/2006/customXml" ds:itemID="{82EDD00E-732C-48E9-A900-8C7C8DE3DF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Verdeling Gemeentefonds 2024</vt:lpstr>
      <vt:lpstr>Gewicht van de verdeelcriteria</vt:lpstr>
    </vt:vector>
  </TitlesOfParts>
  <Company>Ministerie van de Vlaamse Gemeenschap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Stefaan Swaels</dc:creator>
  <cp:lastModifiedBy>Leroy Jan</cp:lastModifiedBy>
  <cp:lastPrinted>2010-06-02T12:16:02Z</cp:lastPrinted>
  <dcterms:created xsi:type="dcterms:W3CDTF">1998-12-18T11:10:16Z</dcterms:created>
  <dcterms:modified xsi:type="dcterms:W3CDTF">2025-01-31T08:00:01Z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Id">
    <vt:lpwstr>0x0101002B29B2055421804497BD10025B6515DB</vt:lpwstr>
  </property>
  <property fmtid="{D5CDD505-2E9C-101B-9397-08002B2CF9AE}" pid="5" name="_dlc_DocIdItemGuid">
    <vt:lpwstr>81887c27-14d1-4024-9079-261b12cf07ef</vt:lpwstr>
  </property>
  <property fmtid="{D5CDD505-2E9C-101B-9397-08002B2CF9AE}" pid="6" name="Waarde van de document-id">
    <vt:lpwstr>VVSG-153-41176</vt:lpwstr>
  </property>
  <property fmtid="{D5CDD505-2E9C-101B-9397-08002B2CF9AE}" pid="7" name="display_urn:schemas-microsoft-com:office:office#Editor">
    <vt:lpwstr>Leroy Jan</vt:lpwstr>
  </property>
  <property fmtid="{D5CDD505-2E9C-101B-9397-08002B2CF9AE}" pid="8" name="Order">
    <vt:lpwstr>4117600.00000000</vt:lpwstr>
  </property>
  <property fmtid="{D5CDD505-2E9C-101B-9397-08002B2CF9AE}" pid="9" name="display_urn:schemas-microsoft-com:office:office#Author">
    <vt:lpwstr>Leroy Jan</vt:lpwstr>
  </property>
  <property fmtid="{D5CDD505-2E9C-101B-9397-08002B2CF9AE}" pid="10" name="MediaServiceImageTags">
    <vt:lpwstr/>
  </property>
</Properties>
</file>