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autoCompressPictures="0" defaultThemeVersion="166925"/>
  <mc:AlternateContent xmlns:mc="http://schemas.openxmlformats.org/markup-compatibility/2006">
    <mc:Choice Requires="x15">
      <x15ac:absPath xmlns:x15ac="http://schemas.microsoft.com/office/spreadsheetml/2010/11/ac" url="S:\3_Publieke_taken\15_Stedenbouw\01_Ruimtelijke_planning\01_Gemeentelijk\1_Beleidsvisies\Lopend\LastenIntergemeentelijkeSamenwerking\20230508_CBS\"/>
    </mc:Choice>
  </mc:AlternateContent>
  <xr:revisionPtr revIDLastSave="0" documentId="13_ncr:1_{97897443-C5FB-44D9-8B4F-0B8940E673C8}" xr6:coauthVersionLast="47" xr6:coauthVersionMax="47" xr10:uidLastSave="{00000000-0000-0000-0000-000000000000}"/>
  <bookViews>
    <workbookView xWindow="-120" yWindow="-120" windowWidth="29040" windowHeight="15840" activeTab="3" xr2:uid="{00000000-000D-0000-FFFF-FFFF00000000}"/>
  </bookViews>
  <sheets>
    <sheet name="Handleiding" sheetId="7" r:id="rId1"/>
    <sheet name="Cascade_gedifferentieerde last" sheetId="8" state="hidden" r:id="rId2"/>
    <sheet name="Cascade Nieuw" sheetId="16" state="hidden" r:id="rId3"/>
    <sheet name="Rekentool" sheetId="17" r:id="rId4"/>
    <sheet name="Hulpsheet" sheetId="6" state="hidden"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G98" i="17" l="1"/>
  <c r="G96" i="17"/>
  <c r="G94" i="17"/>
  <c r="G92" i="17"/>
  <c r="G90" i="17"/>
  <c r="G88" i="17"/>
  <c r="G86" i="17"/>
  <c r="G85" i="17"/>
  <c r="G83" i="17"/>
  <c r="E65" i="17"/>
  <c r="E67" i="17" s="1"/>
  <c r="E69" i="17" s="1"/>
  <c r="E78" i="17" s="1"/>
  <c r="G42" i="17"/>
  <c r="F42" i="17"/>
  <c r="F43" i="17" s="1"/>
  <c r="E42" i="17"/>
  <c r="E43" i="17" s="1"/>
  <c r="G34" i="17"/>
  <c r="F34" i="17"/>
  <c r="E34" i="17"/>
  <c r="E35" i="17" s="1"/>
  <c r="G31" i="17"/>
  <c r="F31" i="17"/>
  <c r="F46" i="17" s="1"/>
  <c r="E31" i="17"/>
  <c r="E46" i="17" s="1"/>
  <c r="E20" i="17"/>
  <c r="H19" i="17"/>
  <c r="H18" i="17"/>
  <c r="H17" i="17"/>
  <c r="F11" i="17"/>
  <c r="E64" i="16"/>
  <c r="G48" i="16"/>
  <c r="F36" i="16"/>
  <c r="E70" i="16"/>
  <c r="E72" i="16" s="1"/>
  <c r="E74" i="16" s="1"/>
  <c r="E86" i="16" s="1"/>
  <c r="G103" i="16"/>
  <c r="G101" i="16" s="1"/>
  <c r="G99" i="16"/>
  <c r="G97" i="16" s="1"/>
  <c r="G95" i="16"/>
  <c r="G93" i="16" s="1"/>
  <c r="G91" i="16"/>
  <c r="G90" i="16"/>
  <c r="G47" i="16"/>
  <c r="F47" i="16"/>
  <c r="E47" i="16"/>
  <c r="E48" i="16" s="1"/>
  <c r="G39" i="16"/>
  <c r="G40" i="16" s="1"/>
  <c r="F39" i="16"/>
  <c r="F40" i="16" s="1"/>
  <c r="E39" i="16"/>
  <c r="E40" i="16" s="1"/>
  <c r="G36" i="16"/>
  <c r="E36" i="16"/>
  <c r="E20" i="16"/>
  <c r="H22" i="16" s="1"/>
  <c r="H19" i="16"/>
  <c r="H18" i="16"/>
  <c r="H17" i="16"/>
  <c r="F11" i="16"/>
  <c r="H21" i="17" l="1"/>
  <c r="E23" i="17" s="1"/>
  <c r="E58" i="17"/>
  <c r="G58" i="17" s="1"/>
  <c r="F35" i="17"/>
  <c r="G43" i="17"/>
  <c r="G46" i="17" s="1"/>
  <c r="E60" i="17" s="1"/>
  <c r="G60" i="17" s="1"/>
  <c r="G35" i="17"/>
  <c r="E81" i="17"/>
  <c r="G81" i="17" s="1"/>
  <c r="F48" i="16"/>
  <c r="F51" i="16" s="1"/>
  <c r="G64" i="16" s="1"/>
  <c r="E83" i="16"/>
  <c r="E84" i="16" s="1"/>
  <c r="E85" i="16" s="1"/>
  <c r="G88" i="16"/>
  <c r="H21" i="16"/>
  <c r="E24" i="16" s="1"/>
  <c r="E25" i="16" s="1"/>
  <c r="G51" i="16"/>
  <c r="E65" i="16" s="1"/>
  <c r="G65" i="16" s="1"/>
  <c r="E51" i="16"/>
  <c r="E52" i="16" s="1"/>
  <c r="D54" i="16" s="1"/>
  <c r="G78" i="17" l="1"/>
  <c r="E79" i="17"/>
  <c r="E59" i="17"/>
  <c r="G59" i="17" s="1"/>
  <c r="E47" i="17"/>
  <c r="D49" i="17" s="1"/>
  <c r="G61" i="17"/>
  <c r="E24" i="17"/>
  <c r="G83" i="16"/>
  <c r="E63" i="16"/>
  <c r="G63" i="16" s="1"/>
  <c r="G66" i="16" s="1"/>
  <c r="G85" i="16"/>
  <c r="G84" i="16"/>
  <c r="G79" i="17" l="1"/>
  <c r="E80" i="17"/>
  <c r="G80" i="17" s="1"/>
  <c r="G76" i="17"/>
  <c r="G100" i="17" s="1"/>
  <c r="E104" i="17" s="1"/>
  <c r="G86" i="16"/>
  <c r="G81" i="16" s="1"/>
  <c r="G105" i="16" s="1"/>
  <c r="E109" i="16" s="1"/>
  <c r="G97" i="8"/>
  <c r="G95" i="8" s="1"/>
  <c r="E36" i="8"/>
  <c r="E47" i="8"/>
  <c r="E48" i="8" s="1"/>
  <c r="E51" i="8" s="1"/>
  <c r="F36" i="8"/>
  <c r="F47" i="8"/>
  <c r="F48" i="8" s="1"/>
  <c r="F51" i="8" s="1"/>
  <c r="E64" i="8" s="1"/>
  <c r="G64" i="8" s="1"/>
  <c r="G36" i="8"/>
  <c r="G47" i="8"/>
  <c r="G48" i="8" s="1"/>
  <c r="G51" i="8" s="1"/>
  <c r="E65" i="8" s="1"/>
  <c r="G65" i="8" s="1"/>
  <c r="G77" i="8"/>
  <c r="G78" i="8"/>
  <c r="G79" i="8"/>
  <c r="G80" i="8"/>
  <c r="G72" i="8"/>
  <c r="G84" i="8"/>
  <c r="G85" i="8"/>
  <c r="G82" i="8" s="1"/>
  <c r="G89" i="8"/>
  <c r="G87" i="8" s="1"/>
  <c r="G93" i="8"/>
  <c r="G91" i="8" s="1"/>
  <c r="E75" i="8"/>
  <c r="E39" i="8"/>
  <c r="F39" i="8"/>
  <c r="E40" i="8"/>
  <c r="E20" i="8"/>
  <c r="H21" i="8"/>
  <c r="E24" i="8" s="1"/>
  <c r="E25" i="8" s="1"/>
  <c r="F40" i="8"/>
  <c r="F11" i="8"/>
  <c r="H19" i="8"/>
  <c r="H17" i="8"/>
  <c r="H18" i="8"/>
  <c r="G39" i="8"/>
  <c r="G40" i="8"/>
  <c r="H22" i="8"/>
  <c r="E63" i="8" l="1"/>
  <c r="G63" i="8" s="1"/>
  <c r="G66" i="8" s="1"/>
  <c r="G99" i="8" s="1"/>
  <c r="E103" i="8" s="1"/>
  <c r="E52" i="8"/>
  <c r="D54" i="8" s="1"/>
</calcChain>
</file>

<file path=xl/sharedStrings.xml><?xml version="1.0" encoding="utf-8"?>
<sst xmlns="http://schemas.openxmlformats.org/spreadsheetml/2006/main" count="369" uniqueCount="148">
  <si>
    <t>m² BVO</t>
  </si>
  <si>
    <t>Kantoor</t>
  </si>
  <si>
    <t>Stap 1:</t>
  </si>
  <si>
    <t>Stap 2:</t>
  </si>
  <si>
    <t>Stap 3:</t>
  </si>
  <si>
    <t>Saldo financiële stedenbouwkundige last</t>
  </si>
  <si>
    <t>Kleinhandel</t>
  </si>
  <si>
    <t>Publieke (buurt)fietsenstalling (interieur)</t>
  </si>
  <si>
    <t>Publieke (buurt)fietsenstalling (exterieur overdekt)</t>
  </si>
  <si>
    <t>(Klein)handel</t>
  </si>
  <si>
    <t>Wonen</t>
  </si>
  <si>
    <t>(Buurt)voorzieningen</t>
  </si>
  <si>
    <t>Totaal kost per m² BVO</t>
  </si>
  <si>
    <t>Erelonen worden mee opgenomen omdat deze dienen betaald te worden bij het voorzien van lasten in natura.</t>
  </si>
  <si>
    <t>•</t>
  </si>
  <si>
    <t>Algemene opmerkingen</t>
  </si>
  <si>
    <t>Stap 4:</t>
  </si>
  <si>
    <t>Hieronder verstaan we fietsenstallingen die toegankelijk zijn voor de buurt en dus bovenop de fietsrichtlijnen van Stad Gent worden gerealiseerd.</t>
  </si>
  <si>
    <t>Valt het project onder het toepassingsgebied van het lastensysteem?</t>
  </si>
  <si>
    <t>Bruto vloeroppervlakte (BVO)</t>
  </si>
  <si>
    <t>Bepalen van de grondslag voor de stedenbouwkundige last</t>
  </si>
  <si>
    <t># units
Nieuwe toestand</t>
  </si>
  <si>
    <t>Totaal normbedrag stedenbouwkundige last</t>
  </si>
  <si>
    <t>Berekening van het normbedrag</t>
  </si>
  <si>
    <t>Aanvrager:</t>
  </si>
  <si>
    <t>Projectadres:</t>
  </si>
  <si>
    <t>Projectnaam:</t>
  </si>
  <si>
    <t xml:space="preserve">Vrijwillige grondafstand </t>
  </si>
  <si>
    <t>BVO
Nieuwe toestand</t>
  </si>
  <si>
    <t>Bovengrondse mobiliteitsoplossingen</t>
  </si>
  <si>
    <t>[ 0m² - 2 000m²]</t>
  </si>
  <si>
    <t>[ 2 000m² - 5 000m²]</t>
  </si>
  <si>
    <t>[ 5 000m² - 10 000m²]</t>
  </si>
  <si>
    <t>[ 10 000m² - …m²]</t>
  </si>
  <si>
    <t>Aard van de vergunningsaanvraag</t>
  </si>
  <si>
    <t>Mijn vergunningsaanvraag betreft een:</t>
  </si>
  <si>
    <t>Lijst 1</t>
  </si>
  <si>
    <t>Bouwproject</t>
  </si>
  <si>
    <t>Berekening van de grondslag van de stedenbouwkundige last</t>
  </si>
  <si>
    <t>Toepassingsgebied</t>
  </si>
  <si>
    <t>Betreft het een gemengd project?</t>
  </si>
  <si>
    <t>Kantoren</t>
  </si>
  <si>
    <t>Nieuwbouw</t>
  </si>
  <si>
    <t>In mindering te brengen m² BVO van de grondslag</t>
  </si>
  <si>
    <t>Sloop &amp; herbouw met of zonder functiewijziging</t>
  </si>
  <si>
    <t>Uitbreiding</t>
  </si>
  <si>
    <t>Regularisatie</t>
  </si>
  <si>
    <t>3.1</t>
  </si>
  <si>
    <t>3.2</t>
  </si>
  <si>
    <t>3.2.1</t>
  </si>
  <si>
    <t>3.2.2</t>
  </si>
  <si>
    <t>3.3</t>
  </si>
  <si>
    <t>m² BVO in mindering te brengen</t>
  </si>
  <si>
    <t>Subtotaal (1)</t>
  </si>
  <si>
    <t>Subtotaal (2)</t>
  </si>
  <si>
    <t xml:space="preserve">Totaal m² BVO </t>
  </si>
  <si>
    <t>Totaal m² BVO vergunningsaanvraag</t>
  </si>
  <si>
    <t>Totaal = subtotaal (1) - subtotaal (2)</t>
  </si>
  <si>
    <t>Totale m² BVO onderhevig aan stedenbouwkundige last</t>
  </si>
  <si>
    <t>Lijst 2</t>
  </si>
  <si>
    <t>Ja</t>
  </si>
  <si>
    <t>Neen</t>
  </si>
  <si>
    <t>Normbedrag 
per functie</t>
  </si>
  <si>
    <t>Omvang st. last
€ /m² BVO</t>
  </si>
  <si>
    <r>
      <t xml:space="preserve">Verbouwing/renovatie </t>
    </r>
    <r>
      <rPr>
        <b/>
        <sz val="10"/>
        <color rgb="FF000000"/>
        <rFont val="Calibri"/>
        <family val="2"/>
      </rPr>
      <t>met</t>
    </r>
    <r>
      <rPr>
        <sz val="10"/>
        <color rgb="FF000000"/>
        <rFont val="Calibri"/>
        <family val="2"/>
      </rPr>
      <t xml:space="preserve"> functiewijziging</t>
    </r>
  </si>
  <si>
    <r>
      <t xml:space="preserve">Verbouwing/renovatie </t>
    </r>
    <r>
      <rPr>
        <b/>
        <sz val="10"/>
        <color rgb="FF000000"/>
        <rFont val="Calibri"/>
        <family val="2"/>
      </rPr>
      <t>zonder</t>
    </r>
    <r>
      <rPr>
        <sz val="10"/>
        <color rgb="FF000000"/>
        <rFont val="Calibri"/>
        <family val="2"/>
      </rPr>
      <t xml:space="preserve"> functiewijziging</t>
    </r>
  </si>
  <si>
    <t>Aanleg van groenruimte met openbaar karakter</t>
  </si>
  <si>
    <t>Per functie uit het toepassingsgebied wordt het normbedrag berekend. De som van deze cijfers vormt het maximaal verschuldigde stedenbouwkundige last of het normbedrag.</t>
  </si>
  <si>
    <t>Saldo normbedrag na lasten in natura</t>
  </si>
  <si>
    <t>Verkaveling</t>
  </si>
  <si>
    <t>Casco bouwkost
(incl. erelonen)</t>
  </si>
  <si>
    <t>Betreft het project meer m² BVO dan de bovengrens?</t>
  </si>
  <si>
    <t>Drempelwaarde</t>
  </si>
  <si>
    <t>Functie uit het toepassingsgebied</t>
  </si>
  <si>
    <t>Vrijwillige grondafstand</t>
  </si>
  <si>
    <t>Grijze cellen: dit zijn drempelwaardes die verordenend vastgelegd zijn.</t>
  </si>
  <si>
    <t>De rekentool is opgebouwd in 7 stappen:</t>
  </si>
  <si>
    <t>REKENTOOL TOEPASSING VERORDENING STEDENBOUWKUNDIGE LASTEN</t>
  </si>
  <si>
    <t>Aard van de vergunning</t>
  </si>
  <si>
    <t xml:space="preserve">Aanduiding of de vergunningsaanvraag een verkavelingsproject of bouwproject betreft. </t>
  </si>
  <si>
    <t>In functie van de selectie wordt verwezen naar de betreffende paragrafen in de verordeing mbt. correcte berekeningswijze m² BVO</t>
  </si>
  <si>
    <t>Bepaling of de vergunningsaanvraag valt onder het toepassingsgebied van de verordening.</t>
  </si>
  <si>
    <t>Komt mijn project in aanmerking voor een vrijstelling?</t>
  </si>
  <si>
    <t>Bepalen van de grondslag van de stedenbouwkundige last</t>
  </si>
  <si>
    <t>Bepalen van de in mindering te brengen m² BVO van de grondslag</t>
  </si>
  <si>
    <t>Behoud van bestaande structuren. Deze informatie wordt opgevraagd ter controle van de ingevulde gegevens. Voor de berekening van het normbedrag worden deze oppervlaktes niet meegenomen.</t>
  </si>
  <si>
    <t>Controlecellen met gegevens ingevuld onder stap 2.</t>
  </si>
  <si>
    <t>De oppervlaktes in subtotaal (1) vormen de grondslag voor de berekening van de stedenbouwkundige last.</t>
  </si>
  <si>
    <t>De lastenregeling is enkel op deze oppervlaktes van toepassing.</t>
  </si>
  <si>
    <t>Berekening van de totale grondslag voor de stedenbouwkundige last</t>
  </si>
  <si>
    <t>Stap 5:</t>
  </si>
  <si>
    <t>Berekening van de maximale verschuldigde stedenbouwkundige last, of het normbedrag.</t>
  </si>
  <si>
    <t>Stap 6:</t>
  </si>
  <si>
    <t>Invulling van het normbedrag door gerealiseerde lasten in natura</t>
  </si>
  <si>
    <t>Stap 7:</t>
  </si>
  <si>
    <t>Berekening van de verschuldigde financiële stedenbouwkundige last.</t>
  </si>
  <si>
    <t>Hiervoor worden alle m² BVO van de functies onder het toepassingsgebied opgenomen.
O.b.v. de drempelwaardes uit de verordening wordt de vergunningsaanvraag automatisch getoetst aan het toepassingsgebied.</t>
  </si>
  <si>
    <t>Per functie uit het toepassingsgebied worden enkel de oppervlaktes die volgens de verordening onderhevig zijn aan een stedenbouwkundige last als grondslag in rekening genomen.</t>
  </si>
  <si>
    <t>Oppervlaktes die volgens de verordening in mindering te brengen zijn, worden per functie in het toepassingsgebied van de grondslag afgetrokken</t>
  </si>
  <si>
    <t>De totale oppervlakte BVO waarop stedenbouwkundige lasten verschuldigd zijn wordt bepaald.</t>
  </si>
  <si>
    <t>Vrijstelling in kader van een (onderlinge) functiewijziging tussen economische functies uit het toepassingsgebied indien deze reeds een stedenbouwkundige last betaald hebben binnen de X jaar ten opzichte van de huidige vergunningsaanvraag.</t>
  </si>
  <si>
    <t>Bepalen of de vergunningsaanvraag voldoet aan de geldende groenlast.</t>
  </si>
  <si>
    <t>Berekening van de waarde van de gerealiseerde lasten in natura die in mindering van het normbedrag worden gebracht.</t>
  </si>
  <si>
    <t>Indien H24= JA is het lastensysteem niet van toepassing en worden lasten op maat onderhandeld.</t>
  </si>
  <si>
    <t>Indien H23= JA is het lastensysteem steeds van toepassing.</t>
  </si>
  <si>
    <t>Valt binnen toepassingsgebied?</t>
  </si>
  <si>
    <t>Controlecellen t.o.v. stap 2</t>
  </si>
  <si>
    <t>De oppervlaktes in subtotaal (2) vormen de in mindering te brengen m² BVO van de grondslag voor de berekening van de stedenbouwkundige last.</t>
  </si>
  <si>
    <t>Sociale woningen</t>
  </si>
  <si>
    <t>Dit is de grondslag (totale m² BVO) van de vergunningsaanvraag waarop stedenbouwkundige lasten verschuldige zijn</t>
  </si>
  <si>
    <t>Vrijwillige afstand van grond bovenop grondafstand ikv aanleg projecteigen infrastructuur, groenaanleg, …</t>
  </si>
  <si>
    <t>Indien H17 tot en met H21=JA dan is het lastensysteem steeds van toepassing.</t>
  </si>
  <si>
    <t xml:space="preserve">De bouwkost voor groenaanleg wordt degressief vastgelegd in functie van de grootte van de aangelegde groenruimte met openbaar karakter. Dit wordt automatisch berekend op basis van cel E82. </t>
  </si>
  <si>
    <t>Totale oppervlakte groenruimte</t>
  </si>
  <si>
    <t>Oppervlakte in aanmerking om in mindering te brengen</t>
  </si>
  <si>
    <t xml:space="preserve">De drempelwaarde voor implementatie van groen is 20 m² per woonunit. Elke vierkante meter aan groenvoorziening die deze drempelwaarde overstijgt, kan in mindering worden gebracht. Deze meerwaarde (oppervlakte in aanmerking) is de maatstaf om in het degressief systeem hieronder weergegeven in te vullen. </t>
  </si>
  <si>
    <t>Blauwe cellen: enkel in deze cellen dient u gegevens van uw project in te vullen.</t>
  </si>
  <si>
    <t>Rode cellen: jaarlijks te indexeren normbedragen.</t>
  </si>
  <si>
    <t>Herbestemming en restauratie erfgoedobject</t>
  </si>
  <si>
    <t>Gerealiseerde m² BVO van sociale woningen worden steeds in mindering gebracht</t>
  </si>
  <si>
    <t xml:space="preserve">De helft van de herontwikkelde m² BVO in een erfgoedobject kan in mindering worden gebracht.  </t>
  </si>
  <si>
    <t>Realisatie sociale woonentiteiten</t>
  </si>
  <si>
    <t>bv. kinderdagverblijf, politiekantoor, buurthuis, wijkgezondheidscentrum …</t>
  </si>
  <si>
    <t>Cascoruimte</t>
  </si>
  <si>
    <t>Na overeenkomst met de gemeente wordt grondwaarde obv schattingsverslag ingevuld.</t>
  </si>
  <si>
    <t>LEGENDE REKENTOOL STEDENBOUWKUNDIGE LASTEN NETELAND</t>
  </si>
  <si>
    <t>Vrijstelling in kader van de realisatie van sociale woningen</t>
  </si>
  <si>
    <t>Berekening van het gerealiseerde aandeel sociale woningen ten opzichte van de totaal gerealiseerde m² BVO in de vergunningsaanvraag</t>
  </si>
  <si>
    <t>m² BVO binnen erfgoed object</t>
  </si>
  <si>
    <t>Te betalen financiële stedenbouwkundige last:</t>
  </si>
  <si>
    <t>Extra</t>
  </si>
  <si>
    <t>extra</t>
  </si>
  <si>
    <t>renovatie of heraanleg van bestaande openbare wegen of groen</t>
  </si>
  <si>
    <t>Na overeenkomst met de gemeente kunnen bijkomende investeringen in mindering worden gebracht. Bedrag te bepalen obv offerte op te vragen door de gemeente.</t>
  </si>
  <si>
    <t>Groennormberekening</t>
  </si>
  <si>
    <t>Totale oppervlakte groenruimte openbaar karakter</t>
  </si>
  <si>
    <t>Hier wordt de totale oppervlakte van groenruimte binnen het project aangegeven, waarbij deze groenruimte (minimaal) collectief toegankelijk is voor alle bewoners van het project of publiek toegankelijk is. Ontsluitingswegen voor wagens worden niet meegeteld, trage wegen en noodzakelijke circulatie voor de brandweer wel</t>
  </si>
  <si>
    <t>Geef hier aan welk gedeelte van de totale collectieve groenruimte effectief publiek wordt. Dit wordt bewerkstelligd via een kosteloze grondoverdracht, vestiging publieke erfdienstbaarheid of andere overeenkomst die het gebruik door allen garandeert</t>
  </si>
  <si>
    <t>Resterende groennorm</t>
  </si>
  <si>
    <t>Totale oppervlakte in mindering te brengen</t>
  </si>
  <si>
    <t>Minimale groennorm project</t>
  </si>
  <si>
    <t>Geef hier aan hoeveel van de m² die in rekening wordt gebracht ook effectief  geen voorafgaande aanlegkost hebben (bv. Stukje bos). Deze worden hieronder anders in rekening gebracht</t>
  </si>
  <si>
    <t>--&gt; waarvan m² zonder voorafgaande aanlegkost</t>
  </si>
  <si>
    <t>Nieuwbouw/ sloop en herbouw zonder functiewijziging/uitbreiding/ verbouwing met functiewijziging of regularisatie</t>
  </si>
  <si>
    <t>Vrijwillige grondafstand ontwikkelbare ruimte</t>
  </si>
  <si>
    <t xml:space="preserve">Vrijwillige grondafstand ontwikkelbare grond </t>
  </si>
  <si>
    <t>Bijvoorbeeld renovatie of heraanleg van bestaande openbare wegen of groen</t>
  </si>
  <si>
    <t>Na overeenkomst met de gemeente kunnen bijkomende investeringen in mindering worden gebracht. Bedrag te bepalen obv offerte/raming op te vragen of goedgekeurd door de gemeente.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</si>
</sst>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64" formatCode="_ * #,##0.00_ ;_ * \-#,##0.00_ ;_ * &quot;-&quot;??_ ;_ @_ "/>
    <numFmt numFmtId="165" formatCode="[$-80C]General"/>
    <numFmt numFmtId="166" formatCode="&quot; &quot;#,##0.00&quot; &quot;;&quot;-&quot;#,##0.00&quot; &quot;;&quot; -&quot;#&quot; &quot;;&quot; &quot;@&quot; &quot;"/>
    <numFmt numFmtId="167" formatCode="&quot; &quot;#,##0&quot; &quot;;&quot;-&quot;#,##0&quot; &quot;;&quot; -&quot;#&quot; &quot;;&quot; &quot;@&quot; &quot;"/>
    <numFmt numFmtId="168" formatCode="[$-80C]0%"/>
    <numFmt numFmtId="169" formatCode="&quot;€&quot;\ #,##0"/>
    <numFmt numFmtId="170" formatCode="#,##0&quot; m²&quot;"/>
    <numFmt numFmtId="171" formatCode="&quot;€&quot;\ #,##0&quot; /m²&quot;"/>
    <numFmt numFmtId="172" formatCode="#,##0&quot; units&quot;"/>
    <numFmt numFmtId="173" formatCode="#,##0&quot; m²/ unit&quot;"/>
    <numFmt numFmtId="174" formatCode="&quot;€&quot;\ #,##0&quot; /m² BVO&quot;"/>
    <numFmt numFmtId="175" formatCode="#,###\ &quot;units&quot;"/>
    <numFmt numFmtId="176" formatCode="\≥\ #,###\ &quot;units&quot;"/>
    <numFmt numFmtId="177" formatCode="\≥\ #\.##0&quot; m²&quot;"/>
    <numFmt numFmtId="178" formatCode="&quot;€&quot;\ #,##0&quot; /m² terrein&quot;"/>
    <numFmt numFmtId="179" formatCode="#,##0\ &quot;m²&quot;"/>
  </numFmts>
  <fonts count="40" x14ac:knownFonts="1">
    <font>
      <sz val="11"/>
      <color theme="1"/>
      <name val="Calibri"/>
      <family val="2"/>
      <scheme val="minor"/>
    </font>
    <font>
      <sz val="10"/>
      <color rgb="FF000000"/>
      <name val="Arial"/>
      <family val="2"/>
    </font>
    <font>
      <sz val="10"/>
      <color rgb="FF000000"/>
      <name val="Calibri"/>
      <family val="2"/>
    </font>
    <font>
      <b/>
      <sz val="9"/>
      <color rgb="FF000000"/>
      <name val="Calibri"/>
      <family val="2"/>
    </font>
    <font>
      <sz val="11"/>
      <color rgb="FF000000"/>
      <name val="Calibri"/>
      <family val="2"/>
    </font>
    <font>
      <sz val="8"/>
      <color rgb="FF404040"/>
      <name val="Calibri"/>
      <family val="2"/>
    </font>
    <font>
      <sz val="9"/>
      <color rgb="FF000000"/>
      <name val="Calibri"/>
      <family val="2"/>
    </font>
    <font>
      <b/>
      <sz val="12"/>
      <color rgb="FF00B5C8"/>
      <name val="Calibri"/>
      <family val="2"/>
    </font>
    <font>
      <b/>
      <sz val="11"/>
      <color rgb="FF000000"/>
      <name val="Calibri"/>
      <family val="2"/>
    </font>
    <font>
      <sz val="11"/>
      <color theme="1"/>
      <name val="Calibri"/>
      <family val="2"/>
      <scheme val="minor"/>
    </font>
    <font>
      <b/>
      <sz val="10"/>
      <color rgb="FF000000"/>
      <name val="Calibri"/>
      <family val="2"/>
    </font>
    <font>
      <sz val="10"/>
      <color rgb="FFFFFFFF"/>
      <name val="Calibri"/>
      <family val="2"/>
    </font>
    <font>
      <b/>
      <sz val="10"/>
      <color rgb="FFFFFFFF"/>
      <name val="Calibri"/>
      <family val="2"/>
    </font>
    <font>
      <b/>
      <sz val="12"/>
      <color rgb="FF000000"/>
      <name val="Calibri"/>
      <family val="2"/>
    </font>
    <font>
      <b/>
      <sz val="10"/>
      <color rgb="FF404040"/>
      <name val="Calibri"/>
      <family val="2"/>
    </font>
    <font>
      <b/>
      <sz val="14"/>
      <color rgb="FFFFFFFF"/>
      <name val="Calibri"/>
      <family val="2"/>
    </font>
    <font>
      <sz val="9.5"/>
      <name val="Calibri"/>
      <family val="2"/>
      <scheme val="minor"/>
    </font>
    <font>
      <sz val="10"/>
      <color theme="1"/>
      <name val="Calibri"/>
      <family val="2"/>
      <scheme val="minor"/>
    </font>
    <font>
      <u/>
      <sz val="9"/>
      <color rgb="FF000000"/>
      <name val="Calibri"/>
      <family val="2"/>
    </font>
    <font>
      <b/>
      <sz val="12"/>
      <name val="Calibri"/>
      <family val="2"/>
    </font>
    <font>
      <b/>
      <sz val="12"/>
      <color rgb="FFFF0000"/>
      <name val="Calibri"/>
      <family val="2"/>
    </font>
    <font>
      <b/>
      <sz val="11"/>
      <color theme="1"/>
      <name val="Calibri"/>
      <family val="2"/>
      <scheme val="minor"/>
    </font>
    <font>
      <b/>
      <u/>
      <sz val="9"/>
      <color rgb="FF000000"/>
      <name val="Calibri"/>
      <family val="2"/>
    </font>
    <font>
      <b/>
      <sz val="10"/>
      <name val="Calibri"/>
      <family val="2"/>
    </font>
    <font>
      <b/>
      <sz val="11"/>
      <name val="Calibri"/>
      <family val="2"/>
    </font>
    <font>
      <sz val="8"/>
      <name val="Calibri"/>
      <family val="2"/>
      <scheme val="minor"/>
    </font>
    <font>
      <b/>
      <sz val="9"/>
      <color theme="2" tint="-0.499984740745262"/>
      <name val="Calibri"/>
      <family val="2"/>
    </font>
    <font>
      <sz val="10"/>
      <color rgb="FF404040"/>
      <name val="Calibri"/>
      <family val="2"/>
    </font>
    <font>
      <sz val="10"/>
      <name val="Calibri"/>
      <family val="2"/>
    </font>
    <font>
      <b/>
      <sz val="10"/>
      <name val="Calibri"/>
      <family val="2"/>
      <scheme val="minor"/>
    </font>
    <font>
      <i/>
      <u/>
      <sz val="10"/>
      <color rgb="FF000000"/>
      <name val="Calibri"/>
      <family val="2"/>
    </font>
    <font>
      <b/>
      <u/>
      <sz val="10"/>
      <color rgb="FF000000"/>
      <name val="Calibri"/>
      <family val="2"/>
    </font>
    <font>
      <i/>
      <sz val="10"/>
      <color rgb="FF000000"/>
      <name val="Calibri"/>
      <family val="2"/>
    </font>
    <font>
      <b/>
      <sz val="14"/>
      <color rgb="FFFF0000"/>
      <name val="Calibri"/>
      <family val="2"/>
    </font>
    <font>
      <sz val="11"/>
      <name val="Calibri"/>
      <family val="2"/>
      <scheme val="minor"/>
    </font>
    <font>
      <b/>
      <sz val="9"/>
      <color rgb="FFCCFFCC"/>
      <name val="Calibri"/>
      <family val="2"/>
    </font>
    <font>
      <b/>
      <sz val="12"/>
      <color theme="0"/>
      <name val="Calibri"/>
      <family val="2"/>
    </font>
    <font>
      <sz val="8"/>
      <color theme="0"/>
      <name val="Calibri"/>
      <family val="2"/>
    </font>
    <font>
      <u/>
      <sz val="11"/>
      <color theme="10"/>
      <name val="Calibri"/>
      <family val="2"/>
      <scheme val="minor"/>
    </font>
    <font>
      <u/>
      <sz val="11"/>
      <color theme="11"/>
      <name val="Calibri"/>
      <family val="2"/>
      <scheme val="minor"/>
    </font>
  </fonts>
  <fills count="17">
    <fill>
      <patternFill patternType="none"/>
    </fill>
    <fill>
      <patternFill patternType="gray125"/>
    </fill>
    <fill>
      <patternFill patternType="solid">
        <fgColor rgb="FFFFFFFF"/>
        <bgColor rgb="FFFFFFFF"/>
      </patternFill>
    </fill>
    <fill>
      <patternFill patternType="solid">
        <fgColor theme="8" tint="-0.249977111117893"/>
        <bgColor rgb="FF003D79"/>
      </patternFill>
    </fill>
    <fill>
      <patternFill patternType="solid">
        <fgColor theme="0"/>
        <bgColor indexed="64"/>
      </patternFill>
    </fill>
    <fill>
      <patternFill patternType="solid">
        <fgColor theme="0"/>
        <bgColor rgb="FFFFFFFF"/>
      </patternFill>
    </fill>
    <fill>
      <patternFill patternType="solid">
        <fgColor theme="0" tint="-4.9989318521683403E-2"/>
        <bgColor rgb="FFFFFFFF"/>
      </patternFill>
    </fill>
    <fill>
      <patternFill patternType="solid">
        <fgColor theme="0" tint="-0.14999847407452621"/>
        <bgColor rgb="FFFFFFFF"/>
      </patternFill>
    </fill>
    <fill>
      <patternFill patternType="solid">
        <fgColor theme="0"/>
        <bgColor rgb="FF003D79"/>
      </patternFill>
    </fill>
    <fill>
      <patternFill patternType="solid">
        <fgColor theme="2"/>
        <bgColor rgb="FFFFFFFF"/>
      </patternFill>
    </fill>
    <fill>
      <patternFill patternType="solid">
        <fgColor rgb="FF0070C0"/>
        <bgColor rgb="FF003D79"/>
      </patternFill>
    </fill>
    <fill>
      <patternFill patternType="solid">
        <fgColor rgb="FF0070C0"/>
        <bgColor rgb="FFFFFFFF"/>
      </patternFill>
    </fill>
    <fill>
      <patternFill patternType="solid">
        <fgColor rgb="FFDAEEF3"/>
        <bgColor rgb="FFFFFFFF"/>
      </patternFill>
    </fill>
    <fill>
      <patternFill patternType="solid">
        <fgColor rgb="FFFFCCCC"/>
        <bgColor rgb="FFFFFFFF"/>
      </patternFill>
    </fill>
    <fill>
      <patternFill patternType="solid">
        <fgColor rgb="FFDAEEF3"/>
        <bgColor rgb="FF003D79"/>
      </patternFill>
    </fill>
    <fill>
      <patternFill patternType="solid">
        <fgColor theme="4" tint="0.79998168889431442"/>
        <bgColor rgb="FFFFFFFF"/>
      </patternFill>
    </fill>
    <fill>
      <patternFill patternType="solid">
        <fgColor theme="9" tint="0.59999389629810485"/>
        <bgColor rgb="FFFFFFFF"/>
      </patternFill>
    </fill>
  </fills>
  <borders count="25">
    <border>
      <left/>
      <right/>
      <top/>
      <bottom/>
      <diagonal/>
    </border>
    <border>
      <left style="thin">
        <color rgb="FF17375E"/>
      </left>
      <right/>
      <top style="thin">
        <color rgb="FF17375E"/>
      </top>
      <bottom/>
      <diagonal/>
    </border>
    <border>
      <left/>
      <right/>
      <top style="thin">
        <color rgb="FF17375E"/>
      </top>
      <bottom/>
      <diagonal/>
    </border>
    <border>
      <left/>
      <right style="thin">
        <color rgb="FF17375E"/>
      </right>
      <top style="thin">
        <color rgb="FF17375E"/>
      </top>
      <bottom/>
      <diagonal/>
    </border>
    <border>
      <left style="thin">
        <color rgb="FF17375E"/>
      </left>
      <right/>
      <top/>
      <bottom/>
      <diagonal/>
    </border>
    <border>
      <left/>
      <right style="thin">
        <color rgb="FF17375E"/>
      </right>
      <top/>
      <bottom/>
      <diagonal/>
    </border>
    <border>
      <left/>
      <right/>
      <top style="thin">
        <color auto="1"/>
      </top>
      <bottom/>
      <diagonal/>
    </border>
    <border>
      <left style="thin">
        <color rgb="FF17375E"/>
      </left>
      <right/>
      <top/>
      <bottom style="thin">
        <color auto="1"/>
      </bottom>
      <diagonal/>
    </border>
    <border>
      <left/>
      <right/>
      <top/>
      <bottom style="thin">
        <color auto="1"/>
      </bottom>
      <diagonal/>
    </border>
    <border>
      <left/>
      <right style="thin">
        <color rgb="FF17375E"/>
      </right>
      <top/>
      <bottom style="thin">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bottom style="double">
        <color auto="1"/>
      </bottom>
      <diagonal/>
    </border>
    <border>
      <left/>
      <right/>
      <top/>
      <bottom style="medium">
        <color auto="1"/>
      </bottom>
      <diagonal/>
    </border>
  </borders>
  <cellStyleXfs count="20">
    <xf numFmtId="0" fontId="0" fillId="0" borderId="0"/>
    <xf numFmtId="165" fontId="1" fillId="0" borderId="0"/>
    <xf numFmtId="166" fontId="1" fillId="0" borderId="0"/>
    <xf numFmtId="168" fontId="1" fillId="0" borderId="0"/>
    <xf numFmtId="9" fontId="9" fillId="0" borderId="0" applyFont="0" applyFill="0" applyBorder="0" applyAlignment="0" applyProtection="0"/>
    <xf numFmtId="164" fontId="9" fillId="0" borderId="0" applyFon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cellStyleXfs>
  <cellXfs count="218">
    <xf numFmtId="0" fontId="0" fillId="0" borderId="0" xfId="0"/>
    <xf numFmtId="165" fontId="5" fillId="2" borderId="0" xfId="1" applyFont="1" applyFill="1" applyAlignment="1">
      <alignment horizontal="center"/>
    </xf>
    <xf numFmtId="165" fontId="2" fillId="2" borderId="1" xfId="1" applyFont="1" applyFill="1" applyBorder="1"/>
    <xf numFmtId="165" fontId="4" fillId="2" borderId="2" xfId="1" applyFont="1" applyFill="1" applyBorder="1"/>
    <xf numFmtId="165" fontId="5" fillId="2" borderId="2" xfId="1" applyFont="1" applyFill="1" applyBorder="1" applyAlignment="1">
      <alignment horizontal="center"/>
    </xf>
    <xf numFmtId="165" fontId="2" fillId="2" borderId="3" xfId="1" applyFont="1" applyFill="1" applyBorder="1"/>
    <xf numFmtId="165" fontId="2" fillId="2" borderId="4" xfId="1" applyFont="1" applyFill="1" applyBorder="1"/>
    <xf numFmtId="165" fontId="2" fillId="2" borderId="5" xfId="1" applyFont="1" applyFill="1" applyBorder="1"/>
    <xf numFmtId="49" fontId="7" fillId="2" borderId="2" xfId="1" applyNumberFormat="1" applyFont="1" applyFill="1" applyBorder="1" applyAlignment="1">
      <alignment horizontal="left"/>
    </xf>
    <xf numFmtId="165" fontId="4" fillId="2" borderId="0" xfId="1" applyFont="1" applyFill="1" applyAlignment="1">
      <alignment horizontal="right"/>
    </xf>
    <xf numFmtId="165" fontId="6" fillId="2" borderId="0" xfId="1" applyFont="1" applyFill="1" applyAlignment="1">
      <alignment horizontal="left"/>
    </xf>
    <xf numFmtId="168" fontId="4" fillId="2" borderId="0" xfId="1" applyNumberFormat="1" applyFont="1" applyFill="1" applyAlignment="1">
      <alignment horizontal="right"/>
    </xf>
    <xf numFmtId="165" fontId="3" fillId="2" borderId="0" xfId="1" applyFont="1" applyFill="1" applyAlignment="1">
      <alignment horizontal="left" vertical="center"/>
    </xf>
    <xf numFmtId="170" fontId="2" fillId="2" borderId="0" xfId="1" applyNumberFormat="1" applyFont="1" applyFill="1" applyAlignment="1">
      <alignment horizontal="right" vertical="center"/>
    </xf>
    <xf numFmtId="171" fontId="2" fillId="2" borderId="0" xfId="1" applyNumberFormat="1" applyFont="1" applyFill="1" applyAlignment="1">
      <alignment horizontal="right" vertical="center"/>
    </xf>
    <xf numFmtId="173" fontId="2" fillId="2" borderId="0" xfId="1" applyNumberFormat="1" applyFont="1" applyFill="1" applyAlignment="1">
      <alignment horizontal="right" vertical="center"/>
    </xf>
    <xf numFmtId="172" fontId="2" fillId="2" borderId="0" xfId="1" applyNumberFormat="1" applyFont="1" applyFill="1" applyAlignment="1">
      <alignment horizontal="right" vertical="center"/>
    </xf>
    <xf numFmtId="169" fontId="2" fillId="2" borderId="0" xfId="1" applyNumberFormat="1" applyFont="1" applyFill="1" applyAlignment="1">
      <alignment horizontal="right" vertical="center"/>
    </xf>
    <xf numFmtId="173" fontId="10" fillId="2" borderId="0" xfId="1" applyNumberFormat="1" applyFont="1" applyFill="1" applyAlignment="1">
      <alignment horizontal="right" vertical="center"/>
    </xf>
    <xf numFmtId="165" fontId="2" fillId="2" borderId="7" xfId="1" applyFont="1" applyFill="1" applyBorder="1"/>
    <xf numFmtId="165" fontId="6" fillId="2" borderId="8" xfId="1" applyFont="1" applyFill="1" applyBorder="1" applyAlignment="1">
      <alignment horizontal="left"/>
    </xf>
    <xf numFmtId="165" fontId="8" fillId="2" borderId="8" xfId="1" applyFont="1" applyFill="1" applyBorder="1" applyAlignment="1">
      <alignment vertical="center"/>
    </xf>
    <xf numFmtId="165" fontId="5" fillId="2" borderId="8" xfId="1" applyFont="1" applyFill="1" applyBorder="1" applyAlignment="1">
      <alignment horizontal="center" vertical="center"/>
    </xf>
    <xf numFmtId="165" fontId="4" fillId="2" borderId="8" xfId="1" applyFont="1" applyFill="1" applyBorder="1" applyAlignment="1">
      <alignment horizontal="right" vertical="center"/>
    </xf>
    <xf numFmtId="165" fontId="2" fillId="2" borderId="9" xfId="1" applyFont="1" applyFill="1" applyBorder="1"/>
    <xf numFmtId="174" fontId="10" fillId="2" borderId="0" xfId="1" quotePrefix="1" applyNumberFormat="1" applyFont="1" applyFill="1" applyAlignment="1">
      <alignment horizontal="right" vertical="center"/>
    </xf>
    <xf numFmtId="165" fontId="4" fillId="5" borderId="0" xfId="1" applyFont="1" applyFill="1" applyAlignment="1">
      <alignment horizontal="right" vertical="center"/>
    </xf>
    <xf numFmtId="165" fontId="2" fillId="5" borderId="4" xfId="1" applyFont="1" applyFill="1" applyBorder="1"/>
    <xf numFmtId="165" fontId="2" fillId="5" borderId="5" xfId="1" applyFont="1" applyFill="1" applyBorder="1"/>
    <xf numFmtId="165" fontId="14" fillId="5" borderId="0" xfId="1" applyFont="1" applyFill="1" applyAlignment="1">
      <alignment horizontal="center" vertical="center"/>
    </xf>
    <xf numFmtId="165" fontId="3" fillId="5" borderId="0" xfId="1" applyFont="1" applyFill="1" applyAlignment="1">
      <alignment horizontal="left" vertical="center"/>
    </xf>
    <xf numFmtId="165" fontId="6" fillId="5" borderId="0" xfId="1" applyFont="1" applyFill="1" applyAlignment="1">
      <alignment horizontal="left" vertical="center"/>
    </xf>
    <xf numFmtId="165" fontId="2" fillId="5" borderId="0" xfId="1" applyFont="1" applyFill="1" applyAlignment="1">
      <alignment horizontal="right" vertical="center"/>
    </xf>
    <xf numFmtId="165" fontId="3" fillId="5" borderId="0" xfId="1" applyFont="1" applyFill="1" applyAlignment="1">
      <alignment horizontal="right" vertical="center" wrapText="1"/>
    </xf>
    <xf numFmtId="170" fontId="16" fillId="4" borderId="0" xfId="5" applyNumberFormat="1" applyFont="1" applyFill="1" applyBorder="1" applyAlignment="1" applyProtection="1">
      <alignment horizontal="right" vertical="center"/>
      <protection locked="0"/>
    </xf>
    <xf numFmtId="174" fontId="10" fillId="2" borderId="0" xfId="1" applyNumberFormat="1" applyFont="1" applyFill="1" applyAlignment="1">
      <alignment horizontal="center" vertical="center"/>
    </xf>
    <xf numFmtId="0" fontId="0" fillId="4" borderId="0" xfId="0" applyFill="1"/>
    <xf numFmtId="171" fontId="17" fillId="4" borderId="0" xfId="0" applyNumberFormat="1" applyFont="1" applyFill="1"/>
    <xf numFmtId="165" fontId="10" fillId="2" borderId="15" xfId="1" applyFont="1" applyFill="1" applyBorder="1" applyAlignment="1">
      <alignment horizontal="right" vertical="center"/>
    </xf>
    <xf numFmtId="165" fontId="15" fillId="3" borderId="0" xfId="1" applyFont="1" applyFill="1" applyAlignment="1">
      <alignment horizontal="left" vertical="center"/>
    </xf>
    <xf numFmtId="165" fontId="15" fillId="3" borderId="0" xfId="1" applyFont="1" applyFill="1" applyAlignment="1">
      <alignment vertical="center"/>
    </xf>
    <xf numFmtId="165" fontId="12" fillId="3" borderId="0" xfId="1" applyFont="1" applyFill="1" applyAlignment="1">
      <alignment horizontal="center" vertical="center"/>
    </xf>
    <xf numFmtId="170" fontId="2" fillId="0" borderId="0" xfId="1" applyNumberFormat="1" applyFont="1" applyAlignment="1">
      <alignment horizontal="right" vertical="center"/>
    </xf>
    <xf numFmtId="165" fontId="8" fillId="5" borderId="0" xfId="1" applyFont="1" applyFill="1" applyAlignment="1">
      <alignment horizontal="center" vertical="center"/>
    </xf>
    <xf numFmtId="165" fontId="5" fillId="5" borderId="0" xfId="1" applyFont="1" applyFill="1" applyAlignment="1">
      <alignment horizontal="center" vertical="center"/>
    </xf>
    <xf numFmtId="165" fontId="13" fillId="5" borderId="0" xfId="1" applyFont="1" applyFill="1" applyAlignment="1">
      <alignment vertical="center"/>
    </xf>
    <xf numFmtId="165" fontId="5" fillId="0" borderId="0" xfId="1" applyFont="1" applyAlignment="1">
      <alignment horizontal="center"/>
    </xf>
    <xf numFmtId="165" fontId="4" fillId="0" borderId="0" xfId="1" applyFont="1" applyAlignment="1">
      <alignment horizontal="right"/>
    </xf>
    <xf numFmtId="173" fontId="2" fillId="0" borderId="0" xfId="1" applyNumberFormat="1" applyFont="1" applyAlignment="1">
      <alignment horizontal="right" vertical="center"/>
    </xf>
    <xf numFmtId="172" fontId="2" fillId="0" borderId="0" xfId="1" applyNumberFormat="1" applyFont="1" applyAlignment="1">
      <alignment horizontal="right" vertical="center"/>
    </xf>
    <xf numFmtId="0" fontId="0" fillId="0" borderId="0" xfId="0" applyAlignment="1">
      <alignment vertical="center" wrapText="1"/>
    </xf>
    <xf numFmtId="165" fontId="3" fillId="5" borderId="0" xfId="1" applyFont="1" applyFill="1" applyAlignment="1">
      <alignment horizontal="center" vertical="center"/>
    </xf>
    <xf numFmtId="165" fontId="3" fillId="7" borderId="0" xfId="1" applyFont="1" applyFill="1" applyAlignment="1">
      <alignment horizontal="left" vertical="center"/>
    </xf>
    <xf numFmtId="165" fontId="18" fillId="5" borderId="0" xfId="1" applyFont="1" applyFill="1" applyAlignment="1">
      <alignment horizontal="left" vertical="center"/>
    </xf>
    <xf numFmtId="165" fontId="10" fillId="5" borderId="0" xfId="1" applyFont="1" applyFill="1" applyAlignment="1">
      <alignment horizontal="left" vertical="center"/>
    </xf>
    <xf numFmtId="165" fontId="4" fillId="2" borderId="0" xfId="1" applyFont="1" applyFill="1"/>
    <xf numFmtId="49" fontId="19" fillId="2" borderId="0" xfId="1" applyNumberFormat="1" applyFont="1" applyFill="1" applyAlignment="1">
      <alignment horizontal="left"/>
    </xf>
    <xf numFmtId="165" fontId="6" fillId="5" borderId="18" xfId="1" applyFont="1" applyFill="1" applyBorder="1" applyAlignment="1">
      <alignment horizontal="right" vertical="center"/>
    </xf>
    <xf numFmtId="165" fontId="6" fillId="5" borderId="11" xfId="1" applyFont="1" applyFill="1" applyBorder="1" applyAlignment="1">
      <alignment horizontal="right" vertical="center"/>
    </xf>
    <xf numFmtId="170" fontId="10" fillId="5" borderId="16" xfId="1" applyNumberFormat="1" applyFont="1" applyFill="1" applyBorder="1" applyAlignment="1">
      <alignment horizontal="center" vertical="center"/>
    </xf>
    <xf numFmtId="165" fontId="14" fillId="5" borderId="20" xfId="1" applyFont="1" applyFill="1" applyBorder="1" applyAlignment="1">
      <alignment horizontal="center" vertical="center"/>
    </xf>
    <xf numFmtId="165" fontId="14" fillId="5" borderId="10" xfId="1" applyFont="1" applyFill="1" applyBorder="1" applyAlignment="1">
      <alignment horizontal="center" vertical="center"/>
    </xf>
    <xf numFmtId="170" fontId="2" fillId="5" borderId="0" xfId="1" applyNumberFormat="1" applyFont="1" applyFill="1" applyAlignment="1">
      <alignment horizontal="center" vertical="center"/>
    </xf>
    <xf numFmtId="175" fontId="10" fillId="5" borderId="16" xfId="1" applyNumberFormat="1" applyFont="1" applyFill="1" applyBorder="1" applyAlignment="1">
      <alignment horizontal="center" vertical="center"/>
    </xf>
    <xf numFmtId="170" fontId="2" fillId="4" borderId="6" xfId="1" applyNumberFormat="1" applyFont="1" applyFill="1" applyBorder="1" applyAlignment="1">
      <alignment horizontal="center" vertical="center"/>
    </xf>
    <xf numFmtId="170" fontId="2" fillId="4" borderId="0" xfId="1" applyNumberFormat="1" applyFont="1" applyFill="1" applyAlignment="1">
      <alignment horizontal="center" vertical="center"/>
    </xf>
    <xf numFmtId="165" fontId="22" fillId="5" borderId="0" xfId="1" applyFont="1" applyFill="1" applyAlignment="1">
      <alignment horizontal="right" vertical="center"/>
    </xf>
    <xf numFmtId="169" fontId="23" fillId="5" borderId="19" xfId="1" applyNumberFormat="1" applyFont="1" applyFill="1" applyBorder="1" applyAlignment="1">
      <alignment horizontal="center" vertical="center"/>
    </xf>
    <xf numFmtId="169" fontId="23" fillId="5" borderId="12" xfId="1" applyNumberFormat="1" applyFont="1" applyFill="1" applyBorder="1" applyAlignment="1">
      <alignment horizontal="center" vertical="center"/>
    </xf>
    <xf numFmtId="173" fontId="2" fillId="2" borderId="0" xfId="1" applyNumberFormat="1" applyFont="1" applyFill="1" applyAlignment="1">
      <alignment horizontal="right" vertical="center" wrapText="1"/>
    </xf>
    <xf numFmtId="165" fontId="15" fillId="8" borderId="0" xfId="1" applyFont="1" applyFill="1" applyAlignment="1">
      <alignment horizontal="left" vertical="center"/>
    </xf>
    <xf numFmtId="165" fontId="15" fillId="8" borderId="0" xfId="1" applyFont="1" applyFill="1" applyAlignment="1">
      <alignment vertical="center"/>
    </xf>
    <xf numFmtId="165" fontId="12" fillId="8" borderId="0" xfId="1" applyFont="1" applyFill="1" applyAlignment="1">
      <alignment horizontal="center" vertical="center"/>
    </xf>
    <xf numFmtId="165" fontId="24" fillId="8" borderId="0" xfId="1" applyFont="1" applyFill="1" applyAlignment="1">
      <alignment horizontal="left" vertical="center"/>
    </xf>
    <xf numFmtId="0" fontId="21" fillId="0" borderId="0" xfId="0" applyFont="1"/>
    <xf numFmtId="170" fontId="14" fillId="5" borderId="0" xfId="1" applyNumberFormat="1" applyFont="1" applyFill="1" applyAlignment="1">
      <alignment horizontal="center" vertical="center"/>
    </xf>
    <xf numFmtId="169" fontId="23" fillId="5" borderId="0" xfId="1" applyNumberFormat="1" applyFont="1" applyFill="1" applyAlignment="1">
      <alignment horizontal="center" vertical="center"/>
    </xf>
    <xf numFmtId="9" fontId="2" fillId="6" borderId="0" xfId="4" applyFont="1" applyFill="1" applyBorder="1" applyAlignment="1">
      <alignment horizontal="right" vertical="center"/>
    </xf>
    <xf numFmtId="165" fontId="24" fillId="8" borderId="0" xfId="1" applyFont="1" applyFill="1" applyAlignment="1">
      <alignment vertical="center"/>
    </xf>
    <xf numFmtId="165" fontId="10" fillId="2" borderId="0" xfId="1" applyFont="1" applyFill="1" applyAlignment="1">
      <alignment horizontal="right" vertical="center"/>
    </xf>
    <xf numFmtId="170" fontId="10" fillId="5" borderId="0" xfId="1" applyNumberFormat="1" applyFont="1" applyFill="1" applyAlignment="1">
      <alignment horizontal="center" vertical="center"/>
    </xf>
    <xf numFmtId="175" fontId="10" fillId="5" borderId="0" xfId="1" applyNumberFormat="1" applyFont="1" applyFill="1" applyAlignment="1">
      <alignment horizontal="center" vertical="center"/>
    </xf>
    <xf numFmtId="170" fontId="10" fillId="5" borderId="6" xfId="1" applyNumberFormat="1" applyFont="1" applyFill="1" applyBorder="1" applyAlignment="1">
      <alignment horizontal="center" vertical="center"/>
    </xf>
    <xf numFmtId="0" fontId="0" fillId="0" borderId="0" xfId="0" applyAlignment="1">
      <alignment horizontal="center"/>
    </xf>
    <xf numFmtId="165" fontId="14" fillId="5" borderId="14" xfId="1" applyFont="1" applyFill="1" applyBorder="1" applyAlignment="1">
      <alignment horizontal="center" vertical="center"/>
    </xf>
    <xf numFmtId="175" fontId="10" fillId="5" borderId="6" xfId="1" applyNumberFormat="1" applyFont="1" applyFill="1" applyBorder="1" applyAlignment="1">
      <alignment horizontal="center" vertical="center"/>
    </xf>
    <xf numFmtId="175" fontId="10" fillId="5" borderId="19" xfId="1" applyNumberFormat="1" applyFont="1" applyFill="1" applyBorder="1" applyAlignment="1">
      <alignment horizontal="center" vertical="center"/>
    </xf>
    <xf numFmtId="170" fontId="10" fillId="5" borderId="8" xfId="1" applyNumberFormat="1" applyFont="1" applyFill="1" applyBorder="1" applyAlignment="1">
      <alignment horizontal="center" vertical="center"/>
    </xf>
    <xf numFmtId="175" fontId="10" fillId="5" borderId="14" xfId="1" applyNumberFormat="1" applyFont="1" applyFill="1" applyBorder="1" applyAlignment="1">
      <alignment horizontal="center" vertical="center"/>
    </xf>
    <xf numFmtId="165" fontId="10" fillId="2" borderId="22" xfId="1" applyFont="1" applyFill="1" applyBorder="1" applyAlignment="1">
      <alignment horizontal="right" vertical="center"/>
    </xf>
    <xf numFmtId="165" fontId="10" fillId="2" borderId="10" xfId="1" applyFont="1" applyFill="1" applyBorder="1" applyAlignment="1">
      <alignment horizontal="right" vertical="center"/>
    </xf>
    <xf numFmtId="165" fontId="6" fillId="5" borderId="0" xfId="1" applyFont="1" applyFill="1" applyAlignment="1">
      <alignment horizontal="right" vertical="center"/>
    </xf>
    <xf numFmtId="165" fontId="26" fillId="5" borderId="0" xfId="1" applyFont="1" applyFill="1" applyAlignment="1">
      <alignment horizontal="center" vertical="center"/>
    </xf>
    <xf numFmtId="165" fontId="3" fillId="6" borderId="0" xfId="1" applyFont="1" applyFill="1" applyAlignment="1">
      <alignment horizontal="center" vertical="center" wrapText="1"/>
    </xf>
    <xf numFmtId="165" fontId="26" fillId="5" borderId="0" xfId="1" applyFont="1" applyFill="1" applyAlignment="1">
      <alignment horizontal="right" vertical="center"/>
    </xf>
    <xf numFmtId="165" fontId="3" fillId="6" borderId="0" xfId="1" applyFont="1" applyFill="1" applyAlignment="1">
      <alignment horizontal="center" vertical="center"/>
    </xf>
    <xf numFmtId="170" fontId="2" fillId="6" borderId="0" xfId="1" applyNumberFormat="1" applyFont="1" applyFill="1" applyAlignment="1">
      <alignment horizontal="center" vertical="center"/>
    </xf>
    <xf numFmtId="170" fontId="14" fillId="6" borderId="0" xfId="1" applyNumberFormat="1" applyFont="1" applyFill="1" applyAlignment="1">
      <alignment horizontal="center" vertical="center"/>
    </xf>
    <xf numFmtId="165" fontId="6" fillId="5" borderId="0" xfId="1" applyFont="1" applyFill="1" applyAlignment="1">
      <alignment horizontal="center" vertical="center"/>
    </xf>
    <xf numFmtId="165" fontId="30" fillId="5" borderId="0" xfId="1" applyFont="1" applyFill="1" applyAlignment="1">
      <alignment horizontal="right" vertical="center"/>
    </xf>
    <xf numFmtId="165" fontId="10" fillId="7" borderId="0" xfId="1" applyFont="1" applyFill="1" applyAlignment="1">
      <alignment horizontal="left" vertical="center"/>
    </xf>
    <xf numFmtId="165" fontId="10" fillId="7" borderId="0" xfId="1" applyFont="1" applyFill="1" applyAlignment="1">
      <alignment horizontal="center" vertical="center" wrapText="1"/>
    </xf>
    <xf numFmtId="165" fontId="10" fillId="6" borderId="0" xfId="1" applyFont="1" applyFill="1" applyAlignment="1">
      <alignment horizontal="center" vertical="center"/>
    </xf>
    <xf numFmtId="165" fontId="31" fillId="6" borderId="0" xfId="1" applyFont="1" applyFill="1" applyAlignment="1">
      <alignment horizontal="left" vertical="center"/>
    </xf>
    <xf numFmtId="165" fontId="2" fillId="5" borderId="23" xfId="1" applyFont="1" applyFill="1" applyBorder="1" applyAlignment="1">
      <alignment horizontal="right" vertical="center"/>
    </xf>
    <xf numFmtId="165" fontId="10" fillId="5" borderId="0" xfId="1" applyFont="1" applyFill="1" applyAlignment="1">
      <alignment horizontal="right" vertical="center"/>
    </xf>
    <xf numFmtId="165" fontId="2" fillId="5" borderId="24" xfId="1" applyFont="1" applyFill="1" applyBorder="1" applyAlignment="1">
      <alignment horizontal="right" vertical="center"/>
    </xf>
    <xf numFmtId="165" fontId="32" fillId="5" borderId="0" xfId="1" applyFont="1" applyFill="1" applyAlignment="1">
      <alignment horizontal="right" vertical="center"/>
    </xf>
    <xf numFmtId="165" fontId="10" fillId="5" borderId="0" xfId="1" applyFont="1" applyFill="1" applyAlignment="1">
      <alignment horizontal="center" vertical="center"/>
    </xf>
    <xf numFmtId="165" fontId="3" fillId="7" borderId="15" xfId="1" applyFont="1" applyFill="1" applyBorder="1" applyAlignment="1">
      <alignment horizontal="left" vertical="center"/>
    </xf>
    <xf numFmtId="165" fontId="3" fillId="7" borderId="16" xfId="1" applyFont="1" applyFill="1" applyBorder="1" applyAlignment="1">
      <alignment horizontal="center" vertical="center" wrapText="1"/>
    </xf>
    <xf numFmtId="165" fontId="3" fillId="7" borderId="17" xfId="1" applyFont="1" applyFill="1" applyBorder="1" applyAlignment="1">
      <alignment horizontal="center" vertical="center" wrapText="1"/>
    </xf>
    <xf numFmtId="165" fontId="10" fillId="6" borderId="15" xfId="1" applyFont="1" applyFill="1" applyBorder="1" applyAlignment="1">
      <alignment horizontal="right" vertical="center"/>
    </xf>
    <xf numFmtId="170" fontId="10" fillId="6" borderId="16" xfId="1" applyNumberFormat="1" applyFont="1" applyFill="1" applyBorder="1" applyAlignment="1">
      <alignment horizontal="center" vertical="center"/>
    </xf>
    <xf numFmtId="165" fontId="3" fillId="6" borderId="16" xfId="1" applyFont="1" applyFill="1" applyBorder="1" applyAlignment="1">
      <alignment horizontal="left" vertical="center"/>
    </xf>
    <xf numFmtId="169" fontId="23" fillId="6" borderId="17" xfId="1" applyNumberFormat="1" applyFont="1" applyFill="1" applyBorder="1" applyAlignment="1">
      <alignment horizontal="center" vertical="center"/>
    </xf>
    <xf numFmtId="165" fontId="2" fillId="5" borderId="0" xfId="1" applyFont="1" applyFill="1" applyAlignment="1">
      <alignment horizontal="right" vertical="center" indent="1"/>
    </xf>
    <xf numFmtId="173" fontId="10" fillId="6" borderId="0" xfId="1" applyNumberFormat="1" applyFont="1" applyFill="1" applyAlignment="1">
      <alignment horizontal="right" vertical="center"/>
    </xf>
    <xf numFmtId="165" fontId="10" fillId="6" borderId="0" xfId="1" applyFont="1" applyFill="1" applyAlignment="1">
      <alignment horizontal="right" vertical="center"/>
    </xf>
    <xf numFmtId="172" fontId="2" fillId="6" borderId="0" xfId="1" applyNumberFormat="1" applyFont="1" applyFill="1" applyAlignment="1">
      <alignment horizontal="right" vertical="center"/>
    </xf>
    <xf numFmtId="174" fontId="10" fillId="6" borderId="0" xfId="1" applyNumberFormat="1" applyFont="1" applyFill="1" applyAlignment="1">
      <alignment horizontal="center" vertical="center"/>
    </xf>
    <xf numFmtId="165" fontId="4" fillId="6" borderId="0" xfId="1" applyFont="1" applyFill="1" applyAlignment="1">
      <alignment horizontal="right" vertical="center"/>
    </xf>
    <xf numFmtId="171" fontId="8" fillId="7" borderId="0" xfId="1" applyNumberFormat="1" applyFont="1" applyFill="1" applyAlignment="1">
      <alignment horizontal="right" vertical="center"/>
    </xf>
    <xf numFmtId="170" fontId="2" fillId="7" borderId="0" xfId="1" applyNumberFormat="1" applyFont="1" applyFill="1" applyAlignment="1">
      <alignment horizontal="right" vertical="center"/>
    </xf>
    <xf numFmtId="169" fontId="8" fillId="7" borderId="10" xfId="1" applyNumberFormat="1" applyFont="1" applyFill="1" applyBorder="1" applyAlignment="1">
      <alignment horizontal="right" vertical="center"/>
    </xf>
    <xf numFmtId="173" fontId="10" fillId="5" borderId="0" xfId="1" applyNumberFormat="1" applyFont="1" applyFill="1" applyAlignment="1">
      <alignment horizontal="right" vertical="center"/>
    </xf>
    <xf numFmtId="169" fontId="2" fillId="5" borderId="0" xfId="4" applyNumberFormat="1" applyFont="1" applyFill="1" applyBorder="1" applyAlignment="1">
      <alignment horizontal="right" vertical="center"/>
    </xf>
    <xf numFmtId="169" fontId="10" fillId="6" borderId="0" xfId="4" applyNumberFormat="1" applyFont="1" applyFill="1" applyBorder="1" applyAlignment="1">
      <alignment horizontal="right" vertical="center"/>
    </xf>
    <xf numFmtId="165" fontId="6" fillId="6" borderId="0" xfId="1" applyFont="1" applyFill="1" applyAlignment="1">
      <alignment horizontal="left"/>
    </xf>
    <xf numFmtId="165" fontId="5" fillId="6" borderId="0" xfId="1" applyFont="1" applyFill="1" applyAlignment="1">
      <alignment horizontal="center"/>
    </xf>
    <xf numFmtId="169" fontId="10" fillId="6" borderId="0" xfId="1" applyNumberFormat="1" applyFont="1" applyFill="1" applyAlignment="1">
      <alignment horizontal="right" vertical="center"/>
    </xf>
    <xf numFmtId="165" fontId="31" fillId="5" borderId="0" xfId="1" applyFont="1" applyFill="1" applyAlignment="1">
      <alignment horizontal="left" vertical="center"/>
    </xf>
    <xf numFmtId="165" fontId="10" fillId="5" borderId="15" xfId="1" applyFont="1" applyFill="1" applyBorder="1" applyAlignment="1">
      <alignment horizontal="left" vertical="center"/>
    </xf>
    <xf numFmtId="165" fontId="10" fillId="5" borderId="16" xfId="1" applyFont="1" applyFill="1" applyBorder="1" applyAlignment="1">
      <alignment horizontal="center" vertical="center" wrapText="1"/>
    </xf>
    <xf numFmtId="165" fontId="10" fillId="5" borderId="17" xfId="1" applyFont="1" applyFill="1" applyBorder="1" applyAlignment="1">
      <alignment horizontal="center" vertical="center" wrapText="1"/>
    </xf>
    <xf numFmtId="165" fontId="2" fillId="5" borderId="11" xfId="1" applyFont="1" applyFill="1" applyBorder="1" applyAlignment="1">
      <alignment horizontal="right" vertical="center"/>
    </xf>
    <xf numFmtId="0" fontId="17" fillId="0" borderId="17" xfId="0" applyFont="1" applyBorder="1"/>
    <xf numFmtId="49" fontId="7" fillId="2" borderId="2" xfId="1" applyNumberFormat="1" applyFont="1" applyFill="1" applyBorder="1" applyAlignment="1">
      <alignment horizontal="center"/>
    </xf>
    <xf numFmtId="165" fontId="6" fillId="2" borderId="8" xfId="1" applyFont="1" applyFill="1" applyBorder="1" applyAlignment="1">
      <alignment horizontal="center"/>
    </xf>
    <xf numFmtId="171" fontId="17" fillId="4" borderId="0" xfId="0" applyNumberFormat="1" applyFont="1" applyFill="1" applyAlignment="1">
      <alignment horizontal="center"/>
    </xf>
    <xf numFmtId="172" fontId="2" fillId="6" borderId="0" xfId="1" applyNumberFormat="1" applyFont="1" applyFill="1" applyAlignment="1">
      <alignment horizontal="center" vertical="center"/>
    </xf>
    <xf numFmtId="9" fontId="2" fillId="5" borderId="0" xfId="4" applyFont="1" applyFill="1" applyBorder="1" applyAlignment="1">
      <alignment horizontal="center" vertical="center"/>
    </xf>
    <xf numFmtId="174" fontId="10" fillId="6" borderId="0" xfId="1" quotePrefix="1" applyNumberFormat="1" applyFont="1" applyFill="1" applyAlignment="1">
      <alignment horizontal="center" vertical="center"/>
    </xf>
    <xf numFmtId="171" fontId="2" fillId="5" borderId="0" xfId="1" applyNumberFormat="1" applyFont="1" applyFill="1" applyAlignment="1">
      <alignment horizontal="center" vertical="center"/>
    </xf>
    <xf numFmtId="165" fontId="4" fillId="6" borderId="0" xfId="1" applyFont="1" applyFill="1" applyAlignment="1">
      <alignment horizontal="center" vertical="center"/>
    </xf>
    <xf numFmtId="170" fontId="27" fillId="5" borderId="0" xfId="1" applyNumberFormat="1" applyFont="1" applyFill="1" applyAlignment="1">
      <alignment horizontal="center" vertical="center"/>
    </xf>
    <xf numFmtId="165" fontId="4" fillId="6" borderId="0" xfId="1" applyFont="1" applyFill="1" applyAlignment="1">
      <alignment horizontal="right"/>
    </xf>
    <xf numFmtId="165" fontId="3" fillId="4" borderId="0" xfId="1" applyFont="1" applyFill="1" applyAlignment="1">
      <alignment horizontal="center" vertical="center"/>
    </xf>
    <xf numFmtId="173" fontId="10" fillId="4" borderId="0" xfId="1" applyNumberFormat="1" applyFont="1" applyFill="1" applyAlignment="1">
      <alignment horizontal="right" vertical="center"/>
    </xf>
    <xf numFmtId="165" fontId="35" fillId="9" borderId="0" xfId="1" applyFont="1" applyFill="1" applyAlignment="1">
      <alignment horizontal="center" vertical="center"/>
    </xf>
    <xf numFmtId="165" fontId="20" fillId="0" borderId="0" xfId="1" applyFont="1" applyAlignment="1">
      <alignment vertical="center"/>
    </xf>
    <xf numFmtId="165" fontId="15" fillId="10" borderId="0" xfId="1" applyFont="1" applyFill="1" applyAlignment="1">
      <alignment vertical="center"/>
    </xf>
    <xf numFmtId="165" fontId="13" fillId="11" borderId="0" xfId="1" applyFont="1" applyFill="1" applyAlignment="1">
      <alignment vertical="center"/>
    </xf>
    <xf numFmtId="165" fontId="5" fillId="11" borderId="0" xfId="1" applyFont="1" applyFill="1" applyAlignment="1">
      <alignment horizontal="center" vertical="center"/>
    </xf>
    <xf numFmtId="165" fontId="2" fillId="11" borderId="5" xfId="1" applyFont="1" applyFill="1" applyBorder="1"/>
    <xf numFmtId="165" fontId="36" fillId="11" borderId="0" xfId="1" applyFont="1" applyFill="1" applyAlignment="1">
      <alignment vertical="center"/>
    </xf>
    <xf numFmtId="165" fontId="36" fillId="11" borderId="0" xfId="1" applyFont="1" applyFill="1" applyAlignment="1">
      <alignment horizontal="center" vertical="center"/>
    </xf>
    <xf numFmtId="165" fontId="37" fillId="11" borderId="0" xfId="1" applyFont="1" applyFill="1" applyAlignment="1">
      <alignment horizontal="center" vertical="center"/>
    </xf>
    <xf numFmtId="176" fontId="2" fillId="9" borderId="12" xfId="1" quotePrefix="1" applyNumberFormat="1" applyFont="1" applyFill="1" applyBorder="1" applyAlignment="1">
      <alignment horizontal="center" vertical="center"/>
    </xf>
    <xf numFmtId="177" fontId="2" fillId="9" borderId="12" xfId="1" quotePrefix="1" applyNumberFormat="1" applyFont="1" applyFill="1" applyBorder="1" applyAlignment="1">
      <alignment horizontal="center" vertical="center"/>
    </xf>
    <xf numFmtId="177" fontId="2" fillId="9" borderId="22" xfId="1" quotePrefix="1" applyNumberFormat="1" applyFont="1" applyFill="1" applyBorder="1" applyAlignment="1">
      <alignment horizontal="center" vertical="center"/>
    </xf>
    <xf numFmtId="177" fontId="2" fillId="9" borderId="21" xfId="1" quotePrefix="1" applyNumberFormat="1" applyFont="1" applyFill="1" applyBorder="1" applyAlignment="1">
      <alignment horizontal="center" vertical="center"/>
    </xf>
    <xf numFmtId="170" fontId="2" fillId="9" borderId="10" xfId="1" applyNumberFormat="1" applyFont="1" applyFill="1" applyBorder="1" applyAlignment="1">
      <alignment horizontal="center" vertical="center"/>
    </xf>
    <xf numFmtId="174" fontId="2" fillId="13" borderId="6" xfId="1" applyNumberFormat="1" applyFont="1" applyFill="1" applyBorder="1" applyAlignment="1">
      <alignment horizontal="center" vertical="center"/>
    </xf>
    <xf numFmtId="174" fontId="2" fillId="13" borderId="0" xfId="1" applyNumberFormat="1" applyFont="1" applyFill="1" applyAlignment="1">
      <alignment horizontal="center" vertical="center"/>
    </xf>
    <xf numFmtId="165" fontId="3" fillId="13" borderId="0" xfId="1" applyFont="1" applyFill="1" applyAlignment="1">
      <alignment horizontal="center" vertical="center"/>
    </xf>
    <xf numFmtId="171" fontId="2" fillId="13" borderId="0" xfId="1" applyNumberFormat="1" applyFont="1" applyFill="1" applyAlignment="1">
      <alignment horizontal="center" vertical="center"/>
    </xf>
    <xf numFmtId="165" fontId="33" fillId="0" borderId="0" xfId="1" applyFont="1" applyAlignment="1">
      <alignment vertical="center"/>
    </xf>
    <xf numFmtId="167" fontId="11" fillId="0" borderId="0" xfId="2" applyNumberFormat="1" applyFont="1" applyAlignment="1">
      <alignment horizontal="right" vertical="center"/>
    </xf>
    <xf numFmtId="0" fontId="0" fillId="0" borderId="0" xfId="0" applyAlignment="1">
      <alignment wrapText="1"/>
    </xf>
    <xf numFmtId="0" fontId="0" fillId="0" borderId="0" xfId="0" applyAlignment="1">
      <alignment horizontal="left" vertical="center" wrapText="1"/>
    </xf>
    <xf numFmtId="0" fontId="0" fillId="0" borderId="0" xfId="0" applyAlignment="1">
      <alignment vertical="center"/>
    </xf>
    <xf numFmtId="0" fontId="0" fillId="0" borderId="0" xfId="0" applyAlignment="1">
      <alignment vertical="top"/>
    </xf>
    <xf numFmtId="165" fontId="23" fillId="14" borderId="10" xfId="1" applyFont="1" applyFill="1" applyBorder="1" applyAlignment="1">
      <alignment horizontal="center" vertical="center"/>
    </xf>
    <xf numFmtId="170" fontId="2" fillId="12" borderId="10" xfId="1" applyNumberFormat="1" applyFont="1" applyFill="1" applyBorder="1" applyAlignment="1" applyProtection="1">
      <alignment horizontal="center" vertical="center"/>
      <protection locked="0"/>
    </xf>
    <xf numFmtId="175" fontId="2" fillId="12" borderId="10" xfId="1" applyNumberFormat="1" applyFont="1" applyFill="1" applyBorder="1" applyAlignment="1" applyProtection="1">
      <alignment horizontal="center" vertical="center"/>
      <protection locked="0"/>
    </xf>
    <xf numFmtId="170" fontId="2" fillId="12" borderId="10" xfId="1" applyNumberFormat="1" applyFont="1" applyFill="1" applyBorder="1" applyAlignment="1">
      <alignment horizontal="center" vertical="center"/>
    </xf>
    <xf numFmtId="170" fontId="27" fillId="12" borderId="10" xfId="1" applyNumberFormat="1" applyFont="1" applyFill="1" applyBorder="1" applyAlignment="1">
      <alignment horizontal="center" vertical="center"/>
    </xf>
    <xf numFmtId="178" fontId="2" fillId="12" borderId="10" xfId="1" applyNumberFormat="1" applyFont="1" applyFill="1" applyBorder="1" applyAlignment="1">
      <alignment horizontal="center" vertical="center"/>
    </xf>
    <xf numFmtId="165" fontId="3" fillId="12" borderId="0" xfId="1" applyFont="1" applyFill="1" applyAlignment="1">
      <alignment horizontal="center" vertical="center"/>
    </xf>
    <xf numFmtId="165" fontId="10" fillId="5" borderId="0" xfId="1" applyFont="1" applyFill="1" applyAlignment="1">
      <alignment horizontal="center" vertical="center" wrapText="1"/>
    </xf>
    <xf numFmtId="165" fontId="3" fillId="5" borderId="0" xfId="1" applyFont="1" applyFill="1" applyAlignment="1">
      <alignment horizontal="center" vertical="center" wrapText="1"/>
    </xf>
    <xf numFmtId="170" fontId="2" fillId="7" borderId="10" xfId="1" applyNumberFormat="1" applyFont="1" applyFill="1" applyBorder="1" applyAlignment="1">
      <alignment horizontal="center" vertical="center"/>
    </xf>
    <xf numFmtId="165" fontId="3" fillId="5" borderId="0" xfId="1" applyFont="1" applyFill="1" applyAlignment="1">
      <alignment horizontal="center" vertical="center"/>
    </xf>
    <xf numFmtId="165" fontId="6" fillId="5" borderId="0" xfId="1" applyFont="1" applyFill="1" applyAlignment="1">
      <alignment horizontal="left" vertical="center"/>
    </xf>
    <xf numFmtId="0" fontId="0" fillId="0" borderId="0" xfId="0" applyAlignment="1">
      <alignment horizontal="left" vertical="center" wrapText="1"/>
    </xf>
    <xf numFmtId="175" fontId="10" fillId="5" borderId="14" xfId="1" applyNumberFormat="1" applyFont="1" applyFill="1" applyBorder="1" applyAlignment="1">
      <alignment horizontal="center" vertical="center"/>
    </xf>
    <xf numFmtId="165" fontId="6" fillId="5" borderId="0" xfId="1" applyFont="1" applyFill="1" applyAlignment="1">
      <alignment horizontal="left" vertical="center"/>
    </xf>
    <xf numFmtId="165" fontId="3" fillId="5" borderId="0" xfId="1" applyFont="1" applyFill="1" applyAlignment="1">
      <alignment horizontal="center" vertical="center"/>
    </xf>
    <xf numFmtId="0" fontId="0" fillId="0" borderId="0" xfId="0" applyAlignment="1">
      <alignment horizontal="left" vertical="center" wrapText="1"/>
    </xf>
    <xf numFmtId="165" fontId="8" fillId="5" borderId="0" xfId="1" applyFont="1" applyFill="1" applyAlignment="1">
      <alignment horizontal="right" vertical="center"/>
    </xf>
    <xf numFmtId="179" fontId="3" fillId="5" borderId="0" xfId="1" applyNumberFormat="1" applyFont="1" applyFill="1" applyAlignment="1">
      <alignment horizontal="center" vertical="center"/>
    </xf>
    <xf numFmtId="0" fontId="0" fillId="0" borderId="0" xfId="0" applyAlignment="1">
      <alignment horizontal="left" wrapText="1"/>
    </xf>
    <xf numFmtId="179" fontId="3" fillId="15" borderId="0" xfId="1" applyNumberFormat="1" applyFont="1" applyFill="1" applyAlignment="1">
      <alignment horizontal="center" vertical="center"/>
    </xf>
    <xf numFmtId="165" fontId="8" fillId="5" borderId="0" xfId="1" applyFont="1" applyFill="1" applyAlignment="1">
      <alignment horizontal="center" vertical="center"/>
    </xf>
    <xf numFmtId="0" fontId="0" fillId="0" borderId="0" xfId="0" applyAlignment="1">
      <alignment horizontal="left" wrapText="1"/>
    </xf>
    <xf numFmtId="165" fontId="2" fillId="5" borderId="0" xfId="1" applyFont="1" applyFill="1" applyAlignment="1">
      <alignment horizontal="right" vertical="center" wrapText="1"/>
    </xf>
    <xf numFmtId="165" fontId="6" fillId="5" borderId="0" xfId="1" applyFont="1" applyFill="1" applyAlignment="1">
      <alignment horizontal="left" vertical="center"/>
    </xf>
    <xf numFmtId="165" fontId="6" fillId="5" borderId="0" xfId="1" applyFont="1" applyFill="1" applyAlignment="1">
      <alignment horizontal="left" vertical="center" wrapText="1"/>
    </xf>
    <xf numFmtId="165" fontId="3" fillId="5" borderId="0" xfId="1" applyFont="1" applyFill="1" applyAlignment="1">
      <alignment horizontal="center" vertical="center"/>
    </xf>
    <xf numFmtId="165" fontId="10" fillId="5" borderId="15" xfId="1" applyFont="1" applyFill="1" applyBorder="1" applyAlignment="1">
      <alignment horizontal="center" vertical="center"/>
    </xf>
    <xf numFmtId="165" fontId="10" fillId="5" borderId="17" xfId="1" applyFont="1" applyFill="1" applyBorder="1" applyAlignment="1">
      <alignment horizontal="center" vertical="center"/>
    </xf>
    <xf numFmtId="0" fontId="29" fillId="0" borderId="18" xfId="0" applyFont="1" applyBorder="1" applyAlignment="1">
      <alignment horizontal="center" vertical="center"/>
    </xf>
    <xf numFmtId="0" fontId="29" fillId="0" borderId="19" xfId="0" applyFont="1" applyBorder="1" applyAlignment="1">
      <alignment horizontal="center" vertical="center"/>
    </xf>
    <xf numFmtId="175" fontId="10" fillId="5" borderId="13" xfId="1" applyNumberFormat="1" applyFont="1" applyFill="1" applyBorder="1" applyAlignment="1">
      <alignment horizontal="center" vertical="center"/>
    </xf>
    <xf numFmtId="175" fontId="10" fillId="5" borderId="14" xfId="1" applyNumberFormat="1" applyFont="1" applyFill="1" applyBorder="1" applyAlignment="1">
      <alignment horizontal="center" vertical="center"/>
    </xf>
    <xf numFmtId="165" fontId="10" fillId="2" borderId="18" xfId="1" applyFont="1" applyFill="1" applyBorder="1" applyAlignment="1">
      <alignment horizontal="center" vertical="center"/>
    </xf>
    <xf numFmtId="165" fontId="10" fillId="2" borderId="13" xfId="1" applyFont="1" applyFill="1" applyBorder="1" applyAlignment="1">
      <alignment horizontal="center" vertical="center"/>
    </xf>
    <xf numFmtId="0" fontId="34" fillId="0" borderId="0" xfId="0" applyFont="1" applyAlignment="1">
      <alignment horizontal="left" vertical="center" wrapText="1"/>
    </xf>
    <xf numFmtId="165" fontId="28" fillId="8" borderId="11" xfId="1" applyFont="1" applyFill="1" applyBorder="1" applyAlignment="1">
      <alignment horizontal="center" vertical="center"/>
    </xf>
    <xf numFmtId="165" fontId="28" fillId="8" borderId="0" xfId="1" applyFont="1" applyFill="1" applyAlignment="1">
      <alignment horizontal="center" vertical="center"/>
    </xf>
    <xf numFmtId="0" fontId="0" fillId="0" borderId="0" xfId="0" applyAlignment="1">
      <alignment horizontal="left" vertical="top" wrapText="1"/>
    </xf>
    <xf numFmtId="0" fontId="0" fillId="0" borderId="0" xfId="0" applyAlignment="1">
      <alignment horizontal="left" vertical="center" wrapText="1"/>
    </xf>
    <xf numFmtId="165" fontId="8" fillId="5" borderId="0" xfId="1" applyFont="1" applyFill="1" applyAlignment="1">
      <alignment horizontal="center" vertical="center"/>
    </xf>
    <xf numFmtId="179" fontId="3" fillId="16" borderId="0" xfId="1" applyNumberFormat="1" applyFont="1" applyFill="1" applyAlignment="1">
      <alignment horizontal="center" vertical="center"/>
    </xf>
    <xf numFmtId="0" fontId="0" fillId="0" borderId="0" xfId="0" applyAlignment="1">
      <alignment horizontal="left" wrapText="1"/>
    </xf>
    <xf numFmtId="165" fontId="4" fillId="5" borderId="0" xfId="1" quotePrefix="1" applyFont="1" applyFill="1" applyAlignment="1">
      <alignment horizontal="center" vertical="center"/>
    </xf>
    <xf numFmtId="179" fontId="3" fillId="12" borderId="0" xfId="1" applyNumberFormat="1" applyFont="1" applyFill="1" applyAlignment="1">
      <alignment horizontal="center" vertical="center"/>
    </xf>
  </cellXfs>
  <cellStyles count="20">
    <cellStyle name="Excel Built-in Comma" xfId="2" xr:uid="{00000000-0005-0000-0000-000001000000}"/>
    <cellStyle name="Excel Built-in Normal" xfId="1" xr:uid="{00000000-0005-0000-0000-000002000000}"/>
    <cellStyle name="Excel Built-in Percent" xfId="3" xr:uid="{00000000-0005-0000-0000-000003000000}"/>
    <cellStyle name="Gevolgde hyperlink" xfId="7" builtinId="9" hidden="1"/>
    <cellStyle name="Gevolgde hyperlink" xfId="9" builtinId="9" hidden="1"/>
    <cellStyle name="Gevolgde hyperlink" xfId="11" builtinId="9" hidden="1"/>
    <cellStyle name="Gevolgde hyperlink" xfId="13" builtinId="9" hidden="1"/>
    <cellStyle name="Gevolgde hyperlink" xfId="15" builtinId="9" hidden="1"/>
    <cellStyle name="Gevolgde hyperlink" xfId="17" builtinId="9" hidden="1"/>
    <cellStyle name="Gevolgde hyperlink" xfId="19" builtinId="9" hidden="1"/>
    <cellStyle name="Hyperlink" xfId="6" builtinId="8" hidden="1"/>
    <cellStyle name="Hyperlink" xfId="8" builtinId="8" hidden="1"/>
    <cellStyle name="Hyperlink" xfId="10" builtinId="8" hidden="1"/>
    <cellStyle name="Hyperlink" xfId="12" builtinId="8" hidden="1"/>
    <cellStyle name="Hyperlink" xfId="14" builtinId="8" hidden="1"/>
    <cellStyle name="Hyperlink" xfId="16" builtinId="8" hidden="1"/>
    <cellStyle name="Hyperlink" xfId="18" builtinId="8" hidden="1"/>
    <cellStyle name="Komma" xfId="5" builtinId="3"/>
    <cellStyle name="Procent" xfId="4" builtinId="5"/>
    <cellStyle name="Standaard" xfId="0" builtinId="0"/>
  </cellStyles>
  <dxfs count="66">
    <dxf>
      <font>
        <color rgb="FF006100"/>
      </font>
      <fill>
        <patternFill>
          <bgColor rgb="FFC6EFCE"/>
        </patternFill>
      </fill>
    </dxf>
    <dxf>
      <font>
        <color rgb="FF9C0006"/>
      </font>
      <fill>
        <patternFill>
          <bgColor rgb="FFFFC7CE"/>
        </patternFill>
      </fill>
    </dxf>
    <dxf>
      <fill>
        <patternFill>
          <bgColor theme="9" tint="0.59996337778862885"/>
        </patternFill>
      </fill>
    </dxf>
    <dxf>
      <fill>
        <patternFill>
          <bgColor rgb="FFFF7C80"/>
        </patternFill>
      </fill>
    </dxf>
    <dxf>
      <fill>
        <patternFill>
          <bgColor theme="9" tint="0.59996337778862885"/>
        </patternFill>
      </fill>
    </dxf>
    <dxf>
      <fill>
        <patternFill>
          <bgColor rgb="FFFF7C80"/>
        </patternFill>
      </fill>
    </dxf>
    <dxf>
      <fill>
        <patternFill>
          <bgColor theme="9" tint="0.59996337778862885"/>
        </patternFill>
      </fill>
    </dxf>
    <dxf>
      <fill>
        <patternFill>
          <bgColor rgb="FFFF7C80"/>
        </patternFill>
      </fill>
    </dxf>
    <dxf>
      <fill>
        <patternFill>
          <bgColor theme="9" tint="0.59996337778862885"/>
        </patternFill>
      </fill>
    </dxf>
    <dxf>
      <fill>
        <patternFill>
          <bgColor rgb="FFFF7C80"/>
        </patternFill>
      </fill>
    </dxf>
    <dxf>
      <fill>
        <patternFill>
          <bgColor theme="9" tint="0.59996337778862885"/>
        </patternFill>
      </fill>
    </dxf>
    <dxf>
      <fill>
        <patternFill>
          <bgColor rgb="FFFF7C80"/>
        </patternFill>
      </fill>
    </dxf>
    <dxf>
      <fill>
        <patternFill>
          <bgColor theme="9" tint="0.59996337778862885"/>
        </patternFill>
      </fill>
    </dxf>
    <dxf>
      <fill>
        <patternFill>
          <bgColor rgb="FFFF7C80"/>
        </patternFill>
      </fill>
    </dxf>
    <dxf>
      <fill>
        <patternFill>
          <bgColor theme="9" tint="0.59996337778862885"/>
        </patternFill>
      </fill>
    </dxf>
    <dxf>
      <fill>
        <patternFill>
          <bgColor rgb="FFFF7C80"/>
        </patternFill>
      </fill>
    </dxf>
    <dxf>
      <fill>
        <patternFill>
          <bgColor rgb="FFFF7C80"/>
        </patternFill>
      </fill>
    </dxf>
    <dxf>
      <fill>
        <patternFill>
          <bgColor rgb="FFFF7C80"/>
        </patternFill>
      </fill>
    </dxf>
    <dxf>
      <fill>
        <patternFill>
          <bgColor theme="9" tint="0.59996337778862885"/>
        </patternFill>
      </fill>
    </dxf>
    <dxf>
      <fill>
        <patternFill>
          <bgColor rgb="FFFF7C80"/>
        </patternFill>
      </fill>
    </dxf>
    <dxf>
      <fill>
        <patternFill>
          <bgColor theme="9" tint="0.59996337778862885"/>
        </patternFill>
      </fill>
    </dxf>
    <dxf>
      <fill>
        <patternFill>
          <bgColor rgb="FFFF7C80"/>
        </patternFill>
      </fill>
    </dxf>
    <dxf>
      <font>
        <color rgb="FF006100"/>
      </font>
      <fill>
        <patternFill>
          <bgColor rgb="FFC6EFCE"/>
        </patternFill>
      </fill>
    </dxf>
    <dxf>
      <font>
        <color rgb="FF9C0006"/>
      </font>
      <fill>
        <patternFill>
          <bgColor rgb="FFFFC7CE"/>
        </patternFill>
      </fill>
    </dxf>
    <dxf>
      <fill>
        <patternFill>
          <bgColor theme="9" tint="0.59996337778862885"/>
        </patternFill>
      </fill>
    </dxf>
    <dxf>
      <fill>
        <patternFill>
          <bgColor rgb="FFFF7C80"/>
        </patternFill>
      </fill>
    </dxf>
    <dxf>
      <fill>
        <patternFill>
          <bgColor theme="9" tint="0.59996337778862885"/>
        </patternFill>
      </fill>
    </dxf>
    <dxf>
      <fill>
        <patternFill>
          <bgColor rgb="FFFF7C80"/>
        </patternFill>
      </fill>
    </dxf>
    <dxf>
      <fill>
        <patternFill>
          <bgColor theme="9" tint="0.59996337778862885"/>
        </patternFill>
      </fill>
    </dxf>
    <dxf>
      <fill>
        <patternFill>
          <bgColor rgb="FFFF7C80"/>
        </patternFill>
      </fill>
    </dxf>
    <dxf>
      <fill>
        <patternFill>
          <bgColor theme="9" tint="0.59996337778862885"/>
        </patternFill>
      </fill>
    </dxf>
    <dxf>
      <fill>
        <patternFill>
          <bgColor rgb="FFFF7C80"/>
        </patternFill>
      </fill>
    </dxf>
    <dxf>
      <fill>
        <patternFill>
          <bgColor theme="9" tint="0.59996337778862885"/>
        </patternFill>
      </fill>
    </dxf>
    <dxf>
      <fill>
        <patternFill>
          <bgColor rgb="FFFF7C80"/>
        </patternFill>
      </fill>
    </dxf>
    <dxf>
      <fill>
        <patternFill>
          <bgColor theme="9" tint="0.59996337778862885"/>
        </patternFill>
      </fill>
    </dxf>
    <dxf>
      <fill>
        <patternFill>
          <bgColor rgb="FFFF7C80"/>
        </patternFill>
      </fill>
    </dxf>
    <dxf>
      <fill>
        <patternFill>
          <bgColor theme="9" tint="0.59996337778862885"/>
        </patternFill>
      </fill>
    </dxf>
    <dxf>
      <fill>
        <patternFill>
          <bgColor rgb="FFFF7C80"/>
        </patternFill>
      </fill>
    </dxf>
    <dxf>
      <fill>
        <patternFill>
          <bgColor rgb="FFFF7C80"/>
        </patternFill>
      </fill>
    </dxf>
    <dxf>
      <fill>
        <patternFill>
          <bgColor rgb="FFFF7C80"/>
        </patternFill>
      </fill>
    </dxf>
    <dxf>
      <fill>
        <patternFill>
          <bgColor theme="9" tint="0.59996337778862885"/>
        </patternFill>
      </fill>
    </dxf>
    <dxf>
      <fill>
        <patternFill>
          <bgColor rgb="FFFF7C80"/>
        </patternFill>
      </fill>
    </dxf>
    <dxf>
      <fill>
        <patternFill>
          <bgColor theme="9" tint="0.59996337778862885"/>
        </patternFill>
      </fill>
    </dxf>
    <dxf>
      <fill>
        <patternFill>
          <bgColor rgb="FFFF7C80"/>
        </patternFill>
      </fill>
    </dxf>
    <dxf>
      <font>
        <color rgb="FF006100"/>
      </font>
      <fill>
        <patternFill>
          <bgColor rgb="FFC6EFCE"/>
        </patternFill>
      </fill>
    </dxf>
    <dxf>
      <font>
        <color rgb="FF9C0006"/>
      </font>
      <fill>
        <patternFill>
          <bgColor rgb="FFFFC7CE"/>
        </patternFill>
      </fill>
    </dxf>
    <dxf>
      <fill>
        <patternFill>
          <bgColor theme="9" tint="0.59996337778862885"/>
        </patternFill>
      </fill>
    </dxf>
    <dxf>
      <fill>
        <patternFill>
          <bgColor rgb="FFFF7C80"/>
        </patternFill>
      </fill>
    </dxf>
    <dxf>
      <fill>
        <patternFill>
          <bgColor theme="9" tint="0.59996337778862885"/>
        </patternFill>
      </fill>
    </dxf>
    <dxf>
      <fill>
        <patternFill>
          <bgColor rgb="FFFF7C80"/>
        </patternFill>
      </fill>
    </dxf>
    <dxf>
      <fill>
        <patternFill>
          <bgColor theme="9" tint="0.59996337778862885"/>
        </patternFill>
      </fill>
    </dxf>
    <dxf>
      <fill>
        <patternFill>
          <bgColor rgb="FFFF7C80"/>
        </patternFill>
      </fill>
    </dxf>
    <dxf>
      <fill>
        <patternFill>
          <bgColor theme="9" tint="0.59996337778862885"/>
        </patternFill>
      </fill>
    </dxf>
    <dxf>
      <fill>
        <patternFill>
          <bgColor rgb="FFFF7C80"/>
        </patternFill>
      </fill>
    </dxf>
    <dxf>
      <fill>
        <patternFill>
          <bgColor theme="9" tint="0.59996337778862885"/>
        </patternFill>
      </fill>
    </dxf>
    <dxf>
      <fill>
        <patternFill>
          <bgColor rgb="FFFF7C80"/>
        </patternFill>
      </fill>
    </dxf>
    <dxf>
      <fill>
        <patternFill>
          <bgColor theme="9" tint="0.59996337778862885"/>
        </patternFill>
      </fill>
    </dxf>
    <dxf>
      <fill>
        <patternFill>
          <bgColor rgb="FFFF7C80"/>
        </patternFill>
      </fill>
    </dxf>
    <dxf>
      <fill>
        <patternFill>
          <bgColor theme="9" tint="0.59996337778862885"/>
        </patternFill>
      </fill>
    </dxf>
    <dxf>
      <fill>
        <patternFill>
          <bgColor rgb="FFFF7C80"/>
        </patternFill>
      </fill>
    </dxf>
    <dxf>
      <fill>
        <patternFill>
          <bgColor rgb="FFFF7C80"/>
        </patternFill>
      </fill>
    </dxf>
    <dxf>
      <fill>
        <patternFill>
          <bgColor rgb="FFFF7C80"/>
        </patternFill>
      </fill>
    </dxf>
    <dxf>
      <fill>
        <patternFill>
          <bgColor theme="9" tint="0.59996337778862885"/>
        </patternFill>
      </fill>
    </dxf>
    <dxf>
      <fill>
        <patternFill>
          <bgColor rgb="FFFF7C80"/>
        </patternFill>
      </fill>
    </dxf>
    <dxf>
      <fill>
        <patternFill>
          <bgColor theme="9" tint="0.59996337778862885"/>
        </patternFill>
      </fill>
    </dxf>
    <dxf>
      <fill>
        <patternFill>
          <bgColor rgb="FFFF7C80"/>
        </patternFill>
      </fill>
    </dxf>
  </dxfs>
  <tableStyles count="0" defaultTableStyle="TableStyleMedium2" defaultPivotStyle="PivotStyleLight16"/>
  <colors>
    <mruColors>
      <color rgb="FFDAEEF3"/>
      <color rgb="FFFFCCCC"/>
      <color rgb="FF99CCFF"/>
      <color rgb="FFCCCCFF"/>
      <color rgb="FFFF9999"/>
      <color rgb="FFFF7C80"/>
      <color rgb="FFCFE2EA"/>
      <color rgb="FFCCFFCC"/>
      <color rgb="FFFFF2CC"/>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G52"/>
  <sheetViews>
    <sheetView workbookViewId="0">
      <selection activeCell="E35" sqref="E35"/>
    </sheetView>
  </sheetViews>
  <sheetFormatPr defaultColWidth="8.85546875" defaultRowHeight="15" x14ac:dyDescent="0.25"/>
  <cols>
    <col min="1" max="1" width="3.7109375" customWidth="1"/>
    <col min="2" max="2" width="2.7109375" customWidth="1"/>
    <col min="3" max="3" width="5.7109375" style="83" customWidth="1"/>
    <col min="4" max="6" width="27.7109375" customWidth="1"/>
    <col min="7" max="7" width="2.7109375" customWidth="1"/>
    <col min="8" max="8" width="1.7109375" customWidth="1"/>
  </cols>
  <sheetData>
    <row r="2" spans="2:7" ht="15.75" x14ac:dyDescent="0.25">
      <c r="B2" s="2"/>
      <c r="C2" s="137"/>
      <c r="D2" s="3"/>
      <c r="E2" s="4"/>
      <c r="F2" s="4"/>
      <c r="G2" s="5"/>
    </row>
    <row r="3" spans="2:7" ht="15.75" x14ac:dyDescent="0.25">
      <c r="B3" s="6"/>
      <c r="C3" s="56" t="s">
        <v>125</v>
      </c>
      <c r="D3" s="55"/>
      <c r="E3" s="1"/>
      <c r="F3" s="1"/>
      <c r="G3" s="7"/>
    </row>
    <row r="4" spans="2:7" ht="7.35" customHeight="1" x14ac:dyDescent="0.25">
      <c r="B4" s="27"/>
      <c r="C4" s="51"/>
      <c r="D4" s="30"/>
      <c r="E4" s="30"/>
      <c r="F4" s="30"/>
      <c r="G4" s="28"/>
    </row>
    <row r="5" spans="2:7" ht="18" customHeight="1" x14ac:dyDescent="0.25">
      <c r="B5" s="27"/>
      <c r="C5" s="54" t="s">
        <v>15</v>
      </c>
      <c r="D5" s="30"/>
      <c r="E5" s="199"/>
      <c r="F5" s="199"/>
      <c r="G5" s="28"/>
    </row>
    <row r="6" spans="2:7" ht="5.0999999999999996" customHeight="1" x14ac:dyDescent="0.25">
      <c r="B6" s="27"/>
      <c r="C6" s="108"/>
      <c r="D6" s="30"/>
      <c r="E6" s="51"/>
      <c r="F6" s="51"/>
      <c r="G6" s="28"/>
    </row>
    <row r="7" spans="2:7" ht="18" customHeight="1" x14ac:dyDescent="0.25">
      <c r="B7" s="27"/>
      <c r="C7" s="179"/>
      <c r="D7" s="31" t="s">
        <v>116</v>
      </c>
      <c r="E7" s="30"/>
      <c r="F7" s="30"/>
      <c r="G7" s="28"/>
    </row>
    <row r="8" spans="2:7" ht="18" customHeight="1" x14ac:dyDescent="0.25">
      <c r="B8" s="27"/>
      <c r="C8" s="149"/>
      <c r="D8" s="31" t="s">
        <v>75</v>
      </c>
      <c r="E8" s="33"/>
      <c r="F8" s="33"/>
      <c r="G8" s="28"/>
    </row>
    <row r="9" spans="2:7" ht="18" customHeight="1" x14ac:dyDescent="0.25">
      <c r="B9" s="27"/>
      <c r="C9" s="165"/>
      <c r="D9" s="31" t="s">
        <v>117</v>
      </c>
      <c r="E9" s="33"/>
      <c r="F9" s="33"/>
      <c r="G9" s="28"/>
    </row>
    <row r="10" spans="2:7" ht="7.35" customHeight="1" x14ac:dyDescent="0.25">
      <c r="B10" s="27"/>
      <c r="C10" s="51"/>
      <c r="D10" s="32"/>
      <c r="E10" s="34"/>
      <c r="F10" s="34"/>
      <c r="G10" s="28"/>
    </row>
    <row r="11" spans="2:7" x14ac:dyDescent="0.25">
      <c r="B11" s="27"/>
      <c r="C11" s="54" t="s">
        <v>76</v>
      </c>
      <c r="D11" s="31"/>
      <c r="E11" s="34"/>
      <c r="F11" s="34"/>
      <c r="G11" s="28"/>
    </row>
    <row r="12" spans="2:7" ht="5.0999999999999996" customHeight="1" x14ac:dyDescent="0.25">
      <c r="B12" s="27"/>
      <c r="C12" s="108"/>
      <c r="D12" s="31"/>
      <c r="E12" s="34"/>
      <c r="F12" s="34"/>
      <c r="G12" s="28"/>
    </row>
    <row r="13" spans="2:7" ht="18" customHeight="1" x14ac:dyDescent="0.25">
      <c r="B13" s="27"/>
      <c r="C13" s="53" t="s">
        <v>2</v>
      </c>
      <c r="D13" s="53" t="s">
        <v>78</v>
      </c>
      <c r="E13" s="34"/>
      <c r="F13" s="34"/>
      <c r="G13" s="28"/>
    </row>
    <row r="14" spans="2:7" ht="18" customHeight="1" x14ac:dyDescent="0.25">
      <c r="B14" s="27"/>
      <c r="C14" s="98" t="s">
        <v>14</v>
      </c>
      <c r="D14" s="197" t="s">
        <v>79</v>
      </c>
      <c r="E14" s="197"/>
      <c r="F14" s="197"/>
      <c r="G14" s="28"/>
    </row>
    <row r="15" spans="2:7" ht="27" customHeight="1" x14ac:dyDescent="0.25">
      <c r="B15" s="27"/>
      <c r="C15" s="98"/>
      <c r="D15" s="198" t="s">
        <v>80</v>
      </c>
      <c r="E15" s="198"/>
      <c r="F15" s="198"/>
      <c r="G15" s="28"/>
    </row>
    <row r="16" spans="2:7" ht="7.35" customHeight="1" x14ac:dyDescent="0.25">
      <c r="B16" s="27"/>
      <c r="C16" s="98"/>
      <c r="D16" s="31"/>
      <c r="E16" s="34"/>
      <c r="F16" s="34"/>
      <c r="G16" s="28"/>
    </row>
    <row r="17" spans="2:7" ht="18" customHeight="1" x14ac:dyDescent="0.25">
      <c r="B17" s="27"/>
      <c r="C17" s="53" t="s">
        <v>3</v>
      </c>
      <c r="D17" s="53" t="s">
        <v>39</v>
      </c>
      <c r="E17" s="33"/>
      <c r="F17" s="33"/>
      <c r="G17" s="28"/>
    </row>
    <row r="18" spans="2:7" ht="18" customHeight="1" x14ac:dyDescent="0.25">
      <c r="B18" s="27"/>
      <c r="C18" s="98" t="s">
        <v>14</v>
      </c>
      <c r="D18" s="197" t="s">
        <v>81</v>
      </c>
      <c r="E18" s="197"/>
      <c r="F18" s="197"/>
      <c r="G18" s="28"/>
    </row>
    <row r="19" spans="2:7" ht="35.1" customHeight="1" x14ac:dyDescent="0.25">
      <c r="B19" s="27"/>
      <c r="C19" s="98"/>
      <c r="D19" s="198" t="s">
        <v>96</v>
      </c>
      <c r="E19" s="198"/>
      <c r="F19" s="198"/>
      <c r="G19" s="28"/>
    </row>
    <row r="20" spans="2:7" ht="7.35" customHeight="1" x14ac:dyDescent="0.25">
      <c r="B20" s="27"/>
      <c r="C20" s="98"/>
      <c r="D20" s="31"/>
      <c r="E20" s="33"/>
      <c r="F20" s="33"/>
      <c r="G20" s="28"/>
    </row>
    <row r="21" spans="2:7" ht="18" customHeight="1" x14ac:dyDescent="0.25">
      <c r="B21" s="27"/>
      <c r="C21" s="53" t="s">
        <v>4</v>
      </c>
      <c r="D21" s="53" t="s">
        <v>38</v>
      </c>
      <c r="E21" s="33"/>
      <c r="F21" s="33"/>
      <c r="G21" s="28"/>
    </row>
    <row r="22" spans="2:7" ht="18" customHeight="1" x14ac:dyDescent="0.25">
      <c r="B22" s="27"/>
      <c r="C22" s="98" t="s">
        <v>14</v>
      </c>
      <c r="D22" s="197" t="s">
        <v>83</v>
      </c>
      <c r="E22" s="197"/>
      <c r="F22" s="197"/>
      <c r="G22" s="28"/>
    </row>
    <row r="23" spans="2:7" ht="27" customHeight="1" x14ac:dyDescent="0.25">
      <c r="B23" s="27"/>
      <c r="C23" s="98"/>
      <c r="D23" s="198" t="s">
        <v>97</v>
      </c>
      <c r="E23" s="198"/>
      <c r="F23" s="198"/>
      <c r="G23" s="28"/>
    </row>
    <row r="24" spans="2:7" ht="18" customHeight="1" x14ac:dyDescent="0.25">
      <c r="B24" s="27"/>
      <c r="C24" s="98" t="s">
        <v>14</v>
      </c>
      <c r="D24" s="197" t="s">
        <v>84</v>
      </c>
      <c r="E24" s="197"/>
      <c r="F24" s="197"/>
      <c r="G24" s="28"/>
    </row>
    <row r="25" spans="2:7" ht="27" customHeight="1" x14ac:dyDescent="0.25">
      <c r="B25" s="27"/>
      <c r="C25" s="98"/>
      <c r="D25" s="198" t="s">
        <v>98</v>
      </c>
      <c r="E25" s="198"/>
      <c r="F25" s="198"/>
      <c r="G25" s="28"/>
    </row>
    <row r="26" spans="2:7" ht="18" customHeight="1" x14ac:dyDescent="0.25">
      <c r="B26" s="27"/>
      <c r="C26" s="98" t="s">
        <v>14</v>
      </c>
      <c r="D26" s="197" t="s">
        <v>89</v>
      </c>
      <c r="E26" s="197"/>
      <c r="F26" s="197"/>
      <c r="G26" s="28"/>
    </row>
    <row r="27" spans="2:7" ht="18" customHeight="1" x14ac:dyDescent="0.25">
      <c r="B27" s="27"/>
      <c r="C27" s="98"/>
      <c r="D27" s="31" t="s">
        <v>99</v>
      </c>
      <c r="E27" s="33"/>
      <c r="F27" s="33"/>
      <c r="G27" s="28"/>
    </row>
    <row r="28" spans="2:7" ht="7.35" customHeight="1" x14ac:dyDescent="0.25">
      <c r="B28" s="27"/>
      <c r="C28" s="98"/>
      <c r="D28" s="31"/>
      <c r="E28" s="33"/>
      <c r="F28" s="33"/>
      <c r="G28" s="28"/>
    </row>
    <row r="29" spans="2:7" ht="18" customHeight="1" x14ac:dyDescent="0.25">
      <c r="B29" s="27"/>
      <c r="C29" s="53" t="s">
        <v>16</v>
      </c>
      <c r="D29" s="53" t="s">
        <v>82</v>
      </c>
      <c r="E29" s="33"/>
      <c r="F29" s="33"/>
      <c r="G29" s="28"/>
    </row>
    <row r="30" spans="2:7" ht="35.1" customHeight="1" x14ac:dyDescent="0.25">
      <c r="B30" s="27"/>
      <c r="C30" s="98" t="s">
        <v>14</v>
      </c>
      <c r="D30" s="198" t="s">
        <v>100</v>
      </c>
      <c r="E30" s="198"/>
      <c r="F30" s="198"/>
      <c r="G30" s="28"/>
    </row>
    <row r="31" spans="2:7" ht="18" customHeight="1" x14ac:dyDescent="0.25">
      <c r="B31" s="27"/>
      <c r="C31" s="98" t="s">
        <v>14</v>
      </c>
      <c r="D31" s="197" t="s">
        <v>126</v>
      </c>
      <c r="E31" s="197"/>
      <c r="F31" s="197"/>
      <c r="G31" s="28"/>
    </row>
    <row r="32" spans="2:7" ht="27" customHeight="1" x14ac:dyDescent="0.25">
      <c r="B32" s="27"/>
      <c r="C32" s="98"/>
      <c r="D32" s="198" t="s">
        <v>127</v>
      </c>
      <c r="E32" s="198"/>
      <c r="F32" s="198"/>
      <c r="G32" s="28"/>
    </row>
    <row r="33" spans="2:7" ht="18" customHeight="1" x14ac:dyDescent="0.25">
      <c r="B33" s="27"/>
      <c r="C33" s="98"/>
      <c r="D33" s="31" t="s">
        <v>101</v>
      </c>
      <c r="E33" s="33"/>
      <c r="F33" s="33"/>
      <c r="G33" s="28"/>
    </row>
    <row r="34" spans="2:7" ht="7.35" customHeight="1" x14ac:dyDescent="0.25">
      <c r="B34" s="27"/>
      <c r="C34" s="98"/>
      <c r="D34" s="31"/>
      <c r="E34" s="33"/>
      <c r="F34" s="33"/>
      <c r="G34" s="28"/>
    </row>
    <row r="35" spans="2:7" ht="18" customHeight="1" x14ac:dyDescent="0.25">
      <c r="B35" s="27"/>
      <c r="C35" s="53" t="s">
        <v>90</v>
      </c>
      <c r="D35" s="53" t="s">
        <v>23</v>
      </c>
      <c r="E35" s="33"/>
      <c r="F35" s="33"/>
      <c r="G35" s="28"/>
    </row>
    <row r="36" spans="2:7" ht="18" customHeight="1" x14ac:dyDescent="0.25">
      <c r="B36" s="27"/>
      <c r="C36" s="98" t="s">
        <v>14</v>
      </c>
      <c r="D36" s="31" t="s">
        <v>91</v>
      </c>
      <c r="E36" s="33"/>
      <c r="F36" s="33"/>
      <c r="G36" s="28"/>
    </row>
    <row r="37" spans="2:7" ht="7.35" customHeight="1" x14ac:dyDescent="0.25">
      <c r="B37" s="27"/>
      <c r="C37" s="98"/>
      <c r="D37" s="31"/>
      <c r="E37" s="33"/>
      <c r="F37" s="33"/>
      <c r="G37" s="28"/>
    </row>
    <row r="38" spans="2:7" ht="18" customHeight="1" x14ac:dyDescent="0.25">
      <c r="B38" s="27"/>
      <c r="C38" s="53" t="s">
        <v>92</v>
      </c>
      <c r="D38" s="53" t="s">
        <v>93</v>
      </c>
      <c r="E38" s="33"/>
      <c r="F38" s="33"/>
      <c r="G38" s="28"/>
    </row>
    <row r="39" spans="2:7" ht="18" customHeight="1" x14ac:dyDescent="0.25">
      <c r="B39" s="27"/>
      <c r="C39" s="98" t="s">
        <v>14</v>
      </c>
      <c r="D39" s="198" t="s">
        <v>102</v>
      </c>
      <c r="E39" s="198"/>
      <c r="F39" s="198"/>
      <c r="G39" s="28"/>
    </row>
    <row r="40" spans="2:7" ht="7.35" customHeight="1" x14ac:dyDescent="0.25">
      <c r="B40" s="27"/>
      <c r="C40" s="98"/>
      <c r="D40" s="31"/>
      <c r="E40" s="33"/>
      <c r="F40" s="33"/>
      <c r="G40" s="28"/>
    </row>
    <row r="41" spans="2:7" ht="18" customHeight="1" x14ac:dyDescent="0.25">
      <c r="B41" s="27"/>
      <c r="C41" s="53" t="s">
        <v>94</v>
      </c>
      <c r="D41" s="53" t="s">
        <v>5</v>
      </c>
      <c r="E41" s="33"/>
      <c r="F41" s="33"/>
      <c r="G41" s="28"/>
    </row>
    <row r="42" spans="2:7" ht="18" customHeight="1" x14ac:dyDescent="0.25">
      <c r="B42" s="27"/>
      <c r="C42" s="98" t="s">
        <v>14</v>
      </c>
      <c r="D42" s="31" t="s">
        <v>95</v>
      </c>
      <c r="E42" s="33"/>
      <c r="F42" s="33"/>
      <c r="G42" s="28"/>
    </row>
    <row r="43" spans="2:7" ht="7.35" customHeight="1" x14ac:dyDescent="0.25">
      <c r="B43" s="19"/>
      <c r="C43" s="138"/>
      <c r="D43" s="21"/>
      <c r="E43" s="22"/>
      <c r="F43" s="23"/>
      <c r="G43" s="24"/>
    </row>
    <row r="48" spans="2:7" x14ac:dyDescent="0.25">
      <c r="D48" s="48"/>
      <c r="E48" s="49"/>
      <c r="F48" s="42"/>
    </row>
    <row r="49" spans="4:6" x14ac:dyDescent="0.25">
      <c r="D49" s="48"/>
      <c r="E49" s="49"/>
      <c r="F49" s="42"/>
    </row>
    <row r="50" spans="4:6" x14ac:dyDescent="0.25">
      <c r="D50" s="48"/>
      <c r="E50" s="49"/>
      <c r="F50" s="42"/>
    </row>
    <row r="51" spans="4:6" x14ac:dyDescent="0.25">
      <c r="D51" s="47"/>
      <c r="E51" s="46"/>
      <c r="F51" s="42"/>
    </row>
    <row r="52" spans="4:6" x14ac:dyDescent="0.25">
      <c r="D52" s="47"/>
      <c r="E52" s="46"/>
      <c r="F52" s="42"/>
    </row>
  </sheetData>
  <mergeCells count="14">
    <mergeCell ref="E5:F5"/>
    <mergeCell ref="D14:F14"/>
    <mergeCell ref="D15:F15"/>
    <mergeCell ref="D18:F18"/>
    <mergeCell ref="D19:F19"/>
    <mergeCell ref="D22:F22"/>
    <mergeCell ref="D32:F32"/>
    <mergeCell ref="D39:F39"/>
    <mergeCell ref="D23:F23"/>
    <mergeCell ref="D25:F25"/>
    <mergeCell ref="D30:F30"/>
    <mergeCell ref="D31:F31"/>
    <mergeCell ref="D26:F26"/>
    <mergeCell ref="D24:F24"/>
  </mergeCells>
  <pageMargins left="0.7" right="0.7" top="0.75" bottom="0.75" header="0.3" footer="0.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000-000000000000}">
          <x14:formula1>
            <xm:f>Hulpsheet!$C$3:$C$8</xm:f>
          </x14:formula1>
          <xm:sqref>E5:F6</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O113"/>
  <sheetViews>
    <sheetView topLeftCell="A40" zoomScale="85" zoomScaleNormal="85" zoomScalePageLayoutView="85" workbookViewId="0">
      <selection activeCell="E5" sqref="E5:E7"/>
    </sheetView>
  </sheetViews>
  <sheetFormatPr defaultColWidth="10.7109375" defaultRowHeight="15" outlineLevelRow="1" x14ac:dyDescent="0.25"/>
  <cols>
    <col min="1" max="1" width="1.7109375" customWidth="1"/>
    <col min="2" max="2" width="2.7109375" customWidth="1"/>
    <col min="3" max="3" width="5.7109375" customWidth="1"/>
    <col min="4" max="4" width="55.7109375" customWidth="1"/>
    <col min="5" max="9" width="23.7109375" customWidth="1"/>
    <col min="10" max="10" width="2.7109375" customWidth="1"/>
    <col min="11" max="11" width="1.7109375" customWidth="1"/>
    <col min="12" max="12" width="95.7109375" customWidth="1"/>
  </cols>
  <sheetData>
    <row r="2" spans="2:12" ht="15.75" x14ac:dyDescent="0.25">
      <c r="B2" s="2"/>
      <c r="C2" s="8"/>
      <c r="D2" s="3"/>
      <c r="E2" s="4"/>
      <c r="F2" s="4"/>
      <c r="G2" s="4"/>
      <c r="H2" s="4"/>
      <c r="I2" s="4"/>
      <c r="J2" s="5"/>
    </row>
    <row r="3" spans="2:12" ht="24" customHeight="1" x14ac:dyDescent="0.25">
      <c r="B3" s="6"/>
      <c r="C3" s="39" t="s">
        <v>77</v>
      </c>
      <c r="D3" s="40"/>
      <c r="E3" s="151"/>
      <c r="F3" s="40"/>
      <c r="G3" s="41"/>
      <c r="H3" s="41"/>
      <c r="I3" s="41"/>
      <c r="J3" s="7"/>
      <c r="L3" s="167"/>
    </row>
    <row r="4" spans="2:12" ht="7.35" customHeight="1" x14ac:dyDescent="0.25">
      <c r="B4" s="6"/>
      <c r="C4" s="70"/>
      <c r="D4" s="71"/>
      <c r="E4" s="71"/>
      <c r="F4" s="71"/>
      <c r="G4" s="72"/>
      <c r="H4" s="72"/>
      <c r="I4" s="72"/>
      <c r="J4" s="7"/>
      <c r="L4" s="168"/>
    </row>
    <row r="5" spans="2:12" ht="18" customHeight="1" x14ac:dyDescent="0.25">
      <c r="B5" s="6"/>
      <c r="C5" s="70"/>
      <c r="D5" s="73" t="s">
        <v>26</v>
      </c>
      <c r="E5" s="78"/>
      <c r="F5" s="71"/>
      <c r="G5" s="72"/>
      <c r="H5" s="72"/>
      <c r="I5" s="72"/>
      <c r="J5" s="7"/>
      <c r="L5" s="168"/>
    </row>
    <row r="6" spans="2:12" ht="18" customHeight="1" x14ac:dyDescent="0.25">
      <c r="B6" s="6"/>
      <c r="C6" s="70"/>
      <c r="D6" s="73" t="s">
        <v>25</v>
      </c>
      <c r="E6" s="78"/>
      <c r="F6" s="71"/>
      <c r="G6" s="72"/>
      <c r="H6" s="72"/>
      <c r="I6" s="72"/>
      <c r="J6" s="7"/>
      <c r="L6" s="168"/>
    </row>
    <row r="7" spans="2:12" ht="18" customHeight="1" x14ac:dyDescent="0.25">
      <c r="B7" s="6"/>
      <c r="C7" s="70"/>
      <c r="D7" s="73" t="s">
        <v>24</v>
      </c>
      <c r="E7" s="78"/>
      <c r="F7" s="71"/>
      <c r="G7" s="72"/>
      <c r="H7" s="72"/>
      <c r="I7" s="72"/>
      <c r="J7" s="7"/>
      <c r="L7" s="168"/>
    </row>
    <row r="8" spans="2:12" ht="7.35" customHeight="1" x14ac:dyDescent="0.25">
      <c r="B8" s="6"/>
      <c r="C8" s="70"/>
      <c r="D8" s="71"/>
      <c r="E8" s="71"/>
      <c r="F8" s="71"/>
      <c r="G8" s="72"/>
      <c r="H8" s="72"/>
      <c r="I8" s="72"/>
      <c r="J8" s="7"/>
      <c r="L8" s="168"/>
    </row>
    <row r="9" spans="2:12" ht="24" customHeight="1" x14ac:dyDescent="0.25">
      <c r="B9" s="6"/>
      <c r="C9" s="156">
        <v>1</v>
      </c>
      <c r="D9" s="155" t="s">
        <v>34</v>
      </c>
      <c r="E9" s="152"/>
      <c r="F9" s="153"/>
      <c r="G9" s="153"/>
      <c r="H9" s="153"/>
      <c r="I9" s="153"/>
      <c r="J9" s="154"/>
      <c r="L9" s="168"/>
    </row>
    <row r="10" spans="2:12" ht="7.35" customHeight="1" x14ac:dyDescent="0.25">
      <c r="B10" s="6"/>
      <c r="C10" s="70"/>
      <c r="D10" s="71"/>
      <c r="E10" s="71"/>
      <c r="F10" s="71"/>
      <c r="G10" s="72"/>
      <c r="H10" s="72"/>
      <c r="I10" s="72"/>
      <c r="J10" s="7"/>
      <c r="L10" s="168"/>
    </row>
    <row r="11" spans="2:12" ht="35.1" customHeight="1" x14ac:dyDescent="0.25">
      <c r="B11" s="6"/>
      <c r="C11" s="70"/>
      <c r="D11" s="116" t="s">
        <v>35</v>
      </c>
      <c r="E11" s="173" t="s">
        <v>37</v>
      </c>
      <c r="F11" s="209" t="str">
        <f>IF($E$11="Bouwproject","Voor de berekeningswijze van de m² BVO wordt verwezen naar de verordening Stedenbouwkundige Lasten","Voor de berekeningswijze van de m² BVO wordt verwezen naar de verordening Stedenbouwkundige Lasten")</f>
        <v>Voor de berekeningswijze van de m² BVO wordt verwezen naar de verordening Stedenbouwkundige Lasten</v>
      </c>
      <c r="G11" s="210"/>
      <c r="H11" s="210"/>
      <c r="I11" s="210"/>
      <c r="J11" s="7"/>
      <c r="L11" s="168"/>
    </row>
    <row r="12" spans="2:12" ht="7.35" customHeight="1" x14ac:dyDescent="0.25">
      <c r="B12" s="6"/>
      <c r="C12" s="70"/>
      <c r="D12" s="71"/>
      <c r="E12" s="71"/>
      <c r="F12" s="71"/>
      <c r="G12" s="72"/>
      <c r="H12" s="72"/>
      <c r="I12" s="72"/>
      <c r="J12" s="7"/>
      <c r="L12" s="168"/>
    </row>
    <row r="13" spans="2:12" ht="24" customHeight="1" x14ac:dyDescent="0.25">
      <c r="B13" s="6"/>
      <c r="C13" s="156">
        <v>2</v>
      </c>
      <c r="D13" s="155" t="s">
        <v>39</v>
      </c>
      <c r="E13" s="152"/>
      <c r="F13" s="153"/>
      <c r="G13" s="153"/>
      <c r="H13" s="153"/>
      <c r="I13" s="153"/>
      <c r="J13" s="154"/>
      <c r="L13" s="150"/>
    </row>
    <row r="14" spans="2:12" ht="7.35" customHeight="1" x14ac:dyDescent="0.25">
      <c r="B14" s="27"/>
      <c r="C14" s="30"/>
      <c r="D14" s="30"/>
      <c r="E14" s="30"/>
      <c r="F14" s="30"/>
      <c r="G14" s="29"/>
      <c r="H14" s="29"/>
      <c r="I14" s="29"/>
      <c r="J14" s="28"/>
    </row>
    <row r="15" spans="2:12" ht="18" customHeight="1" x14ac:dyDescent="0.25">
      <c r="B15" s="27"/>
      <c r="C15" s="66"/>
      <c r="D15" s="131" t="s">
        <v>18</v>
      </c>
      <c r="E15" s="30"/>
      <c r="F15" s="30"/>
      <c r="G15" s="29"/>
      <c r="H15" s="29"/>
      <c r="I15" s="29"/>
      <c r="J15" s="28"/>
    </row>
    <row r="16" spans="2:12" ht="27" customHeight="1" x14ac:dyDescent="0.25">
      <c r="B16" s="27"/>
      <c r="C16" s="30"/>
      <c r="D16" s="132"/>
      <c r="E16" s="133" t="s">
        <v>28</v>
      </c>
      <c r="F16" s="133" t="s">
        <v>21</v>
      </c>
      <c r="G16" s="133" t="s">
        <v>72</v>
      </c>
      <c r="H16" s="134" t="s">
        <v>105</v>
      </c>
      <c r="I16" s="29"/>
      <c r="J16" s="28"/>
      <c r="L16" s="169"/>
    </row>
    <row r="17" spans="2:12" ht="18" customHeight="1" x14ac:dyDescent="0.25">
      <c r="B17" s="27"/>
      <c r="C17" s="30"/>
      <c r="D17" s="135" t="s">
        <v>10</v>
      </c>
      <c r="E17" s="174"/>
      <c r="F17" s="175"/>
      <c r="G17" s="158">
        <v>5</v>
      </c>
      <c r="H17" s="60" t="str">
        <f>IF($F17&gt;=$G17,"JA","NEEN")</f>
        <v>NEEN</v>
      </c>
      <c r="I17" s="29"/>
      <c r="J17" s="28"/>
      <c r="L17" s="212" t="s">
        <v>111</v>
      </c>
    </row>
    <row r="18" spans="2:12" ht="18" customHeight="1" x14ac:dyDescent="0.25">
      <c r="B18" s="27"/>
      <c r="C18" s="30"/>
      <c r="D18" s="135" t="s">
        <v>1</v>
      </c>
      <c r="E18" s="174">
        <v>0</v>
      </c>
      <c r="F18" s="175">
        <v>0</v>
      </c>
      <c r="G18" s="159">
        <v>400</v>
      </c>
      <c r="H18" s="60" t="str">
        <f>IF($E18&gt;=$G18,"JA","NEEN")</f>
        <v>NEEN</v>
      </c>
      <c r="I18" s="29"/>
      <c r="J18" s="28"/>
      <c r="L18" s="212"/>
    </row>
    <row r="19" spans="2:12" ht="18" customHeight="1" x14ac:dyDescent="0.25">
      <c r="B19" s="27"/>
      <c r="C19" s="30"/>
      <c r="D19" s="135" t="s">
        <v>9</v>
      </c>
      <c r="E19" s="174">
        <v>0</v>
      </c>
      <c r="F19" s="175">
        <v>0</v>
      </c>
      <c r="G19" s="159">
        <v>400</v>
      </c>
      <c r="H19" s="60" t="str">
        <f>IF($E19&gt;=$G19,"JA","NEEN")</f>
        <v>NEEN</v>
      </c>
      <c r="I19" s="29"/>
      <c r="J19" s="28"/>
      <c r="L19" s="212"/>
    </row>
    <row r="20" spans="2:12" ht="18" customHeight="1" x14ac:dyDescent="0.25">
      <c r="B20" s="27"/>
      <c r="C20" s="30"/>
      <c r="D20" s="38" t="s">
        <v>55</v>
      </c>
      <c r="E20" s="59">
        <f>SUM(E17:E19)</f>
        <v>0</v>
      </c>
      <c r="F20" s="63"/>
      <c r="G20" s="85"/>
      <c r="H20" s="136"/>
      <c r="I20" s="29"/>
      <c r="J20" s="28"/>
      <c r="L20" s="171"/>
    </row>
    <row r="21" spans="2:12" ht="18" customHeight="1" x14ac:dyDescent="0.25">
      <c r="B21" s="27"/>
      <c r="C21" s="30"/>
      <c r="D21" s="89" t="s">
        <v>40</v>
      </c>
      <c r="E21" s="82">
        <v>0</v>
      </c>
      <c r="F21" s="86">
        <v>0</v>
      </c>
      <c r="G21" s="160">
        <v>600</v>
      </c>
      <c r="H21" s="61" t="str">
        <f>IF(AND(COUNTIF($E$17:$E$19,"=0")&lt;4,$E$20&gt;=$G$21),"JA","NEEN")</f>
        <v>NEEN</v>
      </c>
      <c r="I21" s="29"/>
      <c r="J21" s="28"/>
      <c r="L21" s="171" t="s">
        <v>104</v>
      </c>
    </row>
    <row r="22" spans="2:12" ht="18" customHeight="1" x14ac:dyDescent="0.25">
      <c r="B22" s="27"/>
      <c r="C22" s="30"/>
      <c r="D22" s="90" t="s">
        <v>71</v>
      </c>
      <c r="E22" s="87"/>
      <c r="F22" s="88"/>
      <c r="G22" s="161">
        <v>15000</v>
      </c>
      <c r="H22" s="84" t="str">
        <f>IF($E$20&gt;$G$22,"JA","NEEN")</f>
        <v>NEEN</v>
      </c>
      <c r="I22" s="29"/>
      <c r="J22" s="28"/>
      <c r="L22" s="171" t="s">
        <v>103</v>
      </c>
    </row>
    <row r="23" spans="2:12" ht="7.35" customHeight="1" x14ac:dyDescent="0.25">
      <c r="B23" s="27"/>
      <c r="C23" s="30"/>
      <c r="D23" s="79"/>
      <c r="E23" s="81"/>
      <c r="F23" s="81"/>
      <c r="G23" s="81"/>
      <c r="H23" s="29"/>
      <c r="I23" s="29"/>
      <c r="J23" s="28"/>
    </row>
    <row r="24" spans="2:12" ht="18" customHeight="1" x14ac:dyDescent="0.25">
      <c r="B24" s="27"/>
      <c r="C24" s="30"/>
      <c r="D24" s="206" t="s">
        <v>39</v>
      </c>
      <c r="E24" s="202" t="str">
        <f>IF($H$22="JA","Lastenregeling niet van toepassing",IF($H$21="JA","Lastenregeling van toepassing",IF(COUNTIF(H17:H19,"=JA")&gt;0,"Lastenregeling van toepassing","Geen stedenbouwkundige last verschuldigd")))</f>
        <v>Geen stedenbouwkundige last verschuldigd</v>
      </c>
      <c r="F24" s="203"/>
      <c r="G24" s="81"/>
      <c r="H24" s="29"/>
      <c r="I24" s="29"/>
      <c r="J24" s="28"/>
    </row>
    <row r="25" spans="2:12" ht="18" customHeight="1" x14ac:dyDescent="0.25">
      <c r="B25" s="27"/>
      <c r="C25" s="30"/>
      <c r="D25" s="207"/>
      <c r="E25" s="204" t="str">
        <f>IF($E$24="lastenregeling niet van toepassing","Lasten op maat te onderhandelen",IF($E$24="lastenregeling van toepassing","Ga verder naar stap 3","-"))</f>
        <v>-</v>
      </c>
      <c r="F25" s="205"/>
      <c r="G25" s="81"/>
      <c r="H25" s="29"/>
      <c r="I25" s="29"/>
      <c r="J25" s="28"/>
    </row>
    <row r="26" spans="2:12" ht="7.35" customHeight="1" x14ac:dyDescent="0.25">
      <c r="B26" s="27"/>
      <c r="C26" s="30"/>
      <c r="D26" s="30"/>
      <c r="E26" s="30"/>
      <c r="F26" s="30"/>
      <c r="G26" s="29"/>
      <c r="H26" s="29"/>
      <c r="I26" s="29"/>
      <c r="J26" s="28"/>
    </row>
    <row r="27" spans="2:12" ht="24" customHeight="1" x14ac:dyDescent="0.25">
      <c r="B27" s="6"/>
      <c r="C27" s="156">
        <v>3</v>
      </c>
      <c r="D27" s="155" t="s">
        <v>38</v>
      </c>
      <c r="E27" s="155"/>
      <c r="F27" s="153"/>
      <c r="G27" s="153"/>
      <c r="H27" s="153"/>
      <c r="I27" s="153"/>
      <c r="J27" s="154"/>
      <c r="L27" s="150"/>
    </row>
    <row r="28" spans="2:12" ht="7.35" customHeight="1" x14ac:dyDescent="0.25">
      <c r="B28" s="27"/>
      <c r="C28" s="30"/>
      <c r="D28" s="30"/>
      <c r="E28" s="30"/>
      <c r="F28" s="30"/>
      <c r="G28" s="29"/>
      <c r="H28" s="29"/>
      <c r="I28" s="29"/>
      <c r="J28" s="28"/>
    </row>
    <row r="29" spans="2:12" ht="18" customHeight="1" x14ac:dyDescent="0.25">
      <c r="B29" s="27"/>
      <c r="C29" s="100"/>
      <c r="D29" s="100" t="s">
        <v>73</v>
      </c>
      <c r="E29" s="101" t="s">
        <v>10</v>
      </c>
      <c r="F29" s="101" t="s">
        <v>41</v>
      </c>
      <c r="G29" s="101" t="s">
        <v>6</v>
      </c>
      <c r="H29" s="36"/>
      <c r="I29" s="180"/>
      <c r="J29" s="28"/>
    </row>
    <row r="30" spans="2:12" ht="18" customHeight="1" x14ac:dyDescent="0.25">
      <c r="B30" s="27"/>
      <c r="C30" s="102" t="s">
        <v>47</v>
      </c>
      <c r="D30" s="103" t="s">
        <v>20</v>
      </c>
      <c r="E30" s="93"/>
      <c r="F30" s="93"/>
      <c r="G30" s="93"/>
      <c r="H30" s="36"/>
      <c r="I30" s="181"/>
      <c r="J30" s="28"/>
      <c r="L30" s="50"/>
    </row>
    <row r="31" spans="2:12" ht="18" customHeight="1" x14ac:dyDescent="0.25">
      <c r="B31" s="27"/>
      <c r="C31" s="54"/>
      <c r="D31" s="32" t="s">
        <v>42</v>
      </c>
      <c r="E31" s="176">
        <v>0</v>
      </c>
      <c r="F31" s="177">
        <v>0</v>
      </c>
      <c r="G31" s="177">
        <v>0</v>
      </c>
      <c r="H31" s="36"/>
      <c r="I31" s="145"/>
      <c r="J31" s="28"/>
      <c r="L31" s="212" t="s">
        <v>88</v>
      </c>
    </row>
    <row r="32" spans="2:12" ht="18" customHeight="1" x14ac:dyDescent="0.25">
      <c r="B32" s="27"/>
      <c r="C32" s="54"/>
      <c r="D32" s="32" t="s">
        <v>44</v>
      </c>
      <c r="E32" s="176">
        <v>0</v>
      </c>
      <c r="F32" s="176">
        <v>0</v>
      </c>
      <c r="G32" s="176">
        <v>0</v>
      </c>
      <c r="H32" s="36"/>
      <c r="I32" s="62"/>
      <c r="J32" s="28"/>
      <c r="L32" s="212"/>
    </row>
    <row r="33" spans="2:12" ht="18" customHeight="1" x14ac:dyDescent="0.25">
      <c r="B33" s="27"/>
      <c r="C33" s="54"/>
      <c r="D33" s="32" t="s">
        <v>45</v>
      </c>
      <c r="E33" s="176">
        <v>0</v>
      </c>
      <c r="F33" s="176">
        <v>0</v>
      </c>
      <c r="G33" s="176">
        <v>0</v>
      </c>
      <c r="H33" s="36"/>
      <c r="I33" s="62"/>
      <c r="J33" s="28"/>
      <c r="L33" s="212"/>
    </row>
    <row r="34" spans="2:12" ht="18" customHeight="1" x14ac:dyDescent="0.25">
      <c r="B34" s="27"/>
      <c r="C34" s="54"/>
      <c r="D34" s="32" t="s">
        <v>64</v>
      </c>
      <c r="E34" s="176">
        <v>0</v>
      </c>
      <c r="F34" s="176">
        <v>0</v>
      </c>
      <c r="G34" s="176">
        <v>0</v>
      </c>
      <c r="H34" s="36"/>
      <c r="I34" s="62"/>
      <c r="J34" s="28"/>
      <c r="L34" s="212"/>
    </row>
    <row r="35" spans="2:12" ht="18" customHeight="1" thickBot="1" x14ac:dyDescent="0.3">
      <c r="B35" s="27"/>
      <c r="C35" s="54"/>
      <c r="D35" s="104" t="s">
        <v>46</v>
      </c>
      <c r="E35" s="176">
        <v>0</v>
      </c>
      <c r="F35" s="176">
        <v>0</v>
      </c>
      <c r="G35" s="176">
        <v>0</v>
      </c>
      <c r="H35" s="36"/>
      <c r="I35" s="62"/>
      <c r="J35" s="28"/>
      <c r="L35" s="212"/>
    </row>
    <row r="36" spans="2:12" ht="18" customHeight="1" thickTop="1" x14ac:dyDescent="0.25">
      <c r="B36" s="27"/>
      <c r="C36" s="54"/>
      <c r="D36" s="105" t="s">
        <v>53</v>
      </c>
      <c r="E36" s="80">
        <f>SUM(E28:E35)</f>
        <v>0</v>
      </c>
      <c r="F36" s="80">
        <f>SUM(G28:G35)</f>
        <v>0</v>
      </c>
      <c r="G36" s="80">
        <f>SUM(H28:H35)</f>
        <v>0</v>
      </c>
      <c r="H36" s="36"/>
      <c r="I36" s="80"/>
      <c r="J36" s="28"/>
      <c r="L36" s="170" t="s">
        <v>87</v>
      </c>
    </row>
    <row r="37" spans="2:12" ht="7.35" customHeight="1" x14ac:dyDescent="0.25">
      <c r="B37" s="27"/>
      <c r="C37" s="54"/>
      <c r="D37" s="32"/>
      <c r="E37" s="91"/>
      <c r="F37" s="91"/>
      <c r="G37" s="91"/>
      <c r="H37" s="36"/>
      <c r="I37" s="91"/>
      <c r="J37" s="28"/>
    </row>
    <row r="38" spans="2:12" ht="18" customHeight="1" thickBot="1" x14ac:dyDescent="0.3">
      <c r="B38" s="27"/>
      <c r="C38" s="54"/>
      <c r="D38" s="106" t="s">
        <v>65</v>
      </c>
      <c r="E38" s="176">
        <v>0</v>
      </c>
      <c r="F38" s="176">
        <v>0</v>
      </c>
      <c r="G38" s="176">
        <v>0</v>
      </c>
      <c r="H38" s="36"/>
      <c r="I38" s="62"/>
      <c r="J38" s="28"/>
      <c r="L38" s="212" t="s">
        <v>85</v>
      </c>
    </row>
    <row r="39" spans="2:12" ht="18" customHeight="1" x14ac:dyDescent="0.25">
      <c r="B39" s="27"/>
      <c r="C39" s="54"/>
      <c r="D39" s="105" t="s">
        <v>56</v>
      </c>
      <c r="E39" s="80">
        <f>SUM(E31:E35)+E38</f>
        <v>0</v>
      </c>
      <c r="F39" s="80">
        <f>SUM(F31:F35)+F38</f>
        <v>0</v>
      </c>
      <c r="G39" s="80">
        <f t="shared" ref="G39" si="0">SUM(G31:G35)+G38</f>
        <v>0</v>
      </c>
      <c r="H39" s="36"/>
      <c r="I39" s="80"/>
      <c r="J39" s="28"/>
      <c r="L39" s="212"/>
    </row>
    <row r="40" spans="2:12" ht="18" customHeight="1" outlineLevel="1" x14ac:dyDescent="0.25">
      <c r="B40" s="27"/>
      <c r="C40" s="54"/>
      <c r="D40" s="94" t="s">
        <v>106</v>
      </c>
      <c r="E40" s="92" t="str">
        <f>IF(E$39=$E17,"OK","ERROR")</f>
        <v>OK</v>
      </c>
      <c r="F40" s="92" t="str">
        <f>IF(F$39=$E18,"OK","ERROR")</f>
        <v>OK</v>
      </c>
      <c r="G40" s="92" t="str">
        <f>IF(G$39=$E19,"OK","ERROR")</f>
        <v>OK</v>
      </c>
      <c r="H40" s="36"/>
      <c r="I40" s="92"/>
      <c r="J40" s="28"/>
      <c r="L40" t="s">
        <v>86</v>
      </c>
    </row>
    <row r="41" spans="2:12" ht="7.35" customHeight="1" x14ac:dyDescent="0.25">
      <c r="B41" s="27"/>
      <c r="C41" s="54"/>
      <c r="D41" s="105"/>
      <c r="E41" s="80"/>
      <c r="F41" s="80"/>
      <c r="G41" s="80"/>
      <c r="H41" s="36"/>
      <c r="I41" s="80"/>
      <c r="J41" s="28"/>
    </row>
    <row r="42" spans="2:12" ht="18" customHeight="1" x14ac:dyDescent="0.25">
      <c r="B42" s="27"/>
      <c r="C42" s="102" t="s">
        <v>48</v>
      </c>
      <c r="D42" s="103" t="s">
        <v>43</v>
      </c>
      <c r="E42" s="96"/>
      <c r="F42" s="97"/>
      <c r="G42" s="97"/>
      <c r="H42" s="36"/>
      <c r="I42" s="75"/>
      <c r="J42" s="28"/>
    </row>
    <row r="43" spans="2:12" ht="18" customHeight="1" x14ac:dyDescent="0.25">
      <c r="B43" s="27"/>
      <c r="C43" s="107" t="s">
        <v>49</v>
      </c>
      <c r="D43" s="99" t="s">
        <v>121</v>
      </c>
      <c r="E43" s="62"/>
      <c r="F43" s="75"/>
      <c r="G43" s="75"/>
      <c r="H43" s="36"/>
      <c r="I43" s="75"/>
      <c r="J43" s="28"/>
    </row>
    <row r="44" spans="2:12" ht="18" customHeight="1" x14ac:dyDescent="0.25">
      <c r="B44" s="27"/>
      <c r="C44" s="54"/>
      <c r="D44" s="32" t="s">
        <v>108</v>
      </c>
      <c r="E44" s="176">
        <v>0</v>
      </c>
      <c r="G44" s="29"/>
      <c r="H44" s="36"/>
      <c r="I44" s="29"/>
      <c r="J44" s="28"/>
      <c r="L44" s="170" t="s">
        <v>119</v>
      </c>
    </row>
    <row r="45" spans="2:12" ht="18" customHeight="1" x14ac:dyDescent="0.25">
      <c r="B45" s="27"/>
      <c r="C45" s="107" t="s">
        <v>50</v>
      </c>
      <c r="D45" s="99" t="s">
        <v>118</v>
      </c>
      <c r="E45" s="62"/>
      <c r="F45" s="75"/>
      <c r="G45" s="75"/>
      <c r="H45" s="36"/>
      <c r="I45" s="75"/>
      <c r="J45" s="28"/>
    </row>
    <row r="46" spans="2:12" ht="18" customHeight="1" x14ac:dyDescent="0.25">
      <c r="B46" s="27"/>
      <c r="C46" s="107"/>
      <c r="D46" s="32" t="s">
        <v>128</v>
      </c>
      <c r="E46" s="176">
        <v>0</v>
      </c>
      <c r="F46" s="176">
        <v>0</v>
      </c>
      <c r="G46" s="176">
        <v>0</v>
      </c>
      <c r="H46" s="36"/>
      <c r="I46" s="75"/>
      <c r="J46" s="28"/>
      <c r="L46" t="s">
        <v>120</v>
      </c>
    </row>
    <row r="47" spans="2:12" ht="18" customHeight="1" thickBot="1" x14ac:dyDescent="0.3">
      <c r="B47" s="27"/>
      <c r="C47" s="54"/>
      <c r="D47" s="104" t="s">
        <v>52</v>
      </c>
      <c r="E47" s="182">
        <f>-(E46/2)</f>
        <v>0</v>
      </c>
      <c r="F47" s="182">
        <f>-(F46/2)</f>
        <v>0</v>
      </c>
      <c r="G47" s="182">
        <f>-(G46/2)</f>
        <v>0</v>
      </c>
      <c r="H47" s="36"/>
      <c r="I47" s="62"/>
      <c r="J47" s="28"/>
      <c r="L47" s="212" t="s">
        <v>107</v>
      </c>
    </row>
    <row r="48" spans="2:12" ht="18" customHeight="1" thickTop="1" x14ac:dyDescent="0.25">
      <c r="B48" s="27"/>
      <c r="C48" s="54"/>
      <c r="D48" s="105" t="s">
        <v>54</v>
      </c>
      <c r="E48" s="80">
        <f>(E44-E47)</f>
        <v>0</v>
      </c>
      <c r="F48" s="80">
        <f>(F47)</f>
        <v>0</v>
      </c>
      <c r="G48" s="80">
        <f>(G47)</f>
        <v>0</v>
      </c>
      <c r="H48" s="36"/>
      <c r="I48" s="80"/>
      <c r="J48" s="28"/>
      <c r="L48" s="212"/>
    </row>
    <row r="49" spans="2:12" ht="7.35" customHeight="1" x14ac:dyDescent="0.25">
      <c r="B49" s="27"/>
      <c r="C49" s="54"/>
      <c r="D49" s="32"/>
      <c r="E49" s="62"/>
      <c r="F49" s="75"/>
      <c r="G49" s="75"/>
      <c r="H49" s="36"/>
      <c r="I49" s="75"/>
      <c r="J49" s="28"/>
    </row>
    <row r="50" spans="2:12" ht="18" customHeight="1" x14ac:dyDescent="0.25">
      <c r="B50" s="27"/>
      <c r="C50" s="102" t="s">
        <v>51</v>
      </c>
      <c r="D50" s="103" t="s">
        <v>89</v>
      </c>
      <c r="E50" s="96"/>
      <c r="F50" s="97"/>
      <c r="G50" s="97"/>
      <c r="H50" s="36"/>
      <c r="I50" s="75"/>
      <c r="J50" s="28"/>
    </row>
    <row r="51" spans="2:12" ht="18" customHeight="1" x14ac:dyDescent="0.25">
      <c r="B51" s="27"/>
      <c r="C51" s="54"/>
      <c r="D51" s="105" t="s">
        <v>57</v>
      </c>
      <c r="E51" s="80">
        <f>E36-E48</f>
        <v>0</v>
      </c>
      <c r="F51" s="80">
        <f>F36-F48</f>
        <v>0</v>
      </c>
      <c r="G51" s="80">
        <f>G36-G48</f>
        <v>0</v>
      </c>
      <c r="H51" s="36"/>
      <c r="I51" s="80"/>
      <c r="J51" s="28"/>
      <c r="L51" s="212" t="s">
        <v>109</v>
      </c>
    </row>
    <row r="52" spans="2:12" ht="18" customHeight="1" x14ac:dyDescent="0.25">
      <c r="B52" s="27"/>
      <c r="C52" s="54"/>
      <c r="D52" s="105" t="s">
        <v>58</v>
      </c>
      <c r="E52" s="80">
        <f>SUM(E51:I51)</f>
        <v>0</v>
      </c>
      <c r="F52" s="62"/>
      <c r="G52" s="75"/>
      <c r="H52" s="75"/>
      <c r="I52" s="75"/>
      <c r="J52" s="28"/>
      <c r="L52" s="212"/>
    </row>
    <row r="53" spans="2:12" ht="7.35" customHeight="1" x14ac:dyDescent="0.25">
      <c r="B53" s="27"/>
      <c r="C53" s="54"/>
      <c r="D53" s="105"/>
      <c r="E53" s="80"/>
      <c r="F53" s="62"/>
      <c r="G53" s="75"/>
      <c r="H53" s="75"/>
      <c r="I53" s="75"/>
      <c r="J53" s="28"/>
    </row>
    <row r="54" spans="2:12" ht="18" customHeight="1" x14ac:dyDescent="0.25">
      <c r="B54" s="27"/>
      <c r="C54" s="54"/>
      <c r="D54" s="200" t="str">
        <f>IF($E$52&gt;0,"Ga verder naar stap 4","Uw vergunningsaanvraag is geen stedenbouwkundige last verschuldigd.")</f>
        <v>Uw vergunningsaanvraag is geen stedenbouwkundige last verschuldigd.</v>
      </c>
      <c r="E54" s="201"/>
      <c r="F54" s="62"/>
      <c r="G54" s="75"/>
      <c r="H54" s="75"/>
      <c r="I54" s="75"/>
      <c r="J54" s="28"/>
    </row>
    <row r="55" spans="2:12" ht="7.35" customHeight="1" x14ac:dyDescent="0.25">
      <c r="B55" s="27"/>
      <c r="C55" s="30"/>
      <c r="D55" s="30"/>
      <c r="E55" s="30"/>
      <c r="F55" s="30"/>
      <c r="G55" s="29"/>
      <c r="H55" s="29"/>
      <c r="I55" s="29"/>
      <c r="J55" s="28"/>
    </row>
    <row r="56" spans="2:12" ht="7.35" customHeight="1" x14ac:dyDescent="0.25">
      <c r="B56" s="27"/>
      <c r="C56" s="30"/>
      <c r="D56" s="30"/>
      <c r="E56" s="30"/>
      <c r="F56" s="30"/>
      <c r="G56" s="29"/>
      <c r="H56" s="29"/>
      <c r="I56" s="29"/>
      <c r="J56" s="28"/>
    </row>
    <row r="57" spans="2:12" ht="7.35" customHeight="1" x14ac:dyDescent="0.25">
      <c r="B57" s="27"/>
      <c r="C57" s="30"/>
      <c r="D57" s="30"/>
      <c r="E57" s="30"/>
      <c r="F57" s="30"/>
      <c r="G57" s="29"/>
      <c r="H57" s="29"/>
      <c r="I57" s="29"/>
      <c r="J57" s="28"/>
    </row>
    <row r="58" spans="2:12" ht="7.35" customHeight="1" x14ac:dyDescent="0.25">
      <c r="B58" s="27"/>
      <c r="C58" s="30"/>
      <c r="D58" s="30"/>
      <c r="E58" s="30"/>
      <c r="F58" s="30"/>
      <c r="G58" s="29"/>
      <c r="H58" s="29"/>
      <c r="I58" s="29"/>
      <c r="J58" s="28"/>
    </row>
    <row r="59" spans="2:12" ht="7.35" customHeight="1" x14ac:dyDescent="0.25">
      <c r="B59" s="27"/>
      <c r="C59" s="30"/>
      <c r="D59" s="30"/>
      <c r="E59" s="30"/>
      <c r="F59" s="30"/>
      <c r="G59" s="29"/>
      <c r="H59" s="29"/>
      <c r="I59" s="29"/>
      <c r="J59" s="28"/>
    </row>
    <row r="60" spans="2:12" ht="24" customHeight="1" x14ac:dyDescent="0.25">
      <c r="B60" s="6"/>
      <c r="C60" s="156">
        <v>4</v>
      </c>
      <c r="D60" s="155" t="s">
        <v>23</v>
      </c>
      <c r="E60" s="155"/>
      <c r="F60" s="157"/>
      <c r="G60" s="153"/>
      <c r="H60" s="153"/>
      <c r="I60" s="153"/>
      <c r="J60" s="154"/>
      <c r="L60" s="150"/>
    </row>
    <row r="61" spans="2:12" ht="7.35" customHeight="1" x14ac:dyDescent="0.25">
      <c r="B61" s="27"/>
      <c r="C61" s="30"/>
      <c r="D61" s="30"/>
      <c r="E61" s="30"/>
      <c r="F61" s="30"/>
      <c r="G61" s="29"/>
      <c r="H61" s="29"/>
      <c r="I61" s="29"/>
      <c r="J61" s="28"/>
    </row>
    <row r="62" spans="2:12" ht="27" customHeight="1" x14ac:dyDescent="0.25">
      <c r="B62" s="27"/>
      <c r="C62" s="30"/>
      <c r="D62" s="109"/>
      <c r="E62" s="110" t="s">
        <v>19</v>
      </c>
      <c r="F62" s="110" t="s">
        <v>63</v>
      </c>
      <c r="G62" s="111" t="s">
        <v>62</v>
      </c>
      <c r="H62" s="51"/>
      <c r="I62" s="51"/>
      <c r="J62" s="28"/>
    </row>
    <row r="63" spans="2:12" ht="18" customHeight="1" x14ac:dyDescent="0.25">
      <c r="B63" s="27"/>
      <c r="C63" s="30"/>
      <c r="D63" s="57" t="s">
        <v>10</v>
      </c>
      <c r="E63" s="64">
        <f>E51</f>
        <v>0</v>
      </c>
      <c r="F63" s="163">
        <v>50</v>
      </c>
      <c r="G63" s="67">
        <f>E63*F63</f>
        <v>0</v>
      </c>
      <c r="H63" s="76"/>
      <c r="I63" s="76"/>
      <c r="J63" s="28"/>
      <c r="L63" s="212" t="s">
        <v>67</v>
      </c>
    </row>
    <row r="64" spans="2:12" ht="18" customHeight="1" x14ac:dyDescent="0.25">
      <c r="B64" s="27"/>
      <c r="C64" s="30"/>
      <c r="D64" s="58" t="s">
        <v>1</v>
      </c>
      <c r="E64" s="65">
        <f>F51</f>
        <v>0</v>
      </c>
      <c r="F64" s="164">
        <v>37.5</v>
      </c>
      <c r="G64" s="68">
        <f>E64*F64</f>
        <v>0</v>
      </c>
      <c r="H64" s="76"/>
      <c r="I64" s="76"/>
      <c r="J64" s="28"/>
      <c r="L64" s="212"/>
    </row>
    <row r="65" spans="2:15" ht="18" customHeight="1" x14ac:dyDescent="0.25">
      <c r="B65" s="27"/>
      <c r="C65" s="30"/>
      <c r="D65" s="58" t="s">
        <v>9</v>
      </c>
      <c r="E65" s="65">
        <f>G51</f>
        <v>0</v>
      </c>
      <c r="F65" s="164">
        <v>37.5</v>
      </c>
      <c r="G65" s="68">
        <f>E65*F65</f>
        <v>0</v>
      </c>
      <c r="H65" s="76"/>
      <c r="I65" s="76"/>
      <c r="J65" s="28"/>
      <c r="L65" s="212"/>
    </row>
    <row r="66" spans="2:15" ht="18" customHeight="1" x14ac:dyDescent="0.25">
      <c r="B66" s="27"/>
      <c r="C66" s="30"/>
      <c r="D66" s="112" t="s">
        <v>22</v>
      </c>
      <c r="E66" s="113"/>
      <c r="F66" s="114"/>
      <c r="G66" s="115">
        <f>SUM(G63:G65)</f>
        <v>0</v>
      </c>
      <c r="H66" s="76"/>
      <c r="I66" s="76"/>
      <c r="J66" s="28"/>
    </row>
    <row r="67" spans="2:15" ht="7.35" customHeight="1" x14ac:dyDescent="0.25">
      <c r="B67" s="6"/>
      <c r="C67" s="31"/>
      <c r="D67" s="43"/>
      <c r="E67" s="30"/>
      <c r="F67" s="26"/>
      <c r="G67" s="30"/>
      <c r="H67" s="76"/>
      <c r="I67" s="76"/>
      <c r="J67" s="7"/>
    </row>
    <row r="68" spans="2:15" ht="24" customHeight="1" x14ac:dyDescent="0.25">
      <c r="B68" s="6"/>
      <c r="C68" s="156">
        <v>5</v>
      </c>
      <c r="D68" s="155" t="s">
        <v>93</v>
      </c>
      <c r="E68" s="157"/>
      <c r="F68" s="157"/>
      <c r="G68" s="157"/>
      <c r="H68" s="157"/>
      <c r="I68" s="153"/>
      <c r="J68" s="154"/>
    </row>
    <row r="69" spans="2:15" ht="7.35" customHeight="1" x14ac:dyDescent="0.25">
      <c r="B69" s="27"/>
      <c r="C69" s="30"/>
      <c r="D69" s="45"/>
      <c r="E69" s="44"/>
      <c r="F69" s="36"/>
      <c r="G69" s="36"/>
      <c r="H69" s="36"/>
      <c r="I69" s="36"/>
      <c r="J69" s="28"/>
    </row>
    <row r="70" spans="2:15" ht="27" customHeight="1" x14ac:dyDescent="0.25">
      <c r="B70" s="6"/>
      <c r="C70" s="100"/>
      <c r="D70" s="100"/>
      <c r="E70" s="101" t="s">
        <v>0</v>
      </c>
      <c r="F70" s="101" t="s">
        <v>70</v>
      </c>
      <c r="G70" s="101" t="s">
        <v>12</v>
      </c>
      <c r="H70" s="101"/>
      <c r="I70" s="101"/>
      <c r="J70" s="7"/>
      <c r="L70" s="50" t="s">
        <v>13</v>
      </c>
      <c r="M70" s="50"/>
      <c r="N70" s="50"/>
      <c r="O70" s="50"/>
    </row>
    <row r="71" spans="2:15" ht="7.35" customHeight="1" x14ac:dyDescent="0.25">
      <c r="B71" s="6"/>
      <c r="C71" s="12"/>
      <c r="D71" s="18"/>
      <c r="E71" s="35"/>
      <c r="F71" s="25"/>
      <c r="G71" s="25"/>
      <c r="H71" s="25"/>
      <c r="I71" s="25"/>
      <c r="J71" s="7"/>
      <c r="L71" s="50"/>
      <c r="M71" s="50"/>
      <c r="N71" s="50"/>
      <c r="O71" s="50"/>
    </row>
    <row r="72" spans="2:15" ht="18" customHeight="1" x14ac:dyDescent="0.25">
      <c r="B72" s="6"/>
      <c r="C72" s="95">
        <v>1</v>
      </c>
      <c r="D72" s="117" t="s">
        <v>66</v>
      </c>
      <c r="E72" s="118"/>
      <c r="F72" s="77"/>
      <c r="G72" s="127">
        <f>SUM(G77:G81)</f>
        <v>0</v>
      </c>
      <c r="H72" s="127"/>
      <c r="I72" s="127"/>
      <c r="J72" s="7"/>
    </row>
    <row r="73" spans="2:15" ht="6.75" customHeight="1" x14ac:dyDescent="0.25">
      <c r="B73" s="6"/>
      <c r="C73" s="12"/>
      <c r="D73" s="15"/>
      <c r="E73" s="17"/>
      <c r="F73" s="17"/>
      <c r="G73" s="17"/>
      <c r="H73" s="17"/>
      <c r="I73" s="17"/>
      <c r="J73" s="7"/>
    </row>
    <row r="74" spans="2:15" ht="17.25" customHeight="1" x14ac:dyDescent="0.25">
      <c r="B74" s="6"/>
      <c r="C74" s="12"/>
      <c r="D74" s="15" t="s">
        <v>113</v>
      </c>
      <c r="E74" s="176">
        <v>0</v>
      </c>
      <c r="F74" s="17"/>
      <c r="G74" s="17"/>
      <c r="H74" s="17"/>
      <c r="I74" s="17"/>
      <c r="J74" s="7"/>
      <c r="L74" s="208" t="s">
        <v>115</v>
      </c>
    </row>
    <row r="75" spans="2:15" ht="17.25" customHeight="1" x14ac:dyDescent="0.25">
      <c r="B75" s="6"/>
      <c r="C75" s="12"/>
      <c r="D75" s="15" t="s">
        <v>114</v>
      </c>
      <c r="E75" s="162">
        <f>E74-20*F17</f>
        <v>0</v>
      </c>
      <c r="F75" s="17"/>
      <c r="G75" s="17"/>
      <c r="H75" s="17"/>
      <c r="I75" s="17"/>
      <c r="J75" s="7"/>
      <c r="L75" s="208"/>
    </row>
    <row r="76" spans="2:15" ht="17.25" customHeight="1" x14ac:dyDescent="0.25">
      <c r="B76" s="6"/>
      <c r="C76" s="12"/>
      <c r="D76" s="15"/>
      <c r="E76" s="62"/>
      <c r="F76" s="17"/>
      <c r="G76" s="17"/>
      <c r="H76" s="17"/>
      <c r="I76" s="17"/>
      <c r="J76" s="7"/>
      <c r="L76" s="208"/>
    </row>
    <row r="77" spans="2:15" ht="18" customHeight="1" x14ac:dyDescent="0.25">
      <c r="B77" s="6"/>
      <c r="C77" s="12"/>
      <c r="D77" s="15" t="s">
        <v>30</v>
      </c>
      <c r="E77" s="176">
        <v>0</v>
      </c>
      <c r="F77" s="166">
        <v>100</v>
      </c>
      <c r="G77" s="17">
        <f>E77*F77</f>
        <v>0</v>
      </c>
      <c r="H77" s="17"/>
      <c r="I77" s="17"/>
      <c r="J77" s="7"/>
      <c r="L77" s="212" t="s">
        <v>112</v>
      </c>
    </row>
    <row r="78" spans="2:15" ht="18" customHeight="1" x14ac:dyDescent="0.25">
      <c r="B78" s="6"/>
      <c r="C78" s="12"/>
      <c r="D78" s="15" t="s">
        <v>31</v>
      </c>
      <c r="E78" s="176">
        <v>0</v>
      </c>
      <c r="F78" s="166">
        <v>75</v>
      </c>
      <c r="G78" s="17">
        <f>F78*E78</f>
        <v>0</v>
      </c>
      <c r="H78" s="17"/>
      <c r="I78" s="17"/>
      <c r="J78" s="7"/>
      <c r="L78" s="212"/>
    </row>
    <row r="79" spans="2:15" ht="18" customHeight="1" x14ac:dyDescent="0.25">
      <c r="B79" s="6"/>
      <c r="C79" s="12"/>
      <c r="D79" s="15" t="s">
        <v>32</v>
      </c>
      <c r="E79" s="176">
        <v>0</v>
      </c>
      <c r="F79" s="166">
        <v>50</v>
      </c>
      <c r="G79" s="17">
        <f>F79*E79</f>
        <v>0</v>
      </c>
      <c r="H79" s="17"/>
      <c r="I79" s="17"/>
      <c r="J79" s="7"/>
      <c r="L79" s="212"/>
    </row>
    <row r="80" spans="2:15" ht="18" customHeight="1" x14ac:dyDescent="0.25">
      <c r="B80" s="6"/>
      <c r="C80" s="12"/>
      <c r="D80" s="15" t="s">
        <v>33</v>
      </c>
      <c r="E80" s="176">
        <v>0</v>
      </c>
      <c r="F80" s="166">
        <v>35</v>
      </c>
      <c r="G80" s="17">
        <f>F80*E80</f>
        <v>0</v>
      </c>
      <c r="H80" s="17"/>
      <c r="I80" s="17"/>
      <c r="J80" s="7"/>
      <c r="L80" s="212"/>
    </row>
    <row r="81" spans="2:15" ht="7.35" customHeight="1" x14ac:dyDescent="0.25">
      <c r="B81" s="6"/>
      <c r="C81" s="12"/>
      <c r="D81" s="15"/>
      <c r="E81" s="15"/>
      <c r="F81" s="139"/>
      <c r="G81" s="37"/>
      <c r="H81" s="37"/>
      <c r="I81" s="37"/>
      <c r="J81" s="7"/>
    </row>
    <row r="82" spans="2:15" ht="18" customHeight="1" x14ac:dyDescent="0.25">
      <c r="B82" s="6"/>
      <c r="C82" s="95">
        <v>2</v>
      </c>
      <c r="D82" s="117" t="s">
        <v>29</v>
      </c>
      <c r="E82" s="119"/>
      <c r="F82" s="140"/>
      <c r="G82" s="127">
        <f>SUM(G84:G85)</f>
        <v>0</v>
      </c>
      <c r="H82" s="127"/>
      <c r="I82" s="127"/>
      <c r="J82" s="7"/>
    </row>
    <row r="83" spans="2:15" ht="7.35" customHeight="1" x14ac:dyDescent="0.25">
      <c r="B83" s="6"/>
      <c r="C83" s="51"/>
      <c r="D83" s="125"/>
      <c r="E83" s="26"/>
      <c r="F83" s="141"/>
      <c r="G83" s="126"/>
      <c r="H83" s="126"/>
      <c r="I83" s="126"/>
      <c r="J83" s="7"/>
    </row>
    <row r="84" spans="2:15" ht="18" customHeight="1" x14ac:dyDescent="0.25">
      <c r="B84" s="6"/>
      <c r="C84" s="12"/>
      <c r="D84" s="15" t="s">
        <v>7</v>
      </c>
      <c r="E84" s="176">
        <v>0</v>
      </c>
      <c r="F84" s="166">
        <v>900</v>
      </c>
      <c r="G84" s="17">
        <f>F84*E84</f>
        <v>0</v>
      </c>
      <c r="H84" s="17"/>
      <c r="I84" s="17"/>
      <c r="J84" s="7"/>
      <c r="L84" s="211" t="s">
        <v>17</v>
      </c>
    </row>
    <row r="85" spans="2:15" ht="18" customHeight="1" x14ac:dyDescent="0.25">
      <c r="B85" s="6"/>
      <c r="C85" s="12"/>
      <c r="D85" s="15" t="s">
        <v>8</v>
      </c>
      <c r="E85" s="176">
        <v>0</v>
      </c>
      <c r="F85" s="166">
        <v>450</v>
      </c>
      <c r="G85" s="17">
        <f>F85*E85</f>
        <v>0</v>
      </c>
      <c r="H85" s="17"/>
      <c r="I85" s="17"/>
      <c r="J85" s="7"/>
      <c r="L85" s="211"/>
    </row>
    <row r="86" spans="2:15" ht="7.35" customHeight="1" x14ac:dyDescent="0.25">
      <c r="B86" s="6"/>
      <c r="C86" s="12"/>
      <c r="D86" s="18"/>
      <c r="E86" s="35"/>
      <c r="F86" s="35"/>
      <c r="G86" s="25"/>
      <c r="H86" s="25"/>
      <c r="I86" s="25"/>
      <c r="J86" s="7"/>
      <c r="M86" s="50"/>
      <c r="N86" s="50"/>
      <c r="O86" s="50"/>
    </row>
    <row r="87" spans="2:15" ht="18" customHeight="1" x14ac:dyDescent="0.25">
      <c r="B87" s="6"/>
      <c r="C87" s="95">
        <v>3</v>
      </c>
      <c r="D87" s="117" t="s">
        <v>74</v>
      </c>
      <c r="E87" s="120"/>
      <c r="F87" s="142"/>
      <c r="G87" s="127">
        <f>SUM(G89)</f>
        <v>0</v>
      </c>
      <c r="H87" s="127"/>
      <c r="I87" s="127"/>
      <c r="J87" s="7"/>
      <c r="L87" t="s">
        <v>110</v>
      </c>
      <c r="M87" s="50"/>
      <c r="N87" s="50"/>
      <c r="O87" s="50"/>
    </row>
    <row r="88" spans="2:15" ht="7.35" customHeight="1" x14ac:dyDescent="0.25">
      <c r="B88" s="6"/>
      <c r="C88" s="51"/>
      <c r="D88" s="125"/>
      <c r="E88" s="26"/>
      <c r="F88" s="143"/>
      <c r="G88" s="126"/>
      <c r="H88" s="126"/>
      <c r="I88" s="126"/>
      <c r="J88" s="7"/>
      <c r="M88" s="50"/>
      <c r="N88" s="50"/>
      <c r="O88" s="50"/>
    </row>
    <row r="89" spans="2:15" ht="18" customHeight="1" x14ac:dyDescent="0.25">
      <c r="B89" s="6"/>
      <c r="C89" s="12"/>
      <c r="D89" s="69" t="s">
        <v>27</v>
      </c>
      <c r="E89" s="176">
        <v>0</v>
      </c>
      <c r="F89" s="178">
        <v>0</v>
      </c>
      <c r="G89" s="17">
        <f>F89*E89</f>
        <v>0</v>
      </c>
      <c r="H89" s="17"/>
      <c r="I89" s="17"/>
      <c r="J89" s="7"/>
      <c r="L89" t="s">
        <v>124</v>
      </c>
      <c r="M89" s="50"/>
      <c r="N89" s="50"/>
      <c r="O89" s="50"/>
    </row>
    <row r="90" spans="2:15" ht="7.35" customHeight="1" x14ac:dyDescent="0.25">
      <c r="B90" s="6"/>
      <c r="C90" s="12"/>
      <c r="D90" s="18"/>
      <c r="E90" s="35"/>
      <c r="F90" s="35"/>
      <c r="G90" s="25"/>
      <c r="H90" s="25"/>
      <c r="I90" s="25"/>
      <c r="J90" s="7"/>
      <c r="M90" s="50"/>
      <c r="N90" s="50"/>
      <c r="O90" s="50"/>
    </row>
    <row r="91" spans="2:15" ht="18" customHeight="1" x14ac:dyDescent="0.25">
      <c r="B91" s="6"/>
      <c r="C91" s="95">
        <v>4</v>
      </c>
      <c r="D91" s="117" t="s">
        <v>11</v>
      </c>
      <c r="E91" s="121"/>
      <c r="F91" s="144"/>
      <c r="G91" s="127">
        <f>SUM(G93:G93)</f>
        <v>0</v>
      </c>
      <c r="H91" s="127"/>
      <c r="I91" s="127"/>
      <c r="J91" s="7"/>
      <c r="L91" s="172"/>
      <c r="M91" s="50"/>
      <c r="N91" s="50"/>
      <c r="O91" s="50"/>
    </row>
    <row r="92" spans="2:15" ht="7.35" customHeight="1" x14ac:dyDescent="0.25">
      <c r="B92" s="6"/>
      <c r="C92" s="51"/>
      <c r="D92" s="125"/>
      <c r="E92" s="26"/>
      <c r="F92" s="143"/>
      <c r="G92" s="126"/>
      <c r="H92" s="126"/>
      <c r="I92" s="126"/>
      <c r="J92" s="7"/>
      <c r="L92" s="172"/>
      <c r="M92" s="50"/>
      <c r="N92" s="50"/>
      <c r="O92" s="50"/>
    </row>
    <row r="93" spans="2:15" ht="18" customHeight="1" x14ac:dyDescent="0.25">
      <c r="B93" s="6"/>
      <c r="C93" s="12"/>
      <c r="D93" s="15" t="s">
        <v>123</v>
      </c>
      <c r="E93" s="176">
        <v>0</v>
      </c>
      <c r="F93" s="166">
        <v>1400</v>
      </c>
      <c r="G93" s="17">
        <f>F93*E93</f>
        <v>0</v>
      </c>
      <c r="H93" s="17"/>
      <c r="I93" s="17"/>
      <c r="J93" s="7"/>
      <c r="L93" s="172" t="s">
        <v>122</v>
      </c>
    </row>
    <row r="94" spans="2:15" ht="5.25" customHeight="1" x14ac:dyDescent="0.25">
      <c r="B94" s="6"/>
      <c r="C94" s="12"/>
      <c r="D94" s="15"/>
      <c r="E94" s="16"/>
      <c r="F94" s="14"/>
      <c r="G94" s="14"/>
      <c r="H94" s="14"/>
      <c r="I94" s="14"/>
      <c r="J94" s="7"/>
    </row>
    <row r="95" spans="2:15" ht="18" customHeight="1" x14ac:dyDescent="0.25">
      <c r="B95" s="6"/>
      <c r="C95" s="95">
        <v>3</v>
      </c>
      <c r="D95" s="117" t="s">
        <v>130</v>
      </c>
      <c r="E95" s="120"/>
      <c r="F95" s="142"/>
      <c r="G95" s="127">
        <f>SUM(G97)</f>
        <v>0</v>
      </c>
      <c r="H95" s="127"/>
      <c r="I95" s="127"/>
      <c r="J95" s="7"/>
      <c r="M95" s="50"/>
      <c r="N95" s="50"/>
      <c r="O95" s="50"/>
    </row>
    <row r="96" spans="2:15" ht="7.35" customHeight="1" x14ac:dyDescent="0.25">
      <c r="B96" s="6"/>
      <c r="C96" s="51"/>
      <c r="D96" s="125"/>
      <c r="E96" s="26"/>
      <c r="F96" s="143"/>
      <c r="G96" s="126"/>
      <c r="H96" s="126"/>
      <c r="I96" s="126"/>
      <c r="J96" s="7"/>
      <c r="M96" s="50"/>
      <c r="N96" s="50"/>
      <c r="O96" s="50"/>
    </row>
    <row r="97" spans="2:15" ht="18" customHeight="1" x14ac:dyDescent="0.25">
      <c r="B97" s="6"/>
      <c r="C97" s="12"/>
      <c r="D97" s="69" t="s">
        <v>131</v>
      </c>
      <c r="E97" s="176">
        <v>0</v>
      </c>
      <c r="F97" s="178">
        <v>0</v>
      </c>
      <c r="G97" s="17">
        <f>F97*E97</f>
        <v>0</v>
      </c>
      <c r="H97" s="17"/>
      <c r="I97" s="17"/>
      <c r="J97" s="7"/>
      <c r="L97" s="171" t="s">
        <v>133</v>
      </c>
      <c r="M97" s="50"/>
      <c r="N97" s="50"/>
      <c r="O97" s="50"/>
    </row>
    <row r="98" spans="2:15" ht="6" customHeight="1" x14ac:dyDescent="0.25">
      <c r="B98" s="6"/>
      <c r="C98" s="147"/>
      <c r="D98" s="148"/>
      <c r="E98" s="16"/>
      <c r="F98" s="14"/>
      <c r="G98" s="14"/>
      <c r="H98" s="14"/>
      <c r="I98" s="14"/>
      <c r="J98" s="7"/>
    </row>
    <row r="99" spans="2:15" ht="18" customHeight="1" x14ac:dyDescent="0.25">
      <c r="B99" s="6"/>
      <c r="C99" s="128"/>
      <c r="D99" s="146"/>
      <c r="E99" s="129"/>
      <c r="F99" s="118" t="s">
        <v>68</v>
      </c>
      <c r="G99" s="130">
        <f>$G$66-(G72+G82+G87+G91+G95)</f>
        <v>0</v>
      </c>
      <c r="H99" s="77"/>
      <c r="I99" s="77"/>
      <c r="J99" s="7"/>
      <c r="L99" s="171" t="s">
        <v>132</v>
      </c>
    </row>
    <row r="100" spans="2:15" ht="7.35" customHeight="1" x14ac:dyDescent="0.25">
      <c r="B100" s="6"/>
      <c r="C100" s="10"/>
      <c r="D100" s="9"/>
      <c r="E100" s="1"/>
      <c r="F100" s="11"/>
      <c r="G100" s="11"/>
      <c r="H100" s="11"/>
      <c r="I100" s="11"/>
      <c r="J100" s="7"/>
    </row>
    <row r="101" spans="2:15" ht="24" customHeight="1" x14ac:dyDescent="0.25">
      <c r="B101" s="6"/>
      <c r="C101" s="156">
        <v>7</v>
      </c>
      <c r="D101" s="155" t="s">
        <v>5</v>
      </c>
      <c r="E101" s="157"/>
      <c r="F101" s="157"/>
      <c r="G101" s="153"/>
      <c r="H101" s="153"/>
      <c r="I101" s="153"/>
      <c r="J101" s="154"/>
    </row>
    <row r="102" spans="2:15" ht="7.35" customHeight="1" x14ac:dyDescent="0.25">
      <c r="B102" s="6"/>
      <c r="C102" s="12"/>
      <c r="D102" s="15"/>
      <c r="E102" s="16"/>
      <c r="F102" s="13"/>
      <c r="G102" s="13"/>
      <c r="H102" s="13"/>
      <c r="I102" s="13"/>
      <c r="J102" s="7"/>
    </row>
    <row r="103" spans="2:15" ht="18" customHeight="1" x14ac:dyDescent="0.25">
      <c r="B103" s="6"/>
      <c r="C103" s="52"/>
      <c r="D103" s="122" t="s">
        <v>129</v>
      </c>
      <c r="E103" s="124">
        <f>IF($G$99&lt;0,0,$G$99)</f>
        <v>0</v>
      </c>
      <c r="F103" s="123"/>
      <c r="G103" s="123"/>
      <c r="H103" s="123"/>
      <c r="I103" s="123"/>
      <c r="J103" s="7"/>
    </row>
    <row r="104" spans="2:15" x14ac:dyDescent="0.25">
      <c r="B104" s="19"/>
      <c r="C104" s="20"/>
      <c r="D104" s="21"/>
      <c r="E104" s="22"/>
      <c r="F104" s="23"/>
      <c r="G104" s="23"/>
      <c r="H104" s="23"/>
      <c r="I104" s="23"/>
      <c r="J104" s="24"/>
    </row>
    <row r="109" spans="2:15" x14ac:dyDescent="0.25">
      <c r="D109" s="48"/>
      <c r="E109" s="49"/>
      <c r="F109" s="42"/>
      <c r="G109" s="42"/>
      <c r="H109" s="42"/>
      <c r="I109" s="42"/>
    </row>
    <row r="110" spans="2:15" x14ac:dyDescent="0.25">
      <c r="D110" s="48"/>
      <c r="E110" s="49"/>
      <c r="F110" s="42"/>
      <c r="G110" s="42"/>
      <c r="H110" s="42"/>
      <c r="I110" s="42"/>
    </row>
    <row r="111" spans="2:15" x14ac:dyDescent="0.25">
      <c r="D111" s="48"/>
      <c r="E111" s="49"/>
      <c r="F111" s="42"/>
      <c r="G111" s="42"/>
      <c r="H111" s="42"/>
      <c r="I111" s="42"/>
    </row>
    <row r="112" spans="2:15" x14ac:dyDescent="0.25">
      <c r="D112" s="47"/>
      <c r="E112" s="46"/>
      <c r="F112" s="42"/>
      <c r="G112" s="42"/>
      <c r="H112" s="42"/>
      <c r="I112" s="42"/>
    </row>
    <row r="113" spans="4:9" x14ac:dyDescent="0.25">
      <c r="D113" s="47"/>
      <c r="E113" s="46"/>
      <c r="F113" s="42"/>
      <c r="G113" s="42"/>
      <c r="H113" s="42"/>
      <c r="I113" s="42"/>
    </row>
  </sheetData>
  <mergeCells count="14">
    <mergeCell ref="F11:I11"/>
    <mergeCell ref="L84:L85"/>
    <mergeCell ref="L31:L35"/>
    <mergeCell ref="L63:L65"/>
    <mergeCell ref="L77:L80"/>
    <mergeCell ref="L51:L52"/>
    <mergeCell ref="L38:L39"/>
    <mergeCell ref="L17:L19"/>
    <mergeCell ref="L47:L48"/>
    <mergeCell ref="D54:E54"/>
    <mergeCell ref="E24:F24"/>
    <mergeCell ref="E25:F25"/>
    <mergeCell ref="D24:D25"/>
    <mergeCell ref="L74:L76"/>
  </mergeCells>
  <phoneticPr fontId="25" type="noConversion"/>
  <conditionalFormatting sqref="H22:H25 H17:H19">
    <cfRule type="expression" dxfId="65" priority="76">
      <formula>$H17="NEEN"</formula>
    </cfRule>
    <cfRule type="expression" dxfId="64" priority="77">
      <formula>$H17="JA"</formula>
    </cfRule>
  </conditionalFormatting>
  <conditionalFormatting sqref="E25:F25">
    <cfRule type="expression" dxfId="63" priority="5">
      <formula>$E$25="-"</formula>
    </cfRule>
    <cfRule type="expression" dxfId="62" priority="34">
      <formula>$E$25="Ga verder naar stap 3"</formula>
    </cfRule>
    <cfRule type="expression" dxfId="61" priority="58">
      <formula>$E$25="Lasten op maat te onderhandelen"</formula>
    </cfRule>
  </conditionalFormatting>
  <conditionalFormatting sqref="E24:F24">
    <cfRule type="expression" dxfId="60" priority="6">
      <formula>$E$24="Geen stedenbouwkundige last verschuldigd"</formula>
    </cfRule>
    <cfRule type="expression" dxfId="59" priority="56">
      <formula>$E$24="Lastenregeling niet van toepassing"</formula>
    </cfRule>
    <cfRule type="expression" dxfId="58" priority="57">
      <formula>$E$24="Lastenregeling van toepassing"</formula>
    </cfRule>
  </conditionalFormatting>
  <conditionalFormatting sqref="E40">
    <cfRule type="expression" dxfId="57" priority="53">
      <formula>$E$40="ERROR"</formula>
    </cfRule>
    <cfRule type="expression" dxfId="56" priority="54">
      <formula>$E$40="OK"</formula>
    </cfRule>
  </conditionalFormatting>
  <conditionalFormatting sqref="F40">
    <cfRule type="expression" dxfId="55" priority="35">
      <formula>$F$40="ERROR"</formula>
    </cfRule>
    <cfRule type="expression" dxfId="54" priority="36">
      <formula>$F$40="OK"</formula>
    </cfRule>
  </conditionalFormatting>
  <conditionalFormatting sqref="H21">
    <cfRule type="expression" dxfId="53" priority="32">
      <formula>$H$21="NEEN"</formula>
    </cfRule>
    <cfRule type="expression" dxfId="52" priority="33">
      <formula>$H$21="JA"</formula>
    </cfRule>
  </conditionalFormatting>
  <conditionalFormatting sqref="G40">
    <cfRule type="expression" dxfId="51" priority="28">
      <formula>$G$40="ERROR"</formula>
    </cfRule>
    <cfRule type="expression" dxfId="50" priority="29">
      <formula>$G$40="OK"</formula>
    </cfRule>
  </conditionalFormatting>
  <conditionalFormatting sqref="I40">
    <cfRule type="expression" dxfId="49" priority="26">
      <formula>$I$40="ERROR"</formula>
    </cfRule>
    <cfRule type="expression" dxfId="48" priority="27">
      <formula>$I$40="OK"</formula>
    </cfRule>
  </conditionalFormatting>
  <conditionalFormatting sqref="D54:E54">
    <cfRule type="expression" dxfId="47" priority="7">
      <formula>$D$54="Uw vergunningsaanvraag is geen stedenbouwkundige last verschuldigd."</formula>
    </cfRule>
    <cfRule type="expression" dxfId="46" priority="8">
      <formula>$D$54="Ga verder naar stap 4"</formula>
    </cfRule>
  </conditionalFormatting>
  <conditionalFormatting sqref="G77">
    <cfRule type="cellIs" dxfId="45" priority="3" operator="equal">
      <formula>#REF!</formula>
    </cfRule>
    <cfRule type="cellIs" dxfId="44" priority="4" operator="equal">
      <formula>#REF!</formula>
    </cfRule>
  </conditionalFormatting>
  <pageMargins left="0.7" right="0.7" top="0.75" bottom="0.75" header="0.3" footer="0.3"/>
  <pageSetup paperSize="9" orientation="portrai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Hulpsheet!$B$12:$B$13</xm:f>
          </x14:formula1>
          <xm:sqref>E11</xm:sqref>
        </x14:dataValidation>
      </x14:dataValidations>
    </ex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B8AF1-806D-479D-912E-A907A8C93AD0}">
  <dimension ref="B2:O119"/>
  <sheetViews>
    <sheetView zoomScale="85" zoomScaleNormal="85" zoomScalePageLayoutView="85" workbookViewId="0">
      <selection activeCell="E70" sqref="E70"/>
    </sheetView>
  </sheetViews>
  <sheetFormatPr defaultColWidth="10.7109375" defaultRowHeight="15" outlineLevelRow="1" x14ac:dyDescent="0.25"/>
  <cols>
    <col min="1" max="1" width="1.7109375" customWidth="1"/>
    <col min="2" max="2" width="2.7109375" customWidth="1"/>
    <col min="3" max="3" width="5.7109375" customWidth="1"/>
    <col min="4" max="4" width="55.7109375" customWidth="1"/>
    <col min="5" max="9" width="23.7109375" customWidth="1"/>
    <col min="10" max="10" width="2.7109375" customWidth="1"/>
    <col min="11" max="11" width="1.7109375" customWidth="1"/>
    <col min="12" max="12" width="95.7109375" customWidth="1"/>
  </cols>
  <sheetData>
    <row r="2" spans="2:12" ht="15.75" x14ac:dyDescent="0.25">
      <c r="B2" s="2"/>
      <c r="C2" s="8"/>
      <c r="D2" s="3"/>
      <c r="E2" s="4"/>
      <c r="F2" s="4"/>
      <c r="G2" s="4"/>
      <c r="H2" s="4"/>
      <c r="I2" s="4"/>
      <c r="J2" s="5"/>
    </row>
    <row r="3" spans="2:12" ht="24" customHeight="1" x14ac:dyDescent="0.25">
      <c r="B3" s="6"/>
      <c r="C3" s="39" t="s">
        <v>77</v>
      </c>
      <c r="D3" s="40"/>
      <c r="E3" s="151"/>
      <c r="F3" s="40"/>
      <c r="G3" s="41"/>
      <c r="H3" s="41"/>
      <c r="I3" s="41"/>
      <c r="J3" s="7"/>
      <c r="L3" s="167"/>
    </row>
    <row r="4" spans="2:12" ht="7.35" customHeight="1" x14ac:dyDescent="0.25">
      <c r="B4" s="6"/>
      <c r="C4" s="70"/>
      <c r="D4" s="71"/>
      <c r="E4" s="71"/>
      <c r="F4" s="71"/>
      <c r="G4" s="72"/>
      <c r="H4" s="72"/>
      <c r="I4" s="72"/>
      <c r="J4" s="7"/>
      <c r="L4" s="168"/>
    </row>
    <row r="5" spans="2:12" ht="18" customHeight="1" x14ac:dyDescent="0.25">
      <c r="B5" s="6"/>
      <c r="C5" s="70"/>
      <c r="D5" s="73" t="s">
        <v>26</v>
      </c>
      <c r="E5" s="78"/>
      <c r="F5" s="71"/>
      <c r="G5" s="72"/>
      <c r="H5" s="72"/>
      <c r="I5" s="72"/>
      <c r="J5" s="7"/>
      <c r="L5" s="168"/>
    </row>
    <row r="6" spans="2:12" ht="18" customHeight="1" x14ac:dyDescent="0.25">
      <c r="B6" s="6"/>
      <c r="C6" s="70"/>
      <c r="D6" s="73" t="s">
        <v>25</v>
      </c>
      <c r="E6" s="78"/>
      <c r="F6" s="71"/>
      <c r="G6" s="72"/>
      <c r="H6" s="72"/>
      <c r="I6" s="72"/>
      <c r="J6" s="7"/>
      <c r="L6" s="168"/>
    </row>
    <row r="7" spans="2:12" ht="18" customHeight="1" x14ac:dyDescent="0.25">
      <c r="B7" s="6"/>
      <c r="C7" s="70"/>
      <c r="D7" s="73" t="s">
        <v>24</v>
      </c>
      <c r="E7" s="78"/>
      <c r="F7" s="71"/>
      <c r="G7" s="72"/>
      <c r="H7" s="72"/>
      <c r="I7" s="72"/>
      <c r="J7" s="7"/>
      <c r="L7" s="168"/>
    </row>
    <row r="8" spans="2:12" ht="7.35" customHeight="1" x14ac:dyDescent="0.25">
      <c r="B8" s="6"/>
      <c r="C8" s="70"/>
      <c r="D8" s="71"/>
      <c r="E8" s="71"/>
      <c r="F8" s="71"/>
      <c r="G8" s="72"/>
      <c r="H8" s="72"/>
      <c r="I8" s="72"/>
      <c r="J8" s="7"/>
      <c r="L8" s="168"/>
    </row>
    <row r="9" spans="2:12" ht="24" customHeight="1" x14ac:dyDescent="0.25">
      <c r="B9" s="6"/>
      <c r="C9" s="156">
        <v>1</v>
      </c>
      <c r="D9" s="155" t="s">
        <v>34</v>
      </c>
      <c r="E9" s="152"/>
      <c r="F9" s="153"/>
      <c r="G9" s="153"/>
      <c r="H9" s="153"/>
      <c r="I9" s="153"/>
      <c r="J9" s="154"/>
      <c r="L9" s="168"/>
    </row>
    <row r="10" spans="2:12" ht="7.35" customHeight="1" x14ac:dyDescent="0.25">
      <c r="B10" s="6"/>
      <c r="C10" s="70"/>
      <c r="D10" s="71"/>
      <c r="E10" s="71"/>
      <c r="F10" s="71"/>
      <c r="G10" s="72"/>
      <c r="H10" s="72"/>
      <c r="I10" s="72"/>
      <c r="J10" s="7"/>
      <c r="L10" s="168"/>
    </row>
    <row r="11" spans="2:12" ht="35.1" customHeight="1" x14ac:dyDescent="0.25">
      <c r="B11" s="6"/>
      <c r="C11" s="70"/>
      <c r="D11" s="116" t="s">
        <v>35</v>
      </c>
      <c r="E11" s="173" t="s">
        <v>37</v>
      </c>
      <c r="F11" s="209" t="str">
        <f>IF($E$11="Bouwproject","Voor de berekeningswijze van de m² BVO wordt verwezen naar de verordening Stedenbouwkundige Lasten","Voor de berekeningswijze van de m² BVO wordt verwezen naar de verordening Stedenbouwkundige Lasten")</f>
        <v>Voor de berekeningswijze van de m² BVO wordt verwezen naar de verordening Stedenbouwkundige Lasten</v>
      </c>
      <c r="G11" s="210"/>
      <c r="H11" s="210"/>
      <c r="I11" s="210"/>
      <c r="J11" s="7"/>
      <c r="L11" s="168"/>
    </row>
    <row r="12" spans="2:12" ht="7.35" customHeight="1" x14ac:dyDescent="0.25">
      <c r="B12" s="6"/>
      <c r="C12" s="70"/>
      <c r="D12" s="71"/>
      <c r="E12" s="71"/>
      <c r="F12" s="71"/>
      <c r="G12" s="72"/>
      <c r="H12" s="72"/>
      <c r="I12" s="72"/>
      <c r="J12" s="7"/>
      <c r="L12" s="168"/>
    </row>
    <row r="13" spans="2:12" ht="24" customHeight="1" x14ac:dyDescent="0.25">
      <c r="B13" s="6"/>
      <c r="C13" s="156">
        <v>2</v>
      </c>
      <c r="D13" s="155" t="s">
        <v>39</v>
      </c>
      <c r="E13" s="152"/>
      <c r="F13" s="153"/>
      <c r="G13" s="153"/>
      <c r="H13" s="153"/>
      <c r="I13" s="153"/>
      <c r="J13" s="154"/>
      <c r="L13" s="150"/>
    </row>
    <row r="14" spans="2:12" ht="7.35" customHeight="1" x14ac:dyDescent="0.25">
      <c r="B14" s="27"/>
      <c r="C14" s="30"/>
      <c r="D14" s="30"/>
      <c r="E14" s="30"/>
      <c r="F14" s="30"/>
      <c r="G14" s="29"/>
      <c r="H14" s="29"/>
      <c r="I14" s="29"/>
      <c r="J14" s="28"/>
    </row>
    <row r="15" spans="2:12" ht="18" customHeight="1" x14ac:dyDescent="0.25">
      <c r="B15" s="27"/>
      <c r="C15" s="66"/>
      <c r="D15" s="131" t="s">
        <v>18</v>
      </c>
      <c r="E15" s="30"/>
      <c r="F15" s="30"/>
      <c r="G15" s="29"/>
      <c r="H15" s="29"/>
      <c r="I15" s="29"/>
      <c r="J15" s="28"/>
    </row>
    <row r="16" spans="2:12" ht="27" customHeight="1" x14ac:dyDescent="0.25">
      <c r="B16" s="27"/>
      <c r="C16" s="30"/>
      <c r="D16" s="132"/>
      <c r="E16" s="133" t="s">
        <v>28</v>
      </c>
      <c r="F16" s="133" t="s">
        <v>21</v>
      </c>
      <c r="G16" s="133" t="s">
        <v>72</v>
      </c>
      <c r="H16" s="134" t="s">
        <v>105</v>
      </c>
      <c r="I16" s="29"/>
      <c r="J16" s="28"/>
      <c r="L16" s="169"/>
    </row>
    <row r="17" spans="2:12" ht="18" customHeight="1" x14ac:dyDescent="0.25">
      <c r="B17" s="27"/>
      <c r="C17" s="30"/>
      <c r="D17" s="135" t="s">
        <v>10</v>
      </c>
      <c r="E17" s="174">
        <v>0</v>
      </c>
      <c r="F17" s="175">
        <v>0</v>
      </c>
      <c r="G17" s="158">
        <v>5</v>
      </c>
      <c r="H17" s="60" t="str">
        <f>IF($F17&gt;=$G17,"JA","NEEN")</f>
        <v>NEEN</v>
      </c>
      <c r="I17" s="29"/>
      <c r="J17" s="28"/>
      <c r="L17" s="212" t="s">
        <v>111</v>
      </c>
    </row>
    <row r="18" spans="2:12" ht="18" customHeight="1" x14ac:dyDescent="0.25">
      <c r="B18" s="27"/>
      <c r="C18" s="30"/>
      <c r="D18" s="135" t="s">
        <v>1</v>
      </c>
      <c r="E18" s="174">
        <v>0</v>
      </c>
      <c r="F18" s="175">
        <v>0</v>
      </c>
      <c r="G18" s="159">
        <v>400</v>
      </c>
      <c r="H18" s="60" t="str">
        <f>IF($E18&gt;=$G18,"JA","NEEN")</f>
        <v>NEEN</v>
      </c>
      <c r="I18" s="29"/>
      <c r="J18" s="28"/>
      <c r="L18" s="212"/>
    </row>
    <row r="19" spans="2:12" ht="18" customHeight="1" x14ac:dyDescent="0.25">
      <c r="B19" s="27"/>
      <c r="C19" s="30"/>
      <c r="D19" s="135" t="s">
        <v>9</v>
      </c>
      <c r="E19" s="174">
        <v>0</v>
      </c>
      <c r="F19" s="175">
        <v>0</v>
      </c>
      <c r="G19" s="159">
        <v>400</v>
      </c>
      <c r="H19" s="60" t="str">
        <f>IF($E19&gt;=$G19,"JA","NEEN")</f>
        <v>NEEN</v>
      </c>
      <c r="I19" s="29"/>
      <c r="J19" s="28"/>
      <c r="L19" s="212"/>
    </row>
    <row r="20" spans="2:12" ht="18" customHeight="1" x14ac:dyDescent="0.25">
      <c r="B20" s="27"/>
      <c r="C20" s="30"/>
      <c r="D20" s="38" t="s">
        <v>55</v>
      </c>
      <c r="E20" s="59">
        <f>SUM(E17:E19)</f>
        <v>0</v>
      </c>
      <c r="F20" s="63"/>
      <c r="G20" s="85"/>
      <c r="H20" s="136"/>
      <c r="I20" s="29"/>
      <c r="J20" s="28"/>
      <c r="L20" s="171"/>
    </row>
    <row r="21" spans="2:12" ht="18" customHeight="1" x14ac:dyDescent="0.25">
      <c r="B21" s="27"/>
      <c r="C21" s="30"/>
      <c r="D21" s="89" t="s">
        <v>40</v>
      </c>
      <c r="E21" s="82">
        <v>0</v>
      </c>
      <c r="F21" s="86">
        <v>0</v>
      </c>
      <c r="G21" s="160">
        <v>600</v>
      </c>
      <c r="H21" s="61" t="str">
        <f>IF(AND(COUNTIF($E$17:$E$19,"=0")&lt;4,$E$20&gt;=$G$21),"JA","NEEN")</f>
        <v>NEEN</v>
      </c>
      <c r="I21" s="29"/>
      <c r="J21" s="28"/>
      <c r="L21" s="171" t="s">
        <v>104</v>
      </c>
    </row>
    <row r="22" spans="2:12" ht="18" customHeight="1" x14ac:dyDescent="0.25">
      <c r="B22" s="27"/>
      <c r="C22" s="30"/>
      <c r="D22" s="90" t="s">
        <v>71</v>
      </c>
      <c r="E22" s="87"/>
      <c r="F22" s="186"/>
      <c r="G22" s="161">
        <v>15000</v>
      </c>
      <c r="H22" s="84" t="str">
        <f>IF($E$20&gt;$G$22,"JA","NEEN")</f>
        <v>NEEN</v>
      </c>
      <c r="I22" s="29"/>
      <c r="J22" s="28"/>
      <c r="L22" s="171" t="s">
        <v>103</v>
      </c>
    </row>
    <row r="23" spans="2:12" ht="7.35" customHeight="1" x14ac:dyDescent="0.25">
      <c r="B23" s="27"/>
      <c r="C23" s="30"/>
      <c r="D23" s="79"/>
      <c r="E23" s="81"/>
      <c r="F23" s="81"/>
      <c r="G23" s="81"/>
      <c r="H23" s="29"/>
      <c r="I23" s="29"/>
      <c r="J23" s="28"/>
    </row>
    <row r="24" spans="2:12" ht="18" customHeight="1" x14ac:dyDescent="0.25">
      <c r="B24" s="27"/>
      <c r="C24" s="30"/>
      <c r="D24" s="206" t="s">
        <v>39</v>
      </c>
      <c r="E24" s="202" t="str">
        <f>IF($H$22="JA","Lastenregeling niet van toepassing",IF($H$21="JA","Lastenregeling van toepassing",IF(COUNTIF(H17:H19,"=JA")&gt;0,"Lastenregeling van toepassing","Geen stedenbouwkundige last verschuldigd")))</f>
        <v>Geen stedenbouwkundige last verschuldigd</v>
      </c>
      <c r="F24" s="203"/>
      <c r="G24" s="81"/>
      <c r="H24" s="29"/>
      <c r="I24" s="29"/>
      <c r="J24" s="28"/>
    </row>
    <row r="25" spans="2:12" ht="18" customHeight="1" x14ac:dyDescent="0.25">
      <c r="B25" s="27"/>
      <c r="C25" s="30"/>
      <c r="D25" s="207"/>
      <c r="E25" s="204" t="str">
        <f>IF($E$24="lastenregeling niet van toepassing","Lasten op maat te onderhandelen",IF($E$24="lastenregeling van toepassing","Ga verder naar stap 3","-"))</f>
        <v>-</v>
      </c>
      <c r="F25" s="205"/>
      <c r="G25" s="81"/>
      <c r="H25" s="29"/>
      <c r="I25" s="29"/>
      <c r="J25" s="28"/>
    </row>
    <row r="26" spans="2:12" ht="7.35" customHeight="1" x14ac:dyDescent="0.25">
      <c r="B26" s="27"/>
      <c r="C26" s="30"/>
      <c r="D26" s="30"/>
      <c r="E26" s="30"/>
      <c r="F26" s="30"/>
      <c r="G26" s="29"/>
      <c r="H26" s="29"/>
      <c r="I26" s="29"/>
      <c r="J26" s="28"/>
    </row>
    <row r="27" spans="2:12" ht="24" customHeight="1" x14ac:dyDescent="0.25">
      <c r="B27" s="6"/>
      <c r="C27" s="156">
        <v>3</v>
      </c>
      <c r="D27" s="155" t="s">
        <v>38</v>
      </c>
      <c r="E27" s="155"/>
      <c r="F27" s="153"/>
      <c r="G27" s="153"/>
      <c r="H27" s="153"/>
      <c r="I27" s="153"/>
      <c r="J27" s="154"/>
      <c r="L27" s="150"/>
    </row>
    <row r="28" spans="2:12" ht="7.35" customHeight="1" x14ac:dyDescent="0.25">
      <c r="B28" s="27"/>
      <c r="C28" s="30"/>
      <c r="D28" s="30"/>
      <c r="E28" s="30"/>
      <c r="F28" s="30"/>
      <c r="G28" s="29"/>
      <c r="H28" s="29"/>
      <c r="I28" s="29"/>
      <c r="J28" s="28"/>
    </row>
    <row r="29" spans="2:12" ht="18" customHeight="1" x14ac:dyDescent="0.25">
      <c r="B29" s="27"/>
      <c r="C29" s="100"/>
      <c r="D29" s="100" t="s">
        <v>73</v>
      </c>
      <c r="E29" s="101" t="s">
        <v>10</v>
      </c>
      <c r="F29" s="101" t="s">
        <v>41</v>
      </c>
      <c r="G29" s="101" t="s">
        <v>6</v>
      </c>
      <c r="H29" s="36"/>
      <c r="I29" s="180"/>
      <c r="J29" s="28"/>
    </row>
    <row r="30" spans="2:12" ht="18" customHeight="1" x14ac:dyDescent="0.25">
      <c r="B30" s="27"/>
      <c r="C30" s="102" t="s">
        <v>47</v>
      </c>
      <c r="D30" s="103" t="s">
        <v>20</v>
      </c>
      <c r="E30" s="93"/>
      <c r="F30" s="93"/>
      <c r="G30" s="93"/>
      <c r="H30" s="36"/>
      <c r="I30" s="181"/>
      <c r="J30" s="28"/>
      <c r="L30" s="50"/>
    </row>
    <row r="31" spans="2:12" ht="18" customHeight="1" x14ac:dyDescent="0.25">
      <c r="B31" s="27"/>
      <c r="C31" s="54"/>
      <c r="D31" s="32" t="s">
        <v>42</v>
      </c>
      <c r="E31" s="174">
        <v>0</v>
      </c>
      <c r="F31" s="177">
        <v>0</v>
      </c>
      <c r="G31" s="177">
        <v>0</v>
      </c>
      <c r="H31" s="36"/>
      <c r="I31" s="145"/>
      <c r="J31" s="28"/>
      <c r="L31" s="212" t="s">
        <v>88</v>
      </c>
    </row>
    <row r="32" spans="2:12" ht="18" customHeight="1" x14ac:dyDescent="0.25">
      <c r="B32" s="27"/>
      <c r="C32" s="54"/>
      <c r="D32" s="32" t="s">
        <v>44</v>
      </c>
      <c r="E32" s="176">
        <v>0</v>
      </c>
      <c r="F32" s="176">
        <v>0</v>
      </c>
      <c r="G32" s="176">
        <v>0</v>
      </c>
      <c r="H32" s="36"/>
      <c r="I32" s="62"/>
      <c r="J32" s="28"/>
      <c r="L32" s="212"/>
    </row>
    <row r="33" spans="2:12" ht="18" customHeight="1" x14ac:dyDescent="0.25">
      <c r="B33" s="27"/>
      <c r="C33" s="54"/>
      <c r="D33" s="32" t="s">
        <v>45</v>
      </c>
      <c r="E33" s="176">
        <v>0</v>
      </c>
      <c r="F33" s="176">
        <v>0</v>
      </c>
      <c r="G33" s="176">
        <v>0</v>
      </c>
      <c r="H33" s="36"/>
      <c r="I33" s="62"/>
      <c r="J33" s="28"/>
      <c r="L33" s="212"/>
    </row>
    <row r="34" spans="2:12" ht="18" customHeight="1" x14ac:dyDescent="0.25">
      <c r="B34" s="27"/>
      <c r="C34" s="54"/>
      <c r="D34" s="32" t="s">
        <v>64</v>
      </c>
      <c r="E34" s="176">
        <v>0</v>
      </c>
      <c r="F34" s="176">
        <v>0</v>
      </c>
      <c r="G34" s="176">
        <v>0</v>
      </c>
      <c r="H34" s="36"/>
      <c r="I34" s="62"/>
      <c r="J34" s="28"/>
      <c r="L34" s="212"/>
    </row>
    <row r="35" spans="2:12" ht="18" customHeight="1" thickBot="1" x14ac:dyDescent="0.3">
      <c r="B35" s="27"/>
      <c r="C35" s="54"/>
      <c r="D35" s="104" t="s">
        <v>46</v>
      </c>
      <c r="E35" s="176">
        <v>0</v>
      </c>
      <c r="F35" s="176">
        <v>0</v>
      </c>
      <c r="G35" s="176">
        <v>0</v>
      </c>
      <c r="H35" s="36"/>
      <c r="I35" s="62"/>
      <c r="J35" s="28"/>
      <c r="L35" s="212"/>
    </row>
    <row r="36" spans="2:12" ht="18" customHeight="1" thickTop="1" x14ac:dyDescent="0.25">
      <c r="B36" s="27"/>
      <c r="C36" s="54"/>
      <c r="D36" s="105" t="s">
        <v>53</v>
      </c>
      <c r="E36" s="80">
        <f>SUM(E28:E35)</f>
        <v>0</v>
      </c>
      <c r="F36" s="80">
        <f>SUM(F31:F35)</f>
        <v>0</v>
      </c>
      <c r="G36" s="80">
        <f>SUM(H28:H35)</f>
        <v>0</v>
      </c>
      <c r="H36" s="36"/>
      <c r="I36" s="80"/>
      <c r="J36" s="28"/>
      <c r="L36" s="185" t="s">
        <v>87</v>
      </c>
    </row>
    <row r="37" spans="2:12" ht="7.35" customHeight="1" x14ac:dyDescent="0.25">
      <c r="B37" s="27"/>
      <c r="C37" s="54"/>
      <c r="D37" s="32"/>
      <c r="E37" s="91"/>
      <c r="F37" s="91"/>
      <c r="G37" s="91"/>
      <c r="H37" s="36"/>
      <c r="I37" s="91"/>
      <c r="J37" s="28"/>
    </row>
    <row r="38" spans="2:12" ht="18" customHeight="1" thickBot="1" x14ac:dyDescent="0.3">
      <c r="B38" s="27"/>
      <c r="C38" s="54"/>
      <c r="D38" s="106" t="s">
        <v>65</v>
      </c>
      <c r="E38" s="176">
        <v>0</v>
      </c>
      <c r="F38" s="176">
        <v>0</v>
      </c>
      <c r="G38" s="176">
        <v>0</v>
      </c>
      <c r="H38" s="36"/>
      <c r="I38" s="62"/>
      <c r="J38" s="28"/>
      <c r="L38" s="212" t="s">
        <v>85</v>
      </c>
    </row>
    <row r="39" spans="2:12" ht="18" customHeight="1" x14ac:dyDescent="0.25">
      <c r="B39" s="27"/>
      <c r="C39" s="54"/>
      <c r="D39" s="105" t="s">
        <v>56</v>
      </c>
      <c r="E39" s="80">
        <f>SUM(E31:E35)+E38</f>
        <v>0</v>
      </c>
      <c r="F39" s="80">
        <f>SUM(F31:F35)+F38</f>
        <v>0</v>
      </c>
      <c r="G39" s="80">
        <f t="shared" ref="G39" si="0">SUM(G31:G35)+G38</f>
        <v>0</v>
      </c>
      <c r="H39" s="36"/>
      <c r="I39" s="80"/>
      <c r="J39" s="28"/>
      <c r="L39" s="212"/>
    </row>
    <row r="40" spans="2:12" ht="18" customHeight="1" outlineLevel="1" x14ac:dyDescent="0.25">
      <c r="B40" s="27"/>
      <c r="C40" s="54"/>
      <c r="D40" s="94" t="s">
        <v>106</v>
      </c>
      <c r="E40" s="92" t="str">
        <f>IF(E$39=$E17,"OK","ERROR")</f>
        <v>OK</v>
      </c>
      <c r="F40" s="92" t="str">
        <f>IF(F$39=$E18,"OK","ERROR")</f>
        <v>OK</v>
      </c>
      <c r="G40" s="92" t="str">
        <f>IF(G$39=$E19,"OK","ERROR")</f>
        <v>OK</v>
      </c>
      <c r="H40" s="36"/>
      <c r="I40" s="92"/>
      <c r="J40" s="28"/>
      <c r="L40" t="s">
        <v>86</v>
      </c>
    </row>
    <row r="41" spans="2:12" ht="7.35" customHeight="1" x14ac:dyDescent="0.25">
      <c r="B41" s="27"/>
      <c r="C41" s="54"/>
      <c r="D41" s="105"/>
      <c r="E41" s="80"/>
      <c r="F41" s="80"/>
      <c r="G41" s="80"/>
      <c r="H41" s="36"/>
      <c r="I41" s="80"/>
      <c r="J41" s="28"/>
    </row>
    <row r="42" spans="2:12" ht="18" customHeight="1" x14ac:dyDescent="0.25">
      <c r="B42" s="27"/>
      <c r="C42" s="102" t="s">
        <v>48</v>
      </c>
      <c r="D42" s="103" t="s">
        <v>43</v>
      </c>
      <c r="E42" s="96"/>
      <c r="F42" s="97"/>
      <c r="G42" s="97"/>
      <c r="H42" s="36"/>
      <c r="I42" s="75"/>
      <c r="J42" s="28"/>
    </row>
    <row r="43" spans="2:12" ht="18" customHeight="1" x14ac:dyDescent="0.25">
      <c r="B43" s="27"/>
      <c r="C43" s="107" t="s">
        <v>49</v>
      </c>
      <c r="D43" s="99" t="s">
        <v>121</v>
      </c>
      <c r="E43" s="62"/>
      <c r="F43" s="75"/>
      <c r="G43" s="75"/>
      <c r="H43" s="36"/>
      <c r="I43" s="75"/>
      <c r="J43" s="28"/>
    </row>
    <row r="44" spans="2:12" ht="18" customHeight="1" x14ac:dyDescent="0.25">
      <c r="B44" s="27"/>
      <c r="C44" s="54"/>
      <c r="D44" s="32" t="s">
        <v>108</v>
      </c>
      <c r="E44" s="176">
        <v>0</v>
      </c>
      <c r="G44" s="29"/>
      <c r="H44" s="36"/>
      <c r="I44" s="29"/>
      <c r="J44" s="28"/>
      <c r="L44" s="185" t="s">
        <v>119</v>
      </c>
    </row>
    <row r="45" spans="2:12" ht="18" customHeight="1" x14ac:dyDescent="0.25">
      <c r="B45" s="27"/>
      <c r="C45" s="107" t="s">
        <v>50</v>
      </c>
      <c r="D45" s="99" t="s">
        <v>118</v>
      </c>
      <c r="E45" s="62"/>
      <c r="F45" s="75"/>
      <c r="G45" s="75"/>
      <c r="H45" s="36"/>
      <c r="I45" s="75"/>
      <c r="J45" s="28"/>
    </row>
    <row r="46" spans="2:12" ht="18" customHeight="1" x14ac:dyDescent="0.25">
      <c r="B46" s="27"/>
      <c r="C46" s="107"/>
      <c r="D46" s="32" t="s">
        <v>128</v>
      </c>
      <c r="E46" s="176">
        <v>0</v>
      </c>
      <c r="F46" s="176">
        <v>0</v>
      </c>
      <c r="G46" s="176">
        <v>0</v>
      </c>
      <c r="H46" s="36"/>
      <c r="I46" s="75"/>
      <c r="J46" s="28"/>
      <c r="L46" t="s">
        <v>120</v>
      </c>
    </row>
    <row r="47" spans="2:12" ht="18" customHeight="1" thickBot="1" x14ac:dyDescent="0.3">
      <c r="B47" s="27"/>
      <c r="C47" s="54"/>
      <c r="D47" s="104" t="s">
        <v>52</v>
      </c>
      <c r="E47" s="182">
        <f>-(E46/2)</f>
        <v>0</v>
      </c>
      <c r="F47" s="182">
        <f>-(F46/2)</f>
        <v>0</v>
      </c>
      <c r="G47" s="182">
        <f>-(G46/2)</f>
        <v>0</v>
      </c>
      <c r="H47" s="36"/>
      <c r="I47" s="62"/>
      <c r="J47" s="28"/>
      <c r="L47" s="212" t="s">
        <v>107</v>
      </c>
    </row>
    <row r="48" spans="2:12" ht="18" customHeight="1" thickTop="1" x14ac:dyDescent="0.25">
      <c r="B48" s="27"/>
      <c r="C48" s="54"/>
      <c r="D48" s="105" t="s">
        <v>54</v>
      </c>
      <c r="E48" s="80">
        <f>(E44-E47)</f>
        <v>0</v>
      </c>
      <c r="F48" s="80">
        <f>F39+F47</f>
        <v>0</v>
      </c>
      <c r="G48" s="80">
        <f>(G39+G47)</f>
        <v>0</v>
      </c>
      <c r="H48" s="36"/>
      <c r="I48" s="80"/>
      <c r="J48" s="28"/>
      <c r="L48" s="212"/>
    </row>
    <row r="49" spans="2:12" ht="7.35" customHeight="1" x14ac:dyDescent="0.25">
      <c r="B49" s="27"/>
      <c r="C49" s="54"/>
      <c r="D49" s="32"/>
      <c r="E49" s="62"/>
      <c r="F49" s="75"/>
      <c r="G49" s="75"/>
      <c r="H49" s="36"/>
      <c r="I49" s="75"/>
      <c r="J49" s="28"/>
    </row>
    <row r="50" spans="2:12" ht="18" customHeight="1" x14ac:dyDescent="0.25">
      <c r="B50" s="27"/>
      <c r="C50" s="102" t="s">
        <v>51</v>
      </c>
      <c r="D50" s="103" t="s">
        <v>89</v>
      </c>
      <c r="E50" s="96"/>
      <c r="F50" s="97"/>
      <c r="G50" s="97"/>
      <c r="H50" s="36"/>
      <c r="I50" s="75"/>
      <c r="J50" s="28"/>
    </row>
    <row r="51" spans="2:12" ht="18" customHeight="1" x14ac:dyDescent="0.25">
      <c r="B51" s="27"/>
      <c r="C51" s="54"/>
      <c r="D51" s="105" t="s">
        <v>57</v>
      </c>
      <c r="E51" s="80">
        <f>E36-E48</f>
        <v>0</v>
      </c>
      <c r="F51" s="80">
        <f>F36-F48</f>
        <v>0</v>
      </c>
      <c r="G51" s="80">
        <f>G36-G48</f>
        <v>0</v>
      </c>
      <c r="H51" s="36"/>
      <c r="I51" s="80"/>
      <c r="J51" s="28"/>
      <c r="L51" s="212" t="s">
        <v>109</v>
      </c>
    </row>
    <row r="52" spans="2:12" ht="18" customHeight="1" x14ac:dyDescent="0.25">
      <c r="B52" s="27"/>
      <c r="C52" s="54"/>
      <c r="D52" s="105" t="s">
        <v>58</v>
      </c>
      <c r="E52" s="80">
        <f>SUM(E51:I51)</f>
        <v>0</v>
      </c>
      <c r="F52" s="62"/>
      <c r="G52" s="75"/>
      <c r="H52" s="75"/>
      <c r="I52" s="75"/>
      <c r="J52" s="28"/>
      <c r="L52" s="212"/>
    </row>
    <row r="53" spans="2:12" ht="7.35" customHeight="1" x14ac:dyDescent="0.25">
      <c r="B53" s="27"/>
      <c r="C53" s="54"/>
      <c r="D53" s="105"/>
      <c r="E53" s="80"/>
      <c r="F53" s="62"/>
      <c r="G53" s="75"/>
      <c r="H53" s="75"/>
      <c r="I53" s="75"/>
      <c r="J53" s="28"/>
    </row>
    <row r="54" spans="2:12" ht="18" customHeight="1" x14ac:dyDescent="0.25">
      <c r="B54" s="27"/>
      <c r="C54" s="54"/>
      <c r="D54" s="200" t="str">
        <f>IF($E$52&gt;0,"Ga verder naar stap 4","Uw vergunningsaanvraag is geen stedenbouwkundige last verschuldigd.")</f>
        <v>Uw vergunningsaanvraag is geen stedenbouwkundige last verschuldigd.</v>
      </c>
      <c r="E54" s="201"/>
      <c r="F54" s="62"/>
      <c r="G54" s="75"/>
      <c r="H54" s="75"/>
      <c r="I54" s="75"/>
      <c r="J54" s="28"/>
    </row>
    <row r="55" spans="2:12" ht="7.35" customHeight="1" x14ac:dyDescent="0.25">
      <c r="B55" s="27"/>
      <c r="C55" s="30"/>
      <c r="D55" s="30"/>
      <c r="E55" s="30"/>
      <c r="F55" s="30"/>
      <c r="G55" s="29"/>
      <c r="H55" s="29"/>
      <c r="I55" s="29"/>
      <c r="J55" s="28"/>
    </row>
    <row r="56" spans="2:12" ht="7.35" customHeight="1" x14ac:dyDescent="0.25">
      <c r="B56" s="27"/>
      <c r="C56" s="30"/>
      <c r="D56" s="30"/>
      <c r="E56" s="30"/>
      <c r="F56" s="30"/>
      <c r="G56" s="29"/>
      <c r="H56" s="29"/>
      <c r="I56" s="29"/>
      <c r="J56" s="28"/>
    </row>
    <row r="57" spans="2:12" ht="7.35" customHeight="1" x14ac:dyDescent="0.25">
      <c r="B57" s="27"/>
      <c r="C57" s="30"/>
      <c r="D57" s="30"/>
      <c r="E57" s="30"/>
      <c r="F57" s="30"/>
      <c r="G57" s="29"/>
      <c r="H57" s="29"/>
      <c r="I57" s="29"/>
      <c r="J57" s="28"/>
    </row>
    <row r="58" spans="2:12" ht="7.35" customHeight="1" x14ac:dyDescent="0.25">
      <c r="B58" s="27"/>
      <c r="C58" s="30"/>
      <c r="D58" s="30"/>
      <c r="E58" s="30"/>
      <c r="F58" s="30"/>
      <c r="G58" s="29"/>
      <c r="H58" s="29"/>
      <c r="I58" s="29"/>
      <c r="J58" s="28"/>
    </row>
    <row r="59" spans="2:12" ht="7.35" customHeight="1" x14ac:dyDescent="0.25">
      <c r="B59" s="27"/>
      <c r="C59" s="30"/>
      <c r="D59" s="30"/>
      <c r="E59" s="30"/>
      <c r="F59" s="30"/>
      <c r="G59" s="29"/>
      <c r="H59" s="29"/>
      <c r="I59" s="29"/>
      <c r="J59" s="28"/>
    </row>
    <row r="60" spans="2:12" ht="24" customHeight="1" x14ac:dyDescent="0.25">
      <c r="B60" s="6"/>
      <c r="C60" s="156">
        <v>4</v>
      </c>
      <c r="D60" s="155" t="s">
        <v>23</v>
      </c>
      <c r="E60" s="155"/>
      <c r="F60" s="157"/>
      <c r="G60" s="153"/>
      <c r="H60" s="153"/>
      <c r="I60" s="153"/>
      <c r="J60" s="154"/>
      <c r="L60" s="150"/>
    </row>
    <row r="61" spans="2:12" ht="7.35" customHeight="1" x14ac:dyDescent="0.25">
      <c r="B61" s="27"/>
      <c r="C61" s="30"/>
      <c r="D61" s="30"/>
      <c r="E61" s="30"/>
      <c r="F61" s="30"/>
      <c r="G61" s="29"/>
      <c r="H61" s="29"/>
      <c r="I61" s="29"/>
      <c r="J61" s="28"/>
    </row>
    <row r="62" spans="2:12" ht="27" customHeight="1" x14ac:dyDescent="0.25">
      <c r="B62" s="27"/>
      <c r="C62" s="30"/>
      <c r="D62" s="109"/>
      <c r="E62" s="110" t="s">
        <v>19</v>
      </c>
      <c r="F62" s="110" t="s">
        <v>63</v>
      </c>
      <c r="G62" s="111" t="s">
        <v>62</v>
      </c>
      <c r="H62" s="183"/>
      <c r="I62" s="183"/>
      <c r="J62" s="28"/>
    </row>
    <row r="63" spans="2:12" ht="18" customHeight="1" x14ac:dyDescent="0.25">
      <c r="B63" s="27"/>
      <c r="C63" s="30"/>
      <c r="D63" s="57" t="s">
        <v>10</v>
      </c>
      <c r="E63" s="64">
        <f>E51</f>
        <v>0</v>
      </c>
      <c r="F63" s="163">
        <v>50</v>
      </c>
      <c r="G63" s="67">
        <f>E63*F63</f>
        <v>0</v>
      </c>
      <c r="H63" s="76"/>
      <c r="I63" s="76"/>
      <c r="J63" s="28"/>
      <c r="L63" s="212" t="s">
        <v>67</v>
      </c>
    </row>
    <row r="64" spans="2:12" ht="18" customHeight="1" x14ac:dyDescent="0.25">
      <c r="B64" s="27"/>
      <c r="C64" s="30"/>
      <c r="D64" s="58" t="s">
        <v>1</v>
      </c>
      <c r="E64" s="65">
        <f>F51</f>
        <v>0</v>
      </c>
      <c r="F64" s="164">
        <v>37.5</v>
      </c>
      <c r="G64" s="68">
        <f>E64*F64</f>
        <v>0</v>
      </c>
      <c r="H64" s="76"/>
      <c r="I64" s="76"/>
      <c r="J64" s="28"/>
      <c r="L64" s="212"/>
    </row>
    <row r="65" spans="2:15" ht="18" customHeight="1" x14ac:dyDescent="0.25">
      <c r="B65" s="27"/>
      <c r="C65" s="30"/>
      <c r="D65" s="58" t="s">
        <v>9</v>
      </c>
      <c r="E65" s="65">
        <f>G51</f>
        <v>0</v>
      </c>
      <c r="F65" s="164">
        <v>37.5</v>
      </c>
      <c r="G65" s="68">
        <f>E65*F65</f>
        <v>0</v>
      </c>
      <c r="H65" s="76"/>
      <c r="I65" s="76"/>
      <c r="J65" s="28"/>
      <c r="L65" s="212"/>
    </row>
    <row r="66" spans="2:15" ht="18" customHeight="1" x14ac:dyDescent="0.25">
      <c r="B66" s="27"/>
      <c r="C66" s="30"/>
      <c r="D66" s="112" t="s">
        <v>22</v>
      </c>
      <c r="E66" s="113"/>
      <c r="F66" s="114"/>
      <c r="G66" s="115">
        <f>SUM(G63:G65)</f>
        <v>0</v>
      </c>
      <c r="H66" s="76"/>
      <c r="I66" s="76"/>
      <c r="J66" s="28"/>
    </row>
    <row r="67" spans="2:15" ht="7.35" customHeight="1" x14ac:dyDescent="0.25">
      <c r="B67" s="6"/>
      <c r="C67" s="184"/>
      <c r="D67" s="43"/>
      <c r="E67" s="30"/>
      <c r="F67" s="26"/>
      <c r="G67" s="30"/>
      <c r="H67" s="76"/>
      <c r="I67" s="76"/>
      <c r="J67" s="7"/>
    </row>
    <row r="68" spans="2:15" ht="45" customHeight="1" x14ac:dyDescent="0.25">
      <c r="B68" s="6"/>
      <c r="C68" s="184"/>
      <c r="D68" s="43"/>
      <c r="E68" s="30"/>
      <c r="F68" s="26"/>
      <c r="G68" s="30"/>
      <c r="H68" s="76"/>
      <c r="I68" s="76"/>
      <c r="J68" s="7"/>
    </row>
    <row r="69" spans="2:15" ht="31.5" customHeight="1" x14ac:dyDescent="0.25">
      <c r="B69" s="6"/>
      <c r="C69" s="156">
        <v>5</v>
      </c>
      <c r="D69" s="155" t="s">
        <v>134</v>
      </c>
      <c r="E69" s="157"/>
      <c r="F69" s="157"/>
      <c r="G69" s="157"/>
      <c r="H69" s="157"/>
      <c r="I69" s="153"/>
      <c r="J69" s="154"/>
    </row>
    <row r="70" spans="2:15" ht="43.5" customHeight="1" x14ac:dyDescent="0.25">
      <c r="B70" s="6"/>
      <c r="C70" s="184"/>
      <c r="D70" s="190" t="s">
        <v>140</v>
      </c>
      <c r="E70" s="191">
        <f>$F$17*20</f>
        <v>0</v>
      </c>
      <c r="F70" s="26"/>
      <c r="G70" s="30"/>
      <c r="H70" s="76"/>
      <c r="I70" s="76"/>
      <c r="J70" s="7"/>
      <c r="L70" s="192" t="s">
        <v>115</v>
      </c>
    </row>
    <row r="71" spans="2:15" ht="43.5" customHeight="1" x14ac:dyDescent="0.25">
      <c r="B71" s="6"/>
      <c r="C71" s="184"/>
      <c r="D71" s="190" t="s">
        <v>113</v>
      </c>
      <c r="E71" s="191">
        <v>0</v>
      </c>
      <c r="F71" s="26"/>
      <c r="G71" s="30"/>
      <c r="H71" s="76"/>
      <c r="I71" s="76"/>
      <c r="J71" s="7"/>
      <c r="L71" s="169" t="s">
        <v>136</v>
      </c>
    </row>
    <row r="72" spans="2:15" ht="43.5" customHeight="1" x14ac:dyDescent="0.25">
      <c r="B72" s="6"/>
      <c r="C72" s="184"/>
      <c r="D72" s="190" t="s">
        <v>138</v>
      </c>
      <c r="E72" s="193">
        <f>IF(E71&gt;E70,0,E70-E71)</f>
        <v>0</v>
      </c>
      <c r="F72" s="26"/>
      <c r="G72" s="30"/>
      <c r="H72" s="76"/>
      <c r="I72" s="76"/>
      <c r="J72" s="7"/>
      <c r="L72" s="169"/>
    </row>
    <row r="73" spans="2:15" ht="43.5" customHeight="1" x14ac:dyDescent="0.25">
      <c r="B73" s="6"/>
      <c r="C73" s="184"/>
      <c r="D73" s="190" t="s">
        <v>135</v>
      </c>
      <c r="E73" s="191">
        <v>0</v>
      </c>
      <c r="F73" s="26"/>
      <c r="G73" s="30"/>
      <c r="H73" s="76"/>
      <c r="I73" s="76"/>
      <c r="J73" s="7"/>
      <c r="L73" s="169" t="s">
        <v>137</v>
      </c>
    </row>
    <row r="74" spans="2:15" ht="22.5" customHeight="1" x14ac:dyDescent="0.25">
      <c r="B74" s="6"/>
      <c r="C74" s="184"/>
      <c r="D74" s="213" t="s">
        <v>139</v>
      </c>
      <c r="E74" s="214">
        <f>E73-E72</f>
        <v>0</v>
      </c>
      <c r="F74" s="216" t="s">
        <v>142</v>
      </c>
      <c r="G74" s="216"/>
      <c r="H74" s="217">
        <v>0</v>
      </c>
      <c r="I74" s="76"/>
      <c r="J74" s="7"/>
      <c r="L74" s="215" t="s">
        <v>141</v>
      </c>
    </row>
    <row r="75" spans="2:15" ht="19.5" customHeight="1" x14ac:dyDescent="0.25">
      <c r="B75" s="6"/>
      <c r="C75" s="184"/>
      <c r="D75" s="213"/>
      <c r="E75" s="214"/>
      <c r="F75" s="216"/>
      <c r="G75" s="216"/>
      <c r="H75" s="217"/>
      <c r="I75" s="76"/>
      <c r="J75" s="7"/>
      <c r="L75" s="215"/>
    </row>
    <row r="76" spans="2:15" ht="26.25" customHeight="1" x14ac:dyDescent="0.25">
      <c r="B76" s="6"/>
      <c r="C76" s="184"/>
      <c r="D76" s="43"/>
      <c r="E76" s="30"/>
      <c r="F76" s="26"/>
      <c r="G76" s="30"/>
      <c r="H76" s="76"/>
      <c r="I76" s="76"/>
      <c r="J76" s="7"/>
    </row>
    <row r="77" spans="2:15" ht="24" customHeight="1" x14ac:dyDescent="0.25">
      <c r="B77" s="6"/>
      <c r="C77" s="156">
        <v>6</v>
      </c>
      <c r="D77" s="155" t="s">
        <v>93</v>
      </c>
      <c r="E77" s="157"/>
      <c r="F77" s="157"/>
      <c r="G77" s="157"/>
      <c r="H77" s="157"/>
      <c r="I77" s="153"/>
      <c r="J77" s="154"/>
    </row>
    <row r="78" spans="2:15" ht="7.35" customHeight="1" x14ac:dyDescent="0.25">
      <c r="B78" s="27"/>
      <c r="C78" s="30"/>
      <c r="D78" s="45"/>
      <c r="E78" s="44"/>
      <c r="F78" s="36"/>
      <c r="G78" s="36"/>
      <c r="H78" s="36"/>
      <c r="I78" s="36"/>
      <c r="J78" s="28"/>
    </row>
    <row r="79" spans="2:15" ht="27" customHeight="1" x14ac:dyDescent="0.25">
      <c r="B79" s="6"/>
      <c r="C79" s="100"/>
      <c r="D79" s="100"/>
      <c r="E79" s="101" t="s">
        <v>0</v>
      </c>
      <c r="F79" s="101" t="s">
        <v>70</v>
      </c>
      <c r="G79" s="101" t="s">
        <v>12</v>
      </c>
      <c r="H79" s="101"/>
      <c r="I79" s="101"/>
      <c r="J79" s="7"/>
      <c r="L79" s="50" t="s">
        <v>13</v>
      </c>
      <c r="M79" s="50"/>
      <c r="N79" s="50"/>
      <c r="O79" s="50"/>
    </row>
    <row r="80" spans="2:15" ht="7.35" customHeight="1" x14ac:dyDescent="0.25">
      <c r="B80" s="6"/>
      <c r="C80" s="12"/>
      <c r="D80" s="18"/>
      <c r="E80" s="35"/>
      <c r="F80" s="25"/>
      <c r="G80" s="25"/>
      <c r="H80" s="25"/>
      <c r="I80" s="25"/>
      <c r="J80" s="7"/>
      <c r="L80" s="50"/>
      <c r="M80" s="50"/>
      <c r="N80" s="50"/>
      <c r="O80" s="50"/>
    </row>
    <row r="81" spans="2:15" ht="18" customHeight="1" x14ac:dyDescent="0.25">
      <c r="B81" s="6"/>
      <c r="C81" s="95">
        <v>1</v>
      </c>
      <c r="D81" s="117" t="s">
        <v>66</v>
      </c>
      <c r="E81" s="118"/>
      <c r="F81" s="77"/>
      <c r="G81" s="127">
        <f>SUM(G83:G87)</f>
        <v>0</v>
      </c>
      <c r="H81" s="127"/>
      <c r="I81" s="127"/>
      <c r="J81" s="7"/>
    </row>
    <row r="82" spans="2:15" ht="6.75" customHeight="1" x14ac:dyDescent="0.25">
      <c r="B82" s="6"/>
      <c r="C82" s="12"/>
      <c r="D82" s="15"/>
      <c r="E82" s="17"/>
      <c r="F82" s="17"/>
      <c r="G82" s="17"/>
      <c r="H82" s="17"/>
      <c r="I82" s="17"/>
      <c r="J82" s="7"/>
    </row>
    <row r="83" spans="2:15" ht="18" customHeight="1" x14ac:dyDescent="0.25">
      <c r="B83" s="6"/>
      <c r="C83" s="12"/>
      <c r="D83" s="15" t="s">
        <v>30</v>
      </c>
      <c r="E83" s="176">
        <f>IF($E$74-$H$74&gt;2000,2000,$E$74-$H$74)</f>
        <v>0</v>
      </c>
      <c r="F83" s="166">
        <v>100</v>
      </c>
      <c r="G83" s="17">
        <f>E83*F83</f>
        <v>0</v>
      </c>
      <c r="H83" s="17"/>
      <c r="I83" s="17"/>
      <c r="J83" s="7"/>
      <c r="L83" s="212" t="s">
        <v>112</v>
      </c>
    </row>
    <row r="84" spans="2:15" ht="18" customHeight="1" x14ac:dyDescent="0.25">
      <c r="B84" s="6"/>
      <c r="C84" s="12"/>
      <c r="D84" s="15" t="s">
        <v>31</v>
      </c>
      <c r="E84" s="176">
        <f>IF($E$74-$H$74&gt;5000,3000,$E$74-$E$83-H74)</f>
        <v>0</v>
      </c>
      <c r="F84" s="166">
        <v>75</v>
      </c>
      <c r="G84" s="17">
        <f>F84*E84</f>
        <v>0</v>
      </c>
      <c r="H84" s="17"/>
      <c r="I84" s="17"/>
      <c r="J84" s="7"/>
      <c r="L84" s="212"/>
    </row>
    <row r="85" spans="2:15" ht="18" customHeight="1" x14ac:dyDescent="0.25">
      <c r="B85" s="6"/>
      <c r="C85" s="12"/>
      <c r="D85" s="15" t="s">
        <v>32</v>
      </c>
      <c r="E85" s="176">
        <f>IF($E$74-$H$74&gt;5000,5000,$E$74-SUM(E83:E84)-$H$74)</f>
        <v>0</v>
      </c>
      <c r="F85" s="166">
        <v>50</v>
      </c>
      <c r="G85" s="17">
        <f>F85*E85</f>
        <v>0</v>
      </c>
      <c r="H85" s="17"/>
      <c r="I85" s="17"/>
      <c r="J85" s="7"/>
      <c r="L85" s="212"/>
    </row>
    <row r="86" spans="2:15" ht="18" customHeight="1" x14ac:dyDescent="0.25">
      <c r="B86" s="6"/>
      <c r="C86" s="12"/>
      <c r="D86" s="15" t="s">
        <v>33</v>
      </c>
      <c r="E86" s="176">
        <f>IF($E$74-$H$74&gt;10000,$E$74-10000+$H$74,$H$74)</f>
        <v>0</v>
      </c>
      <c r="F86" s="166">
        <v>35</v>
      </c>
      <c r="G86" s="17">
        <f>F86*E86</f>
        <v>0</v>
      </c>
      <c r="H86" s="17"/>
      <c r="I86" s="17"/>
      <c r="J86" s="7"/>
      <c r="L86" s="212"/>
    </row>
    <row r="87" spans="2:15" ht="7.35" customHeight="1" x14ac:dyDescent="0.25">
      <c r="B87" s="6"/>
      <c r="C87" s="12"/>
      <c r="D87" s="15"/>
      <c r="E87" s="15"/>
      <c r="F87" s="139"/>
      <c r="G87" s="37"/>
      <c r="H87" s="37"/>
      <c r="I87" s="37"/>
      <c r="J87" s="7"/>
    </row>
    <row r="88" spans="2:15" ht="18" customHeight="1" x14ac:dyDescent="0.25">
      <c r="B88" s="6"/>
      <c r="C88" s="95">
        <v>2</v>
      </c>
      <c r="D88" s="117" t="s">
        <v>29</v>
      </c>
      <c r="E88" s="119"/>
      <c r="F88" s="140"/>
      <c r="G88" s="127">
        <f>SUM(G90:G91)</f>
        <v>0</v>
      </c>
      <c r="H88" s="127"/>
      <c r="I88" s="127"/>
      <c r="J88" s="7"/>
    </row>
    <row r="89" spans="2:15" ht="7.35" customHeight="1" x14ac:dyDescent="0.25">
      <c r="B89" s="6"/>
      <c r="C89" s="183"/>
      <c r="D89" s="125"/>
      <c r="E89" s="26"/>
      <c r="F89" s="141"/>
      <c r="G89" s="126"/>
      <c r="H89" s="126"/>
      <c r="I89" s="126"/>
      <c r="J89" s="7"/>
    </row>
    <row r="90" spans="2:15" ht="18" customHeight="1" x14ac:dyDescent="0.25">
      <c r="B90" s="6"/>
      <c r="C90" s="12"/>
      <c r="D90" s="15" t="s">
        <v>7</v>
      </c>
      <c r="E90" s="176">
        <v>0</v>
      </c>
      <c r="F90" s="166">
        <v>900</v>
      </c>
      <c r="G90" s="17">
        <f>F90*E90</f>
        <v>0</v>
      </c>
      <c r="H90" s="17"/>
      <c r="I90" s="17"/>
      <c r="J90" s="7"/>
      <c r="L90" s="211" t="s">
        <v>17</v>
      </c>
    </row>
    <row r="91" spans="2:15" ht="18" customHeight="1" x14ac:dyDescent="0.25">
      <c r="B91" s="6"/>
      <c r="C91" s="12"/>
      <c r="D91" s="15" t="s">
        <v>8</v>
      </c>
      <c r="E91" s="176">
        <v>0</v>
      </c>
      <c r="F91" s="166">
        <v>450</v>
      </c>
      <c r="G91" s="17">
        <f>F91*E91</f>
        <v>0</v>
      </c>
      <c r="H91" s="17"/>
      <c r="I91" s="17"/>
      <c r="J91" s="7"/>
      <c r="L91" s="211"/>
    </row>
    <row r="92" spans="2:15" ht="7.35" customHeight="1" x14ac:dyDescent="0.25">
      <c r="B92" s="6"/>
      <c r="C92" s="12"/>
      <c r="D92" s="18"/>
      <c r="E92" s="35"/>
      <c r="F92" s="35"/>
      <c r="G92" s="25"/>
      <c r="H92" s="25"/>
      <c r="I92" s="25"/>
      <c r="J92" s="7"/>
      <c r="M92" s="50"/>
      <c r="N92" s="50"/>
      <c r="O92" s="50"/>
    </row>
    <row r="93" spans="2:15" ht="18" customHeight="1" x14ac:dyDescent="0.25">
      <c r="B93" s="6"/>
      <c r="C93" s="95">
        <v>3</v>
      </c>
      <c r="D93" s="117" t="s">
        <v>74</v>
      </c>
      <c r="E93" s="120"/>
      <c r="F93" s="142"/>
      <c r="G93" s="127">
        <f>SUM(G95)</f>
        <v>0</v>
      </c>
      <c r="H93" s="127"/>
      <c r="I93" s="127"/>
      <c r="J93" s="7"/>
      <c r="L93" t="s">
        <v>110</v>
      </c>
      <c r="M93" s="50"/>
      <c r="N93" s="50"/>
      <c r="O93" s="50"/>
    </row>
    <row r="94" spans="2:15" ht="7.35" customHeight="1" x14ac:dyDescent="0.25">
      <c r="B94" s="6"/>
      <c r="C94" s="183"/>
      <c r="D94" s="125"/>
      <c r="E94" s="26"/>
      <c r="F94" s="143"/>
      <c r="G94" s="126"/>
      <c r="H94" s="126"/>
      <c r="I94" s="126"/>
      <c r="J94" s="7"/>
      <c r="M94" s="50"/>
      <c r="N94" s="50"/>
      <c r="O94" s="50"/>
    </row>
    <row r="95" spans="2:15" ht="18" customHeight="1" x14ac:dyDescent="0.25">
      <c r="B95" s="6"/>
      <c r="C95" s="12"/>
      <c r="D95" s="69" t="s">
        <v>27</v>
      </c>
      <c r="E95" s="176">
        <v>0</v>
      </c>
      <c r="F95" s="178">
        <v>0</v>
      </c>
      <c r="G95" s="17">
        <f>F95*E95</f>
        <v>0</v>
      </c>
      <c r="H95" s="17"/>
      <c r="I95" s="17"/>
      <c r="J95" s="7"/>
      <c r="L95" t="s">
        <v>124</v>
      </c>
      <c r="M95" s="50"/>
      <c r="N95" s="50"/>
      <c r="O95" s="50"/>
    </row>
    <row r="96" spans="2:15" ht="7.35" customHeight="1" x14ac:dyDescent="0.25">
      <c r="B96" s="6"/>
      <c r="C96" s="12"/>
      <c r="D96" s="18"/>
      <c r="E96" s="35"/>
      <c r="F96" s="35"/>
      <c r="G96" s="25"/>
      <c r="H96" s="25"/>
      <c r="I96" s="25"/>
      <c r="J96" s="7"/>
      <c r="M96" s="50"/>
      <c r="N96" s="50"/>
      <c r="O96" s="50"/>
    </row>
    <row r="97" spans="2:15" ht="18" customHeight="1" x14ac:dyDescent="0.25">
      <c r="B97" s="6"/>
      <c r="C97" s="95">
        <v>4</v>
      </c>
      <c r="D97" s="117" t="s">
        <v>11</v>
      </c>
      <c r="E97" s="121"/>
      <c r="F97" s="144"/>
      <c r="G97" s="127">
        <f>SUM(G99:G99)</f>
        <v>0</v>
      </c>
      <c r="H97" s="127"/>
      <c r="I97" s="127"/>
      <c r="J97" s="7"/>
      <c r="L97" s="172"/>
      <c r="M97" s="50"/>
      <c r="N97" s="50"/>
      <c r="O97" s="50"/>
    </row>
    <row r="98" spans="2:15" ht="7.35" customHeight="1" x14ac:dyDescent="0.25">
      <c r="B98" s="6"/>
      <c r="C98" s="183"/>
      <c r="D98" s="125"/>
      <c r="E98" s="26"/>
      <c r="F98" s="143"/>
      <c r="G98" s="126"/>
      <c r="H98" s="126"/>
      <c r="I98" s="126"/>
      <c r="J98" s="7"/>
      <c r="L98" s="172"/>
      <c r="M98" s="50"/>
      <c r="N98" s="50"/>
      <c r="O98" s="50"/>
    </row>
    <row r="99" spans="2:15" ht="18" customHeight="1" x14ac:dyDescent="0.25">
      <c r="B99" s="6"/>
      <c r="C99" s="12"/>
      <c r="D99" s="15" t="s">
        <v>123</v>
      </c>
      <c r="E99" s="176">
        <v>0</v>
      </c>
      <c r="F99" s="166">
        <v>1400</v>
      </c>
      <c r="G99" s="17">
        <f>F99*E99</f>
        <v>0</v>
      </c>
      <c r="H99" s="17"/>
      <c r="I99" s="17"/>
      <c r="J99" s="7"/>
      <c r="L99" s="172" t="s">
        <v>122</v>
      </c>
    </row>
    <row r="100" spans="2:15" ht="5.25" customHeight="1" x14ac:dyDescent="0.25">
      <c r="B100" s="6"/>
      <c r="C100" s="12"/>
      <c r="D100" s="15"/>
      <c r="E100" s="16"/>
      <c r="F100" s="14"/>
      <c r="G100" s="14"/>
      <c r="H100" s="14"/>
      <c r="I100" s="14"/>
      <c r="J100" s="7"/>
    </row>
    <row r="101" spans="2:15" ht="18" customHeight="1" x14ac:dyDescent="0.25">
      <c r="B101" s="6"/>
      <c r="C101" s="95">
        <v>3</v>
      </c>
      <c r="D101" s="117" t="s">
        <v>130</v>
      </c>
      <c r="E101" s="120"/>
      <c r="F101" s="142"/>
      <c r="G101" s="127">
        <f>SUM(G103)</f>
        <v>0</v>
      </c>
      <c r="H101" s="127"/>
      <c r="I101" s="127"/>
      <c r="J101" s="7"/>
      <c r="M101" s="50"/>
      <c r="N101" s="50"/>
      <c r="O101" s="50"/>
    </row>
    <row r="102" spans="2:15" ht="7.35" customHeight="1" x14ac:dyDescent="0.25">
      <c r="B102" s="6"/>
      <c r="C102" s="183"/>
      <c r="D102" s="125"/>
      <c r="E102" s="26"/>
      <c r="F102" s="143"/>
      <c r="G102" s="126"/>
      <c r="H102" s="126"/>
      <c r="I102" s="126"/>
      <c r="J102" s="7"/>
      <c r="M102" s="50"/>
      <c r="N102" s="50"/>
      <c r="O102" s="50"/>
    </row>
    <row r="103" spans="2:15" ht="18" customHeight="1" x14ac:dyDescent="0.25">
      <c r="B103" s="6"/>
      <c r="C103" s="12"/>
      <c r="D103" s="69" t="s">
        <v>131</v>
      </c>
      <c r="E103" s="176">
        <v>0</v>
      </c>
      <c r="F103" s="178">
        <v>0</v>
      </c>
      <c r="G103" s="17">
        <f>F103*E103</f>
        <v>0</v>
      </c>
      <c r="H103" s="17"/>
      <c r="I103" s="17"/>
      <c r="J103" s="7"/>
      <c r="L103" s="171" t="s">
        <v>133</v>
      </c>
      <c r="M103" s="50"/>
      <c r="N103" s="50"/>
      <c r="O103" s="50"/>
    </row>
    <row r="104" spans="2:15" ht="6" customHeight="1" x14ac:dyDescent="0.25">
      <c r="B104" s="6"/>
      <c r="C104" s="147"/>
      <c r="D104" s="148"/>
      <c r="E104" s="16"/>
      <c r="F104" s="14"/>
      <c r="G104" s="14"/>
      <c r="H104" s="14"/>
      <c r="I104" s="14"/>
      <c r="J104" s="7"/>
    </row>
    <row r="105" spans="2:15" ht="18" customHeight="1" x14ac:dyDescent="0.25">
      <c r="B105" s="6"/>
      <c r="C105" s="128"/>
      <c r="D105" s="146"/>
      <c r="E105" s="129"/>
      <c r="F105" s="118" t="s">
        <v>68</v>
      </c>
      <c r="G105" s="130">
        <f>$G$66-(G81+G88+G93+G97+G101)</f>
        <v>0</v>
      </c>
      <c r="H105" s="77"/>
      <c r="I105" s="77"/>
      <c r="J105" s="7"/>
      <c r="L105" s="171" t="s">
        <v>132</v>
      </c>
    </row>
    <row r="106" spans="2:15" ht="7.35" customHeight="1" x14ac:dyDescent="0.25">
      <c r="B106" s="6"/>
      <c r="C106" s="10"/>
      <c r="D106" s="9"/>
      <c r="E106" s="1"/>
      <c r="F106" s="11"/>
      <c r="G106" s="11"/>
      <c r="H106" s="11"/>
      <c r="I106" s="11"/>
      <c r="J106" s="7"/>
    </row>
    <row r="107" spans="2:15" ht="24" customHeight="1" x14ac:dyDescent="0.25">
      <c r="B107" s="6"/>
      <c r="C107" s="156">
        <v>7</v>
      </c>
      <c r="D107" s="155" t="s">
        <v>5</v>
      </c>
      <c r="E107" s="157"/>
      <c r="F107" s="157"/>
      <c r="G107" s="153"/>
      <c r="H107" s="153"/>
      <c r="I107" s="153"/>
      <c r="J107" s="154"/>
    </row>
    <row r="108" spans="2:15" ht="7.35" customHeight="1" x14ac:dyDescent="0.25">
      <c r="B108" s="6"/>
      <c r="C108" s="12"/>
      <c r="D108" s="15"/>
      <c r="E108" s="16"/>
      <c r="F108" s="13"/>
      <c r="G108" s="13"/>
      <c r="H108" s="13"/>
      <c r="I108" s="13"/>
      <c r="J108" s="7"/>
    </row>
    <row r="109" spans="2:15" ht="18" customHeight="1" x14ac:dyDescent="0.25">
      <c r="B109" s="6"/>
      <c r="C109" s="52"/>
      <c r="D109" s="122" t="s">
        <v>129</v>
      </c>
      <c r="E109" s="124">
        <f>IF($G$105&lt;0,0,$G$105)</f>
        <v>0</v>
      </c>
      <c r="F109" s="123"/>
      <c r="G109" s="123"/>
      <c r="H109" s="123"/>
      <c r="I109" s="123"/>
      <c r="J109" s="7"/>
    </row>
    <row r="110" spans="2:15" x14ac:dyDescent="0.25">
      <c r="B110" s="19"/>
      <c r="C110" s="20"/>
      <c r="D110" s="21"/>
      <c r="E110" s="22"/>
      <c r="F110" s="23"/>
      <c r="G110" s="23"/>
      <c r="H110" s="23"/>
      <c r="I110" s="23"/>
      <c r="J110" s="24"/>
    </row>
    <row r="115" spans="4:9" x14ac:dyDescent="0.25">
      <c r="D115" s="48"/>
      <c r="E115" s="49"/>
      <c r="F115" s="42"/>
      <c r="G115" s="42"/>
      <c r="H115" s="42"/>
      <c r="I115" s="42"/>
    </row>
    <row r="116" spans="4:9" x14ac:dyDescent="0.25">
      <c r="D116" s="48"/>
      <c r="E116" s="49"/>
      <c r="F116" s="42"/>
      <c r="G116" s="42"/>
      <c r="H116" s="42"/>
      <c r="I116" s="42"/>
    </row>
    <row r="117" spans="4:9" x14ac:dyDescent="0.25">
      <c r="D117" s="48"/>
      <c r="E117" s="49"/>
      <c r="F117" s="42"/>
      <c r="G117" s="42"/>
      <c r="H117" s="42"/>
      <c r="I117" s="42"/>
    </row>
    <row r="118" spans="4:9" x14ac:dyDescent="0.25">
      <c r="D118" s="47"/>
      <c r="E118" s="46"/>
      <c r="F118" s="42"/>
      <c r="G118" s="42"/>
      <c r="H118" s="42"/>
      <c r="I118" s="42"/>
    </row>
    <row r="119" spans="4:9" x14ac:dyDescent="0.25">
      <c r="D119" s="47"/>
      <c r="E119" s="46"/>
      <c r="F119" s="42"/>
      <c r="G119" s="42"/>
      <c r="H119" s="42"/>
      <c r="I119" s="42"/>
    </row>
  </sheetData>
  <mergeCells count="18">
    <mergeCell ref="L83:L86"/>
    <mergeCell ref="L90:L91"/>
    <mergeCell ref="D74:D75"/>
    <mergeCell ref="E74:E75"/>
    <mergeCell ref="L74:L75"/>
    <mergeCell ref="F74:G75"/>
    <mergeCell ref="H74:H75"/>
    <mergeCell ref="L38:L39"/>
    <mergeCell ref="L47:L48"/>
    <mergeCell ref="L51:L52"/>
    <mergeCell ref="D54:E54"/>
    <mergeCell ref="L63:L65"/>
    <mergeCell ref="L31:L35"/>
    <mergeCell ref="F11:I11"/>
    <mergeCell ref="L17:L19"/>
    <mergeCell ref="D24:D25"/>
    <mergeCell ref="E24:F24"/>
    <mergeCell ref="E25:F25"/>
  </mergeCells>
  <conditionalFormatting sqref="H22:H25 H17:H19">
    <cfRule type="expression" dxfId="43" priority="21">
      <formula>$H17="NEEN"</formula>
    </cfRule>
    <cfRule type="expression" dxfId="42" priority="22">
      <formula>$H17="JA"</formula>
    </cfRule>
  </conditionalFormatting>
  <conditionalFormatting sqref="E25:F25">
    <cfRule type="expression" dxfId="41" priority="3">
      <formula>$E$25="-"</formula>
    </cfRule>
    <cfRule type="expression" dxfId="40" priority="13">
      <formula>$E$25="Ga verder naar stap 3"</formula>
    </cfRule>
    <cfRule type="expression" dxfId="39" priority="20">
      <formula>$E$25="Lasten op maat te onderhandelen"</formula>
    </cfRule>
  </conditionalFormatting>
  <conditionalFormatting sqref="E24:F24">
    <cfRule type="expression" dxfId="38" priority="4">
      <formula>$E$24="Geen stedenbouwkundige last verschuldigd"</formula>
    </cfRule>
    <cfRule type="expression" dxfId="37" priority="18">
      <formula>$E$24="Lastenregeling niet van toepassing"</formula>
    </cfRule>
    <cfRule type="expression" dxfId="36" priority="19">
      <formula>$E$24="Lastenregeling van toepassing"</formula>
    </cfRule>
  </conditionalFormatting>
  <conditionalFormatting sqref="E40">
    <cfRule type="expression" dxfId="35" priority="16">
      <formula>$E$40="ERROR"</formula>
    </cfRule>
    <cfRule type="expression" dxfId="34" priority="17">
      <formula>$E$40="OK"</formula>
    </cfRule>
  </conditionalFormatting>
  <conditionalFormatting sqref="F40">
    <cfRule type="expression" dxfId="33" priority="14">
      <formula>$F$40="ERROR"</formula>
    </cfRule>
    <cfRule type="expression" dxfId="32" priority="15">
      <formula>$F$40="OK"</formula>
    </cfRule>
  </conditionalFormatting>
  <conditionalFormatting sqref="H21">
    <cfRule type="expression" dxfId="31" priority="11">
      <formula>$H$21="NEEN"</formula>
    </cfRule>
    <cfRule type="expression" dxfId="30" priority="12">
      <formula>$H$21="JA"</formula>
    </cfRule>
  </conditionalFormatting>
  <conditionalFormatting sqref="G40">
    <cfRule type="expression" dxfId="29" priority="9">
      <formula>$G$40="ERROR"</formula>
    </cfRule>
    <cfRule type="expression" dxfId="28" priority="10">
      <formula>$G$40="OK"</formula>
    </cfRule>
  </conditionalFormatting>
  <conditionalFormatting sqref="I40">
    <cfRule type="expression" dxfId="27" priority="7">
      <formula>$I$40="ERROR"</formula>
    </cfRule>
    <cfRule type="expression" dxfId="26" priority="8">
      <formula>$I$40="OK"</formula>
    </cfRule>
  </conditionalFormatting>
  <conditionalFormatting sqref="D54:E54">
    <cfRule type="expression" dxfId="25" priority="5">
      <formula>$D$54="Uw vergunningsaanvraag is geen stedenbouwkundige last verschuldigd."</formula>
    </cfRule>
    <cfRule type="expression" dxfId="24" priority="6">
      <formula>$D$54="Ga verder naar stap 4"</formula>
    </cfRule>
  </conditionalFormatting>
  <conditionalFormatting sqref="G83">
    <cfRule type="cellIs" dxfId="23" priority="1" operator="equal">
      <formula>#REF!</formula>
    </cfRule>
    <cfRule type="cellIs" dxfId="22" priority="2" operator="equal">
      <formula>#REF!</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5D9D303-02DE-4455-82EC-87E3F09D9FB2}">
          <x14:formula1>
            <xm:f>Hulpsheet!$B$12:$B$13</xm:f>
          </x14:formula1>
          <xm:sqref>E11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2468B-98FF-4AFA-8B65-226E155714B8}">
  <dimension ref="B2:O114"/>
  <sheetViews>
    <sheetView tabSelected="1" zoomScale="85" zoomScaleNormal="85" zoomScalePageLayoutView="85" workbookViewId="0">
      <selection activeCell="G19" sqref="G19"/>
    </sheetView>
  </sheetViews>
  <sheetFormatPr defaultColWidth="10.7109375" defaultRowHeight="15" outlineLevelRow="1" x14ac:dyDescent="0.25"/>
  <cols>
    <col min="1" max="1" width="1.7109375" customWidth="1"/>
    <col min="2" max="2" width="2.7109375" customWidth="1"/>
    <col min="3" max="3" width="5.7109375" customWidth="1"/>
    <col min="4" max="4" width="55.7109375" customWidth="1"/>
    <col min="5" max="9" width="23.7109375" customWidth="1"/>
    <col min="10" max="10" width="2.7109375" customWidth="1"/>
    <col min="11" max="11" width="1.7109375" customWidth="1"/>
    <col min="12" max="12" width="95.7109375" customWidth="1"/>
  </cols>
  <sheetData>
    <row r="2" spans="2:12" ht="15.75" x14ac:dyDescent="0.25">
      <c r="B2" s="2"/>
      <c r="C2" s="8"/>
      <c r="D2" s="3"/>
      <c r="E2" s="4"/>
      <c r="F2" s="4"/>
      <c r="G2" s="4"/>
      <c r="H2" s="4"/>
      <c r="I2" s="4"/>
      <c r="J2" s="5"/>
    </row>
    <row r="3" spans="2:12" ht="24" customHeight="1" x14ac:dyDescent="0.25">
      <c r="B3" s="6"/>
      <c r="C3" s="39" t="s">
        <v>77</v>
      </c>
      <c r="D3" s="40"/>
      <c r="E3" s="151"/>
      <c r="F3" s="40"/>
      <c r="G3" s="41"/>
      <c r="H3" s="41"/>
      <c r="I3" s="41"/>
      <c r="J3" s="7"/>
      <c r="L3" s="167"/>
    </row>
    <row r="4" spans="2:12" ht="7.35" customHeight="1" x14ac:dyDescent="0.25">
      <c r="B4" s="6"/>
      <c r="C4" s="70"/>
      <c r="D4" s="71"/>
      <c r="E4" s="71"/>
      <c r="F4" s="71"/>
      <c r="G4" s="72"/>
      <c r="H4" s="72"/>
      <c r="I4" s="72"/>
      <c r="J4" s="7"/>
      <c r="L4" s="168"/>
    </row>
    <row r="5" spans="2:12" ht="18" customHeight="1" x14ac:dyDescent="0.25">
      <c r="B5" s="6"/>
      <c r="C5" s="70"/>
      <c r="D5" s="73" t="s">
        <v>26</v>
      </c>
      <c r="E5" s="78"/>
      <c r="F5" s="71"/>
      <c r="G5" s="72"/>
      <c r="H5" s="72"/>
      <c r="I5" s="72"/>
      <c r="J5" s="7"/>
      <c r="L5" s="168"/>
    </row>
    <row r="6" spans="2:12" ht="18" customHeight="1" x14ac:dyDescent="0.25">
      <c r="B6" s="6"/>
      <c r="C6" s="70"/>
      <c r="D6" s="73" t="s">
        <v>25</v>
      </c>
      <c r="E6" s="78"/>
      <c r="F6" s="71"/>
      <c r="G6" s="72"/>
      <c r="H6" s="72"/>
      <c r="I6" s="72"/>
      <c r="J6" s="7"/>
      <c r="L6" s="168"/>
    </row>
    <row r="7" spans="2:12" ht="18" customHeight="1" x14ac:dyDescent="0.25">
      <c r="B7" s="6"/>
      <c r="C7" s="70"/>
      <c r="D7" s="73" t="s">
        <v>24</v>
      </c>
      <c r="E7" s="78"/>
      <c r="F7" s="71"/>
      <c r="G7" s="72"/>
      <c r="H7" s="72"/>
      <c r="I7" s="72"/>
      <c r="J7" s="7"/>
      <c r="L7" s="168"/>
    </row>
    <row r="8" spans="2:12" ht="7.35" customHeight="1" x14ac:dyDescent="0.25">
      <c r="B8" s="6"/>
      <c r="C8" s="70"/>
      <c r="D8" s="71"/>
      <c r="E8" s="71"/>
      <c r="F8" s="71"/>
      <c r="G8" s="72"/>
      <c r="H8" s="72"/>
      <c r="I8" s="72"/>
      <c r="J8" s="7"/>
      <c r="L8" s="168"/>
    </row>
    <row r="9" spans="2:12" ht="24" customHeight="1" x14ac:dyDescent="0.25">
      <c r="B9" s="6"/>
      <c r="C9" s="156">
        <v>1</v>
      </c>
      <c r="D9" s="155" t="s">
        <v>34</v>
      </c>
      <c r="E9" s="152"/>
      <c r="F9" s="153"/>
      <c r="G9" s="153"/>
      <c r="H9" s="153"/>
      <c r="I9" s="153"/>
      <c r="J9" s="154"/>
      <c r="L9" s="168"/>
    </row>
    <row r="10" spans="2:12" ht="7.35" customHeight="1" x14ac:dyDescent="0.25">
      <c r="B10" s="6"/>
      <c r="C10" s="70"/>
      <c r="D10" s="71"/>
      <c r="E10" s="71"/>
      <c r="F10" s="71"/>
      <c r="G10" s="72"/>
      <c r="H10" s="72"/>
      <c r="I10" s="72"/>
      <c r="J10" s="7"/>
      <c r="L10" s="168"/>
    </row>
    <row r="11" spans="2:12" ht="35.1" customHeight="1" x14ac:dyDescent="0.25">
      <c r="B11" s="6"/>
      <c r="C11" s="70"/>
      <c r="D11" s="116" t="s">
        <v>35</v>
      </c>
      <c r="E11" s="173" t="s">
        <v>37</v>
      </c>
      <c r="F11" s="209" t="str">
        <f>IF($E$11="Bouwproject","Voor de berekeningswijze van de m² BVO wordt verwezen naar de verordening Stedenbouwkundige Lasten","Voor de berekeningswijze van de m² BVO wordt verwezen naar de verordening Stedenbouwkundige Lasten")</f>
        <v>Voor de berekeningswijze van de m² BVO wordt verwezen naar de verordening Stedenbouwkundige Lasten</v>
      </c>
      <c r="G11" s="210"/>
      <c r="H11" s="210"/>
      <c r="I11" s="210"/>
      <c r="J11" s="7"/>
      <c r="L11" s="168"/>
    </row>
    <row r="12" spans="2:12" ht="7.35" customHeight="1" x14ac:dyDescent="0.25">
      <c r="B12" s="6"/>
      <c r="C12" s="70"/>
      <c r="D12" s="71"/>
      <c r="E12" s="71"/>
      <c r="F12" s="71"/>
      <c r="G12" s="72"/>
      <c r="H12" s="72"/>
      <c r="I12" s="72"/>
      <c r="J12" s="7"/>
      <c r="L12" s="168"/>
    </row>
    <row r="13" spans="2:12" ht="24" customHeight="1" x14ac:dyDescent="0.25">
      <c r="B13" s="6"/>
      <c r="C13" s="156">
        <v>2</v>
      </c>
      <c r="D13" s="155" t="s">
        <v>39</v>
      </c>
      <c r="E13" s="152"/>
      <c r="F13" s="153"/>
      <c r="G13" s="153"/>
      <c r="H13" s="153"/>
      <c r="I13" s="153"/>
      <c r="J13" s="154"/>
      <c r="L13" s="150"/>
    </row>
    <row r="14" spans="2:12" ht="7.35" customHeight="1" x14ac:dyDescent="0.25">
      <c r="B14" s="27"/>
      <c r="C14" s="30"/>
      <c r="D14" s="30"/>
      <c r="E14" s="30"/>
      <c r="F14" s="30"/>
      <c r="G14" s="29"/>
      <c r="H14" s="29"/>
      <c r="I14" s="29"/>
      <c r="J14" s="28"/>
    </row>
    <row r="15" spans="2:12" ht="18" customHeight="1" x14ac:dyDescent="0.25">
      <c r="B15" s="27"/>
      <c r="C15" s="66"/>
      <c r="D15" s="131" t="s">
        <v>18</v>
      </c>
      <c r="E15" s="30"/>
      <c r="F15" s="30"/>
      <c r="G15" s="29"/>
      <c r="H15" s="29"/>
      <c r="I15" s="29"/>
      <c r="J15" s="28"/>
    </row>
    <row r="16" spans="2:12" ht="27" customHeight="1" x14ac:dyDescent="0.25">
      <c r="B16" s="27"/>
      <c r="C16" s="30"/>
      <c r="D16" s="132"/>
      <c r="E16" s="133" t="s">
        <v>28</v>
      </c>
      <c r="F16" s="133" t="s">
        <v>21</v>
      </c>
      <c r="G16" s="133" t="s">
        <v>72</v>
      </c>
      <c r="H16" s="134" t="s">
        <v>105</v>
      </c>
      <c r="I16" s="29"/>
      <c r="J16" s="28"/>
      <c r="L16" s="169"/>
    </row>
    <row r="17" spans="2:12" ht="18" customHeight="1" x14ac:dyDescent="0.25">
      <c r="B17" s="27"/>
      <c r="C17" s="30"/>
      <c r="D17" s="135" t="s">
        <v>10</v>
      </c>
      <c r="E17" s="174">
        <v>0</v>
      </c>
      <c r="F17" s="175">
        <v>0</v>
      </c>
      <c r="G17" s="158">
        <v>3</v>
      </c>
      <c r="H17" s="60" t="str">
        <f>IF($F17&gt;=$G17,"JA","NEEN")</f>
        <v>NEEN</v>
      </c>
      <c r="I17" s="29"/>
      <c r="J17" s="28"/>
      <c r="L17" s="212" t="s">
        <v>111</v>
      </c>
    </row>
    <row r="18" spans="2:12" ht="18" customHeight="1" x14ac:dyDescent="0.25">
      <c r="B18" s="27"/>
      <c r="C18" s="30"/>
      <c r="D18" s="135" t="s">
        <v>1</v>
      </c>
      <c r="E18" s="174">
        <v>0</v>
      </c>
      <c r="F18" s="175">
        <v>0</v>
      </c>
      <c r="G18" s="159">
        <v>400</v>
      </c>
      <c r="H18" s="60" t="str">
        <f>IF($E18&gt;=$G18,"JA","NEEN")</f>
        <v>NEEN</v>
      </c>
      <c r="I18" s="29"/>
      <c r="J18" s="28"/>
      <c r="L18" s="212"/>
    </row>
    <row r="19" spans="2:12" ht="18" customHeight="1" x14ac:dyDescent="0.25">
      <c r="B19" s="27"/>
      <c r="C19" s="30"/>
      <c r="D19" s="135" t="s">
        <v>9</v>
      </c>
      <c r="E19" s="174">
        <v>0</v>
      </c>
      <c r="F19" s="175">
        <v>0</v>
      </c>
      <c r="G19" s="159">
        <v>400</v>
      </c>
      <c r="H19" s="60" t="str">
        <f>IF($E19&gt;=$G19,"JA","NEEN")</f>
        <v>NEEN</v>
      </c>
      <c r="I19" s="29"/>
      <c r="J19" s="28"/>
      <c r="L19" s="212"/>
    </row>
    <row r="20" spans="2:12" ht="18" customHeight="1" x14ac:dyDescent="0.25">
      <c r="B20" s="27"/>
      <c r="C20" s="30"/>
      <c r="D20" s="38" t="s">
        <v>55</v>
      </c>
      <c r="E20" s="59">
        <f>SUM(E17:E19)</f>
        <v>0</v>
      </c>
      <c r="F20" s="63"/>
      <c r="G20" s="85"/>
      <c r="H20" s="136"/>
      <c r="I20" s="29"/>
      <c r="J20" s="28"/>
      <c r="L20" s="171"/>
    </row>
    <row r="21" spans="2:12" ht="18" customHeight="1" x14ac:dyDescent="0.25">
      <c r="B21" s="27"/>
      <c r="C21" s="30"/>
      <c r="D21" s="89" t="s">
        <v>40</v>
      </c>
      <c r="E21" s="82"/>
      <c r="F21" s="86"/>
      <c r="G21" s="160">
        <v>600</v>
      </c>
      <c r="H21" s="61" t="str">
        <f>IF(AND(COUNTIF($E$17:$E$19,"=0")&lt;4,$E$20&gt;=$G$21),"JA","NEEN")</f>
        <v>NEEN</v>
      </c>
      <c r="I21" s="29"/>
      <c r="J21" s="28"/>
      <c r="L21" s="171" t="s">
        <v>104</v>
      </c>
    </row>
    <row r="22" spans="2:12" ht="7.35" customHeight="1" x14ac:dyDescent="0.25">
      <c r="B22" s="27"/>
      <c r="C22" s="30"/>
      <c r="D22" s="79"/>
      <c r="E22" s="81"/>
      <c r="F22" s="81"/>
      <c r="G22" s="81"/>
      <c r="H22" s="29"/>
      <c r="I22" s="29"/>
      <c r="J22" s="28"/>
    </row>
    <row r="23" spans="2:12" ht="18" customHeight="1" x14ac:dyDescent="0.25">
      <c r="B23" s="27"/>
      <c r="C23" s="30"/>
      <c r="D23" s="206" t="s">
        <v>39</v>
      </c>
      <c r="E23" s="202" t="str">
        <f>IF($H$21="JA","Lastenregeling van toepassing",IF(COUNTIF(H17:H19,"=JA")&gt;0,"Lastenregeling van toepassing","Geen stedenbouwkundige last verschuldigd"))</f>
        <v>Geen stedenbouwkundige last verschuldigd</v>
      </c>
      <c r="F23" s="203"/>
      <c r="G23" s="81"/>
      <c r="H23" s="29"/>
      <c r="I23" s="29"/>
      <c r="J23" s="28"/>
    </row>
    <row r="24" spans="2:12" ht="18" customHeight="1" x14ac:dyDescent="0.25">
      <c r="B24" s="27"/>
      <c r="C24" s="30"/>
      <c r="D24" s="207"/>
      <c r="E24" s="204" t="str">
        <f>IF($E$23="lastenregeling niet van toepassing","Lasten op maat te onderhandelen",IF($E$23="lastenregeling van toepassing","Ga verder naar stap 3","-"))</f>
        <v>-</v>
      </c>
      <c r="F24" s="205"/>
      <c r="G24" s="81"/>
      <c r="H24" s="29"/>
      <c r="I24" s="29"/>
      <c r="J24" s="28"/>
    </row>
    <row r="25" spans="2:12" ht="7.35" customHeight="1" x14ac:dyDescent="0.25">
      <c r="B25" s="27"/>
      <c r="C25" s="30"/>
      <c r="D25" s="30"/>
      <c r="E25" s="30"/>
      <c r="F25" s="30"/>
      <c r="G25" s="29"/>
      <c r="H25" s="29"/>
      <c r="I25" s="29"/>
      <c r="J25" s="28"/>
    </row>
    <row r="26" spans="2:12" ht="24" customHeight="1" x14ac:dyDescent="0.25">
      <c r="B26" s="6"/>
      <c r="C26" s="156">
        <v>3</v>
      </c>
      <c r="D26" s="155" t="s">
        <v>38</v>
      </c>
      <c r="E26" s="155"/>
      <c r="F26" s="153"/>
      <c r="G26" s="153"/>
      <c r="H26" s="153"/>
      <c r="I26" s="153"/>
      <c r="J26" s="154"/>
      <c r="L26" s="150"/>
    </row>
    <row r="27" spans="2:12" ht="7.35" customHeight="1" x14ac:dyDescent="0.25">
      <c r="B27" s="27"/>
      <c r="C27" s="30"/>
      <c r="D27" s="30"/>
      <c r="E27" s="30"/>
      <c r="F27" s="30"/>
      <c r="G27" s="29"/>
      <c r="H27" s="29"/>
      <c r="I27" s="29"/>
      <c r="J27" s="28"/>
    </row>
    <row r="28" spans="2:12" ht="18" customHeight="1" x14ac:dyDescent="0.25">
      <c r="B28" s="27"/>
      <c r="C28" s="100"/>
      <c r="D28" s="100" t="s">
        <v>73</v>
      </c>
      <c r="E28" s="101" t="s">
        <v>10</v>
      </c>
      <c r="F28" s="101" t="s">
        <v>41</v>
      </c>
      <c r="G28" s="101" t="s">
        <v>6</v>
      </c>
      <c r="H28" s="36"/>
      <c r="I28" s="180"/>
      <c r="J28" s="28"/>
    </row>
    <row r="29" spans="2:12" ht="18" customHeight="1" x14ac:dyDescent="0.25">
      <c r="B29" s="27"/>
      <c r="C29" s="102" t="s">
        <v>47</v>
      </c>
      <c r="D29" s="103" t="s">
        <v>20</v>
      </c>
      <c r="E29" s="93"/>
      <c r="F29" s="93"/>
      <c r="G29" s="93"/>
      <c r="H29" s="36"/>
      <c r="I29" s="181"/>
      <c r="J29" s="28"/>
      <c r="L29" s="50"/>
    </row>
    <row r="30" spans="2:12" ht="38.25" x14ac:dyDescent="0.25">
      <c r="B30" s="27"/>
      <c r="C30" s="54"/>
      <c r="D30" s="196" t="s">
        <v>143</v>
      </c>
      <c r="E30" s="174">
        <v>0</v>
      </c>
      <c r="F30" s="177">
        <v>0</v>
      </c>
      <c r="G30" s="177">
        <v>0</v>
      </c>
      <c r="H30" s="36"/>
      <c r="I30" s="145"/>
      <c r="J30" s="28"/>
      <c r="L30" s="189" t="s">
        <v>88</v>
      </c>
    </row>
    <row r="31" spans="2:12" ht="18" customHeight="1" x14ac:dyDescent="0.25">
      <c r="B31" s="27"/>
      <c r="C31" s="54"/>
      <c r="D31" s="105" t="s">
        <v>53</v>
      </c>
      <c r="E31" s="80">
        <f>SUM(E27:E30)</f>
        <v>0</v>
      </c>
      <c r="F31" s="80">
        <f>SUM(F30:F30)</f>
        <v>0</v>
      </c>
      <c r="G31" s="80">
        <f>SUM(H27:H30)</f>
        <v>0</v>
      </c>
      <c r="H31" s="36"/>
      <c r="I31" s="80"/>
      <c r="J31" s="28"/>
      <c r="L31" s="189" t="s">
        <v>87</v>
      </c>
    </row>
    <row r="32" spans="2:12" ht="7.35" customHeight="1" x14ac:dyDescent="0.25">
      <c r="B32" s="27"/>
      <c r="C32" s="54"/>
      <c r="D32" s="32"/>
      <c r="E32" s="91"/>
      <c r="F32" s="91"/>
      <c r="G32" s="91"/>
      <c r="H32" s="36"/>
      <c r="I32" s="91"/>
      <c r="J32" s="28"/>
    </row>
    <row r="33" spans="2:12" ht="32.25" customHeight="1" thickBot="1" x14ac:dyDescent="0.3">
      <c r="B33" s="27"/>
      <c r="C33" s="54"/>
      <c r="D33" s="106" t="s">
        <v>65</v>
      </c>
      <c r="E33" s="176">
        <v>0</v>
      </c>
      <c r="F33" s="176">
        <v>0</v>
      </c>
      <c r="G33" s="176">
        <v>0</v>
      </c>
      <c r="H33" s="36"/>
      <c r="I33" s="62"/>
      <c r="J33" s="28"/>
      <c r="L33" s="212" t="s">
        <v>85</v>
      </c>
    </row>
    <row r="34" spans="2:12" ht="18" customHeight="1" x14ac:dyDescent="0.25">
      <c r="B34" s="27"/>
      <c r="C34" s="54"/>
      <c r="D34" s="105" t="s">
        <v>56</v>
      </c>
      <c r="E34" s="80">
        <f>SUM(E30:E30)+E33</f>
        <v>0</v>
      </c>
      <c r="F34" s="80">
        <f>SUM(F30:F30)+F33</f>
        <v>0</v>
      </c>
      <c r="G34" s="80">
        <f>SUM(G30:G30)+G33</f>
        <v>0</v>
      </c>
      <c r="H34" s="36"/>
      <c r="I34" s="80"/>
      <c r="J34" s="28"/>
      <c r="L34" s="212"/>
    </row>
    <row r="35" spans="2:12" ht="18" customHeight="1" outlineLevel="1" x14ac:dyDescent="0.25">
      <c r="B35" s="27"/>
      <c r="C35" s="54"/>
      <c r="D35" s="94" t="s">
        <v>106</v>
      </c>
      <c r="E35" s="92" t="str">
        <f>IF(E$34=$E17,"OK","ERROR")</f>
        <v>OK</v>
      </c>
      <c r="F35" s="92" t="str">
        <f>IF(F$34=$E18,"OK","ERROR")</f>
        <v>OK</v>
      </c>
      <c r="G35" s="92" t="str">
        <f>IF(G$34=$E19,"OK","ERROR")</f>
        <v>OK</v>
      </c>
      <c r="H35" s="36"/>
      <c r="I35" s="92"/>
      <c r="J35" s="28"/>
      <c r="L35" t="s">
        <v>86</v>
      </c>
    </row>
    <row r="36" spans="2:12" ht="7.35" customHeight="1" x14ac:dyDescent="0.25">
      <c r="B36" s="27"/>
      <c r="C36" s="54"/>
      <c r="D36" s="105"/>
      <c r="E36" s="80"/>
      <c r="F36" s="80"/>
      <c r="G36" s="80"/>
      <c r="H36" s="36"/>
      <c r="I36" s="80"/>
      <c r="J36" s="28"/>
    </row>
    <row r="37" spans="2:12" ht="18" customHeight="1" x14ac:dyDescent="0.25">
      <c r="B37" s="27"/>
      <c r="C37" s="102" t="s">
        <v>48</v>
      </c>
      <c r="D37" s="103" t="s">
        <v>43</v>
      </c>
      <c r="E37" s="96"/>
      <c r="F37" s="97"/>
      <c r="G37" s="97"/>
      <c r="H37" s="36"/>
      <c r="I37" s="75"/>
      <c r="J37" s="28"/>
    </row>
    <row r="38" spans="2:12" ht="18" customHeight="1" x14ac:dyDescent="0.25">
      <c r="B38" s="27"/>
      <c r="C38" s="107" t="s">
        <v>49</v>
      </c>
      <c r="D38" s="99" t="s">
        <v>121</v>
      </c>
      <c r="E38" s="62"/>
      <c r="F38" s="75"/>
      <c r="G38" s="75"/>
      <c r="H38" s="36"/>
      <c r="I38" s="75"/>
      <c r="J38" s="28"/>
    </row>
    <row r="39" spans="2:12" ht="18" customHeight="1" x14ac:dyDescent="0.25">
      <c r="B39" s="27"/>
      <c r="C39" s="54"/>
      <c r="D39" s="32" t="s">
        <v>108</v>
      </c>
      <c r="E39" s="176">
        <v>0</v>
      </c>
      <c r="G39" s="29"/>
      <c r="H39" s="36"/>
      <c r="I39" s="29"/>
      <c r="J39" s="28"/>
      <c r="L39" s="189" t="s">
        <v>119</v>
      </c>
    </row>
    <row r="40" spans="2:12" ht="18" customHeight="1" x14ac:dyDescent="0.25">
      <c r="B40" s="27"/>
      <c r="C40" s="107" t="s">
        <v>50</v>
      </c>
      <c r="D40" s="99" t="s">
        <v>118</v>
      </c>
      <c r="E40" s="62"/>
      <c r="F40" s="75"/>
      <c r="G40" s="75"/>
      <c r="H40" s="36"/>
      <c r="I40" s="75"/>
      <c r="J40" s="28"/>
    </row>
    <row r="41" spans="2:12" ht="18" customHeight="1" x14ac:dyDescent="0.25">
      <c r="B41" s="27"/>
      <c r="C41" s="107"/>
      <c r="D41" s="32" t="s">
        <v>128</v>
      </c>
      <c r="E41" s="176">
        <v>0</v>
      </c>
      <c r="F41" s="176">
        <v>0</v>
      </c>
      <c r="G41" s="176">
        <v>0</v>
      </c>
      <c r="H41" s="36"/>
      <c r="I41" s="75"/>
      <c r="J41" s="28"/>
      <c r="L41" t="s">
        <v>120</v>
      </c>
    </row>
    <row r="42" spans="2:12" ht="18" customHeight="1" thickBot="1" x14ac:dyDescent="0.3">
      <c r="B42" s="27"/>
      <c r="C42" s="54"/>
      <c r="D42" s="104" t="s">
        <v>52</v>
      </c>
      <c r="E42" s="182">
        <f>-(E41/2)</f>
        <v>0</v>
      </c>
      <c r="F42" s="182">
        <f>-(F41/2)</f>
        <v>0</v>
      </c>
      <c r="G42" s="182">
        <f>-(G41/2)</f>
        <v>0</v>
      </c>
      <c r="H42" s="36"/>
      <c r="I42" s="62"/>
      <c r="J42" s="28"/>
      <c r="L42" s="212" t="s">
        <v>107</v>
      </c>
    </row>
    <row r="43" spans="2:12" ht="18" customHeight="1" thickTop="1" x14ac:dyDescent="0.25">
      <c r="B43" s="27"/>
      <c r="C43" s="54"/>
      <c r="D43" s="105" t="s">
        <v>54</v>
      </c>
      <c r="E43" s="80">
        <f>(E39-E42)</f>
        <v>0</v>
      </c>
      <c r="F43" s="80">
        <f>-F42</f>
        <v>0</v>
      </c>
      <c r="G43" s="80">
        <f>(G34+G42)</f>
        <v>0</v>
      </c>
      <c r="H43" s="36"/>
      <c r="I43" s="80"/>
      <c r="J43" s="28"/>
      <c r="L43" s="212"/>
    </row>
    <row r="44" spans="2:12" ht="7.35" customHeight="1" x14ac:dyDescent="0.25">
      <c r="B44" s="27"/>
      <c r="C44" s="54"/>
      <c r="D44" s="32"/>
      <c r="E44" s="62"/>
      <c r="F44" s="75"/>
      <c r="G44" s="75"/>
      <c r="H44" s="36"/>
      <c r="I44" s="75"/>
      <c r="J44" s="28"/>
    </row>
    <row r="45" spans="2:12" ht="18" customHeight="1" x14ac:dyDescent="0.25">
      <c r="B45" s="27"/>
      <c r="C45" s="102" t="s">
        <v>51</v>
      </c>
      <c r="D45" s="103" t="s">
        <v>89</v>
      </c>
      <c r="E45" s="96"/>
      <c r="F45" s="97"/>
      <c r="G45" s="97"/>
      <c r="H45" s="36"/>
      <c r="I45" s="75"/>
      <c r="J45" s="28"/>
    </row>
    <row r="46" spans="2:12" ht="18" customHeight="1" x14ac:dyDescent="0.25">
      <c r="B46" s="27"/>
      <c r="C46" s="54"/>
      <c r="D46" s="105" t="s">
        <v>57</v>
      </c>
      <c r="E46" s="80">
        <f>E31-E43</f>
        <v>0</v>
      </c>
      <c r="F46" s="80">
        <f>F31-F43</f>
        <v>0</v>
      </c>
      <c r="G46" s="80">
        <f>G31-G43</f>
        <v>0</v>
      </c>
      <c r="H46" s="36"/>
      <c r="I46" s="80"/>
      <c r="J46" s="28"/>
      <c r="L46" s="212" t="s">
        <v>109</v>
      </c>
    </row>
    <row r="47" spans="2:12" ht="18" customHeight="1" x14ac:dyDescent="0.25">
      <c r="B47" s="27"/>
      <c r="C47" s="54"/>
      <c r="D47" s="105" t="s">
        <v>58</v>
      </c>
      <c r="E47" s="80">
        <f>SUM(E46:I46)</f>
        <v>0</v>
      </c>
      <c r="F47" s="62"/>
      <c r="G47" s="75"/>
      <c r="H47" s="75"/>
      <c r="I47" s="75"/>
      <c r="J47" s="28"/>
      <c r="L47" s="212"/>
    </row>
    <row r="48" spans="2:12" ht="7.35" customHeight="1" x14ac:dyDescent="0.25">
      <c r="B48" s="27"/>
      <c r="C48" s="54"/>
      <c r="D48" s="105"/>
      <c r="E48" s="80"/>
      <c r="F48" s="62"/>
      <c r="G48" s="75"/>
      <c r="H48" s="75"/>
      <c r="I48" s="75"/>
      <c r="J48" s="28"/>
    </row>
    <row r="49" spans="2:12" ht="18" customHeight="1" x14ac:dyDescent="0.25">
      <c r="B49" s="27"/>
      <c r="C49" s="54"/>
      <c r="D49" s="200" t="str">
        <f>IF($E$47&gt;0,"Ga verder naar stap 4","Uw vergunningsaanvraag is geen stedenbouwkundige last verschuldigd.")</f>
        <v>Uw vergunningsaanvraag is geen stedenbouwkundige last verschuldigd.</v>
      </c>
      <c r="E49" s="201"/>
      <c r="F49" s="62"/>
      <c r="G49" s="75"/>
      <c r="H49" s="75"/>
      <c r="I49" s="75"/>
      <c r="J49" s="28"/>
    </row>
    <row r="50" spans="2:12" ht="7.35" customHeight="1" x14ac:dyDescent="0.25">
      <c r="B50" s="27"/>
      <c r="C50" s="30"/>
      <c r="D50" s="30"/>
      <c r="E50" s="30"/>
      <c r="F50" s="30"/>
      <c r="G50" s="29"/>
      <c r="H50" s="29"/>
      <c r="I50" s="29"/>
      <c r="J50" s="28"/>
    </row>
    <row r="51" spans="2:12" ht="7.35" customHeight="1" x14ac:dyDescent="0.25">
      <c r="B51" s="27"/>
      <c r="C51" s="30"/>
      <c r="D51" s="30"/>
      <c r="E51" s="30"/>
      <c r="F51" s="30"/>
      <c r="G51" s="29"/>
      <c r="H51" s="29"/>
      <c r="I51" s="29"/>
      <c r="J51" s="28"/>
    </row>
    <row r="52" spans="2:12" ht="7.35" customHeight="1" x14ac:dyDescent="0.25">
      <c r="B52" s="27"/>
      <c r="C52" s="30"/>
      <c r="D52" s="30"/>
      <c r="E52" s="30"/>
      <c r="F52" s="30"/>
      <c r="G52" s="29"/>
      <c r="H52" s="29"/>
      <c r="I52" s="29"/>
      <c r="J52" s="28"/>
    </row>
    <row r="53" spans="2:12" ht="7.35" customHeight="1" x14ac:dyDescent="0.25">
      <c r="B53" s="27"/>
      <c r="C53" s="30"/>
      <c r="D53" s="30"/>
      <c r="E53" s="30"/>
      <c r="F53" s="30"/>
      <c r="G53" s="29"/>
      <c r="H53" s="29"/>
      <c r="I53" s="29"/>
      <c r="J53" s="28"/>
    </row>
    <row r="54" spans="2:12" ht="7.35" customHeight="1" x14ac:dyDescent="0.25">
      <c r="B54" s="27"/>
      <c r="C54" s="30"/>
      <c r="D54" s="30"/>
      <c r="E54" s="30"/>
      <c r="F54" s="30"/>
      <c r="G54" s="29"/>
      <c r="H54" s="29"/>
      <c r="I54" s="29"/>
      <c r="J54" s="28"/>
    </row>
    <row r="55" spans="2:12" ht="24" customHeight="1" x14ac:dyDescent="0.25">
      <c r="B55" s="6"/>
      <c r="C55" s="156">
        <v>4</v>
      </c>
      <c r="D55" s="155" t="s">
        <v>23</v>
      </c>
      <c r="E55" s="155"/>
      <c r="F55" s="157"/>
      <c r="G55" s="153"/>
      <c r="H55" s="153"/>
      <c r="I55" s="153"/>
      <c r="J55" s="154"/>
      <c r="L55" s="150"/>
    </row>
    <row r="56" spans="2:12" ht="7.35" customHeight="1" x14ac:dyDescent="0.25">
      <c r="B56" s="27"/>
      <c r="C56" s="30"/>
      <c r="D56" s="30"/>
      <c r="E56" s="30"/>
      <c r="F56" s="30"/>
      <c r="G56" s="29"/>
      <c r="H56" s="29"/>
      <c r="I56" s="29"/>
      <c r="J56" s="28"/>
    </row>
    <row r="57" spans="2:12" ht="27" customHeight="1" x14ac:dyDescent="0.25">
      <c r="B57" s="27"/>
      <c r="C57" s="30"/>
      <c r="D57" s="109"/>
      <c r="E57" s="110" t="s">
        <v>19</v>
      </c>
      <c r="F57" s="110" t="s">
        <v>63</v>
      </c>
      <c r="G57" s="111" t="s">
        <v>62</v>
      </c>
      <c r="H57" s="188"/>
      <c r="I57" s="188"/>
      <c r="J57" s="28"/>
    </row>
    <row r="58" spans="2:12" ht="18" customHeight="1" x14ac:dyDescent="0.25">
      <c r="B58" s="27"/>
      <c r="C58" s="30"/>
      <c r="D58" s="57" t="s">
        <v>10</v>
      </c>
      <c r="E58" s="64">
        <f>E46</f>
        <v>0</v>
      </c>
      <c r="F58" s="163">
        <v>50</v>
      </c>
      <c r="G58" s="67">
        <f>E58*F58</f>
        <v>0</v>
      </c>
      <c r="H58" s="76"/>
      <c r="I58" s="76"/>
      <c r="J58" s="28"/>
      <c r="L58" s="212" t="s">
        <v>67</v>
      </c>
    </row>
    <row r="59" spans="2:12" ht="18" customHeight="1" x14ac:dyDescent="0.25">
      <c r="B59" s="27"/>
      <c r="C59" s="30"/>
      <c r="D59" s="58" t="s">
        <v>1</v>
      </c>
      <c r="E59" s="65">
        <f>F46</f>
        <v>0</v>
      </c>
      <c r="F59" s="164">
        <v>37.5</v>
      </c>
      <c r="G59" s="68">
        <f>E59*F59</f>
        <v>0</v>
      </c>
      <c r="H59" s="76"/>
      <c r="I59" s="76"/>
      <c r="J59" s="28"/>
      <c r="L59" s="212"/>
    </row>
    <row r="60" spans="2:12" ht="18" customHeight="1" x14ac:dyDescent="0.25">
      <c r="B60" s="27"/>
      <c r="C60" s="30"/>
      <c r="D60" s="58" t="s">
        <v>9</v>
      </c>
      <c r="E60" s="65">
        <f>G46</f>
        <v>0</v>
      </c>
      <c r="F60" s="164">
        <v>37.5</v>
      </c>
      <c r="G60" s="68">
        <f>E60*F60</f>
        <v>0</v>
      </c>
      <c r="H60" s="76"/>
      <c r="I60" s="76"/>
      <c r="J60" s="28"/>
      <c r="L60" s="212"/>
    </row>
    <row r="61" spans="2:12" ht="18" customHeight="1" x14ac:dyDescent="0.25">
      <c r="B61" s="27"/>
      <c r="C61" s="30"/>
      <c r="D61" s="112" t="s">
        <v>22</v>
      </c>
      <c r="E61" s="113"/>
      <c r="F61" s="114"/>
      <c r="G61" s="115">
        <f>SUM(G58:G60)</f>
        <v>0</v>
      </c>
      <c r="H61" s="76"/>
      <c r="I61" s="76"/>
      <c r="J61" s="28"/>
    </row>
    <row r="62" spans="2:12" ht="7.35" customHeight="1" x14ac:dyDescent="0.25">
      <c r="B62" s="6"/>
      <c r="C62" s="187"/>
      <c r="D62" s="194"/>
      <c r="E62" s="30"/>
      <c r="F62" s="26"/>
      <c r="G62" s="30"/>
      <c r="H62" s="76"/>
      <c r="I62" s="76"/>
      <c r="J62" s="7"/>
    </row>
    <row r="63" spans="2:12" ht="45" customHeight="1" x14ac:dyDescent="0.25">
      <c r="B63" s="6"/>
      <c r="C63" s="187"/>
      <c r="D63" s="194"/>
      <c r="E63" s="30"/>
      <c r="F63" s="26"/>
      <c r="G63" s="30"/>
      <c r="H63" s="76"/>
      <c r="I63" s="76"/>
      <c r="J63" s="7"/>
    </row>
    <row r="64" spans="2:12" ht="31.5" customHeight="1" x14ac:dyDescent="0.25">
      <c r="B64" s="6"/>
      <c r="C64" s="156">
        <v>5</v>
      </c>
      <c r="D64" s="155" t="s">
        <v>134</v>
      </c>
      <c r="E64" s="157"/>
      <c r="F64" s="157"/>
      <c r="G64" s="157"/>
      <c r="H64" s="157"/>
      <c r="I64" s="153"/>
      <c r="J64" s="154"/>
    </row>
    <row r="65" spans="2:15" ht="43.5" customHeight="1" x14ac:dyDescent="0.25">
      <c r="B65" s="6"/>
      <c r="C65" s="187"/>
      <c r="D65" s="190" t="s">
        <v>140</v>
      </c>
      <c r="E65" s="191">
        <f>$F$17*20</f>
        <v>0</v>
      </c>
      <c r="F65" s="26"/>
      <c r="G65" s="30"/>
      <c r="H65" s="76"/>
      <c r="I65" s="76"/>
      <c r="J65" s="7"/>
      <c r="L65" s="195" t="s">
        <v>115</v>
      </c>
    </row>
    <row r="66" spans="2:15" ht="43.5" customHeight="1" x14ac:dyDescent="0.25">
      <c r="B66" s="6"/>
      <c r="C66" s="187"/>
      <c r="D66" s="190" t="s">
        <v>113</v>
      </c>
      <c r="E66" s="191">
        <v>0</v>
      </c>
      <c r="F66" s="26"/>
      <c r="G66" s="30"/>
      <c r="H66" s="76"/>
      <c r="I66" s="76"/>
      <c r="J66" s="7"/>
      <c r="L66" s="169" t="s">
        <v>136</v>
      </c>
    </row>
    <row r="67" spans="2:15" ht="43.5" customHeight="1" x14ac:dyDescent="0.25">
      <c r="B67" s="6"/>
      <c r="C67" s="187"/>
      <c r="D67" s="190" t="s">
        <v>138</v>
      </c>
      <c r="E67" s="193">
        <f>IF(E66&gt;E65,0,E65-E66)</f>
        <v>0</v>
      </c>
      <c r="F67" s="26"/>
      <c r="G67" s="30"/>
      <c r="H67" s="76"/>
      <c r="I67" s="76"/>
      <c r="J67" s="7"/>
      <c r="L67" s="169"/>
    </row>
    <row r="68" spans="2:15" ht="43.5" customHeight="1" x14ac:dyDescent="0.25">
      <c r="B68" s="6"/>
      <c r="C68" s="187"/>
      <c r="D68" s="190" t="s">
        <v>135</v>
      </c>
      <c r="E68" s="191">
        <v>0</v>
      </c>
      <c r="F68" s="26"/>
      <c r="G68" s="30"/>
      <c r="H68" s="76"/>
      <c r="I68" s="76"/>
      <c r="J68" s="7"/>
      <c r="L68" s="169" t="s">
        <v>137</v>
      </c>
    </row>
    <row r="69" spans="2:15" ht="22.5" customHeight="1" x14ac:dyDescent="0.25">
      <c r="B69" s="6"/>
      <c r="C69" s="187"/>
      <c r="D69" s="213" t="s">
        <v>139</v>
      </c>
      <c r="E69" s="214">
        <f>IF(E68-E67&lt;0,0,E68-E67)</f>
        <v>0</v>
      </c>
      <c r="F69" s="216" t="s">
        <v>142</v>
      </c>
      <c r="G69" s="216"/>
      <c r="H69" s="217">
        <v>0</v>
      </c>
      <c r="I69" s="76"/>
      <c r="J69" s="7"/>
      <c r="L69" s="215" t="s">
        <v>141</v>
      </c>
    </row>
    <row r="70" spans="2:15" ht="19.5" customHeight="1" x14ac:dyDescent="0.25">
      <c r="B70" s="6"/>
      <c r="C70" s="187"/>
      <c r="D70" s="213"/>
      <c r="E70" s="214"/>
      <c r="F70" s="216"/>
      <c r="G70" s="216"/>
      <c r="H70" s="217"/>
      <c r="I70" s="76"/>
      <c r="J70" s="7"/>
      <c r="L70" s="215"/>
    </row>
    <row r="71" spans="2:15" ht="26.25" customHeight="1" x14ac:dyDescent="0.25">
      <c r="B71" s="6"/>
      <c r="C71" s="187"/>
      <c r="D71" s="194"/>
      <c r="E71" s="30"/>
      <c r="F71" s="26"/>
      <c r="G71" s="30"/>
      <c r="H71" s="76"/>
      <c r="I71" s="76"/>
      <c r="J71" s="7"/>
    </row>
    <row r="72" spans="2:15" ht="24" customHeight="1" x14ac:dyDescent="0.25">
      <c r="B72" s="6"/>
      <c r="C72" s="156">
        <v>6</v>
      </c>
      <c r="D72" s="155" t="s">
        <v>93</v>
      </c>
      <c r="E72" s="157"/>
      <c r="F72" s="157"/>
      <c r="G72" s="157"/>
      <c r="H72" s="157"/>
      <c r="I72" s="153"/>
      <c r="J72" s="154"/>
    </row>
    <row r="73" spans="2:15" ht="7.35" customHeight="1" x14ac:dyDescent="0.25">
      <c r="B73" s="27"/>
      <c r="C73" s="30"/>
      <c r="D73" s="45"/>
      <c r="E73" s="44"/>
      <c r="F73" s="36"/>
      <c r="G73" s="36"/>
      <c r="H73" s="36"/>
      <c r="I73" s="36"/>
      <c r="J73" s="28"/>
    </row>
    <row r="74" spans="2:15" ht="27" customHeight="1" x14ac:dyDescent="0.25">
      <c r="B74" s="6"/>
      <c r="C74" s="100"/>
      <c r="D74" s="100"/>
      <c r="E74" s="101" t="s">
        <v>0</v>
      </c>
      <c r="F74" s="101" t="s">
        <v>70</v>
      </c>
      <c r="G74" s="101" t="s">
        <v>12</v>
      </c>
      <c r="H74" s="101"/>
      <c r="I74" s="101"/>
      <c r="J74" s="7"/>
      <c r="L74" s="50" t="s">
        <v>13</v>
      </c>
      <c r="M74" s="50"/>
      <c r="N74" s="50"/>
      <c r="O74" s="50"/>
    </row>
    <row r="75" spans="2:15" ht="7.35" customHeight="1" x14ac:dyDescent="0.25">
      <c r="B75" s="6"/>
      <c r="C75" s="12"/>
      <c r="D75" s="18"/>
      <c r="E75" s="35"/>
      <c r="F75" s="25"/>
      <c r="G75" s="25"/>
      <c r="H75" s="25"/>
      <c r="I75" s="25"/>
      <c r="J75" s="7"/>
      <c r="L75" s="50"/>
      <c r="M75" s="50"/>
      <c r="N75" s="50"/>
      <c r="O75" s="50"/>
    </row>
    <row r="76" spans="2:15" ht="18" customHeight="1" x14ac:dyDescent="0.25">
      <c r="B76" s="6"/>
      <c r="C76" s="95">
        <v>1</v>
      </c>
      <c r="D76" s="117" t="s">
        <v>66</v>
      </c>
      <c r="E76" s="118"/>
      <c r="F76" s="77"/>
      <c r="G76" s="127">
        <f>SUM(G78:G82)</f>
        <v>0</v>
      </c>
      <c r="H76" s="127"/>
      <c r="I76" s="127"/>
      <c r="J76" s="7"/>
    </row>
    <row r="77" spans="2:15" ht="6.75" customHeight="1" x14ac:dyDescent="0.25">
      <c r="B77" s="6"/>
      <c r="C77" s="12"/>
      <c r="D77" s="15"/>
      <c r="E77" s="17"/>
      <c r="F77" s="17"/>
      <c r="G77" s="17"/>
      <c r="H77" s="17"/>
      <c r="I77" s="17"/>
      <c r="J77" s="7"/>
    </row>
    <row r="78" spans="2:15" ht="18" customHeight="1" x14ac:dyDescent="0.25">
      <c r="B78" s="6"/>
      <c r="C78" s="12"/>
      <c r="D78" s="15" t="s">
        <v>30</v>
      </c>
      <c r="E78" s="176">
        <f>IF($E$69-$H$69&gt;2000,2000,$E$69-$H$69)</f>
        <v>0</v>
      </c>
      <c r="F78" s="166">
        <v>100</v>
      </c>
      <c r="G78" s="17">
        <f>E78*F78</f>
        <v>0</v>
      </c>
      <c r="H78" s="17"/>
      <c r="I78" s="17"/>
      <c r="J78" s="7"/>
      <c r="L78" s="212" t="s">
        <v>112</v>
      </c>
    </row>
    <row r="79" spans="2:15" ht="18" customHeight="1" x14ac:dyDescent="0.25">
      <c r="B79" s="6"/>
      <c r="C79" s="12"/>
      <c r="D79" s="15" t="s">
        <v>31</v>
      </c>
      <c r="E79" s="176">
        <f>IF($E$69-$H$69&gt;5000,3000,$E$69-$E$78-H69)</f>
        <v>0</v>
      </c>
      <c r="F79" s="166">
        <v>75</v>
      </c>
      <c r="G79" s="17">
        <f>F79*E79</f>
        <v>0</v>
      </c>
      <c r="H79" s="17"/>
      <c r="I79" s="17"/>
      <c r="J79" s="7"/>
      <c r="L79" s="212"/>
    </row>
    <row r="80" spans="2:15" ht="18" customHeight="1" x14ac:dyDescent="0.25">
      <c r="B80" s="6"/>
      <c r="C80" s="12"/>
      <c r="D80" s="15" t="s">
        <v>32</v>
      </c>
      <c r="E80" s="176">
        <f>IF($E$69-$H$69&gt;5000,5000,$E$69-SUM(E78:E79)-$H$69)</f>
        <v>0</v>
      </c>
      <c r="F80" s="166">
        <v>50</v>
      </c>
      <c r="G80" s="17">
        <f>F80*E80</f>
        <v>0</v>
      </c>
      <c r="H80" s="17"/>
      <c r="I80" s="17"/>
      <c r="J80" s="7"/>
      <c r="L80" s="212"/>
    </row>
    <row r="81" spans="2:15" ht="18" customHeight="1" x14ac:dyDescent="0.25">
      <c r="B81" s="6"/>
      <c r="C81" s="12"/>
      <c r="D81" s="15" t="s">
        <v>33</v>
      </c>
      <c r="E81" s="176">
        <f>IF($E$69-$H$69&gt;10000,$E$69-10000+$H$69,$H$69)</f>
        <v>0</v>
      </c>
      <c r="F81" s="166">
        <v>35</v>
      </c>
      <c r="G81" s="17">
        <f>F81*E81</f>
        <v>0</v>
      </c>
      <c r="H81" s="17"/>
      <c r="I81" s="17"/>
      <c r="J81" s="7"/>
      <c r="L81" s="212"/>
    </row>
    <row r="82" spans="2:15" ht="7.35" customHeight="1" x14ac:dyDescent="0.25">
      <c r="B82" s="6"/>
      <c r="C82" s="12"/>
      <c r="D82" s="15"/>
      <c r="E82" s="15"/>
      <c r="F82" s="139"/>
      <c r="G82" s="37"/>
      <c r="H82" s="37"/>
      <c r="I82" s="37"/>
      <c r="J82" s="7"/>
    </row>
    <row r="83" spans="2:15" ht="18" customHeight="1" x14ac:dyDescent="0.25">
      <c r="B83" s="6"/>
      <c r="C83" s="95">
        <v>2</v>
      </c>
      <c r="D83" s="117" t="s">
        <v>29</v>
      </c>
      <c r="E83" s="119"/>
      <c r="F83" s="140"/>
      <c r="G83" s="127">
        <f>SUM(G85:G86)</f>
        <v>0</v>
      </c>
      <c r="H83" s="127"/>
      <c r="I83" s="127"/>
      <c r="J83" s="7"/>
    </row>
    <row r="84" spans="2:15" ht="7.35" customHeight="1" x14ac:dyDescent="0.25">
      <c r="B84" s="6"/>
      <c r="C84" s="188"/>
      <c r="D84" s="125"/>
      <c r="E84" s="26"/>
      <c r="F84" s="141"/>
      <c r="G84" s="126"/>
      <c r="H84" s="126"/>
      <c r="I84" s="126"/>
      <c r="J84" s="7"/>
    </row>
    <row r="85" spans="2:15" ht="18" customHeight="1" x14ac:dyDescent="0.25">
      <c r="B85" s="6"/>
      <c r="C85" s="12"/>
      <c r="D85" s="15" t="s">
        <v>7</v>
      </c>
      <c r="E85" s="176">
        <v>0</v>
      </c>
      <c r="F85" s="166">
        <v>900</v>
      </c>
      <c r="G85" s="17">
        <f>F85*E85</f>
        <v>0</v>
      </c>
      <c r="H85" s="17"/>
      <c r="I85" s="17"/>
      <c r="J85" s="7"/>
      <c r="L85" s="211" t="s">
        <v>17</v>
      </c>
    </row>
    <row r="86" spans="2:15" ht="18" customHeight="1" x14ac:dyDescent="0.25">
      <c r="B86" s="6"/>
      <c r="C86" s="12"/>
      <c r="D86" s="15" t="s">
        <v>8</v>
      </c>
      <c r="E86" s="176">
        <v>0</v>
      </c>
      <c r="F86" s="166">
        <v>450</v>
      </c>
      <c r="G86" s="17">
        <f>F86*E86</f>
        <v>0</v>
      </c>
      <c r="H86" s="17"/>
      <c r="I86" s="17"/>
      <c r="J86" s="7"/>
      <c r="L86" s="211"/>
    </row>
    <row r="87" spans="2:15" ht="7.35" customHeight="1" x14ac:dyDescent="0.25">
      <c r="B87" s="6"/>
      <c r="C87" s="12"/>
      <c r="D87" s="18"/>
      <c r="E87" s="35"/>
      <c r="F87" s="35"/>
      <c r="G87" s="25"/>
      <c r="H87" s="25"/>
      <c r="I87" s="25"/>
      <c r="J87" s="7"/>
      <c r="M87" s="50"/>
      <c r="N87" s="50"/>
      <c r="O87" s="50"/>
    </row>
    <row r="88" spans="2:15" ht="18" customHeight="1" x14ac:dyDescent="0.25">
      <c r="B88" s="6"/>
      <c r="C88" s="95">
        <v>3</v>
      </c>
      <c r="D88" s="117" t="s">
        <v>145</v>
      </c>
      <c r="E88" s="117"/>
      <c r="F88" s="117"/>
      <c r="G88" s="127">
        <f>SUM(G90)</f>
        <v>0</v>
      </c>
      <c r="H88" s="127"/>
      <c r="I88" s="127"/>
      <c r="J88" s="7"/>
      <c r="L88" t="s">
        <v>110</v>
      </c>
      <c r="M88" s="50"/>
      <c r="N88" s="50"/>
      <c r="O88" s="50"/>
    </row>
    <row r="89" spans="2:15" ht="7.35" customHeight="1" x14ac:dyDescent="0.25">
      <c r="B89" s="6"/>
      <c r="C89" s="188"/>
      <c r="D89" s="125"/>
      <c r="E89" s="26"/>
      <c r="F89" s="143"/>
      <c r="G89" s="126"/>
      <c r="H89" s="126"/>
      <c r="I89" s="126"/>
      <c r="J89" s="7"/>
      <c r="M89" s="50"/>
      <c r="N89" s="50"/>
      <c r="O89" s="50"/>
    </row>
    <row r="90" spans="2:15" ht="18" customHeight="1" x14ac:dyDescent="0.25">
      <c r="B90" s="6"/>
      <c r="C90" s="12"/>
      <c r="D90" s="69" t="s">
        <v>144</v>
      </c>
      <c r="E90" s="176">
        <v>0</v>
      </c>
      <c r="F90" s="178">
        <v>0</v>
      </c>
      <c r="G90" s="17">
        <f>F90*E90</f>
        <v>0</v>
      </c>
      <c r="H90" s="17"/>
      <c r="I90" s="17"/>
      <c r="J90" s="7"/>
      <c r="L90" t="s">
        <v>124</v>
      </c>
      <c r="M90" s="50"/>
      <c r="N90" s="50"/>
      <c r="O90" s="50"/>
    </row>
    <row r="91" spans="2:15" ht="7.35" customHeight="1" x14ac:dyDescent="0.25">
      <c r="B91" s="6"/>
      <c r="C91" s="12"/>
      <c r="D91" s="18"/>
      <c r="E91" s="35"/>
      <c r="F91" s="35"/>
      <c r="G91" s="25"/>
      <c r="H91" s="25"/>
      <c r="I91" s="25"/>
      <c r="J91" s="7"/>
      <c r="M91" s="50"/>
      <c r="N91" s="50"/>
      <c r="O91" s="50"/>
    </row>
    <row r="92" spans="2:15" ht="18" customHeight="1" x14ac:dyDescent="0.25">
      <c r="B92" s="6"/>
      <c r="C92" s="95">
        <v>4</v>
      </c>
      <c r="D92" s="117" t="s">
        <v>11</v>
      </c>
      <c r="E92" s="121"/>
      <c r="F92" s="144"/>
      <c r="G92" s="127">
        <f>SUM(G94:G94)</f>
        <v>0</v>
      </c>
      <c r="H92" s="127"/>
      <c r="I92" s="127"/>
      <c r="J92" s="7"/>
      <c r="L92" s="172"/>
      <c r="M92" s="50"/>
      <c r="N92" s="50"/>
      <c r="O92" s="50"/>
    </row>
    <row r="93" spans="2:15" ht="7.35" customHeight="1" x14ac:dyDescent="0.25">
      <c r="B93" s="6"/>
      <c r="C93" s="188"/>
      <c r="D93" s="125"/>
      <c r="E93" s="26"/>
      <c r="F93" s="143"/>
      <c r="G93" s="126"/>
      <c r="H93" s="126"/>
      <c r="I93" s="126"/>
      <c r="J93" s="7"/>
      <c r="L93" s="172"/>
      <c r="M93" s="50"/>
      <c r="N93" s="50"/>
      <c r="O93" s="50"/>
    </row>
    <row r="94" spans="2:15" ht="18" customHeight="1" x14ac:dyDescent="0.25">
      <c r="B94" s="6"/>
      <c r="C94" s="12"/>
      <c r="D94" s="15" t="s">
        <v>123</v>
      </c>
      <c r="E94" s="176">
        <v>0</v>
      </c>
      <c r="F94" s="166">
        <v>1400</v>
      </c>
      <c r="G94" s="17">
        <f>F94*E94</f>
        <v>0</v>
      </c>
      <c r="H94" s="17"/>
      <c r="I94" s="17"/>
      <c r="J94" s="7"/>
      <c r="L94" s="172" t="s">
        <v>122</v>
      </c>
    </row>
    <row r="95" spans="2:15" ht="5.25" customHeight="1" x14ac:dyDescent="0.25">
      <c r="B95" s="6"/>
      <c r="C95" s="12"/>
      <c r="D95" s="15"/>
      <c r="E95" s="16"/>
      <c r="F95" s="14"/>
      <c r="G95" s="14"/>
      <c r="H95" s="14"/>
      <c r="I95" s="14"/>
      <c r="J95" s="7"/>
    </row>
    <row r="96" spans="2:15" ht="18" customHeight="1" x14ac:dyDescent="0.25">
      <c r="B96" s="6"/>
      <c r="C96" s="95">
        <v>3</v>
      </c>
      <c r="D96" s="117" t="s">
        <v>130</v>
      </c>
      <c r="E96" s="120"/>
      <c r="F96" s="142"/>
      <c r="G96" s="127">
        <f>SUM(G98)</f>
        <v>0</v>
      </c>
      <c r="H96" s="127"/>
      <c r="I96" s="127"/>
      <c r="J96" s="7"/>
      <c r="M96" s="50"/>
      <c r="N96" s="50"/>
      <c r="O96" s="50"/>
    </row>
    <row r="97" spans="2:15" ht="7.35" customHeight="1" x14ac:dyDescent="0.25">
      <c r="B97" s="6"/>
      <c r="C97" s="188"/>
      <c r="D97" s="125"/>
      <c r="E97" s="26"/>
      <c r="F97" s="143"/>
      <c r="G97" s="126"/>
      <c r="H97" s="126"/>
      <c r="I97" s="126"/>
      <c r="J97" s="7"/>
      <c r="M97" s="50"/>
      <c r="N97" s="50"/>
      <c r="O97" s="50"/>
    </row>
    <row r="98" spans="2:15" ht="18" customHeight="1" x14ac:dyDescent="0.25">
      <c r="B98" s="6"/>
      <c r="C98" s="12"/>
      <c r="D98" s="69" t="s">
        <v>131</v>
      </c>
      <c r="E98" s="176">
        <v>0</v>
      </c>
      <c r="F98" s="178">
        <v>0</v>
      </c>
      <c r="G98" s="17">
        <f>F98*E98</f>
        <v>0</v>
      </c>
      <c r="H98" s="17"/>
      <c r="I98" s="17"/>
      <c r="J98" s="7"/>
      <c r="L98" s="171" t="s">
        <v>147</v>
      </c>
      <c r="M98" s="50"/>
      <c r="N98" s="50"/>
      <c r="O98" s="50"/>
    </row>
    <row r="99" spans="2:15" ht="6" customHeight="1" x14ac:dyDescent="0.25">
      <c r="B99" s="6"/>
      <c r="C99" s="147"/>
      <c r="D99" s="148"/>
      <c r="E99" s="16"/>
      <c r="F99" s="14"/>
      <c r="G99" s="14"/>
      <c r="H99" s="14"/>
      <c r="I99" s="14"/>
      <c r="J99" s="7"/>
    </row>
    <row r="100" spans="2:15" ht="18" customHeight="1" x14ac:dyDescent="0.25">
      <c r="B100" s="6"/>
      <c r="C100" s="128"/>
      <c r="D100" s="146"/>
      <c r="E100" s="129"/>
      <c r="F100" s="118" t="s">
        <v>68</v>
      </c>
      <c r="G100" s="130">
        <f>$G$61-(G76+G83+G88+G92+G96)</f>
        <v>0</v>
      </c>
      <c r="H100" s="77"/>
      <c r="I100" s="77"/>
      <c r="J100" s="7"/>
      <c r="L100" s="171" t="s">
        <v>146</v>
      </c>
    </row>
    <row r="101" spans="2:15" ht="7.35" customHeight="1" x14ac:dyDescent="0.25">
      <c r="B101" s="6"/>
      <c r="C101" s="10"/>
      <c r="D101" s="9"/>
      <c r="E101" s="1"/>
      <c r="F101" s="11"/>
      <c r="G101" s="11"/>
      <c r="H101" s="11"/>
      <c r="I101" s="11"/>
      <c r="J101" s="7"/>
    </row>
    <row r="102" spans="2:15" ht="24" customHeight="1" x14ac:dyDescent="0.25">
      <c r="B102" s="6"/>
      <c r="C102" s="156">
        <v>7</v>
      </c>
      <c r="D102" s="155" t="s">
        <v>5</v>
      </c>
      <c r="E102" s="157"/>
      <c r="F102" s="157"/>
      <c r="G102" s="153"/>
      <c r="H102" s="153"/>
      <c r="I102" s="153"/>
      <c r="J102" s="154"/>
    </row>
    <row r="103" spans="2:15" ht="7.35" customHeight="1" x14ac:dyDescent="0.25">
      <c r="B103" s="6"/>
      <c r="C103" s="12"/>
      <c r="D103" s="15"/>
      <c r="E103" s="16"/>
      <c r="F103" s="13"/>
      <c r="G103" s="13"/>
      <c r="H103" s="13"/>
      <c r="I103" s="13"/>
      <c r="J103" s="7"/>
    </row>
    <row r="104" spans="2:15" ht="18" customHeight="1" x14ac:dyDescent="0.25">
      <c r="B104" s="6"/>
      <c r="C104" s="52"/>
      <c r="D104" s="122" t="s">
        <v>129</v>
      </c>
      <c r="E104" s="124">
        <f>IF($G$100&lt;0,0,$G$100)</f>
        <v>0</v>
      </c>
      <c r="F104" s="123"/>
      <c r="G104" s="123"/>
      <c r="H104" s="123"/>
      <c r="I104" s="123"/>
      <c r="J104" s="7"/>
    </row>
    <row r="105" spans="2:15" x14ac:dyDescent="0.25">
      <c r="B105" s="19"/>
      <c r="C105" s="20"/>
      <c r="D105" s="21"/>
      <c r="E105" s="22"/>
      <c r="F105" s="23"/>
      <c r="G105" s="23"/>
      <c r="H105" s="23"/>
      <c r="I105" s="23"/>
      <c r="J105" s="24"/>
    </row>
    <row r="110" spans="2:15" x14ac:dyDescent="0.25">
      <c r="D110" s="48"/>
      <c r="E110" s="49"/>
      <c r="F110" s="42"/>
      <c r="G110" s="42"/>
      <c r="H110" s="42"/>
      <c r="I110" s="42"/>
    </row>
    <row r="111" spans="2:15" x14ac:dyDescent="0.25">
      <c r="D111" s="48"/>
      <c r="E111" s="49"/>
      <c r="F111" s="42"/>
      <c r="G111" s="42"/>
      <c r="H111" s="42"/>
      <c r="I111" s="42"/>
    </row>
    <row r="112" spans="2:15" x14ac:dyDescent="0.25">
      <c r="D112" s="48"/>
      <c r="E112" s="49"/>
      <c r="F112" s="42"/>
      <c r="G112" s="42"/>
      <c r="H112" s="42"/>
      <c r="I112" s="42"/>
    </row>
    <row r="113" spans="4:9" x14ac:dyDescent="0.25">
      <c r="D113" s="47"/>
      <c r="E113" s="46"/>
      <c r="F113" s="42"/>
      <c r="G113" s="42"/>
      <c r="H113" s="42"/>
      <c r="I113" s="42"/>
    </row>
    <row r="114" spans="4:9" x14ac:dyDescent="0.25">
      <c r="D114" s="47"/>
      <c r="E114" s="46"/>
      <c r="F114" s="42"/>
      <c r="G114" s="42"/>
      <c r="H114" s="42"/>
      <c r="I114" s="42"/>
    </row>
  </sheetData>
  <mergeCells count="17">
    <mergeCell ref="F11:I11"/>
    <mergeCell ref="L17:L19"/>
    <mergeCell ref="D23:D24"/>
    <mergeCell ref="E23:F23"/>
    <mergeCell ref="E24:F24"/>
    <mergeCell ref="D49:E49"/>
    <mergeCell ref="L58:L60"/>
    <mergeCell ref="D69:D70"/>
    <mergeCell ref="E69:E70"/>
    <mergeCell ref="F69:G70"/>
    <mergeCell ref="H69:H70"/>
    <mergeCell ref="L69:L70"/>
    <mergeCell ref="L78:L81"/>
    <mergeCell ref="L85:L86"/>
    <mergeCell ref="L33:L34"/>
    <mergeCell ref="L42:L43"/>
    <mergeCell ref="L46:L47"/>
  </mergeCells>
  <conditionalFormatting sqref="H17:H19 H22:H24">
    <cfRule type="expression" dxfId="21" priority="21">
      <formula>$H17="NEEN"</formula>
    </cfRule>
    <cfRule type="expression" dxfId="20" priority="22">
      <formula>$H17="JA"</formula>
    </cfRule>
  </conditionalFormatting>
  <conditionalFormatting sqref="E24:F24">
    <cfRule type="expression" dxfId="19" priority="3">
      <formula>$E$24="-"</formula>
    </cfRule>
    <cfRule type="expression" dxfId="18" priority="13">
      <formula>$E$24="Ga verder naar stap 3"</formula>
    </cfRule>
    <cfRule type="expression" dxfId="17" priority="20">
      <formula>$E$24="Lasten op maat te onderhandelen"</formula>
    </cfRule>
  </conditionalFormatting>
  <conditionalFormatting sqref="E23:F23">
    <cfRule type="expression" dxfId="16" priority="4">
      <formula>$E$23="Geen stedenbouwkundige last verschuldigd"</formula>
    </cfRule>
    <cfRule type="expression" dxfId="15" priority="18">
      <formula>$E$23="Lastenregeling niet van toepassing"</formula>
    </cfRule>
    <cfRule type="expression" dxfId="14" priority="19">
      <formula>$E$23="Lastenregeling van toepassing"</formula>
    </cfRule>
  </conditionalFormatting>
  <conditionalFormatting sqref="E35">
    <cfRule type="expression" dxfId="13" priority="16">
      <formula>$E$35="ERROR"</formula>
    </cfRule>
    <cfRule type="expression" dxfId="12" priority="17">
      <formula>$E$35="OK"</formula>
    </cfRule>
  </conditionalFormatting>
  <conditionalFormatting sqref="F35">
    <cfRule type="expression" dxfId="11" priority="14">
      <formula>$F$35="ERROR"</formula>
    </cfRule>
    <cfRule type="expression" dxfId="10" priority="15">
      <formula>$F$35="OK"</formula>
    </cfRule>
  </conditionalFormatting>
  <conditionalFormatting sqref="H21">
    <cfRule type="expression" dxfId="9" priority="11">
      <formula>$H$21="NEEN"</formula>
    </cfRule>
    <cfRule type="expression" dxfId="8" priority="12">
      <formula>$H$21="JA"</formula>
    </cfRule>
  </conditionalFormatting>
  <conditionalFormatting sqref="G35">
    <cfRule type="expression" dxfId="7" priority="9">
      <formula>$G$35="ERROR"</formula>
    </cfRule>
    <cfRule type="expression" dxfId="6" priority="10">
      <formula>$G$35="OK"</formula>
    </cfRule>
  </conditionalFormatting>
  <conditionalFormatting sqref="I35">
    <cfRule type="expression" dxfId="5" priority="7">
      <formula>$I$35="ERROR"</formula>
    </cfRule>
    <cfRule type="expression" dxfId="4" priority="8">
      <formula>$I$35="OK"</formula>
    </cfRule>
  </conditionalFormatting>
  <conditionalFormatting sqref="D49:E49">
    <cfRule type="expression" dxfId="3" priority="5">
      <formula>$D$49="Uw vergunningsaanvraag is geen stedenbouwkundige last verschuldigd."</formula>
    </cfRule>
    <cfRule type="expression" dxfId="2" priority="6">
      <formula>$D$49="Ga verder naar stap 4"</formula>
    </cfRule>
  </conditionalFormatting>
  <conditionalFormatting sqref="G78">
    <cfRule type="cellIs" dxfId="1" priority="1" operator="equal">
      <formula>#REF!</formula>
    </cfRule>
    <cfRule type="cellIs" dxfId="0" priority="2" operator="equal">
      <formula>#REF!</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D9E571A-83D5-40DF-B65A-D0009252E562}">
          <x14:formula1>
            <xm:f>Hulpsheet!$B$12:$B$13</xm:f>
          </x14:formula1>
          <xm:sqref>E11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1:D13"/>
  <sheetViews>
    <sheetView workbookViewId="0">
      <selection activeCell="C3" sqref="C3:C8"/>
    </sheetView>
  </sheetViews>
  <sheetFormatPr defaultColWidth="8.85546875" defaultRowHeight="15" x14ac:dyDescent="0.25"/>
  <sheetData>
    <row r="11" spans="2:4" x14ac:dyDescent="0.25">
      <c r="B11" s="74" t="s">
        <v>36</v>
      </c>
      <c r="D11" s="74" t="s">
        <v>59</v>
      </c>
    </row>
    <row r="12" spans="2:4" x14ac:dyDescent="0.25">
      <c r="B12" t="s">
        <v>69</v>
      </c>
      <c r="D12" t="s">
        <v>60</v>
      </c>
    </row>
    <row r="13" spans="2:4" x14ac:dyDescent="0.25">
      <c r="B13" t="s">
        <v>37</v>
      </c>
      <c r="D13" t="s">
        <v>61</v>
      </c>
    </row>
  </sheetData>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Handleiding</vt:lpstr>
      <vt:lpstr>Cascade_gedifferentieerde last</vt:lpstr>
      <vt:lpstr>Cascade Nieuw</vt:lpstr>
      <vt:lpstr>Rekentool</vt:lpstr>
      <vt:lpstr>Hulpsheet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Simon Stroo</dc:creator>
  <cp:lastModifiedBy>Marc Van Grieken</cp:lastModifiedBy>
  <dcterms:created xsi:type="dcterms:W3CDTF">2022-08-25T09:26:12Z</dcterms:created>
  <dcterms:modified xsi:type="dcterms:W3CDTF">2023-05-23T07:50:55Z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0x010100EED846C461DDE84E85E14133ABBF1B4A</vt:lpwstr>
  </property>
</Properties>
</file>