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hidePivotFieldList="1"/>
  <mc:AlternateContent xmlns:mc="http://schemas.openxmlformats.org/markup-compatibility/2006">
    <mc:Choice Requires="x15">
      <x15ac:absPath xmlns:x15ac="http://schemas.microsoft.com/office/spreadsheetml/2010/11/ac" url="https://vvsgbe.sharepoint.com/sites/ruimte722/Shared Documents/Archief/JD/Sociaal wonen/toewijs Sociale  huur/"/>
    </mc:Choice>
  </mc:AlternateContent>
  <xr:revisionPtr revIDLastSave="0" documentId="8_{333D0539-85FD-4187-88BE-4F85A6ADE0E7}" xr6:coauthVersionLast="47" xr6:coauthVersionMax="47" xr10:uidLastSave="{00000000-0000-0000-0000-000000000000}"/>
  <bookViews>
    <workbookView xWindow="-110" yWindow="-110" windowWidth="19420" windowHeight="12420" tabRatio="606" xr2:uid="{00000000-000D-0000-FFFF-FFFF00000000}"/>
  </bookViews>
  <sheets>
    <sheet name="toelichting gebruikte cijfers" sheetId="6" r:id="rId1"/>
    <sheet name="Draaitabel" sheetId="8" r:id="rId2"/>
    <sheet name="Gemeenten met grote verschillen" sheetId="7" r:id="rId3"/>
    <sheet name="Aantal toewijzingen per gemeent" sheetId="1" r:id="rId4"/>
  </sheets>
  <definedNames>
    <definedName name="_xlnm._FilterDatabase" localSheetId="3" hidden="1">'Aantal toewijzingen per gemeent'!$A$1:$O$302</definedName>
  </definedNames>
  <calcPr calcId="191028"/>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1" i="1" l="1"/>
  <c r="K301" i="1" s="1"/>
  <c r="H294" i="1"/>
  <c r="K294" i="1" s="1"/>
  <c r="J301" i="1"/>
  <c r="L301" i="1" s="1"/>
  <c r="J294" i="1"/>
  <c r="L294" i="1" s="1"/>
  <c r="M301" i="1" l="1"/>
  <c r="N301" i="1" s="1"/>
  <c r="M294" i="1"/>
  <c r="N294" i="1" s="1"/>
  <c r="F304" i="1"/>
  <c r="H3" i="1"/>
  <c r="K3" i="1" s="1"/>
  <c r="H6" i="1"/>
  <c r="K6" i="1" s="1"/>
  <c r="H9" i="1"/>
  <c r="K9" i="1" s="1"/>
  <c r="H10" i="1"/>
  <c r="K10" i="1" s="1"/>
  <c r="H11" i="1"/>
  <c r="K11" i="1" s="1"/>
  <c r="H13" i="1"/>
  <c r="K13" i="1" s="1"/>
  <c r="H12" i="1"/>
  <c r="K12" i="1" s="1"/>
  <c r="H14" i="1"/>
  <c r="K14" i="1" s="1"/>
  <c r="H16" i="1"/>
  <c r="K16" i="1" s="1"/>
  <c r="H22" i="1"/>
  <c r="K22" i="1" s="1"/>
  <c r="H19" i="1"/>
  <c r="K19" i="1" s="1"/>
  <c r="H25" i="1"/>
  <c r="K25" i="1" s="1"/>
  <c r="H23" i="1"/>
  <c r="K23" i="1" s="1"/>
  <c r="H24" i="1"/>
  <c r="K24" i="1" s="1"/>
  <c r="H21" i="1"/>
  <c r="K21" i="1" s="1"/>
  <c r="H20" i="1"/>
  <c r="K20" i="1" s="1"/>
  <c r="H34" i="1"/>
  <c r="K34" i="1" s="1"/>
  <c r="H30" i="1"/>
  <c r="K30" i="1" s="1"/>
  <c r="H29" i="1"/>
  <c r="K29" i="1" s="1"/>
  <c r="H28" i="1"/>
  <c r="K28" i="1" s="1"/>
  <c r="H33" i="1"/>
  <c r="K33" i="1" s="1"/>
  <c r="H26" i="1"/>
  <c r="K26" i="1" s="1"/>
  <c r="H31" i="1"/>
  <c r="K31" i="1" s="1"/>
  <c r="H27" i="1"/>
  <c r="K27" i="1" s="1"/>
  <c r="H36" i="1"/>
  <c r="K36" i="1" s="1"/>
  <c r="H35" i="1"/>
  <c r="K35" i="1" s="1"/>
  <c r="H32" i="1"/>
  <c r="K32" i="1" s="1"/>
  <c r="H39" i="1"/>
  <c r="K39" i="1" s="1"/>
  <c r="H40" i="1"/>
  <c r="K40" i="1" s="1"/>
  <c r="H38" i="1"/>
  <c r="K38" i="1" s="1"/>
  <c r="H41" i="1"/>
  <c r="K41" i="1" s="1"/>
  <c r="H43" i="1"/>
  <c r="K43" i="1" s="1"/>
  <c r="H45" i="1"/>
  <c r="K45" i="1" s="1"/>
  <c r="H42" i="1"/>
  <c r="K42" i="1" s="1"/>
  <c r="H44" i="1"/>
  <c r="K44" i="1" s="1"/>
  <c r="H49" i="1"/>
  <c r="K49" i="1" s="1"/>
  <c r="H48" i="1"/>
  <c r="K48" i="1" s="1"/>
  <c r="H51" i="1"/>
  <c r="K51" i="1" s="1"/>
  <c r="H50" i="1"/>
  <c r="K50" i="1" s="1"/>
  <c r="H54" i="1"/>
  <c r="K54" i="1" s="1"/>
  <c r="H52" i="1"/>
  <c r="K52" i="1" s="1"/>
  <c r="H53" i="1"/>
  <c r="K53" i="1" s="1"/>
  <c r="H59" i="1"/>
  <c r="K59" i="1" s="1"/>
  <c r="H56" i="1"/>
  <c r="K56" i="1" s="1"/>
  <c r="H63" i="1"/>
  <c r="K63" i="1" s="1"/>
  <c r="H60" i="1"/>
  <c r="K60" i="1" s="1"/>
  <c r="H57" i="1"/>
  <c r="K57" i="1" s="1"/>
  <c r="H58" i="1"/>
  <c r="K58" i="1" s="1"/>
  <c r="H61" i="1"/>
  <c r="K61" i="1" s="1"/>
  <c r="H64" i="1"/>
  <c r="K64" i="1" s="1"/>
  <c r="H65" i="1"/>
  <c r="K65" i="1" s="1"/>
  <c r="H55" i="1"/>
  <c r="K55" i="1" s="1"/>
  <c r="H62" i="1"/>
  <c r="K62" i="1" s="1"/>
  <c r="H67" i="1"/>
  <c r="K67" i="1" s="1"/>
  <c r="H71" i="1"/>
  <c r="K71" i="1" s="1"/>
  <c r="H70" i="1"/>
  <c r="K70" i="1" s="1"/>
  <c r="H69" i="1"/>
  <c r="K69" i="1" s="1"/>
  <c r="H68" i="1"/>
  <c r="K68" i="1" s="1"/>
  <c r="H73" i="1"/>
  <c r="K73" i="1" s="1"/>
  <c r="H72" i="1"/>
  <c r="K72" i="1" s="1"/>
  <c r="H74" i="1"/>
  <c r="K74" i="1" s="1"/>
  <c r="H76" i="1"/>
  <c r="K76" i="1" s="1"/>
  <c r="H84" i="1"/>
  <c r="K84" i="1" s="1"/>
  <c r="H78" i="1"/>
  <c r="K78" i="1" s="1"/>
  <c r="H86" i="1"/>
  <c r="K86" i="1" s="1"/>
  <c r="H81" i="1"/>
  <c r="K81" i="1" s="1"/>
  <c r="H83" i="1"/>
  <c r="K83" i="1" s="1"/>
  <c r="H82" i="1"/>
  <c r="K82" i="1" s="1"/>
  <c r="H89" i="1"/>
  <c r="K89" i="1" s="1"/>
  <c r="H88" i="1"/>
  <c r="K88" i="1" s="1"/>
  <c r="H95" i="1"/>
  <c r="K95" i="1" s="1"/>
  <c r="H97" i="1"/>
  <c r="K97" i="1" s="1"/>
  <c r="H93" i="1"/>
  <c r="K93" i="1" s="1"/>
  <c r="H91" i="1"/>
  <c r="K91" i="1" s="1"/>
  <c r="H96" i="1"/>
  <c r="K96" i="1" s="1"/>
  <c r="H90" i="1"/>
  <c r="K90" i="1" s="1"/>
  <c r="H92" i="1"/>
  <c r="K92" i="1" s="1"/>
  <c r="H104" i="1"/>
  <c r="K104" i="1" s="1"/>
  <c r="H101" i="1"/>
  <c r="K101" i="1" s="1"/>
  <c r="H103" i="1"/>
  <c r="K103" i="1" s="1"/>
  <c r="H105" i="1"/>
  <c r="K105" i="1" s="1"/>
  <c r="H100" i="1"/>
  <c r="K100" i="1" s="1"/>
  <c r="H106" i="1"/>
  <c r="K106" i="1" s="1"/>
  <c r="H107" i="1"/>
  <c r="K107" i="1" s="1"/>
  <c r="H108" i="1"/>
  <c r="K108" i="1" s="1"/>
  <c r="H109" i="1"/>
  <c r="K109" i="1" s="1"/>
  <c r="H110" i="1"/>
  <c r="K110" i="1" s="1"/>
  <c r="H112" i="1"/>
  <c r="K112" i="1" s="1"/>
  <c r="H113" i="1"/>
  <c r="K113" i="1" s="1"/>
  <c r="H116" i="1"/>
  <c r="K116" i="1" s="1"/>
  <c r="H114" i="1"/>
  <c r="K114" i="1" s="1"/>
  <c r="H111" i="1"/>
  <c r="K111" i="1" s="1"/>
  <c r="H117" i="1"/>
  <c r="K117" i="1" s="1"/>
  <c r="H123" i="1"/>
  <c r="K123" i="1" s="1"/>
  <c r="H119" i="1"/>
  <c r="K119" i="1" s="1"/>
  <c r="H118" i="1"/>
  <c r="K118" i="1" s="1"/>
  <c r="H121" i="1"/>
  <c r="K121" i="1" s="1"/>
  <c r="H120" i="1"/>
  <c r="K120" i="1" s="1"/>
  <c r="H124" i="1"/>
  <c r="K124" i="1" s="1"/>
  <c r="H131" i="1"/>
  <c r="K131" i="1" s="1"/>
  <c r="H129" i="1"/>
  <c r="K129" i="1" s="1"/>
  <c r="H130" i="1"/>
  <c r="K130" i="1" s="1"/>
  <c r="H127" i="1"/>
  <c r="K127" i="1" s="1"/>
  <c r="H125" i="1"/>
  <c r="K125" i="1" s="1"/>
  <c r="H128" i="1"/>
  <c r="K128" i="1" s="1"/>
  <c r="H126" i="1"/>
  <c r="K126" i="1" s="1"/>
  <c r="H134" i="1"/>
  <c r="K134" i="1" s="1"/>
  <c r="H133" i="1"/>
  <c r="K133" i="1" s="1"/>
  <c r="H136" i="1"/>
  <c r="K136" i="1" s="1"/>
  <c r="H132" i="1"/>
  <c r="K132" i="1" s="1"/>
  <c r="H137" i="1"/>
  <c r="K137" i="1" s="1"/>
  <c r="H140" i="1"/>
  <c r="K140" i="1" s="1"/>
  <c r="H139" i="1"/>
  <c r="K139" i="1" s="1"/>
  <c r="H149" i="1"/>
  <c r="K149" i="1" s="1"/>
  <c r="H148" i="1"/>
  <c r="K148" i="1" s="1"/>
  <c r="H147" i="1"/>
  <c r="K147" i="1" s="1"/>
  <c r="H150" i="1"/>
  <c r="K150" i="1" s="1"/>
  <c r="H152" i="1"/>
  <c r="K152" i="1" s="1"/>
  <c r="H154" i="1"/>
  <c r="K154" i="1" s="1"/>
  <c r="H156" i="1"/>
  <c r="K156" i="1" s="1"/>
  <c r="H158" i="1"/>
  <c r="K158" i="1" s="1"/>
  <c r="H159" i="1"/>
  <c r="K159" i="1" s="1"/>
  <c r="H163" i="1"/>
  <c r="K163" i="1" s="1"/>
  <c r="H164" i="1"/>
  <c r="K164" i="1" s="1"/>
  <c r="H162" i="1"/>
  <c r="K162" i="1" s="1"/>
  <c r="H172" i="1"/>
  <c r="K172" i="1" s="1"/>
  <c r="H167" i="1"/>
  <c r="K167" i="1" s="1"/>
  <c r="H169" i="1"/>
  <c r="K169" i="1" s="1"/>
  <c r="H170" i="1"/>
  <c r="K170" i="1" s="1"/>
  <c r="H166" i="1"/>
  <c r="K166" i="1" s="1"/>
  <c r="H168" i="1"/>
  <c r="K168" i="1" s="1"/>
  <c r="H165" i="1"/>
  <c r="K165" i="1" s="1"/>
  <c r="H171" i="1"/>
  <c r="K171" i="1" s="1"/>
  <c r="H175" i="1"/>
  <c r="K175" i="1" s="1"/>
  <c r="H173" i="1"/>
  <c r="K173" i="1" s="1"/>
  <c r="H178" i="1"/>
  <c r="K178" i="1" s="1"/>
  <c r="H174" i="1"/>
  <c r="K174" i="1" s="1"/>
  <c r="H176" i="1"/>
  <c r="K176" i="1" s="1"/>
  <c r="H177" i="1"/>
  <c r="K177" i="1" s="1"/>
  <c r="H179" i="1"/>
  <c r="K179" i="1" s="1"/>
  <c r="H180" i="1"/>
  <c r="K180" i="1" s="1"/>
  <c r="H186" i="1"/>
  <c r="K186" i="1" s="1"/>
  <c r="H190" i="1"/>
  <c r="K190" i="1" s="1"/>
  <c r="H188" i="1"/>
  <c r="K188" i="1" s="1"/>
  <c r="H187" i="1"/>
  <c r="K187" i="1" s="1"/>
  <c r="H191" i="1"/>
  <c r="K191" i="1" s="1"/>
  <c r="H181" i="1"/>
  <c r="K181" i="1" s="1"/>
  <c r="H183" i="1"/>
  <c r="K183" i="1" s="1"/>
  <c r="H184" i="1"/>
  <c r="K184" i="1" s="1"/>
  <c r="H185" i="1"/>
  <c r="K185" i="1" s="1"/>
  <c r="H182" i="1"/>
  <c r="K182" i="1" s="1"/>
  <c r="H194" i="1"/>
  <c r="K194" i="1" s="1"/>
  <c r="H195" i="1"/>
  <c r="K195" i="1" s="1"/>
  <c r="H197" i="1"/>
  <c r="K197" i="1" s="1"/>
  <c r="H200" i="1"/>
  <c r="K200" i="1" s="1"/>
  <c r="H199" i="1"/>
  <c r="K199" i="1" s="1"/>
  <c r="H202" i="1"/>
  <c r="K202" i="1" s="1"/>
  <c r="H201" i="1"/>
  <c r="K201" i="1" s="1"/>
  <c r="H203" i="1"/>
  <c r="K203" i="1" s="1"/>
  <c r="H216" i="1"/>
  <c r="K216" i="1" s="1"/>
  <c r="H218" i="1"/>
  <c r="K218" i="1" s="1"/>
  <c r="H209" i="1"/>
  <c r="K209" i="1" s="1"/>
  <c r="H205" i="1"/>
  <c r="K205" i="1" s="1"/>
  <c r="H212" i="1"/>
  <c r="K212" i="1" s="1"/>
  <c r="H207" i="1"/>
  <c r="K207" i="1" s="1"/>
  <c r="H211" i="1"/>
  <c r="K211" i="1" s="1"/>
  <c r="H213" i="1"/>
  <c r="K213" i="1" s="1"/>
  <c r="H221" i="1"/>
  <c r="K221" i="1" s="1"/>
  <c r="H223" i="1"/>
  <c r="K223" i="1" s="1"/>
  <c r="H222" i="1"/>
  <c r="K222" i="1" s="1"/>
  <c r="H215" i="1"/>
  <c r="K215" i="1" s="1"/>
  <c r="H214" i="1"/>
  <c r="K214" i="1" s="1"/>
  <c r="H231" i="1"/>
  <c r="K231" i="1" s="1"/>
  <c r="H227" i="1"/>
  <c r="K227" i="1" s="1"/>
  <c r="H229" i="1"/>
  <c r="K229" i="1" s="1"/>
  <c r="H226" i="1"/>
  <c r="K226" i="1" s="1"/>
  <c r="H230" i="1"/>
  <c r="K230" i="1" s="1"/>
  <c r="H228" i="1"/>
  <c r="K228" i="1" s="1"/>
  <c r="H247" i="1"/>
  <c r="K247" i="1" s="1"/>
  <c r="H238" i="1"/>
  <c r="K238" i="1" s="1"/>
  <c r="H239" i="1"/>
  <c r="K239" i="1" s="1"/>
  <c r="H242" i="1"/>
  <c r="K242" i="1" s="1"/>
  <c r="H235" i="1"/>
  <c r="K235" i="1" s="1"/>
  <c r="H252" i="1"/>
  <c r="K252" i="1" s="1"/>
  <c r="H243" i="1"/>
  <c r="K243" i="1" s="1"/>
  <c r="H250" i="1"/>
  <c r="K250" i="1" s="1"/>
  <c r="H255" i="1"/>
  <c r="K255" i="1" s="1"/>
  <c r="H244" i="1"/>
  <c r="K244" i="1" s="1"/>
  <c r="H236" i="1"/>
  <c r="K236" i="1" s="1"/>
  <c r="H251" i="1"/>
  <c r="K251" i="1" s="1"/>
  <c r="H245" i="1"/>
  <c r="K245" i="1" s="1"/>
  <c r="H241" i="1"/>
  <c r="K241" i="1" s="1"/>
  <c r="H237" i="1"/>
  <c r="K237" i="1" s="1"/>
  <c r="H253" i="1"/>
  <c r="K253" i="1" s="1"/>
  <c r="H249" i="1"/>
  <c r="K249" i="1" s="1"/>
  <c r="H240" i="1"/>
  <c r="K240" i="1" s="1"/>
  <c r="H248" i="1"/>
  <c r="K248" i="1" s="1"/>
  <c r="H257" i="1"/>
  <c r="K257" i="1" s="1"/>
  <c r="H259" i="1"/>
  <c r="K259" i="1" s="1"/>
  <c r="H258" i="1"/>
  <c r="K258" i="1" s="1"/>
  <c r="H256" i="1"/>
  <c r="K256" i="1" s="1"/>
  <c r="H246" i="1"/>
  <c r="K246" i="1" s="1"/>
  <c r="H262" i="1"/>
  <c r="K262" i="1" s="1"/>
  <c r="H260" i="1"/>
  <c r="K260" i="1" s="1"/>
  <c r="H264" i="1"/>
  <c r="K264" i="1" s="1"/>
  <c r="H261" i="1"/>
  <c r="K261" i="1" s="1"/>
  <c r="H265" i="1"/>
  <c r="K265" i="1" s="1"/>
  <c r="H267" i="1"/>
  <c r="K267" i="1" s="1"/>
  <c r="H272" i="1"/>
  <c r="K272" i="1" s="1"/>
  <c r="H269" i="1"/>
  <c r="K269" i="1" s="1"/>
  <c r="H271" i="1"/>
  <c r="K271" i="1" s="1"/>
  <c r="H275" i="1"/>
  <c r="K275" i="1" s="1"/>
  <c r="H279" i="1"/>
  <c r="K279" i="1" s="1"/>
  <c r="H276" i="1"/>
  <c r="K276" i="1" s="1"/>
  <c r="H280" i="1"/>
  <c r="K280" i="1" s="1"/>
  <c r="H277" i="1"/>
  <c r="K277" i="1" s="1"/>
  <c r="H278" i="1"/>
  <c r="K278" i="1" s="1"/>
  <c r="H273" i="1"/>
  <c r="K273" i="1" s="1"/>
  <c r="H281" i="1"/>
  <c r="K281" i="1" s="1"/>
  <c r="H292" i="1"/>
  <c r="K292" i="1" s="1"/>
  <c r="H286" i="1"/>
  <c r="K286" i="1" s="1"/>
  <c r="H282" i="1"/>
  <c r="K282" i="1" s="1"/>
  <c r="H283" i="1"/>
  <c r="K283" i="1" s="1"/>
  <c r="H290" i="1"/>
  <c r="K290" i="1" s="1"/>
  <c r="H284" i="1"/>
  <c r="K284" i="1" s="1"/>
  <c r="H285" i="1"/>
  <c r="K285" i="1" s="1"/>
  <c r="H287" i="1"/>
  <c r="K287" i="1" s="1"/>
  <c r="H296" i="1"/>
  <c r="K296" i="1" s="1"/>
  <c r="H295" i="1"/>
  <c r="K295" i="1" s="1"/>
  <c r="H293" i="1"/>
  <c r="K293" i="1" s="1"/>
  <c r="H300" i="1"/>
  <c r="K300" i="1" s="1"/>
  <c r="H299" i="1"/>
  <c r="K299" i="1" s="1"/>
  <c r="H297" i="1"/>
  <c r="K297" i="1" s="1"/>
  <c r="J3" i="1" l="1"/>
  <c r="L3" i="1" s="1"/>
  <c r="M3" i="1" s="1"/>
  <c r="N3" i="1" s="1"/>
  <c r="J6" i="1"/>
  <c r="L6" i="1" s="1"/>
  <c r="M6" i="1" s="1"/>
  <c r="N6" i="1" s="1"/>
  <c r="J9" i="1"/>
  <c r="L9" i="1" s="1"/>
  <c r="M9" i="1" s="1"/>
  <c r="J10" i="1"/>
  <c r="L10" i="1" s="1"/>
  <c r="M10" i="1" s="1"/>
  <c r="J11" i="1"/>
  <c r="L11" i="1" s="1"/>
  <c r="M11" i="1" s="1"/>
  <c r="J13" i="1"/>
  <c r="L13" i="1" s="1"/>
  <c r="M13" i="1" s="1"/>
  <c r="N13" i="1" s="1"/>
  <c r="J12" i="1"/>
  <c r="L12" i="1" s="1"/>
  <c r="M12" i="1" s="1"/>
  <c r="N12" i="1" s="1"/>
  <c r="J14" i="1"/>
  <c r="L14" i="1" s="1"/>
  <c r="M14" i="1" s="1"/>
  <c r="N14" i="1" s="1"/>
  <c r="J16" i="1"/>
  <c r="L16" i="1" s="1"/>
  <c r="M16" i="1" s="1"/>
  <c r="N16" i="1" s="1"/>
  <c r="J22" i="1"/>
  <c r="L22" i="1" s="1"/>
  <c r="M22" i="1" s="1"/>
  <c r="N22" i="1" s="1"/>
  <c r="J19" i="1"/>
  <c r="L19" i="1" s="1"/>
  <c r="M19" i="1" s="1"/>
  <c r="N19" i="1" s="1"/>
  <c r="J25" i="1"/>
  <c r="L25" i="1" s="1"/>
  <c r="M25" i="1" s="1"/>
  <c r="N25" i="1" s="1"/>
  <c r="J23" i="1"/>
  <c r="L23" i="1" s="1"/>
  <c r="M23" i="1" s="1"/>
  <c r="N23" i="1" s="1"/>
  <c r="J24" i="1"/>
  <c r="L24" i="1" s="1"/>
  <c r="M24" i="1" s="1"/>
  <c r="N24" i="1" s="1"/>
  <c r="J21" i="1"/>
  <c r="L21" i="1" s="1"/>
  <c r="M21" i="1" s="1"/>
  <c r="N21" i="1" s="1"/>
  <c r="J20" i="1"/>
  <c r="L20" i="1" s="1"/>
  <c r="M20" i="1" s="1"/>
  <c r="N20" i="1" s="1"/>
  <c r="J34" i="1"/>
  <c r="L34" i="1" s="1"/>
  <c r="M34" i="1" s="1"/>
  <c r="J30" i="1"/>
  <c r="L30" i="1" s="1"/>
  <c r="M30" i="1" s="1"/>
  <c r="N30" i="1" s="1"/>
  <c r="J29" i="1"/>
  <c r="L29" i="1" s="1"/>
  <c r="M29" i="1" s="1"/>
  <c r="N29" i="1" s="1"/>
  <c r="J28" i="1"/>
  <c r="L28" i="1" s="1"/>
  <c r="M28" i="1" s="1"/>
  <c r="N28" i="1" s="1"/>
  <c r="J33" i="1"/>
  <c r="L33" i="1" s="1"/>
  <c r="M33" i="1" s="1"/>
  <c r="N33" i="1" s="1"/>
  <c r="J26" i="1"/>
  <c r="L26" i="1" s="1"/>
  <c r="M26" i="1" s="1"/>
  <c r="N26" i="1" s="1"/>
  <c r="J31" i="1"/>
  <c r="L31" i="1" s="1"/>
  <c r="M31" i="1" s="1"/>
  <c r="N31" i="1" s="1"/>
  <c r="J27" i="1"/>
  <c r="L27" i="1" s="1"/>
  <c r="M27" i="1" s="1"/>
  <c r="N27" i="1" s="1"/>
  <c r="J36" i="1"/>
  <c r="L36" i="1" s="1"/>
  <c r="M36" i="1" s="1"/>
  <c r="N36" i="1" s="1"/>
  <c r="J35" i="1"/>
  <c r="L35" i="1" s="1"/>
  <c r="M35" i="1" s="1"/>
  <c r="N35" i="1" s="1"/>
  <c r="J32" i="1"/>
  <c r="L32" i="1" s="1"/>
  <c r="M32" i="1" s="1"/>
  <c r="N32" i="1" s="1"/>
  <c r="J39" i="1"/>
  <c r="L39" i="1" s="1"/>
  <c r="J40" i="1"/>
  <c r="L40" i="1" s="1"/>
  <c r="M40" i="1" s="1"/>
  <c r="N40" i="1" s="1"/>
  <c r="J38" i="1"/>
  <c r="L38" i="1" s="1"/>
  <c r="M38" i="1" s="1"/>
  <c r="N38" i="1" s="1"/>
  <c r="J41" i="1"/>
  <c r="L41" i="1" s="1"/>
  <c r="M41" i="1" s="1"/>
  <c r="J43" i="1"/>
  <c r="L43" i="1" s="1"/>
  <c r="M43" i="1" s="1"/>
  <c r="N43" i="1" s="1"/>
  <c r="J45" i="1"/>
  <c r="L45" i="1" s="1"/>
  <c r="M45" i="1" s="1"/>
  <c r="N45" i="1" s="1"/>
  <c r="J42" i="1"/>
  <c r="L42" i="1" s="1"/>
  <c r="M42" i="1" s="1"/>
  <c r="N42" i="1" s="1"/>
  <c r="J44" i="1"/>
  <c r="L44" i="1" s="1"/>
  <c r="M44" i="1" s="1"/>
  <c r="N44" i="1" s="1"/>
  <c r="J49" i="1"/>
  <c r="L49" i="1" s="1"/>
  <c r="M49" i="1" s="1"/>
  <c r="N49" i="1" s="1"/>
  <c r="J48" i="1"/>
  <c r="L48" i="1" s="1"/>
  <c r="M48" i="1" s="1"/>
  <c r="N48" i="1" s="1"/>
  <c r="J51" i="1"/>
  <c r="L51" i="1" s="1"/>
  <c r="M51" i="1" s="1"/>
  <c r="N51" i="1" s="1"/>
  <c r="J50" i="1"/>
  <c r="L50" i="1" s="1"/>
  <c r="M50" i="1" s="1"/>
  <c r="N50" i="1" s="1"/>
  <c r="J54" i="1"/>
  <c r="L54" i="1" s="1"/>
  <c r="M54" i="1" s="1"/>
  <c r="N54" i="1" s="1"/>
  <c r="J52" i="1"/>
  <c r="L52" i="1" s="1"/>
  <c r="M52" i="1" s="1"/>
  <c r="J53" i="1"/>
  <c r="L53" i="1" s="1"/>
  <c r="M53" i="1" s="1"/>
  <c r="N53" i="1" s="1"/>
  <c r="J59" i="1"/>
  <c r="L59" i="1" s="1"/>
  <c r="M59" i="1" s="1"/>
  <c r="N59" i="1" s="1"/>
  <c r="J56" i="1"/>
  <c r="L56" i="1" s="1"/>
  <c r="M56" i="1" s="1"/>
  <c r="N56" i="1" s="1"/>
  <c r="J63" i="1"/>
  <c r="L63" i="1" s="1"/>
  <c r="M63" i="1" s="1"/>
  <c r="N63" i="1" s="1"/>
  <c r="J60" i="1"/>
  <c r="L60" i="1" s="1"/>
  <c r="M60" i="1" s="1"/>
  <c r="N60" i="1" s="1"/>
  <c r="J57" i="1"/>
  <c r="L57" i="1" s="1"/>
  <c r="M57" i="1" s="1"/>
  <c r="N57" i="1" s="1"/>
  <c r="J58" i="1"/>
  <c r="L58" i="1" s="1"/>
  <c r="M58" i="1" s="1"/>
  <c r="N58" i="1" s="1"/>
  <c r="J61" i="1"/>
  <c r="L61" i="1" s="1"/>
  <c r="M61" i="1" s="1"/>
  <c r="N61" i="1" s="1"/>
  <c r="J64" i="1"/>
  <c r="L64" i="1" s="1"/>
  <c r="M64" i="1" s="1"/>
  <c r="N64" i="1" s="1"/>
  <c r="J65" i="1"/>
  <c r="L65" i="1" s="1"/>
  <c r="M65" i="1" s="1"/>
  <c r="N65" i="1" s="1"/>
  <c r="J55" i="1"/>
  <c r="L55" i="1" s="1"/>
  <c r="M55" i="1" s="1"/>
  <c r="N55" i="1" s="1"/>
  <c r="J62" i="1"/>
  <c r="L62" i="1" s="1"/>
  <c r="M62" i="1" s="1"/>
  <c r="N62" i="1" s="1"/>
  <c r="J67" i="1"/>
  <c r="L67" i="1" s="1"/>
  <c r="M67" i="1" s="1"/>
  <c r="N67" i="1" s="1"/>
  <c r="J71" i="1"/>
  <c r="L71" i="1" s="1"/>
  <c r="M71" i="1" s="1"/>
  <c r="N71" i="1" s="1"/>
  <c r="J70" i="1"/>
  <c r="L70" i="1" s="1"/>
  <c r="M70" i="1" s="1"/>
  <c r="J69" i="1"/>
  <c r="L69" i="1" s="1"/>
  <c r="M69" i="1" s="1"/>
  <c r="N69" i="1" s="1"/>
  <c r="J68" i="1"/>
  <c r="L68" i="1" s="1"/>
  <c r="M68" i="1" s="1"/>
  <c r="N68" i="1" s="1"/>
  <c r="J73" i="1"/>
  <c r="L73" i="1" s="1"/>
  <c r="M73" i="1" s="1"/>
  <c r="N73" i="1" s="1"/>
  <c r="J72" i="1"/>
  <c r="L72" i="1" s="1"/>
  <c r="M72" i="1" s="1"/>
  <c r="N72" i="1" s="1"/>
  <c r="J74" i="1"/>
  <c r="L74" i="1" s="1"/>
  <c r="M74" i="1" s="1"/>
  <c r="N74" i="1" s="1"/>
  <c r="J76" i="1"/>
  <c r="L76" i="1" s="1"/>
  <c r="M76" i="1" s="1"/>
  <c r="N76" i="1" s="1"/>
  <c r="J84" i="1"/>
  <c r="L84" i="1" s="1"/>
  <c r="M84" i="1" s="1"/>
  <c r="N84" i="1" s="1"/>
  <c r="J78" i="1"/>
  <c r="L78" i="1" s="1"/>
  <c r="M78" i="1" s="1"/>
  <c r="J86" i="1"/>
  <c r="L86" i="1" s="1"/>
  <c r="M86" i="1" s="1"/>
  <c r="N86" i="1" s="1"/>
  <c r="J81" i="1"/>
  <c r="L81" i="1" s="1"/>
  <c r="M81" i="1" s="1"/>
  <c r="N81" i="1" s="1"/>
  <c r="J83" i="1"/>
  <c r="L83" i="1" s="1"/>
  <c r="M83" i="1" s="1"/>
  <c r="N83" i="1" s="1"/>
  <c r="J82" i="1"/>
  <c r="L82" i="1" s="1"/>
  <c r="M82" i="1" s="1"/>
  <c r="N82" i="1" s="1"/>
  <c r="J89" i="1"/>
  <c r="L89" i="1" s="1"/>
  <c r="M89" i="1" s="1"/>
  <c r="N89" i="1" s="1"/>
  <c r="J88" i="1"/>
  <c r="L88" i="1" s="1"/>
  <c r="M88" i="1" s="1"/>
  <c r="N88" i="1" s="1"/>
  <c r="J95" i="1"/>
  <c r="L95" i="1" s="1"/>
  <c r="M95" i="1" s="1"/>
  <c r="N95" i="1" s="1"/>
  <c r="J97" i="1"/>
  <c r="L97" i="1" s="1"/>
  <c r="M97" i="1" s="1"/>
  <c r="N97" i="1" s="1"/>
  <c r="J93" i="1"/>
  <c r="L93" i="1" s="1"/>
  <c r="M93" i="1" s="1"/>
  <c r="N93" i="1" s="1"/>
  <c r="J91" i="1"/>
  <c r="L91" i="1" s="1"/>
  <c r="M91" i="1" s="1"/>
  <c r="N91" i="1" s="1"/>
  <c r="J96" i="1"/>
  <c r="L96" i="1" s="1"/>
  <c r="M96" i="1" s="1"/>
  <c r="N96" i="1" s="1"/>
  <c r="J90" i="1"/>
  <c r="L90" i="1" s="1"/>
  <c r="M90" i="1" s="1"/>
  <c r="J92" i="1"/>
  <c r="L92" i="1" s="1"/>
  <c r="M92" i="1" s="1"/>
  <c r="N92" i="1" s="1"/>
  <c r="J104" i="1"/>
  <c r="L104" i="1" s="1"/>
  <c r="M104" i="1" s="1"/>
  <c r="N104" i="1" s="1"/>
  <c r="J101" i="1"/>
  <c r="L101" i="1" s="1"/>
  <c r="M101" i="1" s="1"/>
  <c r="N101" i="1" s="1"/>
  <c r="J103" i="1"/>
  <c r="L103" i="1" s="1"/>
  <c r="M103" i="1" s="1"/>
  <c r="N103" i="1" s="1"/>
  <c r="J105" i="1"/>
  <c r="L105" i="1" s="1"/>
  <c r="M105" i="1" s="1"/>
  <c r="N105" i="1" s="1"/>
  <c r="J100" i="1"/>
  <c r="L100" i="1" s="1"/>
  <c r="M100" i="1" s="1"/>
  <c r="N100" i="1" s="1"/>
  <c r="J106" i="1"/>
  <c r="L106" i="1" s="1"/>
  <c r="M106" i="1" s="1"/>
  <c r="N106" i="1" s="1"/>
  <c r="J107" i="1"/>
  <c r="L107" i="1" s="1"/>
  <c r="M107" i="1" s="1"/>
  <c r="N107" i="1" s="1"/>
  <c r="J108" i="1"/>
  <c r="L108" i="1" s="1"/>
  <c r="M108" i="1" s="1"/>
  <c r="N108" i="1" s="1"/>
  <c r="J109" i="1"/>
  <c r="L109" i="1" s="1"/>
  <c r="M109" i="1" s="1"/>
  <c r="N109" i="1" s="1"/>
  <c r="J110" i="1"/>
  <c r="L110" i="1" s="1"/>
  <c r="M110" i="1" s="1"/>
  <c r="N110" i="1" s="1"/>
  <c r="J112" i="1"/>
  <c r="L112" i="1" s="1"/>
  <c r="M112" i="1" s="1"/>
  <c r="N112" i="1" s="1"/>
  <c r="J113" i="1"/>
  <c r="L113" i="1" s="1"/>
  <c r="M113" i="1" s="1"/>
  <c r="N113" i="1" s="1"/>
  <c r="J116" i="1"/>
  <c r="L116" i="1" s="1"/>
  <c r="M116" i="1" s="1"/>
  <c r="N116" i="1" s="1"/>
  <c r="J114" i="1"/>
  <c r="L114" i="1" s="1"/>
  <c r="M114" i="1" s="1"/>
  <c r="N114" i="1" s="1"/>
  <c r="J111" i="1"/>
  <c r="L111" i="1" s="1"/>
  <c r="M111" i="1" s="1"/>
  <c r="N111" i="1" s="1"/>
  <c r="J117" i="1"/>
  <c r="L117" i="1" s="1"/>
  <c r="M117" i="1" s="1"/>
  <c r="N117" i="1" s="1"/>
  <c r="J123" i="1"/>
  <c r="L123" i="1" s="1"/>
  <c r="M123" i="1" s="1"/>
  <c r="N123" i="1" s="1"/>
  <c r="J119" i="1"/>
  <c r="L119" i="1" s="1"/>
  <c r="M119" i="1" s="1"/>
  <c r="N119" i="1" s="1"/>
  <c r="J118" i="1"/>
  <c r="L118" i="1" s="1"/>
  <c r="M118" i="1" s="1"/>
  <c r="J121" i="1"/>
  <c r="L121" i="1" s="1"/>
  <c r="M121" i="1" s="1"/>
  <c r="N121" i="1" s="1"/>
  <c r="J120" i="1"/>
  <c r="L120" i="1" s="1"/>
  <c r="M120" i="1" s="1"/>
  <c r="N120" i="1" s="1"/>
  <c r="J124" i="1"/>
  <c r="L124" i="1" s="1"/>
  <c r="M124" i="1" s="1"/>
  <c r="N124" i="1" s="1"/>
  <c r="J131" i="1"/>
  <c r="L131" i="1" s="1"/>
  <c r="M131" i="1" s="1"/>
  <c r="N131" i="1" s="1"/>
  <c r="J129" i="1"/>
  <c r="L129" i="1" s="1"/>
  <c r="M129" i="1" s="1"/>
  <c r="N129" i="1" s="1"/>
  <c r="J130" i="1"/>
  <c r="L130" i="1" s="1"/>
  <c r="M130" i="1" s="1"/>
  <c r="N130" i="1" s="1"/>
  <c r="J127" i="1"/>
  <c r="L127" i="1" s="1"/>
  <c r="M127" i="1" s="1"/>
  <c r="N127" i="1" s="1"/>
  <c r="J125" i="1"/>
  <c r="L125" i="1" s="1"/>
  <c r="M125" i="1" s="1"/>
  <c r="J128" i="1"/>
  <c r="L128" i="1" s="1"/>
  <c r="M128" i="1" s="1"/>
  <c r="N128" i="1" s="1"/>
  <c r="J126" i="1"/>
  <c r="L126" i="1" s="1"/>
  <c r="M126" i="1" s="1"/>
  <c r="J134" i="1"/>
  <c r="L134" i="1" s="1"/>
  <c r="M134" i="1" s="1"/>
  <c r="N134" i="1" s="1"/>
  <c r="J133" i="1"/>
  <c r="L133" i="1" s="1"/>
  <c r="M133" i="1" s="1"/>
  <c r="N133" i="1" s="1"/>
  <c r="J136" i="1"/>
  <c r="L136" i="1" s="1"/>
  <c r="M136" i="1" s="1"/>
  <c r="N136" i="1" s="1"/>
  <c r="J132" i="1"/>
  <c r="L132" i="1" s="1"/>
  <c r="M132" i="1" s="1"/>
  <c r="J137" i="1"/>
  <c r="L137" i="1" s="1"/>
  <c r="M137" i="1" s="1"/>
  <c r="N137" i="1" s="1"/>
  <c r="J140" i="1"/>
  <c r="L140" i="1" s="1"/>
  <c r="M140" i="1" s="1"/>
  <c r="J139" i="1"/>
  <c r="L139" i="1" s="1"/>
  <c r="M139" i="1" s="1"/>
  <c r="N139" i="1" s="1"/>
  <c r="J149" i="1"/>
  <c r="L149" i="1" s="1"/>
  <c r="M149" i="1" s="1"/>
  <c r="N149" i="1" s="1"/>
  <c r="J148" i="1"/>
  <c r="L148" i="1" s="1"/>
  <c r="M148" i="1" s="1"/>
  <c r="N148" i="1" s="1"/>
  <c r="J147" i="1"/>
  <c r="L147" i="1" s="1"/>
  <c r="M147" i="1" s="1"/>
  <c r="N147" i="1" s="1"/>
  <c r="J150" i="1"/>
  <c r="L150" i="1" s="1"/>
  <c r="M150" i="1" s="1"/>
  <c r="N150" i="1" s="1"/>
  <c r="J152" i="1"/>
  <c r="L152" i="1" s="1"/>
  <c r="M152" i="1" s="1"/>
  <c r="N152" i="1" s="1"/>
  <c r="J154" i="1"/>
  <c r="L154" i="1" s="1"/>
  <c r="M154" i="1" s="1"/>
  <c r="N154" i="1" s="1"/>
  <c r="J156" i="1"/>
  <c r="L156" i="1" s="1"/>
  <c r="M156" i="1" s="1"/>
  <c r="N156" i="1" s="1"/>
  <c r="J158" i="1"/>
  <c r="L158" i="1" s="1"/>
  <c r="M158" i="1" s="1"/>
  <c r="N158" i="1" s="1"/>
  <c r="J159" i="1"/>
  <c r="L159" i="1" s="1"/>
  <c r="M159" i="1" s="1"/>
  <c r="N159" i="1" s="1"/>
  <c r="J163" i="1"/>
  <c r="L163" i="1" s="1"/>
  <c r="M163" i="1" s="1"/>
  <c r="N163" i="1" s="1"/>
  <c r="J164" i="1"/>
  <c r="L164" i="1" s="1"/>
  <c r="M164" i="1" s="1"/>
  <c r="N164" i="1" s="1"/>
  <c r="J162" i="1"/>
  <c r="L162" i="1" s="1"/>
  <c r="M162" i="1" s="1"/>
  <c r="N162" i="1" s="1"/>
  <c r="J172" i="1"/>
  <c r="L172" i="1" s="1"/>
  <c r="M172" i="1" s="1"/>
  <c r="N172" i="1" s="1"/>
  <c r="J167" i="1"/>
  <c r="L167" i="1" s="1"/>
  <c r="M167" i="1" s="1"/>
  <c r="N167" i="1" s="1"/>
  <c r="J169" i="1"/>
  <c r="L169" i="1" s="1"/>
  <c r="M169" i="1" s="1"/>
  <c r="N169" i="1" s="1"/>
  <c r="J170" i="1"/>
  <c r="L170" i="1" s="1"/>
  <c r="M170" i="1" s="1"/>
  <c r="N170" i="1" s="1"/>
  <c r="J166" i="1"/>
  <c r="L166" i="1" s="1"/>
  <c r="M166" i="1" s="1"/>
  <c r="N166" i="1" s="1"/>
  <c r="J168" i="1"/>
  <c r="L168" i="1" s="1"/>
  <c r="M168" i="1" s="1"/>
  <c r="N168" i="1" s="1"/>
  <c r="J165" i="1"/>
  <c r="L165" i="1" s="1"/>
  <c r="M165" i="1" s="1"/>
  <c r="J171" i="1"/>
  <c r="L171" i="1" s="1"/>
  <c r="M171" i="1" s="1"/>
  <c r="N171" i="1" s="1"/>
  <c r="J175" i="1"/>
  <c r="L175" i="1" s="1"/>
  <c r="M175" i="1" s="1"/>
  <c r="N175" i="1" s="1"/>
  <c r="J173" i="1"/>
  <c r="L173" i="1" s="1"/>
  <c r="M173" i="1" s="1"/>
  <c r="J178" i="1"/>
  <c r="L178" i="1" s="1"/>
  <c r="M178" i="1" s="1"/>
  <c r="N178" i="1" s="1"/>
  <c r="J174" i="1"/>
  <c r="L174" i="1" s="1"/>
  <c r="M174" i="1" s="1"/>
  <c r="N174" i="1" s="1"/>
  <c r="J176" i="1"/>
  <c r="L176" i="1" s="1"/>
  <c r="M176" i="1" s="1"/>
  <c r="N176" i="1" s="1"/>
  <c r="J177" i="1"/>
  <c r="L177" i="1" s="1"/>
  <c r="M177" i="1" s="1"/>
  <c r="N177" i="1" s="1"/>
  <c r="J179" i="1"/>
  <c r="L179" i="1" s="1"/>
  <c r="M179" i="1" s="1"/>
  <c r="N179" i="1" s="1"/>
  <c r="J180" i="1"/>
  <c r="L180" i="1" s="1"/>
  <c r="M180" i="1" s="1"/>
  <c r="N180" i="1" s="1"/>
  <c r="J186" i="1"/>
  <c r="L186" i="1" s="1"/>
  <c r="M186" i="1" s="1"/>
  <c r="N186" i="1" s="1"/>
  <c r="J190" i="1"/>
  <c r="L190" i="1" s="1"/>
  <c r="M190" i="1" s="1"/>
  <c r="N190" i="1" s="1"/>
  <c r="J188" i="1"/>
  <c r="L188" i="1" s="1"/>
  <c r="M188" i="1" s="1"/>
  <c r="N188" i="1" s="1"/>
  <c r="J187" i="1"/>
  <c r="L187" i="1" s="1"/>
  <c r="M187" i="1" s="1"/>
  <c r="N187" i="1" s="1"/>
  <c r="J191" i="1"/>
  <c r="L191" i="1" s="1"/>
  <c r="M191" i="1" s="1"/>
  <c r="N191" i="1" s="1"/>
  <c r="J181" i="1"/>
  <c r="L181" i="1" s="1"/>
  <c r="M181" i="1" s="1"/>
  <c r="N181" i="1" s="1"/>
  <c r="J183" i="1"/>
  <c r="L183" i="1" s="1"/>
  <c r="M183" i="1" s="1"/>
  <c r="N183" i="1" s="1"/>
  <c r="J184" i="1"/>
  <c r="L184" i="1" s="1"/>
  <c r="M184" i="1" s="1"/>
  <c r="N184" i="1" s="1"/>
  <c r="J185" i="1"/>
  <c r="L185" i="1" s="1"/>
  <c r="M185" i="1" s="1"/>
  <c r="N185" i="1" s="1"/>
  <c r="J182" i="1"/>
  <c r="L182" i="1" s="1"/>
  <c r="M182" i="1" s="1"/>
  <c r="N182" i="1" s="1"/>
  <c r="J194" i="1"/>
  <c r="L194" i="1" s="1"/>
  <c r="M194" i="1" s="1"/>
  <c r="J195" i="1"/>
  <c r="L195" i="1" s="1"/>
  <c r="M195" i="1" s="1"/>
  <c r="J197" i="1"/>
  <c r="L197" i="1" s="1"/>
  <c r="M197" i="1" s="1"/>
  <c r="N197" i="1" s="1"/>
  <c r="J200" i="1"/>
  <c r="L200" i="1" s="1"/>
  <c r="M200" i="1" s="1"/>
  <c r="N200" i="1" s="1"/>
  <c r="J199" i="1"/>
  <c r="L199" i="1" s="1"/>
  <c r="M199" i="1" s="1"/>
  <c r="N199" i="1" s="1"/>
  <c r="J202" i="1"/>
  <c r="L202" i="1" s="1"/>
  <c r="M202" i="1" s="1"/>
  <c r="N202" i="1" s="1"/>
  <c r="J201" i="1"/>
  <c r="L201" i="1" s="1"/>
  <c r="M201" i="1" s="1"/>
  <c r="J203" i="1"/>
  <c r="L203" i="1" s="1"/>
  <c r="M203" i="1" s="1"/>
  <c r="N203" i="1" s="1"/>
  <c r="J216" i="1"/>
  <c r="L216" i="1" s="1"/>
  <c r="M216" i="1" s="1"/>
  <c r="N216" i="1" s="1"/>
  <c r="J218" i="1"/>
  <c r="L218" i="1" s="1"/>
  <c r="M218" i="1" s="1"/>
  <c r="N218" i="1" s="1"/>
  <c r="J209" i="1"/>
  <c r="L209" i="1" s="1"/>
  <c r="M209" i="1" s="1"/>
  <c r="N209" i="1" s="1"/>
  <c r="J205" i="1"/>
  <c r="L205" i="1" s="1"/>
  <c r="M205" i="1" s="1"/>
  <c r="J212" i="1"/>
  <c r="L212" i="1" s="1"/>
  <c r="M212" i="1" s="1"/>
  <c r="N212" i="1" s="1"/>
  <c r="J207" i="1"/>
  <c r="L207" i="1" s="1"/>
  <c r="M207" i="1" s="1"/>
  <c r="N207" i="1" s="1"/>
  <c r="J211" i="1"/>
  <c r="L211" i="1" s="1"/>
  <c r="M211" i="1" s="1"/>
  <c r="N211" i="1" s="1"/>
  <c r="J213" i="1"/>
  <c r="L213" i="1" s="1"/>
  <c r="M213" i="1" s="1"/>
  <c r="N213" i="1" s="1"/>
  <c r="J221" i="1"/>
  <c r="L221" i="1" s="1"/>
  <c r="M221" i="1" s="1"/>
  <c r="N221" i="1" s="1"/>
  <c r="J223" i="1"/>
  <c r="L223" i="1" s="1"/>
  <c r="M223" i="1" s="1"/>
  <c r="N223" i="1" s="1"/>
  <c r="J222" i="1"/>
  <c r="L222" i="1" s="1"/>
  <c r="M222" i="1" s="1"/>
  <c r="N222" i="1" s="1"/>
  <c r="J215" i="1"/>
  <c r="L215" i="1" s="1"/>
  <c r="M215" i="1" s="1"/>
  <c r="N215" i="1" s="1"/>
  <c r="J214" i="1"/>
  <c r="L214" i="1" s="1"/>
  <c r="M214" i="1" s="1"/>
  <c r="N214" i="1" s="1"/>
  <c r="J231" i="1"/>
  <c r="L231" i="1" s="1"/>
  <c r="M231" i="1" s="1"/>
  <c r="J227" i="1"/>
  <c r="L227" i="1" s="1"/>
  <c r="M227" i="1" s="1"/>
  <c r="N227" i="1" s="1"/>
  <c r="J229" i="1"/>
  <c r="L229" i="1" s="1"/>
  <c r="M229" i="1" s="1"/>
  <c r="N229" i="1" s="1"/>
  <c r="J226" i="1"/>
  <c r="L226" i="1" s="1"/>
  <c r="M226" i="1" s="1"/>
  <c r="N226" i="1" s="1"/>
  <c r="J230" i="1"/>
  <c r="L230" i="1" s="1"/>
  <c r="M230" i="1" s="1"/>
  <c r="N230" i="1" s="1"/>
  <c r="J228" i="1"/>
  <c r="L228" i="1" s="1"/>
  <c r="M228" i="1" s="1"/>
  <c r="J247" i="1"/>
  <c r="L247" i="1" s="1"/>
  <c r="M247" i="1" s="1"/>
  <c r="N247" i="1" s="1"/>
  <c r="J238" i="1"/>
  <c r="L238" i="1" s="1"/>
  <c r="M238" i="1" s="1"/>
  <c r="N238" i="1" s="1"/>
  <c r="J239" i="1"/>
  <c r="L239" i="1" s="1"/>
  <c r="M239" i="1" s="1"/>
  <c r="N239" i="1" s="1"/>
  <c r="J242" i="1"/>
  <c r="L242" i="1" s="1"/>
  <c r="M242" i="1" s="1"/>
  <c r="N242" i="1" s="1"/>
  <c r="J235" i="1"/>
  <c r="L235" i="1" s="1"/>
  <c r="M235" i="1" s="1"/>
  <c r="N235" i="1" s="1"/>
  <c r="J252" i="1"/>
  <c r="L252" i="1" s="1"/>
  <c r="M252" i="1" s="1"/>
  <c r="N252" i="1" s="1"/>
  <c r="J243" i="1"/>
  <c r="L243" i="1" s="1"/>
  <c r="M243" i="1" s="1"/>
  <c r="N243" i="1" s="1"/>
  <c r="J250" i="1"/>
  <c r="L250" i="1" s="1"/>
  <c r="M250" i="1" s="1"/>
  <c r="N250" i="1" s="1"/>
  <c r="J255" i="1"/>
  <c r="L255" i="1" s="1"/>
  <c r="M255" i="1" s="1"/>
  <c r="N255" i="1" s="1"/>
  <c r="J244" i="1"/>
  <c r="L244" i="1" s="1"/>
  <c r="M244" i="1" s="1"/>
  <c r="N244" i="1" s="1"/>
  <c r="J236" i="1"/>
  <c r="L236" i="1" s="1"/>
  <c r="M236" i="1" s="1"/>
  <c r="N236" i="1" s="1"/>
  <c r="J251" i="1"/>
  <c r="L251" i="1" s="1"/>
  <c r="M251" i="1" s="1"/>
  <c r="N251" i="1" s="1"/>
  <c r="J245" i="1"/>
  <c r="L245" i="1" s="1"/>
  <c r="M245" i="1" s="1"/>
  <c r="N245" i="1" s="1"/>
  <c r="J241" i="1"/>
  <c r="L241" i="1" s="1"/>
  <c r="M241" i="1" s="1"/>
  <c r="N241" i="1" s="1"/>
  <c r="J237" i="1"/>
  <c r="L237" i="1" s="1"/>
  <c r="M237" i="1" s="1"/>
  <c r="N237" i="1" s="1"/>
  <c r="J253" i="1"/>
  <c r="L253" i="1" s="1"/>
  <c r="M253" i="1" s="1"/>
  <c r="N253" i="1" s="1"/>
  <c r="J249" i="1"/>
  <c r="L249" i="1" s="1"/>
  <c r="M249" i="1" s="1"/>
  <c r="N249" i="1" s="1"/>
  <c r="J240" i="1"/>
  <c r="L240" i="1" s="1"/>
  <c r="M240" i="1" s="1"/>
  <c r="N240" i="1" s="1"/>
  <c r="J248" i="1"/>
  <c r="L248" i="1" s="1"/>
  <c r="M248" i="1" s="1"/>
  <c r="N248" i="1" s="1"/>
  <c r="J257" i="1"/>
  <c r="L257" i="1" s="1"/>
  <c r="M257" i="1" s="1"/>
  <c r="N257" i="1" s="1"/>
  <c r="J259" i="1"/>
  <c r="L259" i="1" s="1"/>
  <c r="M259" i="1" s="1"/>
  <c r="N259" i="1" s="1"/>
  <c r="J258" i="1"/>
  <c r="L258" i="1" s="1"/>
  <c r="M258" i="1" s="1"/>
  <c r="N258" i="1" s="1"/>
  <c r="J256" i="1"/>
  <c r="L256" i="1" s="1"/>
  <c r="M256" i="1" s="1"/>
  <c r="N256" i="1" s="1"/>
  <c r="J246" i="1"/>
  <c r="L246" i="1" s="1"/>
  <c r="M246" i="1" s="1"/>
  <c r="N246" i="1" s="1"/>
  <c r="J262" i="1"/>
  <c r="L262" i="1" s="1"/>
  <c r="M262" i="1" s="1"/>
  <c r="N262" i="1" s="1"/>
  <c r="J260" i="1"/>
  <c r="L260" i="1" s="1"/>
  <c r="M260" i="1" s="1"/>
  <c r="J264" i="1"/>
  <c r="L264" i="1" s="1"/>
  <c r="M264" i="1" s="1"/>
  <c r="N264" i="1" s="1"/>
  <c r="J261" i="1"/>
  <c r="L261" i="1" s="1"/>
  <c r="M261" i="1" s="1"/>
  <c r="N261" i="1" s="1"/>
  <c r="J265" i="1"/>
  <c r="L265" i="1" s="1"/>
  <c r="M265" i="1" s="1"/>
  <c r="J267" i="1"/>
  <c r="L267" i="1" s="1"/>
  <c r="M267" i="1" s="1"/>
  <c r="N267" i="1" s="1"/>
  <c r="J272" i="1"/>
  <c r="L272" i="1" s="1"/>
  <c r="M272" i="1" s="1"/>
  <c r="J269" i="1"/>
  <c r="L269" i="1" s="1"/>
  <c r="M269" i="1" s="1"/>
  <c r="N269" i="1" s="1"/>
  <c r="J271" i="1"/>
  <c r="L271" i="1" s="1"/>
  <c r="M271" i="1" s="1"/>
  <c r="N271" i="1" s="1"/>
  <c r="J275" i="1"/>
  <c r="L275" i="1" s="1"/>
  <c r="M275" i="1" s="1"/>
  <c r="N275" i="1" s="1"/>
  <c r="J279" i="1"/>
  <c r="L279" i="1" s="1"/>
  <c r="M279" i="1" s="1"/>
  <c r="N279" i="1" s="1"/>
  <c r="J276" i="1"/>
  <c r="L276" i="1" s="1"/>
  <c r="M276" i="1" s="1"/>
  <c r="N276" i="1" s="1"/>
  <c r="J280" i="1"/>
  <c r="L280" i="1" s="1"/>
  <c r="M280" i="1" s="1"/>
  <c r="N280" i="1" s="1"/>
  <c r="J277" i="1"/>
  <c r="L277" i="1" s="1"/>
  <c r="M277" i="1" s="1"/>
  <c r="N277" i="1" s="1"/>
  <c r="J278" i="1"/>
  <c r="L278" i="1" s="1"/>
  <c r="M278" i="1" s="1"/>
  <c r="N278" i="1" s="1"/>
  <c r="J273" i="1"/>
  <c r="L273" i="1" s="1"/>
  <c r="M273" i="1" s="1"/>
  <c r="J281" i="1"/>
  <c r="L281" i="1" s="1"/>
  <c r="M281" i="1" s="1"/>
  <c r="J292" i="1"/>
  <c r="L292" i="1" s="1"/>
  <c r="M292" i="1" s="1"/>
  <c r="N292" i="1" s="1"/>
  <c r="J286" i="1"/>
  <c r="L286" i="1" s="1"/>
  <c r="M286" i="1" s="1"/>
  <c r="N286" i="1" s="1"/>
  <c r="J282" i="1"/>
  <c r="L282" i="1" s="1"/>
  <c r="M282" i="1" s="1"/>
  <c r="J283" i="1"/>
  <c r="L283" i="1" s="1"/>
  <c r="M283" i="1" s="1"/>
  <c r="N283" i="1" s="1"/>
  <c r="J290" i="1"/>
  <c r="L290" i="1" s="1"/>
  <c r="M290" i="1" s="1"/>
  <c r="N290" i="1" s="1"/>
  <c r="J284" i="1"/>
  <c r="L284" i="1" s="1"/>
  <c r="M284" i="1" s="1"/>
  <c r="N284" i="1" s="1"/>
  <c r="J285" i="1"/>
  <c r="L285" i="1" s="1"/>
  <c r="M285" i="1" s="1"/>
  <c r="N285" i="1" s="1"/>
  <c r="J287" i="1"/>
  <c r="L287" i="1" s="1"/>
  <c r="M287" i="1" s="1"/>
  <c r="N287" i="1" s="1"/>
  <c r="J296" i="1"/>
  <c r="L296" i="1" s="1"/>
  <c r="M296" i="1" s="1"/>
  <c r="N296" i="1" s="1"/>
  <c r="J295" i="1"/>
  <c r="L295" i="1" s="1"/>
  <c r="M295" i="1" s="1"/>
  <c r="N295" i="1" s="1"/>
  <c r="J293" i="1"/>
  <c r="L293" i="1" s="1"/>
  <c r="M293" i="1" s="1"/>
  <c r="N293" i="1" s="1"/>
  <c r="J300" i="1"/>
  <c r="L300" i="1" s="1"/>
  <c r="M300" i="1" s="1"/>
  <c r="N300" i="1" s="1"/>
  <c r="J299" i="1"/>
  <c r="L299" i="1" s="1"/>
  <c r="M299" i="1" s="1"/>
  <c r="N299" i="1" s="1"/>
  <c r="J297" i="1"/>
  <c r="L297" i="1" s="1"/>
  <c r="M297" i="1" s="1"/>
  <c r="N297" i="1" s="1"/>
  <c r="M39" i="1" l="1"/>
  <c r="N39" i="1" s="1"/>
  <c r="N118" i="1"/>
  <c r="N265" i="1"/>
  <c r="N173" i="1"/>
  <c r="N41" i="1"/>
  <c r="N282" i="1"/>
  <c r="N201" i="1"/>
  <c r="N132" i="1"/>
  <c r="N194" i="1"/>
  <c r="N125" i="1"/>
  <c r="N70" i="1"/>
  <c r="N260" i="1"/>
  <c r="N165" i="1"/>
  <c r="N90" i="1"/>
  <c r="N10" i="1"/>
  <c r="N140" i="1"/>
  <c r="N78" i="1"/>
  <c r="N231" i="1"/>
  <c r="N11" i="1"/>
  <c r="N281" i="1"/>
  <c r="N205" i="1"/>
  <c r="N9" i="1"/>
  <c r="N273" i="1"/>
  <c r="N228" i="1"/>
  <c r="N126" i="1"/>
  <c r="N272" i="1"/>
  <c r="N195" i="1"/>
  <c r="N52" i="1"/>
  <c r="N34" i="1"/>
  <c r="G304" i="1"/>
  <c r="E304" i="1"/>
  <c r="H2" i="1" l="1"/>
  <c r="K2" i="1" s="1"/>
  <c r="H77" i="1"/>
  <c r="K77" i="1" s="1"/>
  <c r="H15" i="1"/>
  <c r="K15" i="1" s="1"/>
  <c r="H204" i="1"/>
  <c r="K204" i="1" s="1"/>
  <c r="H87" i="1"/>
  <c r="K87" i="1" s="1"/>
  <c r="H75" i="1"/>
  <c r="K75" i="1" s="1"/>
  <c r="J192" i="1" l="1"/>
  <c r="L192" i="1" s="1"/>
  <c r="H192" i="1"/>
  <c r="K192" i="1" s="1"/>
  <c r="J4" i="1"/>
  <c r="L4" i="1" s="1"/>
  <c r="H4" i="1"/>
  <c r="K4" i="1" s="1"/>
  <c r="J7" i="1"/>
  <c r="L7" i="1" s="1"/>
  <c r="H7" i="1"/>
  <c r="K7" i="1" s="1"/>
  <c r="J99" i="1"/>
  <c r="L99" i="1" s="1"/>
  <c r="H99" i="1"/>
  <c r="K99" i="1" s="1"/>
  <c r="J102" i="1"/>
  <c r="L102" i="1" s="1"/>
  <c r="H102" i="1"/>
  <c r="K102" i="1" s="1"/>
  <c r="J87" i="1"/>
  <c r="L87" i="1" s="1"/>
  <c r="M87" i="1" s="1"/>
  <c r="J204" i="1"/>
  <c r="L204" i="1" s="1"/>
  <c r="M204" i="1" s="1"/>
  <c r="N204" i="1" s="1"/>
  <c r="J15" i="1"/>
  <c r="L15" i="1" s="1"/>
  <c r="M15" i="1" s="1"/>
  <c r="J75" i="1"/>
  <c r="L75" i="1" s="1"/>
  <c r="M75" i="1" s="1"/>
  <c r="N75" i="1" s="1"/>
  <c r="J77" i="1"/>
  <c r="L77" i="1" s="1"/>
  <c r="M77" i="1" s="1"/>
  <c r="J2" i="1"/>
  <c r="H302" i="1"/>
  <c r="K302" i="1" s="1"/>
  <c r="H217" i="1"/>
  <c r="K217" i="1" s="1"/>
  <c r="H153" i="1"/>
  <c r="K153" i="1" s="1"/>
  <c r="H66" i="1"/>
  <c r="K66" i="1" s="1"/>
  <c r="H85" i="1"/>
  <c r="K85" i="1" s="1"/>
  <c r="H79" i="1"/>
  <c r="K79" i="1" s="1"/>
  <c r="H232" i="1"/>
  <c r="K232" i="1" s="1"/>
  <c r="H219" i="1"/>
  <c r="K219" i="1" s="1"/>
  <c r="H263" i="1"/>
  <c r="K263" i="1" s="1"/>
  <c r="H208" i="1"/>
  <c r="K208" i="1" s="1"/>
  <c r="H210" i="1"/>
  <c r="K210" i="1" s="1"/>
  <c r="H135" i="1"/>
  <c r="K135" i="1" s="1"/>
  <c r="H143" i="1"/>
  <c r="K143" i="1" s="1"/>
  <c r="H198" i="1"/>
  <c r="K198" i="1" s="1"/>
  <c r="H138" i="1"/>
  <c r="K138" i="1" s="1"/>
  <c r="H141" i="1"/>
  <c r="K141" i="1" s="1"/>
  <c r="H160" i="1"/>
  <c r="K160" i="1" s="1"/>
  <c r="H8" i="1"/>
  <c r="K8" i="1" s="1"/>
  <c r="H151" i="1"/>
  <c r="K151" i="1" s="1"/>
  <c r="H298" i="1"/>
  <c r="K298" i="1" s="1"/>
  <c r="H270" i="1"/>
  <c r="K270" i="1" s="1"/>
  <c r="H266" i="1"/>
  <c r="K266" i="1" s="1"/>
  <c r="H146" i="1"/>
  <c r="K146" i="1" s="1"/>
  <c r="H144" i="1"/>
  <c r="K144" i="1" s="1"/>
  <c r="H224" i="1"/>
  <c r="K224" i="1" s="1"/>
  <c r="H233" i="1"/>
  <c r="K233" i="1" s="1"/>
  <c r="H234" i="1"/>
  <c r="K234" i="1" s="1"/>
  <c r="H289" i="1"/>
  <c r="K289" i="1" s="1"/>
  <c r="H94" i="1"/>
  <c r="K94" i="1" s="1"/>
  <c r="H47" i="1"/>
  <c r="K47" i="1" s="1"/>
  <c r="H274" i="1"/>
  <c r="K274" i="1" s="1"/>
  <c r="H37" i="1"/>
  <c r="K37" i="1" s="1"/>
  <c r="N77" i="1" l="1"/>
  <c r="N87" i="1"/>
  <c r="N15" i="1"/>
  <c r="M102" i="1"/>
  <c r="M7" i="1"/>
  <c r="M99" i="1"/>
  <c r="N99" i="1" s="1"/>
  <c r="M4" i="1"/>
  <c r="N4" i="1" s="1"/>
  <c r="M192" i="1"/>
  <c r="N192" i="1" s="1"/>
  <c r="J46" i="1"/>
  <c r="L46" i="1" s="1"/>
  <c r="H46" i="1"/>
  <c r="K46" i="1" s="1"/>
  <c r="J288" i="1"/>
  <c r="L288" i="1" s="1"/>
  <c r="H288" i="1"/>
  <c r="K288" i="1" s="1"/>
  <c r="J268" i="1"/>
  <c r="L268" i="1" s="1"/>
  <c r="H268" i="1"/>
  <c r="K268" i="1" s="1"/>
  <c r="J142" i="1"/>
  <c r="L142" i="1" s="1"/>
  <c r="H142" i="1"/>
  <c r="K142" i="1" s="1"/>
  <c r="J225" i="1"/>
  <c r="L225" i="1" s="1"/>
  <c r="H225" i="1"/>
  <c r="K225" i="1" s="1"/>
  <c r="J5" i="1"/>
  <c r="L5" i="1" s="1"/>
  <c r="H5" i="1"/>
  <c r="K5" i="1" s="1"/>
  <c r="J18" i="1"/>
  <c r="L18" i="1" s="1"/>
  <c r="H18" i="1"/>
  <c r="K18" i="1" s="1"/>
  <c r="J196" i="1"/>
  <c r="L196" i="1" s="1"/>
  <c r="H196" i="1"/>
  <c r="K196" i="1" s="1"/>
  <c r="J206" i="1"/>
  <c r="L206" i="1" s="1"/>
  <c r="H206" i="1"/>
  <c r="K206" i="1" s="1"/>
  <c r="J220" i="1"/>
  <c r="L220" i="1" s="1"/>
  <c r="H220" i="1"/>
  <c r="K220" i="1" s="1"/>
  <c r="J189" i="1"/>
  <c r="L189" i="1" s="1"/>
  <c r="H189" i="1"/>
  <c r="K189" i="1" s="1"/>
  <c r="J291" i="1"/>
  <c r="L291" i="1" s="1"/>
  <c r="H291" i="1"/>
  <c r="K291" i="1" s="1"/>
  <c r="J161" i="1"/>
  <c r="L161" i="1" s="1"/>
  <c r="H161" i="1"/>
  <c r="K161" i="1" s="1"/>
  <c r="J98" i="1"/>
  <c r="L98" i="1" s="1"/>
  <c r="H98" i="1"/>
  <c r="K98" i="1" s="1"/>
  <c r="J122" i="1"/>
  <c r="L122" i="1" s="1"/>
  <c r="H122" i="1"/>
  <c r="K122" i="1" s="1"/>
  <c r="J145" i="1"/>
  <c r="L145" i="1" s="1"/>
  <c r="H145" i="1"/>
  <c r="K145" i="1" s="1"/>
  <c r="J155" i="1"/>
  <c r="L155" i="1" s="1"/>
  <c r="H155" i="1"/>
  <c r="K155" i="1" s="1"/>
  <c r="J157" i="1"/>
  <c r="L157" i="1" s="1"/>
  <c r="H157" i="1"/>
  <c r="K157" i="1" s="1"/>
  <c r="J17" i="1"/>
  <c r="L17" i="1" s="1"/>
  <c r="H17" i="1"/>
  <c r="K17" i="1" s="1"/>
  <c r="J115" i="1"/>
  <c r="L115" i="1" s="1"/>
  <c r="H115" i="1"/>
  <c r="K115" i="1" s="1"/>
  <c r="J254" i="1"/>
  <c r="L254" i="1" s="1"/>
  <c r="H254" i="1"/>
  <c r="K254" i="1" s="1"/>
  <c r="J193" i="1"/>
  <c r="L193" i="1" s="1"/>
  <c r="H193" i="1"/>
  <c r="K193" i="1" s="1"/>
  <c r="J80" i="1"/>
  <c r="L80" i="1" s="1"/>
  <c r="H80" i="1"/>
  <c r="K80" i="1" s="1"/>
  <c r="J289" i="1"/>
  <c r="L289" i="1" s="1"/>
  <c r="M289" i="1" s="1"/>
  <c r="N289" i="1" s="1"/>
  <c r="J198" i="1"/>
  <c r="L198" i="1" s="1"/>
  <c r="M198" i="1" s="1"/>
  <c r="N198" i="1" s="1"/>
  <c r="J263" i="1"/>
  <c r="L263" i="1" s="1"/>
  <c r="M263" i="1" s="1"/>
  <c r="N263" i="1" s="1"/>
  <c r="J138" i="1"/>
  <c r="L138" i="1" s="1"/>
  <c r="M138" i="1" s="1"/>
  <c r="J208" i="1"/>
  <c r="L208" i="1" s="1"/>
  <c r="M208" i="1" s="1"/>
  <c r="J153" i="1"/>
  <c r="L153" i="1" s="1"/>
  <c r="M153" i="1" s="1"/>
  <c r="N153" i="1" s="1"/>
  <c r="J144" i="1"/>
  <c r="L144" i="1" s="1"/>
  <c r="M144" i="1" s="1"/>
  <c r="N144" i="1" s="1"/>
  <c r="J143" i="1"/>
  <c r="L143" i="1" s="1"/>
  <c r="M143" i="1" s="1"/>
  <c r="N143" i="1" s="1"/>
  <c r="J219" i="1"/>
  <c r="L219" i="1" s="1"/>
  <c r="M219" i="1" s="1"/>
  <c r="N219" i="1" s="1"/>
  <c r="J234" i="1"/>
  <c r="L234" i="1" s="1"/>
  <c r="M234" i="1" s="1"/>
  <c r="N234" i="1" s="1"/>
  <c r="J146" i="1"/>
  <c r="L146" i="1" s="1"/>
  <c r="M146" i="1" s="1"/>
  <c r="J160" i="1"/>
  <c r="L160" i="1" s="1"/>
  <c r="M160" i="1" s="1"/>
  <c r="N160" i="1" s="1"/>
  <c r="J135" i="1"/>
  <c r="L135" i="1" s="1"/>
  <c r="M135" i="1" s="1"/>
  <c r="N135" i="1" s="1"/>
  <c r="J232" i="1"/>
  <c r="L232" i="1" s="1"/>
  <c r="M232" i="1" s="1"/>
  <c r="N232" i="1" s="1"/>
  <c r="J217" i="1"/>
  <c r="L217" i="1" s="1"/>
  <c r="M217" i="1" s="1"/>
  <c r="N217" i="1" s="1"/>
  <c r="J274" i="1"/>
  <c r="L274" i="1" s="1"/>
  <c r="M274" i="1" s="1"/>
  <c r="N274" i="1" s="1"/>
  <c r="J233" i="1"/>
  <c r="L233" i="1" s="1"/>
  <c r="M233" i="1" s="1"/>
  <c r="N233" i="1" s="1"/>
  <c r="J266" i="1"/>
  <c r="L266" i="1" s="1"/>
  <c r="M266" i="1" s="1"/>
  <c r="N266" i="1" s="1"/>
  <c r="J79" i="1"/>
  <c r="L79" i="1" s="1"/>
  <c r="M79" i="1" s="1"/>
  <c r="N79" i="1" s="1"/>
  <c r="J151" i="1"/>
  <c r="L151" i="1" s="1"/>
  <c r="M151" i="1" s="1"/>
  <c r="J85" i="1"/>
  <c r="L85" i="1" s="1"/>
  <c r="M85" i="1" s="1"/>
  <c r="N85" i="1" s="1"/>
  <c r="J224" i="1"/>
  <c r="L224" i="1" s="1"/>
  <c r="M224" i="1" s="1"/>
  <c r="L2" i="1"/>
  <c r="M2" i="1" s="1"/>
  <c r="J270" i="1"/>
  <c r="L270" i="1" s="1"/>
  <c r="M270" i="1" s="1"/>
  <c r="N270" i="1" s="1"/>
  <c r="J47" i="1"/>
  <c r="L47" i="1" s="1"/>
  <c r="M47" i="1" s="1"/>
  <c r="N47" i="1" s="1"/>
  <c r="J8" i="1"/>
  <c r="L8" i="1" s="1"/>
  <c r="M8" i="1" s="1"/>
  <c r="N8" i="1" s="1"/>
  <c r="J66" i="1"/>
  <c r="L66" i="1" s="1"/>
  <c r="M66" i="1" s="1"/>
  <c r="J37" i="1"/>
  <c r="L37" i="1" s="1"/>
  <c r="M37" i="1" s="1"/>
  <c r="N37" i="1" s="1"/>
  <c r="J94" i="1"/>
  <c r="L94" i="1" s="1"/>
  <c r="M94" i="1" s="1"/>
  <c r="N94" i="1" s="1"/>
  <c r="J298" i="1"/>
  <c r="L298" i="1" s="1"/>
  <c r="M298" i="1" s="1"/>
  <c r="N298" i="1" s="1"/>
  <c r="J141" i="1"/>
  <c r="L141" i="1" s="1"/>
  <c r="M141" i="1" s="1"/>
  <c r="N141" i="1" s="1"/>
  <c r="J210" i="1"/>
  <c r="L210" i="1" s="1"/>
  <c r="M210" i="1" s="1"/>
  <c r="N210" i="1" s="1"/>
  <c r="J302" i="1"/>
  <c r="L302" i="1" s="1"/>
  <c r="M302" i="1" s="1"/>
  <c r="N302" i="1" s="1"/>
  <c r="I304" i="1"/>
  <c r="K306" i="1" l="1"/>
  <c r="L306" i="1"/>
  <c r="N2" i="1"/>
  <c r="N146" i="1"/>
  <c r="N7" i="1"/>
  <c r="N66" i="1"/>
  <c r="N102" i="1"/>
  <c r="N224" i="1"/>
  <c r="N208" i="1"/>
  <c r="N151" i="1"/>
  <c r="N138" i="1"/>
  <c r="M115" i="1"/>
  <c r="N115" i="1" s="1"/>
  <c r="M145" i="1"/>
  <c r="M193" i="1"/>
  <c r="M157" i="1"/>
  <c r="M98" i="1"/>
  <c r="N98" i="1" s="1"/>
  <c r="M220" i="1"/>
  <c r="N220" i="1" s="1"/>
  <c r="M5" i="1"/>
  <c r="N5" i="1" s="1"/>
  <c r="M291" i="1"/>
  <c r="N291" i="1" s="1"/>
  <c r="K304" i="1"/>
  <c r="M288" i="1"/>
  <c r="N288" i="1" s="1"/>
  <c r="M196" i="1"/>
  <c r="M254" i="1"/>
  <c r="N254" i="1" s="1"/>
  <c r="M155" i="1"/>
  <c r="N155" i="1" s="1"/>
  <c r="M161" i="1"/>
  <c r="M206" i="1"/>
  <c r="M225" i="1"/>
  <c r="M46" i="1"/>
  <c r="M142" i="1"/>
  <c r="N142" i="1" s="1"/>
  <c r="M80" i="1"/>
  <c r="N80" i="1" s="1"/>
  <c r="M17" i="1"/>
  <c r="M122" i="1"/>
  <c r="N122" i="1" s="1"/>
  <c r="M189" i="1"/>
  <c r="N189" i="1" s="1"/>
  <c r="M18" i="1"/>
  <c r="N18" i="1" s="1"/>
  <c r="M268" i="1"/>
  <c r="N268" i="1" s="1"/>
  <c r="J304" i="1"/>
  <c r="B4" i="7" l="1"/>
  <c r="B3" i="7"/>
  <c r="B5" i="7"/>
  <c r="B7" i="7"/>
  <c r="N206" i="1"/>
  <c r="N225" i="1"/>
  <c r="N161" i="1"/>
  <c r="N17" i="1"/>
  <c r="N157" i="1"/>
  <c r="N196" i="1"/>
  <c r="N193" i="1"/>
  <c r="N145" i="1"/>
  <c r="N46" i="1"/>
  <c r="L304" i="1"/>
  <c r="M304" i="1" l="1"/>
  <c r="N3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Boone Wim</author>
  </authors>
  <commentList>
    <comment ref="E1" authorId="0" shapeId="0" xr:uid="{A8B149D7-DA9D-4906-80D6-5C0B824F0F65}">
      <text>
        <r>
          <rPr>
            <b/>
            <sz val="9"/>
            <color indexed="81"/>
            <rFont val="Tahoma"/>
            <family val="2"/>
          </rPr>
          <t>Boone Wim:</t>
        </r>
        <r>
          <rPr>
            <sz val="9"/>
            <color indexed="81"/>
            <rFont val="Tahoma"/>
            <family val="2"/>
          </rPr>
          <t xml:space="preserve">
zonder mutaties!</t>
        </r>
      </text>
    </comment>
    <comment ref="F1" authorId="0" shapeId="0" xr:uid="{58722530-D8E9-4BDE-ADF2-A6750CAE57A4}">
      <text>
        <r>
          <rPr>
            <b/>
            <sz val="9"/>
            <color indexed="81"/>
            <rFont val="Tahoma"/>
            <family val="2"/>
          </rPr>
          <t>Boone Wim:</t>
        </r>
        <r>
          <rPr>
            <sz val="9"/>
            <color indexed="81"/>
            <rFont val="Tahoma"/>
            <family val="2"/>
          </rPr>
          <t xml:space="preserve">
ter vergelijking, kan geen totaal op gemaakt worden want hier zitten mutaties in terwijl een aantal nieuwe toewijzingen niet meegenomen zijn. Je kan er het totaal volume dus niet op berekenen.</t>
        </r>
      </text>
    </comment>
  </commentList>
</comments>
</file>

<file path=xl/sharedStrings.xml><?xml version="1.0" encoding="utf-8"?>
<sst xmlns="http://schemas.openxmlformats.org/spreadsheetml/2006/main" count="1682" uniqueCount="478">
  <si>
    <t>Gemeente</t>
  </si>
  <si>
    <t>(Alle)</t>
  </si>
  <si>
    <t>Werkingsgebied gemeenten</t>
  </si>
  <si>
    <t>Werkingsgebied naam</t>
  </si>
  <si>
    <t>Willebroek/Mechelen</t>
  </si>
  <si>
    <t>Urbanisatiegraad</t>
  </si>
  <si>
    <t>Som van Totaal aantal toewijzingen sociale huur (excl. mutaties)2</t>
  </si>
  <si>
    <t>Som van K-H met hoge woonnood ingeschreven bij SVK in 2021</t>
  </si>
  <si>
    <t>Som van toewijzingen op woonnood + versnelde toewijzingen SVK en SHM</t>
  </si>
  <si>
    <t>Som van 20% op totaal jaarverslagen (excl. mutaties)</t>
  </si>
  <si>
    <t>Totaal Vlaanderen</t>
  </si>
  <si>
    <t>Aantal gemeenten dat in het nieuwe model ongeveer even veel toewijzingen zal kunnen doen op basis van dringende woonnood (verschil kleiner dan 5)</t>
  </si>
  <si>
    <t>Aantal gemeenten dat in het nieuwe model meer toewijzingen zal kunnen doen op basis van dringende woonnood</t>
  </si>
  <si>
    <t>Aantal gemeenten dat in het nieuwe model minder toewijzingen zal kunnen doen op basis van dringende woonnood (verschil groter dan of gelijk aan 5)</t>
  </si>
  <si>
    <t>Aantal gemeenten dat in het nieuwe model tot 5 toewijzingen op basis van dringende woonnood minder zal doen en waar dat verschil toch meer dan 10% van totaal toewijzingenaantal bedraagt.</t>
  </si>
  <si>
    <t>Totaal aantal toewijzingen op basis van dringende woonnood meer of minder</t>
  </si>
  <si>
    <t>Gemeenten met grote verschillen in aantal toewijzingen op basis van dringende woonnood</t>
  </si>
  <si>
    <t>Gemeenten waar minstens 5 toewijzingen minder zullen kunnen gebeuren:</t>
  </si>
  <si>
    <t>Andere gemeenten waar minstens 10% minder toewijzingen zullen gebeuren:</t>
  </si>
  <si>
    <t>Gemeenten waar minstens 5 toewijzingen meer zullen gebeuren:</t>
  </si>
  <si>
    <t>aantal*</t>
  </si>
  <si>
    <t>%**</t>
  </si>
  <si>
    <t>Roeselare</t>
  </si>
  <si>
    <t>Destelbergen</t>
  </si>
  <si>
    <t>Menen</t>
  </si>
  <si>
    <t>Oostende</t>
  </si>
  <si>
    <t>Tielt-Winge</t>
  </si>
  <si>
    <t>Wezembeek-Oppem</t>
  </si>
  <si>
    <t>Turnhout</t>
  </si>
  <si>
    <t>Zonhoven</t>
  </si>
  <si>
    <t>Dilsen-Stokkem</t>
  </si>
  <si>
    <t>Eeklo</t>
  </si>
  <si>
    <t>Ruiselede</t>
  </si>
  <si>
    <t>Zwevegem</t>
  </si>
  <si>
    <t>Sint-Niklaas</t>
  </si>
  <si>
    <t>Maldegem</t>
  </si>
  <si>
    <t>Vilvoorde</t>
  </si>
  <si>
    <t>Geel</t>
  </si>
  <si>
    <t>Kaprijke</t>
  </si>
  <si>
    <t>Sint-Truiden</t>
  </si>
  <si>
    <t>Geraardsbergen</t>
  </si>
  <si>
    <t>Scherpenheuvel-Zichem</t>
  </si>
  <si>
    <t>Wevelgem</t>
  </si>
  <si>
    <t>Aalst</t>
  </si>
  <si>
    <t>Sint-Pieters-Leeuw</t>
  </si>
  <si>
    <t>Brecht</t>
  </si>
  <si>
    <t>Knokke-Heist</t>
  </si>
  <si>
    <t>Huldenberg</t>
  </si>
  <si>
    <t>Maasmechelen</t>
  </si>
  <si>
    <t>Aarschot</t>
  </si>
  <si>
    <t>Berlaar</t>
  </si>
  <si>
    <t>Temse</t>
  </si>
  <si>
    <t>Bilzen</t>
  </si>
  <si>
    <t>Zutendaal</t>
  </si>
  <si>
    <t>Hamme</t>
  </si>
  <si>
    <t>Mortsel</t>
  </si>
  <si>
    <t>Erpe-Mere</t>
  </si>
  <si>
    <t>Willebroek</t>
  </si>
  <si>
    <t>Lier</t>
  </si>
  <si>
    <t>Schoten</t>
  </si>
  <si>
    <t>Genk</t>
  </si>
  <si>
    <t>Waregem</t>
  </si>
  <si>
    <t>Diepenbeek</t>
  </si>
  <si>
    <t>Herent</t>
  </si>
  <si>
    <t>Houthulst</t>
  </si>
  <si>
    <t>Zandhoven</t>
  </si>
  <si>
    <t>Gent</t>
  </si>
  <si>
    <t>Oudenburg</t>
  </si>
  <si>
    <t>Diksmuide</t>
  </si>
  <si>
    <t>Leuven</t>
  </si>
  <si>
    <t>Wetteren</t>
  </si>
  <si>
    <t>Wemmel</t>
  </si>
  <si>
    <t>Antwerpen</t>
  </si>
  <si>
    <t>Blankenberge</t>
  </si>
  <si>
    <t>Kontich</t>
  </si>
  <si>
    <t>Tongeren</t>
  </si>
  <si>
    <t>Deerlijk</t>
  </si>
  <si>
    <t>Herentals</t>
  </si>
  <si>
    <t>Kasterlee</t>
  </si>
  <si>
    <t>De Panne</t>
  </si>
  <si>
    <t>Aalter</t>
  </si>
  <si>
    <t>Ichtegem</t>
  </si>
  <si>
    <t>Wichelen</t>
  </si>
  <si>
    <t>Ieper</t>
  </si>
  <si>
    <t>Middelkerke</t>
  </si>
  <si>
    <t>Ingelmunster</t>
  </si>
  <si>
    <t>Aartselaar</t>
  </si>
  <si>
    <t>Hasselt</t>
  </si>
  <si>
    <t>Gavere</t>
  </si>
  <si>
    <t>Tielt</t>
  </si>
  <si>
    <t>Heers</t>
  </si>
  <si>
    <t>Izegem</t>
  </si>
  <si>
    <t>Herk-de-Stad</t>
  </si>
  <si>
    <t>Tienen</t>
  </si>
  <si>
    <t>Meulebeke</t>
  </si>
  <si>
    <t>Deinze</t>
  </si>
  <si>
    <t>Peer</t>
  </si>
  <si>
    <t>Torhout</t>
  </si>
  <si>
    <t>Kluisbergen</t>
  </si>
  <si>
    <t>De Haan</t>
  </si>
  <si>
    <t>Haaltert</t>
  </si>
  <si>
    <t>Leopoldsburg</t>
  </si>
  <si>
    <t>Kortemark</t>
  </si>
  <si>
    <t>Halle</t>
  </si>
  <si>
    <t>Kruisem</t>
  </si>
  <si>
    <t>Oudsbergen</t>
  </si>
  <si>
    <t>Hamont-Achel</t>
  </si>
  <si>
    <t>Poperinge</t>
  </si>
  <si>
    <t>Voeren</t>
  </si>
  <si>
    <t>Sint-Katelijne-Waver</t>
  </si>
  <si>
    <t>Geetbets</t>
  </si>
  <si>
    <t>Langemark-Poelkapelle</t>
  </si>
  <si>
    <t>As</t>
  </si>
  <si>
    <t>Tessenderlo</t>
  </si>
  <si>
    <t>De Pinte</t>
  </si>
  <si>
    <t>Borgloon</t>
  </si>
  <si>
    <t>Bekkevoort</t>
  </si>
  <si>
    <t>Gistel</t>
  </si>
  <si>
    <t>Lichtervelde</t>
  </si>
  <si>
    <t>Nijlen</t>
  </si>
  <si>
    <t>Sint-Laureins</t>
  </si>
  <si>
    <t>Brugge</t>
  </si>
  <si>
    <t>Wijnegem</t>
  </si>
  <si>
    <t>Beernem</t>
  </si>
  <si>
    <t>Zwalm</t>
  </si>
  <si>
    <t>Riemst</t>
  </si>
  <si>
    <t>Lennik</t>
  </si>
  <si>
    <t>Herzele</t>
  </si>
  <si>
    <t>Sint-Lievens-Houtem</t>
  </si>
  <si>
    <t>Gooik</t>
  </si>
  <si>
    <t>Malle</t>
  </si>
  <si>
    <t>Hoeselt</t>
  </si>
  <si>
    <t>Sint-Gillis-Waas</t>
  </si>
  <si>
    <t>Harelbeke</t>
  </si>
  <si>
    <t>Liedekerke</t>
  </si>
  <si>
    <t>Lanaken</t>
  </si>
  <si>
    <t>Lille</t>
  </si>
  <si>
    <t>Boom</t>
  </si>
  <si>
    <t>Niel</t>
  </si>
  <si>
    <t>Houthalen-Helchteren</t>
  </si>
  <si>
    <t>Kapellen</t>
  </si>
  <si>
    <t>Lummen</t>
  </si>
  <si>
    <t>Brakel</t>
  </si>
  <si>
    <t>Diest</t>
  </si>
  <si>
    <t>Hooglede</t>
  </si>
  <si>
    <t>Zottegem</t>
  </si>
  <si>
    <t>Galmaarden</t>
  </si>
  <si>
    <t>Landen</t>
  </si>
  <si>
    <t>Kalmthout</t>
  </si>
  <si>
    <t>Londerzeel</t>
  </si>
  <si>
    <t>Jabbeke</t>
  </si>
  <si>
    <t>Opwijk</t>
  </si>
  <si>
    <t>Grobbendonk</t>
  </si>
  <si>
    <t>Bonheiden</t>
  </si>
  <si>
    <t>Zedelgem</t>
  </si>
  <si>
    <t>Ardooie</t>
  </si>
  <si>
    <t>Meerhout</t>
  </si>
  <si>
    <t>Oud-Turnhout</t>
  </si>
  <si>
    <t>Sint-Genesius-Rode</t>
  </si>
  <si>
    <t>Tremelo</t>
  </si>
  <si>
    <t>Alken</t>
  </si>
  <si>
    <t>Schilde</t>
  </si>
  <si>
    <t>Vosselaar</t>
  </si>
  <si>
    <t>Keerbergen</t>
  </si>
  <si>
    <t>Lo-Reninge</t>
  </si>
  <si>
    <t>Sint-Martens-Latem</t>
  </si>
  <si>
    <t>Holsbeek</t>
  </si>
  <si>
    <t>SVK naam</t>
  </si>
  <si>
    <t>SVK aantal jaarverslagen (nieuwe toewijzingen)</t>
  </si>
  <si>
    <t>SVK toewijzingen jaarverslag (hoge woonnood + versnelde toewijs)</t>
  </si>
  <si>
    <t>K-H met hoge woonnood ingeschreven bij SVK in 2021</t>
  </si>
  <si>
    <t>Versnelde toewijzing SHM</t>
  </si>
  <si>
    <t>SHM aantal</t>
  </si>
  <si>
    <t>Totaal aantal toewijzingen sociale huur (excl. mutaties)</t>
  </si>
  <si>
    <t>toewijzingen op woonnood + versnelde toewijzingen SVK en SHM</t>
  </si>
  <si>
    <t>20% op totaal jaarverslagen (excl. mutaties)</t>
  </si>
  <si>
    <t>Minder en meer versnelde toewijzingen</t>
  </si>
  <si>
    <t>in procent</t>
  </si>
  <si>
    <t>Antwerpen-Stad</t>
  </si>
  <si>
    <t>Grote en regionale steden (V15)</t>
  </si>
  <si>
    <t>De Poort vzw</t>
  </si>
  <si>
    <t>Waregem, Dentergem, Oostrozebeke, Wielsbeke, Lendelede, Harelbeke, Deerlijk, Anzegem</t>
  </si>
  <si>
    <t>Zuid-West-Vlaanderen-Midden</t>
  </si>
  <si>
    <t>Gemeenten en kleine steden met centrumfunctie  en economische activiteit (V12)</t>
  </si>
  <si>
    <t>Avelgem</t>
  </si>
  <si>
    <t>Kuurne, Zwevegem, Avelgem, Spiere-Helkijn</t>
  </si>
  <si>
    <t>Zuid-West-Vlaanderen-Zuid</t>
  </si>
  <si>
    <t>Woongemeenten met toenemend aantal jongeren (V4)</t>
  </si>
  <si>
    <t>Spiere-Helkijn</t>
  </si>
  <si>
    <t>Landbouwgemeenten (V7)</t>
  </si>
  <si>
    <t>Kuurne</t>
  </si>
  <si>
    <t>Kortrijk</t>
  </si>
  <si>
    <t>Kortrijk, Wevelgem</t>
  </si>
  <si>
    <t>Kortrijk-regio</t>
  </si>
  <si>
    <t>Gemeenten met groter bevolkingsaantal en economische activiteit  (V11)</t>
  </si>
  <si>
    <t>De Woonkans</t>
  </si>
  <si>
    <t>Lier, Duffel, Sint-Katelijne-Waver, Bonheiden</t>
  </si>
  <si>
    <t>Rivierenland-Midden</t>
  </si>
  <si>
    <t>Nijlen, Berlaar, Heist-Op-Den-Berg, Putte</t>
  </si>
  <si>
    <t>Rivierenland-Oost</t>
  </si>
  <si>
    <t>Essen, Kalmthout, Wuustwezel, Brecht, Kapellen, Stabroek, Brasschaat, Malle, Schoten, Schilde, Zoersel, Wommelgem, Zandhoven, Ranst, Wijnegem</t>
  </si>
  <si>
    <t>Antwerpen-Midden/Noord</t>
  </si>
  <si>
    <t>Landelijke woongemeenten met hogere inkomens  (V6)</t>
  </si>
  <si>
    <t>Ranst</t>
  </si>
  <si>
    <t>Woongemeenten met hogere inkomens  (V3)</t>
  </si>
  <si>
    <t>De Woonkoepel vzw</t>
  </si>
  <si>
    <t>Opwijk, Merchtem, Asse, Wemmel, Dilbeek, Affligem, Ternat, Liedekerke, Roosdaal, Lennik, Gooik, Galmaarden, Bever, Herne</t>
  </si>
  <si>
    <t>Halle/Vilvoorde-Midden</t>
  </si>
  <si>
    <t>Dilbeek</t>
  </si>
  <si>
    <t>Gemeenten in de stadsrand met economische activiteit en toenemend aantal jongeren (V9)</t>
  </si>
  <si>
    <t>Ternat</t>
  </si>
  <si>
    <t>Domus Donza</t>
  </si>
  <si>
    <t>Aalter, Lievegem, Deinze, Sint-Martens-Latem, Zulte, Nazareth, De Pinte, Gavere, Merelbeke, Melle, Destelbergen</t>
  </si>
  <si>
    <t>Gent-Zuid</t>
  </si>
  <si>
    <t>Gent-Stad</t>
  </si>
  <si>
    <t>Hageland vzw</t>
  </si>
  <si>
    <t>Tremelo, Begijnendijk,Aarschot, Scherpenheuvel-Zichem, Diest, Rotselaar, Holsbeek, Tielt-Winge, Bekkevoort, Kortenaken, Geetbets, Lubbeek, Glabbeek, Tienen, Linter, Zoutleeuw, Hoegaarden, Landen</t>
  </si>
  <si>
    <t>Oost-Brabant-Oost</t>
  </si>
  <si>
    <t>Woongemeenten met vergrijzende bevolking (V5)</t>
  </si>
  <si>
    <t>Lubbeek</t>
  </si>
  <si>
    <t>Gemeenten in de stadsrand met hoge inkomens en vergrijzende bevolking (V1)</t>
  </si>
  <si>
    <t>Glabbeek</t>
  </si>
  <si>
    <t>Het SAS</t>
  </si>
  <si>
    <t>Stabroek</t>
  </si>
  <si>
    <t>Zoersel</t>
  </si>
  <si>
    <t>Brasschaat</t>
  </si>
  <si>
    <t>Wuustwezel</t>
  </si>
  <si>
    <t>Landelijke gemeenten met eerder vergrijzende bevolking (V8)</t>
  </si>
  <si>
    <t>Wommelgem</t>
  </si>
  <si>
    <t>Gemeenten met economische activiteit en vergrijzende bevolking (V10)</t>
  </si>
  <si>
    <t>Land van Loon vzw</t>
  </si>
  <si>
    <t>Herstappe</t>
  </si>
  <si>
    <t>Limburg</t>
  </si>
  <si>
    <t>Wellen</t>
  </si>
  <si>
    <t>Gingelom</t>
  </si>
  <si>
    <t>Nieuwerkerken</t>
  </si>
  <si>
    <t>Maasland</t>
  </si>
  <si>
    <t>Goeduitgeruste gemeenten en kleine steden met vergrijzende bevolking  (V13)</t>
  </si>
  <si>
    <t>Noord-Limburg</t>
  </si>
  <si>
    <t>Pelt</t>
  </si>
  <si>
    <t>Kinrooi</t>
  </si>
  <si>
    <t>ISOM</t>
  </si>
  <si>
    <t>Vorselaar, Grobbendonk, Herentals, Olen, Geel, Meerhout, Herenthout, Westerlo, Laakdal, Hulshout, Herselt</t>
  </si>
  <si>
    <t>Kempen-Zuid</t>
  </si>
  <si>
    <t>Beerse, Vosselaar, Turnhout, Oud-Turnhout, Lille, Kasterlee, Retie, Dessel, Mol, Balen</t>
  </si>
  <si>
    <t>Kempen-Midden</t>
  </si>
  <si>
    <t>Herenthout</t>
  </si>
  <si>
    <t>Vorselaar</t>
  </si>
  <si>
    <t>Olen</t>
  </si>
  <si>
    <t>Laarne-Wetteren-Wichelen vzw</t>
  </si>
  <si>
    <t>Wachtebeke, Lochristi, Laarne, Wetteren</t>
  </si>
  <si>
    <t>Gent-Oost</t>
  </si>
  <si>
    <t>Aalst, Wichelen, Lede, Erpe-Mere, Haaltert, Denderleeuw, Ninove, Geraardsbergen</t>
  </si>
  <si>
    <t>Denderregio-Zuid</t>
  </si>
  <si>
    <t>Laarne</t>
  </si>
  <si>
    <t>Het Scharnier vzw</t>
  </si>
  <si>
    <t>Maaseik</t>
  </si>
  <si>
    <t>Platform West-Limburg</t>
  </si>
  <si>
    <t>Beringen</t>
  </si>
  <si>
    <t>Houtvast vzw</t>
  </si>
  <si>
    <t>Kortessem</t>
  </si>
  <si>
    <t>Lommel</t>
  </si>
  <si>
    <t>Heusden-Zolder</t>
  </si>
  <si>
    <t>Halen</t>
  </si>
  <si>
    <t>Bocholt</t>
  </si>
  <si>
    <t>Ham</t>
  </si>
  <si>
    <t>Bree</t>
  </si>
  <si>
    <t>Leie en Schelde</t>
  </si>
  <si>
    <t>Nazareth</t>
  </si>
  <si>
    <t>Merelbeke</t>
  </si>
  <si>
    <t>Gemeenten in de stadsrand met hogere  inkomens en toenemend aantal jongeren (V2)</t>
  </si>
  <si>
    <t>Melle</t>
  </si>
  <si>
    <t>Midden-Limburg</t>
  </si>
  <si>
    <t>Hechtel-Eksel</t>
  </si>
  <si>
    <t>Mechelen VZW</t>
  </si>
  <si>
    <t>Mechelen</t>
  </si>
  <si>
    <t>Mechelen, Willebroek</t>
  </si>
  <si>
    <t>Meetjesland vzw</t>
  </si>
  <si>
    <t>Sint-Laureins, Maldegem, Eeklo, Kaprijke, Assenede, Zelzate, Evergem</t>
  </si>
  <si>
    <t>Gent/Meetjesland</t>
  </si>
  <si>
    <t>Zelzate</t>
  </si>
  <si>
    <t>Goeduitgeruste gemeenten en kleine steden met toenemend aantal jongeren (V14)</t>
  </si>
  <si>
    <t>Wachtebeke</t>
  </si>
  <si>
    <t>Assenede</t>
  </si>
  <si>
    <t>Evergem</t>
  </si>
  <si>
    <t>Lievegem</t>
  </si>
  <si>
    <t>Noorderkempen vzw</t>
  </si>
  <si>
    <t>Merksplas</t>
  </si>
  <si>
    <t>Hoogstraten, Rijkevorsel, Merksplas</t>
  </si>
  <si>
    <t>Kempen-Noord</t>
  </si>
  <si>
    <t>Ravels</t>
  </si>
  <si>
    <t>Hoogstraten, Rijkevorsel, Merksplas, Ravels, Arendonk</t>
  </si>
  <si>
    <t>Arendonk</t>
  </si>
  <si>
    <t>Rijkevorsel</t>
  </si>
  <si>
    <t>Beerse</t>
  </si>
  <si>
    <t>Hoogstraten</t>
  </si>
  <si>
    <t>OCMW Destelbergen</t>
  </si>
  <si>
    <t>OCMW Drogenbos</t>
  </si>
  <si>
    <t>Drogenbos</t>
  </si>
  <si>
    <t>Halle, Sint-Pieters-Leeuw, Drogenbos, Linkebeek, Pepingen, Beersel, Sint-Genesius-Rode</t>
  </si>
  <si>
    <t>Halle/Vilvoorde-Zuid</t>
  </si>
  <si>
    <t>OCMW Essen</t>
  </si>
  <si>
    <t>Essen</t>
  </si>
  <si>
    <t>OCMW Wemmel</t>
  </si>
  <si>
    <t>Onderdak vzw</t>
  </si>
  <si>
    <t>Putte</t>
  </si>
  <si>
    <t>Heist-op-den-Berg</t>
  </si>
  <si>
    <t>Duffel</t>
  </si>
  <si>
    <t>Optrek vzw</t>
  </si>
  <si>
    <t>Hemiksem,  Schelle, Niel, Boom, Rumst</t>
  </si>
  <si>
    <t>Antwerpen-Rupel</t>
  </si>
  <si>
    <t>Hemiksem</t>
  </si>
  <si>
    <t>Schelle</t>
  </si>
  <si>
    <t>Puurs-Sint-Amands</t>
  </si>
  <si>
    <t>Bornem, Puurs-Sint-Amands</t>
  </si>
  <si>
    <t>Rivierenland-West</t>
  </si>
  <si>
    <t>Rumst</t>
  </si>
  <si>
    <t>Bornem</t>
  </si>
  <si>
    <t>regio Roeselare</t>
  </si>
  <si>
    <t>Roeselare, Torhout, Lichtervelde, Hooglede, Staden, Izegem, Ingelmunster, Ledegem, Moorslede, Langemark-Poelkapelle, Zonnebeke, Vleteren, Poperinge</t>
  </si>
  <si>
    <t>Midwest-West</t>
  </si>
  <si>
    <t>Moorslede</t>
  </si>
  <si>
    <t>Staden</t>
  </si>
  <si>
    <t>REGIO TIELT</t>
  </si>
  <si>
    <t>Tielt, Wingene, Ruiselede, Pittem, Meulebeke</t>
  </si>
  <si>
    <t>Midwest-Oost</t>
  </si>
  <si>
    <t>Pittem</t>
  </si>
  <si>
    <t>Dentergem</t>
  </si>
  <si>
    <t>Wingene</t>
  </si>
  <si>
    <t>RSVK Veurne-Diksmuide vzw</t>
  </si>
  <si>
    <t>Veurne, Diksmuide, De Panne, Koksijde, Nieuwpoort, Alveringem, Lo-Reninge, Houthulst, Kortemark, Koekelare</t>
  </si>
  <si>
    <t>Westhoek-Noord</t>
  </si>
  <si>
    <t>Koekelare</t>
  </si>
  <si>
    <t>Alveringem</t>
  </si>
  <si>
    <t>Veurne</t>
  </si>
  <si>
    <t>RSVK Waregem vzw</t>
  </si>
  <si>
    <t>Zulte</t>
  </si>
  <si>
    <t>Wortegem-Petegem</t>
  </si>
  <si>
    <t>Kruisem, Wortegem-Petegem, Oudenaarde, Horebeke, Kluisbergen, Maarkedal, Brakel, Lierde, Ronse</t>
  </si>
  <si>
    <t>Vlaamse Ardennen-West</t>
  </si>
  <si>
    <t>Anzegem</t>
  </si>
  <si>
    <t>RSVK Westkust vzw</t>
  </si>
  <si>
    <t>Kustgemeenten (V16)</t>
  </si>
  <si>
    <t>Oostende, Middelkerke, Bredene, Gistel, Oudenburg, Ichtegem</t>
  </si>
  <si>
    <t>Oostende-Regio</t>
  </si>
  <si>
    <t>Koksijde</t>
  </si>
  <si>
    <t>Nieuwpoort</t>
  </si>
  <si>
    <t>RSVK-vereniging Woondienst Jogi</t>
  </si>
  <si>
    <t>Brugge, Damme, Jabbeke, Zedelgem, Oostkamp, Beernem</t>
  </si>
  <si>
    <t>Brugge-Regio</t>
  </si>
  <si>
    <t>Sociaal Verhuurkantoor WoonregT</t>
  </si>
  <si>
    <t>Linter</t>
  </si>
  <si>
    <t>Hoegaarden</t>
  </si>
  <si>
    <t>Kortenaken</t>
  </si>
  <si>
    <t>Zoutleeuw</t>
  </si>
  <si>
    <t>Boutersem</t>
  </si>
  <si>
    <t>Leuven, Oud-Heverlee, Bierbeek, Boutersem</t>
  </si>
  <si>
    <t>Oost-Brabant-Midden</t>
  </si>
  <si>
    <t>Sovekans-Leefbaar Wonen</t>
  </si>
  <si>
    <t>Zuienkerke, Blankenberge, De Haan, Knokke-Heist</t>
  </si>
  <si>
    <t>Kust-Noord</t>
  </si>
  <si>
    <t>Oostkamp</t>
  </si>
  <si>
    <t>Damme</t>
  </si>
  <si>
    <t>Zuienkerke</t>
  </si>
  <si>
    <t>SPIT vzw</t>
  </si>
  <si>
    <t>Boortmeerbeek, Keerbergen, Haacht, Herent, Zaventem, Kortenberg, Kraainem, Wezenbeek-oppem, Tervuren, Bertem, Hoeilaart, Overijse, Huldenberg</t>
  </si>
  <si>
    <t>Oost-Brabant-West</t>
  </si>
  <si>
    <t>Oud-Heverlee</t>
  </si>
  <si>
    <t>Rotselaar</t>
  </si>
  <si>
    <t>Begijnendijk</t>
  </si>
  <si>
    <t>Boortmeerbeek</t>
  </si>
  <si>
    <t>Bierbeek</t>
  </si>
  <si>
    <t>Haacht</t>
  </si>
  <si>
    <t>Bertem</t>
  </si>
  <si>
    <t>SVK - Koepel Bredene - Oostende</t>
  </si>
  <si>
    <t>Bredene</t>
  </si>
  <si>
    <t>SVK - vereniging Regio Izegem</t>
  </si>
  <si>
    <t>Ledegem</t>
  </si>
  <si>
    <t>Wielsbeke</t>
  </si>
  <si>
    <t>Oostrozebeke</t>
  </si>
  <si>
    <t>Lendelede</t>
  </si>
  <si>
    <t>SVK Zuidkant</t>
  </si>
  <si>
    <t>Pepingen</t>
  </si>
  <si>
    <t>SVK Zuid-Oost-Vlaanderen</t>
  </si>
  <si>
    <t>Zottegem, Oosterzele, Sint-Lievens-Houtem, Herzele, Zwalm</t>
  </si>
  <si>
    <t>Vlaamse Ardennen-Oost</t>
  </si>
  <si>
    <t>Ninove</t>
  </si>
  <si>
    <t>Ronse</t>
  </si>
  <si>
    <t>Denderleeuw</t>
  </si>
  <si>
    <t>Lebbeke</t>
  </si>
  <si>
    <t>Berlare, Dendermonde, Lebbeke, Buggenhout</t>
  </si>
  <si>
    <t>Denderregio-Midden</t>
  </si>
  <si>
    <t>Lierde</t>
  </si>
  <si>
    <t>Lede</t>
  </si>
  <si>
    <t>Oudenaarde</t>
  </si>
  <si>
    <t>Oosterzele</t>
  </si>
  <si>
    <t>SVK-vereniging Brugge / Sovekans</t>
  </si>
  <si>
    <t>Waasland</t>
  </si>
  <si>
    <t>Sint-Niklaas, Temse</t>
  </si>
  <si>
    <t>Waasland-Midden</t>
  </si>
  <si>
    <t>Stekene, Sint-Gillis-Waas,  Beveren, Kruibeke, Zwijndrecht</t>
  </si>
  <si>
    <t>Waasland-Oost</t>
  </si>
  <si>
    <t>Kruibeke</t>
  </si>
  <si>
    <t>Zwijndrecht</t>
  </si>
  <si>
    <t>Lokeren</t>
  </si>
  <si>
    <t>Lokeren, Moerbeke-Waas, Waasmunster</t>
  </si>
  <si>
    <t>Waasland-West</t>
  </si>
  <si>
    <t>Stekene</t>
  </si>
  <si>
    <t>Beveren</t>
  </si>
  <si>
    <t>Waasmunster</t>
  </si>
  <si>
    <t>Webra vzw</t>
  </si>
  <si>
    <t>Londerzeel, Kapelle-Op-Den-Bos, Meise, Grimbergen, Zemst, Steenokkerzeel, Kampenhout</t>
  </si>
  <si>
    <t>Halle/Vilvoorde-Noord</t>
  </si>
  <si>
    <t>Asse</t>
  </si>
  <si>
    <t>Beersel</t>
  </si>
  <si>
    <t>Merchtem</t>
  </si>
  <si>
    <t>Bever</t>
  </si>
  <si>
    <t>Herne</t>
  </si>
  <si>
    <t>Linkebeek</t>
  </si>
  <si>
    <t>Meise</t>
  </si>
  <si>
    <t>Zemst</t>
  </si>
  <si>
    <t>Affligem</t>
  </si>
  <si>
    <t>Steenokkerzeel</t>
  </si>
  <si>
    <t>Roosdaal</t>
  </si>
  <si>
    <t>Kampenhout</t>
  </si>
  <si>
    <t>Machelen</t>
  </si>
  <si>
    <t>Vilvoorde, Machelen</t>
  </si>
  <si>
    <t>Halle/Vilvoorde-Oost</t>
  </si>
  <si>
    <t>Grimbergen</t>
  </si>
  <si>
    <t>Overijse</t>
  </si>
  <si>
    <t>Hoeilaart</t>
  </si>
  <si>
    <t>Kortenberg</t>
  </si>
  <si>
    <t>Zaventem</t>
  </si>
  <si>
    <t>Tervuren</t>
  </si>
  <si>
    <t>Woonaksent</t>
  </si>
  <si>
    <t>Buggenhout</t>
  </si>
  <si>
    <t>Zele</t>
  </si>
  <si>
    <t>Zele, Hamme</t>
  </si>
  <si>
    <t>Denderregio-Noord</t>
  </si>
  <si>
    <t>Berlare</t>
  </si>
  <si>
    <t>Dendermonde</t>
  </si>
  <si>
    <t>Woonsleutel VZW</t>
  </si>
  <si>
    <t>Ieper, Heuvellend, Mesen</t>
  </si>
  <si>
    <t>Westhoek-Zuid</t>
  </si>
  <si>
    <t>Heuvelland</t>
  </si>
  <si>
    <t>Mesen</t>
  </si>
  <si>
    <t>Zonnebeke</t>
  </si>
  <si>
    <t>Wervik</t>
  </si>
  <si>
    <t>Wervik, Menen</t>
  </si>
  <si>
    <t>Zuid-West-Vlaanderen-West</t>
  </si>
  <si>
    <t>WoonWeb</t>
  </si>
  <si>
    <t>Borsbeek, Mortsel, Boechout, Edegem, Hove, Aartselaar, Kontich, Lint</t>
  </si>
  <si>
    <t>Antwerpen-Zuidrand</t>
  </si>
  <si>
    <t>Borsbeek</t>
  </si>
  <si>
    <t>Hove</t>
  </si>
  <si>
    <t>Lint</t>
  </si>
  <si>
    <t>Boechout</t>
  </si>
  <si>
    <t>Edegem</t>
  </si>
  <si>
    <t>WOONWINKEL KNOKKE-HEIST</t>
  </si>
  <si>
    <t>Zuiderkempen</t>
  </si>
  <si>
    <t>Mol</t>
  </si>
  <si>
    <t>Dessel</t>
  </si>
  <si>
    <t>Retie</t>
  </si>
  <si>
    <t>Hulshout</t>
  </si>
  <si>
    <t>Laakdal</t>
  </si>
  <si>
    <t>Herselt</t>
  </si>
  <si>
    <t>Westerlo</t>
  </si>
  <si>
    <t>Balen</t>
  </si>
  <si>
    <t>Moerbeke</t>
  </si>
  <si>
    <t>Horebeke</t>
  </si>
  <si>
    <t>Baarle-Hertog</t>
  </si>
  <si>
    <t>Maarkedal</t>
  </si>
  <si>
    <t>Vleteren</t>
  </si>
  <si>
    <t>Lochristi</t>
  </si>
  <si>
    <t>Kraainem</t>
  </si>
  <si>
    <t>Kapelle-Op-Den-Bos</t>
  </si>
  <si>
    <t>Totaal</t>
  </si>
  <si>
    <t>(Meerdere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</si>
</sst>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Calibri"/>
      <family val="2"/>
      <scheme val="minor"/>
    </font>
    <font>
      <b/>
      <sz val="11"/>
      <color theme="1"/>
      <name val="Calibri"/>
      <family val="2"/>
      <scheme val="minor"/>
    </font>
    <font>
      <b/>
      <sz val="11"/>
      <color rgb="FFF8E900"/>
      <name val="Calibri"/>
      <family val="2"/>
      <scheme val="minor"/>
    </font>
    <font>
      <sz val="11"/>
      <color theme="1"/>
      <name val="Calibri"/>
      <family val="2"/>
      <scheme val="minor"/>
    </font>
    <font>
      <sz val="9"/>
      <color indexed="81"/>
      <name val="Tahoma"/>
      <family val="2"/>
    </font>
    <font>
      <b/>
      <sz val="9"/>
      <color indexed="81"/>
      <name val="Tahoma"/>
      <family val="2"/>
    </font>
    <font>
      <b/>
      <sz val="14"/>
      <color theme="1"/>
      <name val="Calibri"/>
      <family val="2"/>
      <scheme val="minor"/>
    </font>
  </fonts>
  <fills count="3">
    <fill>
      <patternFill patternType="none"/>
    </fill>
    <fill>
      <patternFill patternType="gray125"/>
    </fill>
    <fill>
      <patternFill patternType="solid">
        <fgColor rgb="FF15B1BB"/>
        <bgColor indexed="64"/>
      </patternFill>
    </fill>
  </fills>
  <borders count="5">
    <border>
      <left/>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20">
    <xf numFmtId="0" fontId="0" fillId="0" borderId="0" xfId="0"/>
    <xf numFmtId="1" fontId="0" fillId="0" borderId="0" xfId="0" applyNumberFormat="1"/>
    <xf numFmtId="0" fontId="2" fillId="2" borderId="1" xfId="0" applyFont="1" applyFill="1" applyBorder="1"/>
    <xf numFmtId="0" fontId="2" fillId="2" borderId="2" xfId="0" applyFont="1" applyFill="1" applyBorder="1"/>
    <xf numFmtId="0" fontId="1" fillId="0" borderId="3" xfId="0" applyFont="1" applyBorder="1"/>
    <xf numFmtId="1" fontId="1" fillId="0" borderId="3" xfId="0" applyNumberFormat="1" applyFont="1" applyBorder="1"/>
    <xf numFmtId="164" fontId="0" fillId="0" borderId="0" xfId="1" applyNumberFormat="1" applyFont="1"/>
    <xf numFmtId="164" fontId="0" fillId="0" borderId="0" xfId="0" applyNumberFormat="1"/>
    <xf numFmtId="164" fontId="1" fillId="0" borderId="3" xfId="1" applyNumberFormat="1" applyFont="1" applyBorder="1"/>
    <xf numFmtId="0" fontId="0" fillId="0" borderId="0" xfId="0" pivotButton="1"/>
    <xf numFmtId="0" fontId="0" fillId="0" borderId="4" xfId="0" applyBorder="1" applyAlignment="1">
      <alignment vertical="top" wrapText="1"/>
    </xf>
    <xf numFmtId="0" fontId="6" fillId="0" borderId="4" xfId="0" applyFont="1" applyBorder="1" applyAlignment="1">
      <alignment horizontal="center" vertical="center"/>
    </xf>
    <xf numFmtId="1" fontId="6" fillId="0" borderId="4" xfId="0" applyNumberFormat="1" applyFont="1" applyBorder="1" applyAlignment="1">
      <alignment horizontal="center" vertical="center"/>
    </xf>
    <xf numFmtId="0" fontId="6" fillId="0" borderId="0" xfId="0" applyFont="1"/>
    <xf numFmtId="9" fontId="0" fillId="0" borderId="0" xfId="2" applyFont="1"/>
    <xf numFmtId="0" fontId="1" fillId="0" borderId="0" xfId="0" applyFont="1" applyAlignment="1">
      <alignment vertical="top"/>
    </xf>
    <xf numFmtId="0" fontId="1" fillId="0" borderId="0" xfId="0" applyFont="1"/>
    <xf numFmtId="0" fontId="0" fillId="0" borderId="0" xfId="0" applyAlignment="1">
      <alignment horizontal="right"/>
    </xf>
    <xf numFmtId="9" fontId="0" fillId="0" borderId="0" xfId="0" applyNumberFormat="1" applyAlignment="1">
      <alignment horizontal="right"/>
    </xf>
    <xf numFmtId="9" fontId="0" fillId="0" borderId="0" xfId="0" applyNumberFormat="1"/>
  </cellXfs>
  <cellStyles count="3">
    <cellStyle name="Komma" xfId="1" builtinId="3"/>
    <cellStyle name="Procent" xfId="2" builtinId="5"/>
    <cellStyle name="Standaard" xfId="0" builtinId="0"/>
  </cellStyles>
  <dxfs count="0"/>
  <tableStyles count="0" defaultTableStyle="TableStyleMedium2" defaultPivotStyle="PivotStyleLight16"/>
  <colors>
    <mruColors>
      <color rgb="FFF8696B"/>
      <color rgb="FF63BE7B"/>
      <color rgb="FF009242"/>
      <color rgb="FFB2CB7F"/>
      <color rgb="FFF8E900"/>
      <color rgb="FF15B1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[20220727_Aantal_toewijzingen_2021_Huurpunt.xlsx]Draaitabel!Draaitabel1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Simulatie toewijzingen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Draaitabel!$A$6</c:f>
              <c:strCache>
                <c:ptCount val="1"/>
                <c:pt idx="0">
                  <c:v>Som van Totaal aantal toewijzingen sociale huur (excl. mutaties)2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Draaitabel!$A$7</c:f>
              <c:strCache>
                <c:ptCount val="1"/>
                <c:pt idx="0">
                  <c:v>Totaal</c:v>
                </c:pt>
              </c:strCache>
            </c:strRef>
          </c:cat>
          <c:val>
            <c:numRef>
              <c:f>Draaitabel!$A$7</c:f>
              <c:numCache>
                <c:formatCode>General</c:formatCode>
                <c:ptCount val="1"/>
                <c:pt idx="0">
                  <c:v>2246</c:v>
                </c:pt>
              </c:numCache>
            </c:numRef>
          </c:val>
          <c:extLst>
            <c:ext xmlns:c16="http://schemas.microsoft.com/office/drawing/2014/chart" uri="{C3380CC4-5D6E-409C-BE32-E72D297353CC}">
              <c16:uniqueId val="{00000001-7742-4DA6-8911-DFEB00B5ACA9}"/>
            </c:ext>
          </c:extLst>
        </c:ser>
        <c:ser>
          <c:idx val="1"/>
          <c:order val="1"/>
          <c:tx>
            <c:strRef>
              <c:f>Draaitabel!$B$6</c:f>
              <c:strCache>
                <c:ptCount val="1"/>
                <c:pt idx="0">
                  <c:v>Som van K-H met hoge woonnood ingeschreven bij SVK in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Draaitabel!$A$7</c:f>
              <c:strCache>
                <c:ptCount val="1"/>
                <c:pt idx="0">
                  <c:v>Totaal</c:v>
                </c:pt>
              </c:strCache>
            </c:strRef>
          </c:cat>
          <c:val>
            <c:numRef>
              <c:f>Draaitabel!$B$7</c:f>
              <c:numCache>
                <c:formatCode>General</c:formatCode>
                <c:ptCount val="1"/>
                <c:pt idx="0">
                  <c:v>1701</c:v>
                </c:pt>
              </c:numCache>
            </c:numRef>
          </c:val>
          <c:extLst>
            <c:ext xmlns:c16="http://schemas.microsoft.com/office/drawing/2014/chart" uri="{C3380CC4-5D6E-409C-BE32-E72D297353CC}">
              <c16:uniqueId val="{00000002-7742-4DA6-8911-DFEB00B5ACA9}"/>
            </c:ext>
          </c:extLst>
        </c:ser>
        <c:ser>
          <c:idx val="2"/>
          <c:order val="2"/>
          <c:tx>
            <c:strRef>
              <c:f>Draaitabel!$C$6</c:f>
              <c:strCache>
                <c:ptCount val="1"/>
                <c:pt idx="0">
                  <c:v>Som van toewijzingen op woonnood + versnelde toewijzingen SVK en SHM</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Draaitabel!$A$7</c:f>
              <c:strCache>
                <c:ptCount val="1"/>
                <c:pt idx="0">
                  <c:v>Totaal</c:v>
                </c:pt>
              </c:strCache>
            </c:strRef>
          </c:cat>
          <c:val>
            <c:numRef>
              <c:f>Draaitabel!$C$7</c:f>
              <c:numCache>
                <c:formatCode>General</c:formatCode>
                <c:ptCount val="1"/>
                <c:pt idx="0">
                  <c:v>551.70000000000005</c:v>
                </c:pt>
              </c:numCache>
            </c:numRef>
          </c:val>
          <c:extLst>
            <c:ext xmlns:c16="http://schemas.microsoft.com/office/drawing/2014/chart" uri="{C3380CC4-5D6E-409C-BE32-E72D297353CC}">
              <c16:uniqueId val="{00000004-7742-4DA6-8911-DFEB00B5ACA9}"/>
            </c:ext>
          </c:extLst>
        </c:ser>
        <c:ser>
          <c:idx val="3"/>
          <c:order val="3"/>
          <c:tx>
            <c:strRef>
              <c:f>Draaitabel!$D$6</c:f>
              <c:strCache>
                <c:ptCount val="1"/>
                <c:pt idx="0">
                  <c:v>Som van 20% op totaal jaarverslagen (excl. mutaties)</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Draaitabel!$A$7</c:f>
              <c:strCache>
                <c:ptCount val="1"/>
                <c:pt idx="0">
                  <c:v>Totaal</c:v>
                </c:pt>
              </c:strCache>
            </c:strRef>
          </c:cat>
          <c:val>
            <c:numRef>
              <c:f>Draaitabel!$D$7</c:f>
              <c:numCache>
                <c:formatCode>General</c:formatCode>
                <c:ptCount val="1"/>
                <c:pt idx="0">
                  <c:v>449.20000000000016</c:v>
                </c:pt>
              </c:numCache>
            </c:numRef>
          </c:val>
          <c:extLst>
            <c:ext xmlns:c16="http://schemas.microsoft.com/office/drawing/2014/chart" uri="{C3380CC4-5D6E-409C-BE32-E72D297353CC}">
              <c16:uniqueId val="{00000001-0F0E-403B-A1F0-F9A9A1C9EA84}"/>
            </c:ext>
          </c:extLst>
        </c:ser>
        <c:dLbls>
          <c:dLblPos val="outEnd"/>
          <c:showLegendKey val="0"/>
          <c:showVal val="1"/>
          <c:showCatName val="0"/>
          <c:showSerName val="0"/>
          <c:showPercent val="0"/>
          <c:showBubbleSize val="0"/>
        </c:dLbls>
        <c:gapWidth val="219"/>
        <c:overlap val="-27"/>
        <c:axId val="305687647"/>
        <c:axId val="305682239"/>
      </c:barChart>
      <c:catAx>
        <c:axId val="305687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05682239"/>
        <c:crosses val="autoZero"/>
        <c:auto val="1"/>
        <c:lblAlgn val="ctr"/>
        <c:lblOffset val="100"/>
        <c:noMultiLvlLbl val="0"/>
      </c:catAx>
      <c:valAx>
        <c:axId val="305682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056876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6350</xdr:rowOff>
    </xdr:from>
    <xdr:to>
      <xdr:col>14</xdr:col>
      <xdr:colOff>254000</xdr:colOff>
      <xdr:row>42</xdr:row>
      <xdr:rowOff>44450</xdr:rowOff>
    </xdr:to>
    <xdr:sp macro="" textlink="">
      <xdr:nvSpPr>
        <xdr:cNvPr id="2" name="Tekstvak 1">
          <a:extLst>
            <a:ext uri="{FF2B5EF4-FFF2-40B4-BE49-F238E27FC236}">
              <a16:creationId xmlns:a16="http://schemas.microsoft.com/office/drawing/2014/main" id="{56FBD53D-E818-46E5-BEE8-13B38890A191}"/>
            </a:ext>
          </a:extLst>
        </xdr:cNvPr>
        <xdr:cNvSpPr txBox="1"/>
      </xdr:nvSpPr>
      <xdr:spPr>
        <a:xfrm>
          <a:off x="133350" y="190500"/>
          <a:ext cx="8655050" cy="758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l-BE" sz="1100" b="1">
              <a:solidFill>
                <a:schemeClr val="dk1"/>
              </a:solidFill>
              <a:effectLst/>
              <a:latin typeface="+mn-lt"/>
              <a:ea typeface="+mn-ea"/>
              <a:cs typeface="+mn-cs"/>
            </a:rPr>
            <a:t>Algemene opmerkingen:</a:t>
          </a:r>
        </a:p>
        <a:p>
          <a:pPr lvl="0"/>
          <a:endParaRPr lang="nl-BE"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BE" sz="1100" b="0">
              <a:solidFill>
                <a:schemeClr val="dk1"/>
              </a:solidFill>
              <a:effectLst/>
              <a:latin typeface="+mn-lt"/>
              <a:ea typeface="+mn-ea"/>
              <a:cs typeface="+mn-cs"/>
            </a:rPr>
            <a:t>Cijfers zijn gebaseerd op kalenderjaar</a:t>
          </a:r>
          <a:r>
            <a:rPr lang="nl-BE" sz="1100" b="0" baseline="0">
              <a:solidFill>
                <a:schemeClr val="dk1"/>
              </a:solidFill>
              <a:effectLst/>
              <a:latin typeface="+mn-lt"/>
              <a:ea typeface="+mn-ea"/>
              <a:cs typeface="+mn-cs"/>
            </a:rPr>
            <a:t> 2021. 2021 is mogelijk beïnvloed door de nasleep van een aantal ingrijpende maatregelen op de (private) huurmarkt in 2020. Cijfers voor dit jaar liggen daarmee niet helemaal in lijn met pre-coronatijden.</a:t>
          </a:r>
        </a:p>
        <a:p>
          <a:pPr marL="0" marR="0" lvl="0" indent="0" defTabSz="914400" eaLnBrk="1" fontAlgn="auto" latinLnBrk="0" hangingPunct="1">
            <a:lnSpc>
              <a:spcPct val="100000"/>
            </a:lnSpc>
            <a:spcBef>
              <a:spcPts val="0"/>
            </a:spcBef>
            <a:spcAft>
              <a:spcPts val="0"/>
            </a:spcAft>
            <a:buClrTx/>
            <a:buSzTx/>
            <a:buFontTx/>
            <a:buNone/>
            <a:tabLst/>
            <a:defRPr/>
          </a:pPr>
          <a:endParaRPr lang="nl-BE" sz="1100" b="0" baseline="0">
            <a:solidFill>
              <a:schemeClr val="dk1"/>
            </a:solidFill>
            <a:effectLst/>
            <a:latin typeface="+mn-lt"/>
            <a:ea typeface="+mn-ea"/>
            <a:cs typeface="+mn-cs"/>
          </a:endParaRPr>
        </a:p>
        <a:p>
          <a:pPr lvl="0"/>
          <a:r>
            <a:rPr lang="nl-BE" sz="1100" b="0" baseline="0">
              <a:solidFill>
                <a:schemeClr val="dk1"/>
              </a:solidFill>
              <a:effectLst/>
              <a:latin typeface="+mn-lt"/>
              <a:ea typeface="+mn-ea"/>
              <a:cs typeface="+mn-cs"/>
            </a:rPr>
            <a:t>Doorstroom van SVK naar SHM kan niet op niveau van de gemeente geteld worden. Het totaal aantal toewijzingen zoals berekend bevat dus telkens ook een aandeel mutaties binnen sociale huur die straks onder pijler 4 tellen. Het gesimuleerde percentage 20% is daarom in aantallen optimistischer dan de realiteit zal toelaten.</a:t>
          </a:r>
        </a:p>
        <a:p>
          <a:pPr lvl="0"/>
          <a:endParaRPr lang="nl-BE" sz="1100" b="1">
            <a:solidFill>
              <a:schemeClr val="dk1"/>
            </a:solidFill>
            <a:effectLst/>
            <a:latin typeface="+mn-lt"/>
            <a:ea typeface="+mn-ea"/>
            <a:cs typeface="+mn-cs"/>
          </a:endParaRPr>
        </a:p>
        <a:p>
          <a:pPr lvl="0"/>
          <a:r>
            <a:rPr lang="nl-BE" sz="1100" b="1">
              <a:solidFill>
                <a:schemeClr val="dk1"/>
              </a:solidFill>
              <a:effectLst/>
              <a:latin typeface="+mn-lt"/>
              <a:ea typeface="+mn-ea"/>
              <a:cs typeface="+mn-cs"/>
            </a:rPr>
            <a:t>Gebruikte cijfers voor</a:t>
          </a:r>
          <a:r>
            <a:rPr lang="nl-BE" sz="1100" b="1" baseline="0">
              <a:solidFill>
                <a:schemeClr val="dk1"/>
              </a:solidFill>
              <a:effectLst/>
              <a:latin typeface="+mn-lt"/>
              <a:ea typeface="+mn-ea"/>
              <a:cs typeface="+mn-cs"/>
            </a:rPr>
            <a:t> tabellen:</a:t>
          </a:r>
          <a:endParaRPr lang="nl-BE" sz="1100" b="1">
            <a:solidFill>
              <a:schemeClr val="dk1"/>
            </a:solidFill>
            <a:effectLst/>
            <a:latin typeface="+mn-lt"/>
            <a:ea typeface="+mn-ea"/>
            <a:cs typeface="+mn-cs"/>
          </a:endParaRP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SVK aantal jaarverslagen: overgenomen uit de samengevoegde tabellen van de jaarrapportering door de SVK’s, enkel nieuwe toewijzingen en dus excl. mutaties. </a:t>
          </a:r>
          <a:r>
            <a:rPr lang="nl-BE" sz="1100" b="0" baseline="0">
              <a:solidFill>
                <a:schemeClr val="dk1"/>
              </a:solidFill>
              <a:effectLst/>
              <a:latin typeface="+mn-lt"/>
              <a:ea typeface="+mn-ea"/>
              <a:cs typeface="+mn-cs"/>
            </a:rPr>
            <a:t>Toewijzingen door SVK's zoals geteld in de jaarverslagen zijn de actieve huurders op 31/12/2021 die in 2021 toegewezen werden. Huurders die in hetzelfde jaar vertrokken zijn worden niet meegeteld, maar hun aantal is erg beperkt. </a:t>
          </a:r>
          <a:endParaRPr lang="nl-BE" sz="1100">
            <a:solidFill>
              <a:schemeClr val="dk1"/>
            </a:solidFill>
            <a:effectLst/>
            <a:latin typeface="+mn-lt"/>
            <a:ea typeface="+mn-ea"/>
            <a:cs typeface="+mn-cs"/>
          </a:endParaRP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SVK toewijzingen jaarverslag hoge woonnood + versnelde toewijs: overgenomen uit de samengevoegde tabellen van de jaarrapportering door de SVK’s, alle toewijzingen (incl. mutaties) met een puntenscore van minstens 17 punten voor woonnood én de individuele afwijkingen. De laatste groep omdat deze regel bij SVK’s vooral ingezet wordt in situaties waar een dringende woonnood dreigt te ontstaan als geen versnelde toewijzing gedaan wordt (bv. om huurder te herhuisvesten in gevallen waar de hoofdhuurovereenkomst zonder vast te hangen aan de termijnen van opzeg om punten voor woonnood te kunnen toekennen).</a:t>
          </a: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K-H met hoge woonnood ingeschreven bij SVK in 2021: op basis van de samengevoegde tabellen, toegewezen aan een gemeente op basis van verblijfsadres. Kandidaat-huurders ingeschreven in 2021 zijn alle actieve kandidaat-huurders op 31/12/2021 en alle actieve huurders op 31/12/2021 die in 2021 werden ingeschreven. Enkel kandidaten die bij meerdere SVK’s zijn ingeschreven kunnen hierin dubbel voorkomen, maar dit is een minderheid.</a:t>
          </a: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Versnelde toewijzingen SHM: 5% van het totaal aantal toewijzingen, dit is dus een raming, gemiddeld wordt ongeveer 5% toegewezen op basis van art. 24 §1 en §2 samen (dus zowel aan welzijnsdoelgroepen, als omwille van bijzondere omstandigheden van sociale aard), indien meer gedetailleerde cijfers bestaan zou dit nog aangepast kunnen worden</a:t>
          </a: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SHM aantal: standaardtoewijzingen door SHM, dus excl. mutaties. Doorstroom van SVK naar SHM zit hier ook in vervat en kan op niveau van de gemeente niet uitgefilterd worden. Eigenlijk is dit voor Vlaanderen een overschatting met ongeveer </a:t>
          </a:r>
          <a:r>
            <a:rPr lang="nl-BE" sz="1100">
              <a:solidFill>
                <a:srgbClr val="FF0000"/>
              </a:solidFill>
              <a:effectLst/>
              <a:latin typeface="+mn-lt"/>
              <a:ea typeface="+mn-ea"/>
              <a:cs typeface="+mn-cs"/>
            </a:rPr>
            <a:t>500</a:t>
          </a:r>
          <a:r>
            <a:rPr lang="nl-BE" sz="1100">
              <a:solidFill>
                <a:schemeClr val="dk1"/>
              </a:solidFill>
              <a:effectLst/>
              <a:latin typeface="+mn-lt"/>
              <a:ea typeface="+mn-ea"/>
              <a:cs typeface="+mn-cs"/>
            </a:rPr>
            <a:t> toewijzingen die als mutatie geteld zouden moeten worden.</a:t>
          </a: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Totaal jaarverslag SVK’s: som van kolommen E en I, totaal aantal toewijzingen op basis van de jaarverslagen van SVK’s</a:t>
          </a: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Toewijzingen op woonnood + versnelde toewijzingen: SVK en SHM</a:t>
          </a: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20% op jaarverslagen: 20% berekend op cijfers jaarverslagen SVK</a:t>
          </a: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Minder en meer: verschil tussen 20% en het aantal toewijzingen op woonnood en versnelde toewijzingen vandaag</a:t>
          </a:r>
        </a:p>
        <a:p>
          <a:pPr lvl="0"/>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Urbanisatiegraad: volgens belfius-classificatie gemeenten</a:t>
          </a:r>
        </a:p>
        <a:p>
          <a:r>
            <a:rPr lang="nl-BE" sz="1100">
              <a:solidFill>
                <a:schemeClr val="dk1"/>
              </a:solidFill>
              <a:effectLst/>
              <a:latin typeface="+mn-lt"/>
              <a:ea typeface="+mn-ea"/>
              <a:cs typeface="+mn-cs"/>
            </a:rPr>
            <a:t> </a:t>
          </a:r>
        </a:p>
        <a:p>
          <a:endParaRPr lang="nl-B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441324</xdr:colOff>
      <xdr:row>7</xdr:row>
      <xdr:rowOff>57150</xdr:rowOff>
    </xdr:from>
    <xdr:to>
      <xdr:col>1</xdr:col>
      <xdr:colOff>1577974</xdr:colOff>
      <xdr:row>25</xdr:row>
      <xdr:rowOff>152400</xdr:rowOff>
    </xdr:to>
    <xdr:graphicFrame macro="">
      <xdr:nvGraphicFramePr>
        <xdr:cNvPr id="2" name="Grafiek 1">
          <a:extLst>
            <a:ext uri="{FF2B5EF4-FFF2-40B4-BE49-F238E27FC236}">
              <a16:creationId xmlns:a16="http://schemas.microsoft.com/office/drawing/2014/main" id="{08BBC120-69C4-427A-921F-C5D3B1FCA1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one Wim" refreshedDate="44790.506476273149" createdVersion="7" refreshedVersion="8" minRefreshableVersion="3" recordCount="299" xr:uid="{B4BB7C1F-2E3D-4CCD-88AF-7EA0356913E9}">
  <cacheSource type="worksheet">
    <worksheetSource ref="A1:O300" sheet="Aantal toewijzingen per gemeent"/>
  </cacheSource>
  <cacheFields count="15">
    <cacheField name="SVK naam" numFmtId="0">
      <sharedItems containsBlank="1"/>
    </cacheField>
    <cacheField name="Gemeente" numFmtId="0">
      <sharedItems count="299">
        <s v="Antwerpen"/>
        <s v="Harelbeke"/>
        <s v="Avelgem"/>
        <s v="Spiere-Helkijn"/>
        <s v="Kuurne"/>
        <s v="Kortrijk"/>
        <s v="Zwevegem"/>
        <s v="Wevelgem"/>
        <s v="Lier"/>
        <s v="Nijlen"/>
        <s v="Zandhoven"/>
        <s v="Ranst"/>
        <s v="Lennik"/>
        <s v="Dilbeek"/>
        <s v="Ternat"/>
        <s v="Deinze"/>
        <s v="Gent"/>
        <s v="Diest"/>
        <s v="Tielt-Winge"/>
        <s v="Scherpenheuvel-Zichem"/>
        <s v="Bekkevoort"/>
        <s v="Holsbeek"/>
        <s v="Lubbeek"/>
        <s v="Glabbeek"/>
        <s v="Schoten"/>
        <s v="Wijnegem"/>
        <s v="Malle"/>
        <s v="Kapellen"/>
        <s v="Kalmthout"/>
        <s v="Stabroek"/>
        <s v="Zoersel"/>
        <s v="Schilde"/>
        <s v="Brasschaat"/>
        <s v="Wuustwezel"/>
        <s v="Wommelgem"/>
        <s v="Brecht"/>
        <s v="Zutendaal"/>
        <s v="As"/>
        <s v="Genk"/>
        <s v="Bilzen"/>
        <s v="Riemst"/>
        <s v="Hoeselt"/>
        <s v="Voeren"/>
        <s v="Kortessem"/>
        <s v="Herentals"/>
        <s v="Kasterlee"/>
        <s v="Lille"/>
        <s v="Herenthout"/>
        <s v="Vorselaar"/>
        <s v="Olen"/>
        <s v="Wetteren"/>
        <s v="Wichelen"/>
        <s v="Laarne"/>
        <s v="Tongeren"/>
        <s v="Borgloon"/>
        <s v="Heers"/>
        <s v="Herk-de-Stad"/>
        <s v="Alken"/>
        <s v="Halen"/>
        <s v="Herstappe"/>
        <s v="Wellen"/>
        <s v="Gingelom"/>
        <s v="Nieuwerkerken"/>
        <s v="Sint-Truiden"/>
        <s v="Gavere"/>
        <s v="De Pinte"/>
        <s v="Sint-Martens-Latem"/>
        <s v="Nazareth"/>
        <s v="Merelbeke"/>
        <s v="Melle"/>
        <s v="Lanaken"/>
        <s v="Kinrooi"/>
        <s v="Maaseik"/>
        <s v="Dilsen-Stokkem"/>
        <s v="Maasmechelen"/>
        <s v="Mechelen"/>
        <s v="Eeklo"/>
        <s v="Maldegem"/>
        <s v="Aalter"/>
        <s v="Sint-Laureins"/>
        <s v="Zelzate"/>
        <s v="Wachtebeke"/>
        <s v="Assenede"/>
        <s v="Evergem"/>
        <s v="Lievegem"/>
        <s v="Hasselt"/>
        <s v="Zonhoven"/>
        <s v="Diepenbeek"/>
        <s v="Turnhout"/>
        <s v="Oud-Turnhout"/>
        <s v="Vosselaar"/>
        <s v="Merksplas"/>
        <s v="Ravels"/>
        <s v="Arendonk"/>
        <s v="Rijkevorsel"/>
        <s v="Beerse"/>
        <s v="Hoogstraten"/>
        <s v="Oudsbergen"/>
        <s v="Peer"/>
        <s v="Hamont-Achel"/>
        <s v="Bree"/>
        <s v="Hechtel-Eksel"/>
        <s v="Bocholt"/>
        <s v="Lommel"/>
        <s v="Pelt"/>
        <s v="Destelbergen"/>
        <s v="Drogenbos"/>
        <s v="Essen"/>
        <s v="Wemmel"/>
        <s v="Sint-Katelijne-Waver"/>
        <s v="Berlaar"/>
        <s v="Bonheiden"/>
        <s v="Putte"/>
        <s v="Heist-op-den-Berg"/>
        <s v="Duffel"/>
        <s v="Boom"/>
        <s v="Niel"/>
        <s v="Hemiksem"/>
        <s v="Schelle"/>
        <s v="Puurs-Sint-Amands"/>
        <s v="Rumst"/>
        <s v="Bornem"/>
        <s v="Willebroek"/>
        <s v="Leopoldsburg"/>
        <s v="Tessenderlo"/>
        <s v="Houthalen-Helchteren"/>
        <s v="Lummen"/>
        <s v="Ham"/>
        <s v="Heusden-Zolder"/>
        <s v="Beringen"/>
        <s v="Roeselare"/>
        <s v="Lichtervelde"/>
        <s v="Hooglede"/>
        <s v="Ardooie"/>
        <s v="Moorslede"/>
        <s v="Staden"/>
        <s v="Tielt"/>
        <s v="Ruiselede"/>
        <s v="Meulebeke"/>
        <s v="Pittem"/>
        <s v="Dentergem"/>
        <s v="Wingene"/>
        <s v="Houthulst"/>
        <s v="Diksmuide"/>
        <s v="Kortemark"/>
        <s v="Lo-Reninge"/>
        <s v="Koekelare"/>
        <s v="Alveringem"/>
        <s v="Veurne"/>
        <s v="Waregem"/>
        <s v="Deerlijk"/>
        <s v="Zulte"/>
        <s v="Wortegem-Petegem"/>
        <s v="Anzegem"/>
        <s v="De Panne"/>
        <s v="Middelkerke"/>
        <s v="Koksijde"/>
        <s v="Nieuwpoort"/>
        <s v="Oudenburg"/>
        <s v="Ichtegem"/>
        <s v="Torhout"/>
        <s v="Gistel"/>
        <s v="Jabbeke"/>
        <s v="Tienen"/>
        <s v="Landen"/>
        <s v="Geetbets"/>
        <s v="Linter"/>
        <s v="Hoegaarden"/>
        <s v="Kortenaken"/>
        <s v="Zoutleeuw"/>
        <s v="Boutersem"/>
        <s v="Blankenberge"/>
        <s v="De Haan"/>
        <s v="Beernem"/>
        <s v="Oostkamp"/>
        <s v="Zedelgem"/>
        <s v="Damme"/>
        <s v="Zuienkerke"/>
        <s v="Aarschot"/>
        <s v="Huldenberg"/>
        <s v="Tremelo"/>
        <s v="Keerbergen"/>
        <s v="Oud-Heverlee"/>
        <s v="Rotselaar"/>
        <s v="Begijnendijk"/>
        <s v="Boortmeerbeek"/>
        <s v="Bierbeek"/>
        <s v="Haacht"/>
        <s v="Bertem"/>
        <s v="Herent"/>
        <s v="Leuven"/>
        <s v="Oostende"/>
        <s v="Bredene"/>
        <s v="Ingelmunster"/>
        <s v="Izegem"/>
        <s v="Ledegem"/>
        <s v="Wielsbeke"/>
        <s v="Oostrozebeke"/>
        <s v="Lendelede"/>
        <s v="Halle"/>
        <s v="Gooik"/>
        <s v="Pepingen"/>
        <s v="Sint-Pieters-Leeuw"/>
        <s v="Geraardsbergen"/>
        <s v="Aalst"/>
        <s v="Herzele"/>
        <s v="Zottegem"/>
        <s v="Erpe-Mere"/>
        <s v="Ninove"/>
        <s v="Kluisbergen"/>
        <s v="Haaltert"/>
        <s v="Kruisem"/>
        <s v="Zwalm"/>
        <s v="Sint-Lievens-Houtem"/>
        <s v="Brakel"/>
        <s v="Ronse"/>
        <s v="Denderleeuw"/>
        <s v="Lebbeke"/>
        <s v="Lierde"/>
        <s v="Lede"/>
        <s v="Oudenaarde"/>
        <s v="Oosterzele"/>
        <s v="Brugge"/>
        <s v="Sint-Niklaas"/>
        <s v="Sint-Gillis-Waas"/>
        <s v="Kruibeke"/>
        <s v="Zwijndrecht"/>
        <s v="Lokeren"/>
        <s v="Stekene"/>
        <s v="Beveren"/>
        <s v="Waasmunster"/>
        <s v="Liedekerke"/>
        <s v="Galmaarden"/>
        <s v="Londerzeel"/>
        <s v="Opwijk"/>
        <s v="Asse"/>
        <s v="Beersel"/>
        <s v="Sint-Genesius-Rode"/>
        <s v="Merchtem"/>
        <s v="Bever"/>
        <s v="Herne"/>
        <s v="Linkebeek"/>
        <s v="Meise"/>
        <s v="Zemst"/>
        <s v="Affligem"/>
        <s v="Steenokkerzeel"/>
        <s v="Roosdaal"/>
        <s v="Kampenhout"/>
        <s v="Machelen"/>
        <s v="Grimbergen"/>
        <s v="Overijse"/>
        <s v="Hoeilaart"/>
        <s v="Kortenberg"/>
        <s v="Zaventem"/>
        <s v="Tervuren"/>
        <s v="Wezembeek-Oppem"/>
        <s v="Vilvoorde"/>
        <s v="Buggenhout"/>
        <s v="Zele"/>
        <s v="Berlare"/>
        <s v="Dendermonde"/>
        <s v="Hamme"/>
        <s v="Ieper"/>
        <s v="Poperinge"/>
        <s v="Langemark-Poelkapelle"/>
        <s v="Heuvelland"/>
        <s v="Mesen"/>
        <s v="Zonnebeke"/>
        <s v="Wervik"/>
        <s v="Menen"/>
        <s v="Mortsel"/>
        <s v="Kontich"/>
        <s v="Aartselaar"/>
        <s v="Borsbeek"/>
        <s v="Hove"/>
        <s v="Lint"/>
        <s v="Boechout"/>
        <s v="Edegem"/>
        <s v="Knokke-Heist"/>
        <s v="Geel"/>
        <s v="Grobbendonk"/>
        <s v="Meerhout"/>
        <s v="Mol"/>
        <s v="Dessel"/>
        <s v="Retie"/>
        <s v="Hulshout"/>
        <s v="Laakdal"/>
        <s v="Herselt"/>
        <s v="Westerlo"/>
        <s v="Balen"/>
        <s v="Kaprijke"/>
        <s v="Moerbeke"/>
        <s v="Horebeke"/>
        <s v="Baarle-Hertog"/>
        <s v="Maarkedal"/>
        <s v="Vleteren"/>
        <s v="Lochristi"/>
        <s v="Kraainem"/>
        <s v="Temse" u="1"/>
      </sharedItems>
    </cacheField>
    <cacheField name="Werkingsgebied gemeenten" numFmtId="0">
      <sharedItems count="43">
        <s v="Antwerpen"/>
        <s v="Waregem, Dentergem, Oostrozebeke, Wielsbeke, Lendelede, Harelbeke, Deerlijk, Anzegem"/>
        <s v="Kuurne, Zwevegem, Avelgem, Spiere-Helkijn"/>
        <s v="Kortrijk, Wevelgem"/>
        <s v="Lier, Duffel, Sint-Katelijne-Waver, Bonheiden"/>
        <s v="Nijlen, Berlaar, Heist-Op-Den-Berg, Putte"/>
        <s v="Essen, Kalmthout, Wuustwezel, Brecht, Kapellen, Stabroek, Brasschaat, Malle, Schoten, Schilde, Zoersel, Wommelgem, Zandhoven, Ranst, Wijnegem"/>
        <s v="Opwijk, Merchtem, Asse, Wemmel, Dilbeek, Affligem, Ternat, Liedekerke, Roosdaal, Lennik, Gooik, Galmaarden, Bever, Herne"/>
        <s v="Aalter, Lievegem, Deinze, Sint-Martens-Latem, Zulte, Nazareth, De Pinte, Gavere, Merelbeke, Melle, Destelbergen"/>
        <s v="Gent"/>
        <s v="Tremelo, Begijnendijk,Aarschot, Scherpenheuvel-Zichem, Diest, Rotselaar, Holsbeek, Tielt-Winge, Bekkevoort, Kortenaken, Geetbets, Lubbeek, Glabbeek, Tienen, Linter, Zoutleeuw, Hoegaarden, Landen"/>
        <s v="Limburg"/>
        <s v="Vorselaar, Grobbendonk, Herentals, Olen, Geel, Meerhout, Herenthout, Westerlo, Laakdal, Hulshout, Herselt"/>
        <s v="Beerse, Vosselaar, Turnhout, Oud-Turnhout, Lille, Kasterlee, Retie, Dessel, Mol, Balen"/>
        <s v="Wachtebeke, Lochristi, Laarne, Wetteren"/>
        <s v="Aalst, Wichelen, Lede, Erpe-Mere, Haaltert, Denderleeuw, Ninove, Geraardsbergen"/>
        <s v="Mechelen, Willebroek"/>
        <s v="Sint-Laureins, Maldegem, Eeklo, Kaprijke, Assenede, Zelzate, Evergem"/>
        <s v="Hoogstraten, Rijkevorsel, Merksplas"/>
        <s v="Hoogstraten, Rijkevorsel, Merksplas, Ravels, Arendonk"/>
        <s v="Halle, Sint-Pieters-Leeuw, Drogenbos, Linkebeek, Pepingen, Beersel, Sint-Genesius-Rode"/>
        <s v="Hemiksem,  Schelle, Niel, Boom, Rumst"/>
        <s v="Bornem, Puurs-Sint-Amands"/>
        <s v="Roeselare, Torhout, Lichtervelde, Hooglede, Staden, Izegem, Ingelmunster, Ledegem, Moorslede, Langemark-Poelkapelle, Zonnebeke, Vleteren, Poperinge"/>
        <s v="Tielt, Wingene, Ruiselede, Pittem, Meulebeke"/>
        <s v="Veurne, Diksmuide, De Panne, Koksijde, Nieuwpoort, Alveringem, Lo-Reninge, Houthulst, Kortemark, Koekelare"/>
        <s v="Kruisem, Wortegem-Petegem, Oudenaarde, Horebeke, Kluisbergen, Maarkedal, Brakel, Lierde, Ronse"/>
        <s v="Oostende, Middelkerke, Bredene, Gistel, Oudenburg, Ichtegem"/>
        <s v="Brugge, Damme, Jabbeke, Zedelgem, Oostkamp, Beernem"/>
        <s v="Leuven, Oud-Heverlee, Bierbeek, Boutersem"/>
        <s v="Zuienkerke, Blankenberge, De Haan, Knokke-Heist"/>
        <s v="Boortmeerbeek, Keerbergen, Haacht, Herent, Zaventem, Kortenberg, Kraainem, Wezenbeek-oppem, Tervuren, Bertem, Hoeilaart, Overijse, Huldenberg"/>
        <s v="Zottegem, Oosterzele, Sint-Lievens-Houtem, Herzele, Zwalm"/>
        <s v="Berlare, Dendermonde, Lebbeke, Buggenhout"/>
        <s v="Sint-Niklaas, Temse"/>
        <s v="Stekene, Sint-Gillis-Waas,  Beveren, Kruibeke, Zwijndrecht"/>
        <s v="Lokeren, Moerbeke-Waas, Waasmunster"/>
        <s v="Londerzeel, Kapelle-Op-Den-Bos, Meise, Grimbergen, Zemst, Steenokkerzeel, Kampenhout"/>
        <s v="Vilvoorde, Machelen"/>
        <s v="Zele, Hamme"/>
        <s v="Ieper, Heuvellend, Mesen"/>
        <s v="Wervik, Menen"/>
        <s v="Borsbeek, Mortsel, Boechout, Edegem, Hove, Aartselaar, Kontich, Lint"/>
      </sharedItems>
    </cacheField>
    <cacheField name="Werkingsgebied naam" numFmtId="0">
      <sharedItems count="42">
        <s v="Antwerpen-Stad"/>
        <s v="Zuid-West-Vlaanderen-Midden"/>
        <s v="Zuid-West-Vlaanderen-Zuid"/>
        <s v="Kortrijk-regio"/>
        <s v="Rivierenland-Midden"/>
        <s v="Rivierenland-Oost"/>
        <s v="Antwerpen-Midden/Noord"/>
        <s v="Halle/Vilvoorde-Midden"/>
        <s v="Gent-Zuid"/>
        <s v="Gent-Stad"/>
        <s v="Oost-Brabant-Oost"/>
        <s v="Limburg"/>
        <s v="Kempen-Zuid"/>
        <s v="Kempen-Midden"/>
        <s v="Gent-Oost"/>
        <s v="Denderregio-Zuid"/>
        <s v="Willebroek/Mechelen"/>
        <s v="Gent/Meetjesland"/>
        <s v="Kempen-Noord"/>
        <s v="Halle/Vilvoorde-Zuid"/>
        <s v="Antwerpen-Rupel"/>
        <s v="Rivierenland-West"/>
        <s v="Midwest-West"/>
        <s v="Midwest-Oost"/>
        <s v="Westhoek-Noord"/>
        <s v="Vlaamse Ardennen-West"/>
        <s v="Oostende-Regio"/>
        <s v="Brugge-Regio"/>
        <s v="Oost-Brabant-Midden"/>
        <s v="Kust-Noord"/>
        <s v="Oost-Brabant-West"/>
        <s v="Vlaamse Ardennen-Oost"/>
        <s v="Denderregio-Midden"/>
        <s v="Waasland-Midden"/>
        <s v="Waasland-Oost"/>
        <s v="Waasland-West"/>
        <s v="Halle/Vilvoorde-Noord"/>
        <s v="Halle/Vilvoorde-Oost"/>
        <s v="Denderregio-Noord"/>
        <s v="Westhoek-Zuid"/>
        <s v="Zuid-West-Vlaanderen-West"/>
        <s v="Antwerpen-Zuidrand"/>
      </sharedItems>
    </cacheField>
    <cacheField name="SVK aantal jaarverslagen (nieuwe toewijzingen)" numFmtId="1">
      <sharedItems containsSemiMixedTypes="0" containsString="0" containsNumber="1" containsInteger="1" minValue="0" maxValue="140"/>
    </cacheField>
    <cacheField name="SVK toewijzingen jaarverslag (hoge woonnood + versnelde toewijs)" numFmtId="1">
      <sharedItems containsSemiMixedTypes="0" containsString="0" containsNumber="1" containsInteger="1" minValue="0" maxValue="123"/>
    </cacheField>
    <cacheField name="K-H met hoge woonnood ingeschreven bij SVK in 2021" numFmtId="1">
      <sharedItems containsSemiMixedTypes="0" containsString="0" containsNumber="1" containsInteger="1" minValue="0" maxValue="714"/>
    </cacheField>
    <cacheField name="Versnelde toewijzing SHM" numFmtId="1">
      <sharedItems containsSemiMixedTypes="0" containsString="0" containsNumber="1" minValue="0" maxValue="54.95"/>
    </cacheField>
    <cacheField name="SHM aantal" numFmtId="1">
      <sharedItems containsSemiMixedTypes="0" containsString="0" containsNumber="1" containsInteger="1" minValue="0" maxValue="1099"/>
    </cacheField>
    <cacheField name="Totaal aantal toewijzingen sociale huur (excl. mutaties)" numFmtId="1">
      <sharedItems containsSemiMixedTypes="0" containsString="0" containsNumber="1" containsInteger="1" minValue="0" maxValue="1239"/>
    </cacheField>
    <cacheField name="toewijzingen op woonnood + versnelde toewijzingen SVK en SHM" numFmtId="1">
      <sharedItems containsSemiMixedTypes="0" containsString="0" containsNumber="1" minValue="0" maxValue="177.95"/>
    </cacheField>
    <cacheField name="20% op totaal jaarverslagen (excl. mutaties)" numFmtId="164">
      <sharedItems containsSemiMixedTypes="0" containsString="0" containsNumber="1" minValue="0" maxValue="247.8"/>
    </cacheField>
    <cacheField name="Minder en meer versnelde toewijzingen" numFmtId="1">
      <sharedItems containsSemiMixedTypes="0" containsString="0" containsNumber="1" minValue="-41.05" maxValue="69.850000000000023"/>
    </cacheField>
    <cacheField name="in procent" numFmtId="9">
      <sharedItems containsMixedTypes="1" containsNumber="1" minValue="-0.8" maxValue="0.2"/>
    </cacheField>
    <cacheField name="Urbanisatiegraad" numFmtId="0">
      <sharedItems containsBlank="1" count="17">
        <s v="Grote en regionale steden (V15)"/>
        <s v="Gemeenten en kleine steden met centrumfunctie  en economische activiteit (V12)"/>
        <s v="Woongemeenten met toenemend aantal jongeren (V4)"/>
        <s v="Landbouwgemeenten (V7)"/>
        <s v="Gemeenten met groter bevolkingsaantal en economische activiteit  (V11)"/>
        <s v="Landelijke woongemeenten met hogere inkomens  (V6)"/>
        <s v="Woongemeenten met hogere inkomens  (V3)"/>
        <s v="Gemeenten in de stadsrand met economische activiteit en toenemend aantal jongeren (V9)"/>
        <s v="Woongemeenten met vergrijzende bevolking (V5)"/>
        <s v="Gemeenten in de stadsrand met hoge inkomens en vergrijzende bevolking (V1)"/>
        <s v="Landelijke gemeenten met eerder vergrijzende bevolking (V8)"/>
        <s v="Gemeenten met economische activiteit en vergrijzende bevolking (V10)"/>
        <s v="Goeduitgeruste gemeenten en kleine steden met vergrijzende bevolking  (V13)"/>
        <s v="Gemeenten in de stadsrand met hogere  inkomens en toenemend aantal jongeren (V2)"/>
        <s v="Goeduitgeruste gemeenten en kleine steden met toenemend aantal jongeren (V14)"/>
        <s v="Kustgemeenten (V16)"/>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9">
  <r>
    <s v="Antwerpen"/>
    <x v="0"/>
    <x v="0"/>
    <x v="0"/>
    <n v="140"/>
    <n v="123"/>
    <n v="714"/>
    <n v="54.95"/>
    <n v="1099"/>
    <n v="1239"/>
    <n v="177.95"/>
    <n v="247.8"/>
    <n v="69.850000000000023"/>
    <n v="5.6376109765940291E-2"/>
    <x v="0"/>
  </r>
  <r>
    <s v="De Poort vzw"/>
    <x v="1"/>
    <x v="1"/>
    <x v="1"/>
    <n v="20"/>
    <n v="15"/>
    <n v="23"/>
    <n v="1.75"/>
    <n v="35"/>
    <n v="55"/>
    <n v="16.75"/>
    <n v="11"/>
    <n v="-5.75"/>
    <n v="-0.10454545454545454"/>
    <x v="1"/>
  </r>
  <r>
    <s v="De Poort vzw"/>
    <x v="2"/>
    <x v="2"/>
    <x v="2"/>
    <n v="3"/>
    <n v="3"/>
    <n v="13"/>
    <n v="0.55000000000000004"/>
    <n v="11"/>
    <n v="14"/>
    <n v="3.55"/>
    <n v="2.8000000000000003"/>
    <n v="-0.74999999999999956"/>
    <n v="-5.3571428571428541E-2"/>
    <x v="2"/>
  </r>
  <r>
    <s v="De Poort vzw"/>
    <x v="3"/>
    <x v="2"/>
    <x v="2"/>
    <n v="1"/>
    <n v="1"/>
    <n v="2"/>
    <n v="0.4"/>
    <n v="8"/>
    <n v="9"/>
    <n v="1.4"/>
    <n v="1.8"/>
    <n v="0.40000000000000013"/>
    <n v="4.444444444444446E-2"/>
    <x v="3"/>
  </r>
  <r>
    <s v="De Poort vzw"/>
    <x v="4"/>
    <x v="2"/>
    <x v="2"/>
    <n v="2"/>
    <n v="2"/>
    <n v="9"/>
    <n v="1.75"/>
    <n v="35"/>
    <n v="37"/>
    <n v="3.75"/>
    <n v="7.4"/>
    <n v="3.6500000000000004"/>
    <n v="9.8648648648648654E-2"/>
    <x v="1"/>
  </r>
  <r>
    <s v="De Poort vzw"/>
    <x v="5"/>
    <x v="3"/>
    <x v="3"/>
    <n v="88"/>
    <n v="58"/>
    <n v="144"/>
    <n v="15"/>
    <n v="300"/>
    <n v="388"/>
    <n v="73"/>
    <n v="77.600000000000009"/>
    <n v="4.6000000000000085"/>
    <n v="1.1855670103092806E-2"/>
    <x v="0"/>
  </r>
  <r>
    <s v="De Poort vzw"/>
    <x v="6"/>
    <x v="2"/>
    <x v="2"/>
    <n v="3"/>
    <n v="3"/>
    <n v="7"/>
    <n v="2.8000000000000003"/>
    <n v="56"/>
    <n v="59"/>
    <n v="5.8000000000000007"/>
    <n v="11.8"/>
    <n v="6"/>
    <n v="0.10169491525423729"/>
    <x v="4"/>
  </r>
  <r>
    <s v="De Poort vzw"/>
    <x v="7"/>
    <x v="3"/>
    <x v="3"/>
    <n v="10"/>
    <n v="9"/>
    <n v="25"/>
    <n v="5.0500000000000007"/>
    <n v="101"/>
    <n v="111"/>
    <n v="14.05"/>
    <n v="22.200000000000003"/>
    <n v="8.1500000000000021"/>
    <n v="7.3423423423423437E-2"/>
    <x v="4"/>
  </r>
  <r>
    <s v="De Woonkans"/>
    <x v="8"/>
    <x v="4"/>
    <x v="4"/>
    <n v="47"/>
    <n v="39"/>
    <n v="43"/>
    <n v="5.15"/>
    <n v="103"/>
    <n v="150"/>
    <n v="44.15"/>
    <n v="30"/>
    <n v="-14.149999999999999"/>
    <n v="-9.4333333333333325E-2"/>
    <x v="1"/>
  </r>
  <r>
    <s v="De Woonkans"/>
    <x v="9"/>
    <x v="5"/>
    <x v="5"/>
    <n v="11"/>
    <n v="11"/>
    <n v="16"/>
    <n v="0.85000000000000009"/>
    <n v="17"/>
    <n v="28"/>
    <n v="11.85"/>
    <n v="5.6000000000000005"/>
    <n v="-6.2499999999999991"/>
    <n v="-0.22321428571428567"/>
    <x v="2"/>
  </r>
  <r>
    <s v="De Woonkans"/>
    <x v="10"/>
    <x v="6"/>
    <x v="6"/>
    <n v="6"/>
    <n v="6"/>
    <n v="17"/>
    <n v="0.30000000000000004"/>
    <n v="6"/>
    <n v="12"/>
    <n v="6.3"/>
    <n v="2.4000000000000004"/>
    <n v="-3.8999999999999995"/>
    <n v="-0.32499999999999996"/>
    <x v="5"/>
  </r>
  <r>
    <s v="De Woonkans"/>
    <x v="11"/>
    <x v="4"/>
    <x v="4"/>
    <n v="2"/>
    <n v="2"/>
    <n v="4"/>
    <n v="1.1000000000000001"/>
    <n v="22"/>
    <n v="24"/>
    <n v="3.1"/>
    <n v="4.8000000000000007"/>
    <n v="1.7000000000000006"/>
    <n v="7.0833333333333359E-2"/>
    <x v="6"/>
  </r>
  <r>
    <s v="De Woonkoepel vzw"/>
    <x v="12"/>
    <x v="7"/>
    <x v="7"/>
    <n v="4"/>
    <n v="3"/>
    <n v="9"/>
    <n v="0"/>
    <n v="0"/>
    <n v="4"/>
    <n v="3"/>
    <n v="0.8"/>
    <n v="-2.2000000000000002"/>
    <n v="-0.55000000000000004"/>
    <x v="5"/>
  </r>
  <r>
    <s v="De Woonkoepel vzw"/>
    <x v="13"/>
    <x v="7"/>
    <x v="7"/>
    <n v="15"/>
    <n v="8"/>
    <n v="34"/>
    <n v="1.1500000000000001"/>
    <n v="23"/>
    <n v="38"/>
    <n v="9.15"/>
    <n v="7.6000000000000005"/>
    <n v="-1.5499999999999998"/>
    <n v="-4.0789473684210521E-2"/>
    <x v="7"/>
  </r>
  <r>
    <s v="De Woonkoepel vzw"/>
    <x v="14"/>
    <x v="7"/>
    <x v="7"/>
    <n v="4"/>
    <n v="3"/>
    <n v="13"/>
    <n v="1"/>
    <n v="20"/>
    <n v="24"/>
    <n v="4"/>
    <n v="4.8000000000000007"/>
    <n v="0.80000000000000071"/>
    <n v="3.3333333333333361E-2"/>
    <x v="6"/>
  </r>
  <r>
    <s v="Domus Donza"/>
    <x v="15"/>
    <x v="8"/>
    <x v="8"/>
    <n v="20"/>
    <n v="19"/>
    <n v="37"/>
    <n v="1.8"/>
    <n v="36"/>
    <n v="56"/>
    <n v="20.8"/>
    <n v="11.200000000000001"/>
    <n v="-9.6"/>
    <n v="-0.17142857142857143"/>
    <x v="1"/>
  </r>
  <r>
    <s v="Gent"/>
    <x v="16"/>
    <x v="9"/>
    <x v="9"/>
    <n v="52"/>
    <n v="30"/>
    <n v="521"/>
    <n v="15.600000000000001"/>
    <n v="312"/>
    <n v="364"/>
    <n v="45.6"/>
    <n v="72.8"/>
    <n v="27.199999999999996"/>
    <n v="7.472527472527471E-2"/>
    <x v="0"/>
  </r>
  <r>
    <s v="Hageland vzw"/>
    <x v="17"/>
    <x v="10"/>
    <x v="10"/>
    <n v="9"/>
    <n v="9"/>
    <n v="29"/>
    <n v="0.65"/>
    <n v="13"/>
    <n v="22"/>
    <n v="9.65"/>
    <n v="4.4000000000000004"/>
    <n v="-5.25"/>
    <n v="-0.23863636363636365"/>
    <x v="1"/>
  </r>
  <r>
    <s v="Hageland vzw"/>
    <x v="18"/>
    <x v="10"/>
    <x v="10"/>
    <n v="8"/>
    <n v="7"/>
    <n v="10"/>
    <n v="0.15000000000000002"/>
    <n v="3"/>
    <n v="11"/>
    <n v="7.15"/>
    <n v="2.2000000000000002"/>
    <n v="-4.95"/>
    <n v="-0.45"/>
    <x v="6"/>
  </r>
  <r>
    <s v="Hageland vzw"/>
    <x v="19"/>
    <x v="10"/>
    <x v="10"/>
    <n v="8"/>
    <n v="7"/>
    <n v="11"/>
    <n v="0.30000000000000004"/>
    <n v="6"/>
    <n v="14"/>
    <n v="7.3"/>
    <n v="2.8000000000000003"/>
    <n v="-4.5"/>
    <n v="-0.32142857142857145"/>
    <x v="8"/>
  </r>
  <r>
    <s v="Hageland vzw"/>
    <x v="20"/>
    <x v="10"/>
    <x v="10"/>
    <n v="3"/>
    <n v="3"/>
    <n v="4"/>
    <n v="0"/>
    <n v="0"/>
    <n v="3"/>
    <n v="3"/>
    <n v="0.60000000000000009"/>
    <n v="-2.4"/>
    <n v="-0.79999999999999993"/>
    <x v="5"/>
  </r>
  <r>
    <s v="Hageland vzw"/>
    <x v="21"/>
    <x v="10"/>
    <x v="10"/>
    <n v="2"/>
    <n v="1"/>
    <n v="2"/>
    <n v="0.05"/>
    <n v="1"/>
    <n v="3"/>
    <n v="1.05"/>
    <n v="0.60000000000000009"/>
    <n v="-0.44999999999999996"/>
    <n v="-0.15"/>
    <x v="6"/>
  </r>
  <r>
    <s v="Hageland vzw"/>
    <x v="22"/>
    <x v="10"/>
    <x v="10"/>
    <n v="0"/>
    <n v="0"/>
    <n v="5"/>
    <n v="0"/>
    <n v="0"/>
    <n v="0"/>
    <n v="0"/>
    <n v="0"/>
    <n v="0"/>
    <e v="#DIV/0!"/>
    <x v="9"/>
  </r>
  <r>
    <s v="Hageland vzw"/>
    <x v="23"/>
    <x v="10"/>
    <x v="10"/>
    <n v="1"/>
    <n v="0"/>
    <n v="3"/>
    <n v="0"/>
    <n v="0"/>
    <n v="1"/>
    <n v="0"/>
    <n v="0.2"/>
    <n v="0.2"/>
    <n v="0.2"/>
    <x v="5"/>
  </r>
  <r>
    <s v="Het SAS"/>
    <x v="24"/>
    <x v="6"/>
    <x v="6"/>
    <n v="7"/>
    <n v="7"/>
    <n v="24"/>
    <n v="0.55000000000000004"/>
    <n v="11"/>
    <n v="18"/>
    <n v="7.55"/>
    <n v="3.6"/>
    <n v="-3.9499999999999997"/>
    <n v="-0.21944444444444444"/>
    <x v="1"/>
  </r>
  <r>
    <s v="Het SAS"/>
    <x v="25"/>
    <x v="6"/>
    <x v="6"/>
    <n v="3"/>
    <n v="3"/>
    <n v="5"/>
    <n v="0.05"/>
    <n v="1"/>
    <n v="4"/>
    <n v="3.05"/>
    <n v="0.8"/>
    <n v="-2.25"/>
    <n v="-0.5625"/>
    <x v="1"/>
  </r>
  <r>
    <s v="Het SAS"/>
    <x v="26"/>
    <x v="6"/>
    <x v="6"/>
    <n v="6"/>
    <n v="5"/>
    <n v="17"/>
    <n v="0.55000000000000004"/>
    <n v="11"/>
    <n v="17"/>
    <n v="5.55"/>
    <n v="3.4000000000000004"/>
    <n v="-2.1499999999999995"/>
    <n v="-0.12647058823529408"/>
    <x v="1"/>
  </r>
  <r>
    <s v="Het SAS"/>
    <x v="27"/>
    <x v="6"/>
    <x v="6"/>
    <n v="4"/>
    <n v="3"/>
    <n v="15"/>
    <n v="0.05"/>
    <n v="1"/>
    <n v="5"/>
    <n v="3.05"/>
    <n v="1"/>
    <n v="-2.0499999999999998"/>
    <n v="-0.41"/>
    <x v="9"/>
  </r>
  <r>
    <s v="Het SAS"/>
    <x v="28"/>
    <x v="6"/>
    <x v="6"/>
    <n v="4"/>
    <n v="3"/>
    <n v="12"/>
    <n v="0.2"/>
    <n v="4"/>
    <n v="8"/>
    <n v="3.2"/>
    <n v="1.6"/>
    <n v="-1.6"/>
    <n v="-0.2"/>
    <x v="6"/>
  </r>
  <r>
    <s v="Het SAS"/>
    <x v="29"/>
    <x v="6"/>
    <x v="6"/>
    <n v="3"/>
    <n v="3"/>
    <n v="15"/>
    <n v="0.45"/>
    <n v="9"/>
    <n v="12"/>
    <n v="3.45"/>
    <n v="2.4000000000000004"/>
    <n v="-1.0499999999999998"/>
    <n v="-8.7499999999999981E-2"/>
    <x v="2"/>
  </r>
  <r>
    <s v="Het SAS"/>
    <x v="30"/>
    <x v="6"/>
    <x v="6"/>
    <n v="5"/>
    <n v="5"/>
    <n v="23"/>
    <n v="1"/>
    <n v="20"/>
    <n v="25"/>
    <n v="6"/>
    <n v="5"/>
    <n v="-1"/>
    <n v="-0.04"/>
    <x v="9"/>
  </r>
  <r>
    <s v="Het SAS"/>
    <x v="31"/>
    <x v="6"/>
    <x v="6"/>
    <n v="1"/>
    <n v="1"/>
    <n v="8"/>
    <n v="0"/>
    <n v="0"/>
    <n v="1"/>
    <n v="1"/>
    <n v="0.2"/>
    <n v="-0.8"/>
    <n v="-0.8"/>
    <x v="9"/>
  </r>
  <r>
    <s v="Het SAS"/>
    <x v="32"/>
    <x v="6"/>
    <x v="6"/>
    <n v="4"/>
    <n v="4"/>
    <n v="53"/>
    <n v="0.95000000000000007"/>
    <n v="19"/>
    <n v="23"/>
    <n v="4.95"/>
    <n v="4.6000000000000005"/>
    <n v="-0.34999999999999964"/>
    <n v="-1.5217391304347811E-2"/>
    <x v="6"/>
  </r>
  <r>
    <s v="Het SAS"/>
    <x v="33"/>
    <x v="6"/>
    <x v="6"/>
    <n v="4"/>
    <n v="4"/>
    <n v="19"/>
    <n v="1.05"/>
    <n v="21"/>
    <n v="25"/>
    <n v="5.05"/>
    <n v="5"/>
    <n v="-4.9999999999999822E-2"/>
    <n v="-1.9999999999999931E-3"/>
    <x v="10"/>
  </r>
  <r>
    <s v="Het SAS"/>
    <x v="34"/>
    <x v="6"/>
    <x v="6"/>
    <n v="2"/>
    <n v="2"/>
    <n v="11"/>
    <n v="0.95000000000000007"/>
    <n v="19"/>
    <n v="21"/>
    <n v="2.95"/>
    <n v="4.2"/>
    <n v="1.25"/>
    <n v="5.9523809523809521E-2"/>
    <x v="11"/>
  </r>
  <r>
    <s v="Het SAS"/>
    <x v="35"/>
    <x v="6"/>
    <x v="6"/>
    <n v="5"/>
    <n v="3"/>
    <n v="32"/>
    <n v="3.8000000000000003"/>
    <n v="76"/>
    <n v="81"/>
    <n v="6.8000000000000007"/>
    <n v="16.2"/>
    <n v="9.3999999999999986"/>
    <n v="0.11604938271604937"/>
    <x v="6"/>
  </r>
  <r>
    <s v="Het Scharnier vzw"/>
    <x v="36"/>
    <x v="11"/>
    <x v="11"/>
    <n v="6"/>
    <n v="6"/>
    <n v="10"/>
    <n v="0.25"/>
    <n v="5"/>
    <n v="11"/>
    <n v="6.25"/>
    <n v="2.2000000000000002"/>
    <n v="-4.05"/>
    <n v="-0.36818181818181817"/>
    <x v="8"/>
  </r>
  <r>
    <s v="Het Scharnier vzw"/>
    <x v="37"/>
    <x v="11"/>
    <x v="11"/>
    <n v="6"/>
    <n v="6"/>
    <n v="7"/>
    <n v="0.75"/>
    <n v="15"/>
    <n v="21"/>
    <n v="6.75"/>
    <n v="4.2"/>
    <n v="-2.5499999999999998"/>
    <n v="-0.12142857142857141"/>
    <x v="8"/>
  </r>
  <r>
    <s v="Het Scharnier vzw"/>
    <x v="38"/>
    <x v="11"/>
    <x v="11"/>
    <n v="28"/>
    <n v="24"/>
    <n v="54"/>
    <n v="11.950000000000001"/>
    <n v="239"/>
    <n v="267"/>
    <n v="35.950000000000003"/>
    <n v="53.400000000000006"/>
    <n v="17.450000000000003"/>
    <n v="6.5355805243445697E-2"/>
    <x v="0"/>
  </r>
  <r>
    <s v="Houtvast vzw"/>
    <x v="39"/>
    <x v="11"/>
    <x v="11"/>
    <n v="32"/>
    <n v="26"/>
    <n v="26"/>
    <n v="1.25"/>
    <n v="25"/>
    <n v="57"/>
    <n v="27.25"/>
    <n v="11.4"/>
    <n v="-15.85"/>
    <n v="-0.27807017543859647"/>
    <x v="12"/>
  </r>
  <r>
    <s v="Houtvast vzw"/>
    <x v="40"/>
    <x v="11"/>
    <x v="11"/>
    <n v="9"/>
    <n v="8"/>
    <n v="9"/>
    <n v="0.05"/>
    <n v="1"/>
    <n v="10"/>
    <n v="8.0500000000000007"/>
    <n v="2"/>
    <n v="-6.0500000000000007"/>
    <n v="-0.60500000000000009"/>
    <x v="8"/>
  </r>
  <r>
    <s v="Houtvast vzw"/>
    <x v="41"/>
    <x v="11"/>
    <x v="11"/>
    <n v="10"/>
    <n v="10"/>
    <n v="6"/>
    <n v="0.70000000000000007"/>
    <n v="14"/>
    <n v="24"/>
    <n v="10.7"/>
    <n v="4.8000000000000007"/>
    <n v="-5.8999999999999986"/>
    <n v="-0.24583333333333326"/>
    <x v="8"/>
  </r>
  <r>
    <s v="Houtvast vzw"/>
    <x v="42"/>
    <x v="11"/>
    <x v="11"/>
    <n v="5"/>
    <n v="4"/>
    <n v="3"/>
    <n v="0.1"/>
    <n v="2"/>
    <n v="7"/>
    <n v="4.0999999999999996"/>
    <n v="1.4000000000000001"/>
    <n v="-2.6999999999999993"/>
    <n v="-0.38571428571428562"/>
    <x v="10"/>
  </r>
  <r>
    <s v="Houtvast vzw"/>
    <x v="43"/>
    <x v="11"/>
    <x v="11"/>
    <n v="7"/>
    <n v="5"/>
    <n v="7"/>
    <n v="1.5"/>
    <n v="30"/>
    <n v="37"/>
    <n v="6.5"/>
    <n v="7.4"/>
    <n v="0.90000000000000036"/>
    <n v="2.4324324324324333E-2"/>
    <x v="8"/>
  </r>
  <r>
    <s v="ISOM"/>
    <x v="44"/>
    <x v="12"/>
    <x v="12"/>
    <n v="27"/>
    <n v="22"/>
    <n v="47"/>
    <n v="1.4000000000000001"/>
    <n v="28"/>
    <n v="55"/>
    <n v="23.4"/>
    <n v="11"/>
    <n v="-12.399999999999999"/>
    <n v="-0.22545454545454544"/>
    <x v="1"/>
  </r>
  <r>
    <s v="ISOM"/>
    <x v="45"/>
    <x v="13"/>
    <x v="13"/>
    <n v="7"/>
    <n v="7"/>
    <n v="24"/>
    <n v="0.70000000000000007"/>
    <n v="14"/>
    <n v="21"/>
    <n v="7.7"/>
    <n v="4.2"/>
    <n v="-3.5"/>
    <n v="-0.16666666666666666"/>
    <x v="5"/>
  </r>
  <r>
    <s v="ISOM"/>
    <x v="46"/>
    <x v="13"/>
    <x v="13"/>
    <n v="3"/>
    <n v="3"/>
    <n v="18"/>
    <n v="0.1"/>
    <n v="2"/>
    <n v="5"/>
    <n v="3.1"/>
    <n v="1"/>
    <n v="-2.1"/>
    <n v="-0.42000000000000004"/>
    <x v="8"/>
  </r>
  <r>
    <s v="ISOM"/>
    <x v="47"/>
    <x v="12"/>
    <x v="12"/>
    <n v="4"/>
    <n v="4"/>
    <n v="4"/>
    <n v="0.65"/>
    <n v="13"/>
    <n v="17"/>
    <n v="4.6500000000000004"/>
    <n v="3.4000000000000004"/>
    <n v="-1.25"/>
    <n v="-7.3529411764705885E-2"/>
    <x v="8"/>
  </r>
  <r>
    <s v="ISOM"/>
    <x v="48"/>
    <x v="12"/>
    <x v="12"/>
    <n v="2"/>
    <n v="2"/>
    <n v="7"/>
    <n v="0.5"/>
    <n v="10"/>
    <n v="12"/>
    <n v="2.5"/>
    <n v="2.4000000000000004"/>
    <n v="-9.9999999999999645E-2"/>
    <n v="-8.3333333333333037E-3"/>
    <x v="2"/>
  </r>
  <r>
    <s v="ISOM"/>
    <x v="49"/>
    <x v="12"/>
    <x v="12"/>
    <n v="2"/>
    <n v="1"/>
    <n v="11"/>
    <n v="0.30000000000000004"/>
    <n v="6"/>
    <n v="8"/>
    <n v="1.3"/>
    <n v="1.6"/>
    <n v="0.30000000000000004"/>
    <n v="3.7500000000000006E-2"/>
    <x v="11"/>
  </r>
  <r>
    <s v="Laarne-Wetteren-Wichelen vzw"/>
    <x v="50"/>
    <x v="14"/>
    <x v="14"/>
    <n v="30"/>
    <n v="25"/>
    <n v="29"/>
    <n v="1.9000000000000001"/>
    <n v="38"/>
    <n v="68"/>
    <n v="26.9"/>
    <n v="13.600000000000001"/>
    <n v="-13.299999999999997"/>
    <n v="-0.19558823529411762"/>
    <x v="1"/>
  </r>
  <r>
    <s v="Laarne-Wetteren-Wichelen vzw"/>
    <x v="51"/>
    <x v="15"/>
    <x v="15"/>
    <n v="7"/>
    <n v="6"/>
    <n v="13"/>
    <n v="0.4"/>
    <n v="8"/>
    <n v="15"/>
    <n v="6.4"/>
    <n v="3"/>
    <n v="-3.4000000000000004"/>
    <n v="-0.22666666666666668"/>
    <x v="8"/>
  </r>
  <r>
    <s v="Laarne-Wetteren-Wichelen vzw"/>
    <x v="52"/>
    <x v="14"/>
    <x v="14"/>
    <n v="2"/>
    <n v="1"/>
    <n v="7"/>
    <n v="0.2"/>
    <n v="4"/>
    <n v="6"/>
    <n v="1.2"/>
    <n v="1.2000000000000002"/>
    <n v="0"/>
    <n v="0"/>
    <x v="6"/>
  </r>
  <r>
    <s v="Land van Loon vzw"/>
    <x v="53"/>
    <x v="11"/>
    <x v="11"/>
    <n v="30"/>
    <n v="27"/>
    <n v="33"/>
    <n v="2.85"/>
    <n v="57"/>
    <n v="87"/>
    <n v="29.85"/>
    <n v="17.400000000000002"/>
    <n v="-12.45"/>
    <n v="-0.14310344827586205"/>
    <x v="12"/>
  </r>
  <r>
    <s v="Land van Loon vzw"/>
    <x v="54"/>
    <x v="11"/>
    <x v="11"/>
    <n v="10"/>
    <n v="9"/>
    <n v="3"/>
    <n v="0.2"/>
    <n v="4"/>
    <n v="14"/>
    <n v="9.1999999999999993"/>
    <n v="2.8000000000000003"/>
    <n v="-6.3999999999999986"/>
    <n v="-0.45714285714285702"/>
    <x v="10"/>
  </r>
  <r>
    <s v="Land van Loon vzw"/>
    <x v="55"/>
    <x v="11"/>
    <x v="11"/>
    <n v="6"/>
    <n v="5"/>
    <n v="6"/>
    <n v="0.2"/>
    <n v="4"/>
    <n v="10"/>
    <n v="5.2"/>
    <n v="2"/>
    <n v="-3.2"/>
    <n v="-0.32"/>
    <x v="2"/>
  </r>
  <r>
    <s v="Land van Loon vzw"/>
    <x v="56"/>
    <x v="11"/>
    <x v="11"/>
    <n v="5"/>
    <n v="5"/>
    <n v="7"/>
    <n v="0.30000000000000004"/>
    <n v="6"/>
    <n v="11"/>
    <n v="5.3"/>
    <n v="2.2000000000000002"/>
    <n v="-3.0999999999999996"/>
    <n v="-0.2818181818181818"/>
    <x v="6"/>
  </r>
  <r>
    <s v="Land van Loon vzw"/>
    <x v="57"/>
    <x v="11"/>
    <x v="11"/>
    <n v="2"/>
    <n v="2"/>
    <n v="6"/>
    <n v="0.25"/>
    <n v="5"/>
    <n v="7"/>
    <n v="2.25"/>
    <n v="1.4000000000000001"/>
    <n v="-0.84999999999999987"/>
    <n v="-0.12142857142857141"/>
    <x v="6"/>
  </r>
  <r>
    <s v="Land van Loon vzw"/>
    <x v="58"/>
    <x v="11"/>
    <x v="11"/>
    <n v="2"/>
    <n v="2"/>
    <n v="2"/>
    <n v="0.5"/>
    <n v="10"/>
    <n v="12"/>
    <n v="2.5"/>
    <n v="2.4000000000000004"/>
    <n v="-9.9999999999999645E-2"/>
    <n v="-8.3333333333333037E-3"/>
    <x v="2"/>
  </r>
  <r>
    <s v="Land van Loon vzw"/>
    <x v="59"/>
    <x v="11"/>
    <x v="11"/>
    <n v="0"/>
    <n v="0"/>
    <n v="0"/>
    <n v="0"/>
    <n v="0"/>
    <n v="0"/>
    <n v="0"/>
    <n v="0"/>
    <n v="0"/>
    <e v="#DIV/0!"/>
    <x v="10"/>
  </r>
  <r>
    <s v="Land van Loon vzw"/>
    <x v="60"/>
    <x v="11"/>
    <x v="11"/>
    <n v="0"/>
    <n v="0"/>
    <n v="9"/>
    <n v="0.45"/>
    <n v="9"/>
    <n v="9"/>
    <n v="0.45"/>
    <n v="1.8"/>
    <n v="1.35"/>
    <n v="0.15000000000000002"/>
    <x v="8"/>
  </r>
  <r>
    <s v="Land van Loon vzw"/>
    <x v="61"/>
    <x v="11"/>
    <x v="11"/>
    <n v="0"/>
    <n v="0"/>
    <n v="7"/>
    <n v="0.55000000000000004"/>
    <n v="11"/>
    <n v="11"/>
    <n v="0.55000000000000004"/>
    <n v="2.2000000000000002"/>
    <n v="1.6500000000000001"/>
    <n v="0.15000000000000002"/>
    <x v="2"/>
  </r>
  <r>
    <s v="Land van Loon vzw"/>
    <x v="62"/>
    <x v="11"/>
    <x v="11"/>
    <n v="0"/>
    <n v="0"/>
    <n v="3"/>
    <n v="0.8"/>
    <n v="16"/>
    <n v="16"/>
    <n v="0.8"/>
    <n v="3.2"/>
    <n v="2.4000000000000004"/>
    <n v="0.15000000000000002"/>
    <x v="8"/>
  </r>
  <r>
    <s v="Land van Loon vzw"/>
    <x v="63"/>
    <x v="11"/>
    <x v="11"/>
    <n v="17"/>
    <n v="15"/>
    <n v="26"/>
    <n v="6.5"/>
    <n v="130"/>
    <n v="147"/>
    <n v="21.5"/>
    <n v="29.400000000000002"/>
    <n v="7.9000000000000021"/>
    <n v="5.3741496598639471E-2"/>
    <x v="1"/>
  </r>
  <r>
    <s v="Leie en Schelde"/>
    <x v="64"/>
    <x v="8"/>
    <x v="8"/>
    <n v="6"/>
    <n v="5"/>
    <n v="20"/>
    <n v="0.2"/>
    <n v="4"/>
    <n v="10"/>
    <n v="5.2"/>
    <n v="2"/>
    <n v="-3.2"/>
    <n v="-0.32"/>
    <x v="5"/>
  </r>
  <r>
    <s v="Leie en Schelde"/>
    <x v="65"/>
    <x v="8"/>
    <x v="8"/>
    <n v="6"/>
    <n v="4"/>
    <n v="5"/>
    <n v="0.1"/>
    <n v="2"/>
    <n v="8"/>
    <n v="4.0999999999999996"/>
    <n v="1.6"/>
    <n v="-2.4999999999999996"/>
    <n v="-0.31249999999999994"/>
    <x v="9"/>
  </r>
  <r>
    <s v="Leie en Schelde"/>
    <x v="66"/>
    <x v="8"/>
    <x v="8"/>
    <n v="1"/>
    <n v="1"/>
    <n v="13"/>
    <n v="0.1"/>
    <n v="2"/>
    <n v="3"/>
    <n v="1.1000000000000001"/>
    <n v="0.60000000000000009"/>
    <n v="-0.5"/>
    <n v="-0.16666666666666666"/>
    <x v="9"/>
  </r>
  <r>
    <s v="Leie en Schelde"/>
    <x v="67"/>
    <x v="8"/>
    <x v="8"/>
    <n v="8"/>
    <n v="6"/>
    <n v="25"/>
    <n v="1.4000000000000001"/>
    <n v="28"/>
    <n v="36"/>
    <n v="7.4"/>
    <n v="7.2"/>
    <n v="-0.20000000000000018"/>
    <n v="-5.5555555555555601E-3"/>
    <x v="3"/>
  </r>
  <r>
    <s v="Leie en Schelde"/>
    <x v="68"/>
    <x v="8"/>
    <x v="8"/>
    <n v="8"/>
    <n v="4"/>
    <n v="58"/>
    <n v="0.75"/>
    <n v="15"/>
    <n v="23"/>
    <n v="4.75"/>
    <n v="4.6000000000000005"/>
    <n v="-0.14999999999999947"/>
    <n v="-6.5217391304347597E-3"/>
    <x v="13"/>
  </r>
  <r>
    <s v="Leie en Schelde"/>
    <x v="69"/>
    <x v="8"/>
    <x v="8"/>
    <n v="4"/>
    <n v="2"/>
    <n v="8"/>
    <n v="0.60000000000000009"/>
    <n v="12"/>
    <n v="16"/>
    <n v="2.6"/>
    <n v="3.2"/>
    <n v="0.60000000000000009"/>
    <n v="3.7500000000000006E-2"/>
    <x v="13"/>
  </r>
  <r>
    <s v="Maasland"/>
    <x v="70"/>
    <x v="11"/>
    <x v="11"/>
    <n v="12"/>
    <n v="11"/>
    <n v="35"/>
    <n v="0.95000000000000007"/>
    <n v="19"/>
    <n v="31"/>
    <n v="11.95"/>
    <n v="6.2"/>
    <n v="-5.7499999999999991"/>
    <n v="-0.18548387096774191"/>
    <x v="12"/>
  </r>
  <r>
    <s v="Maasland"/>
    <x v="71"/>
    <x v="11"/>
    <x v="11"/>
    <n v="3"/>
    <n v="2"/>
    <n v="4"/>
    <n v="0.95000000000000007"/>
    <n v="19"/>
    <n v="22"/>
    <n v="2.95"/>
    <n v="4.4000000000000004"/>
    <n v="1.4500000000000002"/>
    <n v="6.5909090909090917E-2"/>
    <x v="10"/>
  </r>
  <r>
    <s v="Maasland"/>
    <x v="72"/>
    <x v="11"/>
    <x v="11"/>
    <n v="8"/>
    <n v="7"/>
    <n v="8"/>
    <n v="3.0500000000000003"/>
    <n v="61"/>
    <n v="69"/>
    <n v="10.050000000000001"/>
    <n v="13.8"/>
    <n v="3.75"/>
    <n v="5.434782608695652E-2"/>
    <x v="12"/>
  </r>
  <r>
    <s v="Maasland"/>
    <x v="73"/>
    <x v="11"/>
    <x v="11"/>
    <n v="3"/>
    <n v="3"/>
    <n v="9"/>
    <n v="2.7"/>
    <n v="54"/>
    <n v="57"/>
    <n v="5.7"/>
    <n v="11.4"/>
    <n v="5.7"/>
    <n v="0.1"/>
    <x v="2"/>
  </r>
  <r>
    <s v="Maasland"/>
    <x v="74"/>
    <x v="11"/>
    <x v="11"/>
    <n v="8"/>
    <n v="7"/>
    <n v="21"/>
    <n v="5.8000000000000007"/>
    <n v="116"/>
    <n v="124"/>
    <n v="12.8"/>
    <n v="24.8"/>
    <n v="12"/>
    <n v="9.6774193548387094E-2"/>
    <x v="12"/>
  </r>
  <r>
    <s v="Mechelen VZW"/>
    <x v="75"/>
    <x v="16"/>
    <x v="16"/>
    <n v="63"/>
    <n v="47"/>
    <n v="111"/>
    <n v="11.3"/>
    <n v="226"/>
    <n v="289"/>
    <n v="58.3"/>
    <n v="57.800000000000004"/>
    <n v="-0.49999999999999289"/>
    <n v="-1.730103806228349E-3"/>
    <x v="0"/>
  </r>
  <r>
    <s v="Meetjesland vzw"/>
    <x v="76"/>
    <x v="17"/>
    <x v="17"/>
    <n v="29"/>
    <n v="27"/>
    <n v="48"/>
    <n v="0.8"/>
    <n v="16"/>
    <n v="45"/>
    <n v="27.8"/>
    <n v="9"/>
    <n v="-18.8"/>
    <n v="-0.4177777777777778"/>
    <x v="1"/>
  </r>
  <r>
    <s v="Meetjesland vzw"/>
    <x v="77"/>
    <x v="17"/>
    <x v="17"/>
    <n v="9"/>
    <n v="7"/>
    <n v="8"/>
    <n v="0.2"/>
    <n v="4"/>
    <n v="13"/>
    <n v="7.2"/>
    <n v="2.6"/>
    <n v="-4.5999999999999996"/>
    <n v="-0.35384615384615381"/>
    <x v="10"/>
  </r>
  <r>
    <s v="Meetjesland vzw"/>
    <x v="78"/>
    <x v="8"/>
    <x v="8"/>
    <n v="10"/>
    <n v="8"/>
    <n v="21"/>
    <n v="0.85000000000000009"/>
    <n v="17"/>
    <n v="27"/>
    <n v="8.85"/>
    <n v="5.4"/>
    <n v="-3.4499999999999993"/>
    <n v="-0.12777777777777774"/>
    <x v="4"/>
  </r>
  <r>
    <s v="Meetjesland vzw"/>
    <x v="79"/>
    <x v="17"/>
    <x v="17"/>
    <n v="3"/>
    <n v="3"/>
    <n v="11"/>
    <n v="0.05"/>
    <n v="1"/>
    <n v="4"/>
    <n v="3.05"/>
    <n v="0.8"/>
    <n v="-2.25"/>
    <n v="-0.5625"/>
    <x v="10"/>
  </r>
  <r>
    <s v="Meetjesland vzw"/>
    <x v="80"/>
    <x v="17"/>
    <x v="17"/>
    <n v="5"/>
    <n v="5"/>
    <n v="13"/>
    <n v="1.2000000000000002"/>
    <n v="24"/>
    <n v="29"/>
    <n v="6.2"/>
    <n v="5.8000000000000007"/>
    <n v="-0.39999999999999947"/>
    <n v="-1.3793103448275845E-2"/>
    <x v="14"/>
  </r>
  <r>
    <s v="Meetjesland vzw"/>
    <x v="81"/>
    <x v="14"/>
    <x v="14"/>
    <n v="0"/>
    <n v="0"/>
    <n v="8"/>
    <n v="0.5"/>
    <n v="10"/>
    <n v="10"/>
    <n v="0.5"/>
    <n v="2"/>
    <n v="1.5"/>
    <n v="0.15"/>
    <x v="2"/>
  </r>
  <r>
    <s v="Meetjesland vzw"/>
    <x v="82"/>
    <x v="17"/>
    <x v="17"/>
    <n v="3"/>
    <n v="3"/>
    <n v="9"/>
    <n v="1.35"/>
    <n v="27"/>
    <n v="30"/>
    <n v="4.3499999999999996"/>
    <n v="6"/>
    <n v="1.6500000000000004"/>
    <n v="5.5000000000000014E-2"/>
    <x v="10"/>
  </r>
  <r>
    <s v="Meetjesland vzw"/>
    <x v="83"/>
    <x v="17"/>
    <x v="17"/>
    <n v="0"/>
    <n v="0"/>
    <n v="19"/>
    <n v="0.65"/>
    <n v="13"/>
    <n v="13"/>
    <n v="0.65"/>
    <n v="2.6"/>
    <n v="1.9500000000000002"/>
    <n v="0.15000000000000002"/>
    <x v="12"/>
  </r>
  <r>
    <s v="Meetjesland vzw"/>
    <x v="84"/>
    <x v="8"/>
    <x v="8"/>
    <n v="0"/>
    <n v="0"/>
    <n v="9"/>
    <n v="1.1000000000000001"/>
    <n v="22"/>
    <n v="22"/>
    <n v="1.1000000000000001"/>
    <n v="4.4000000000000004"/>
    <n v="3.3000000000000003"/>
    <n v="0.15000000000000002"/>
    <x v="10"/>
  </r>
  <r>
    <s v="Midden-Limburg"/>
    <x v="85"/>
    <x v="11"/>
    <x v="11"/>
    <n v="34"/>
    <n v="30"/>
    <n v="108"/>
    <n v="4.3500000000000005"/>
    <n v="87"/>
    <n v="121"/>
    <n v="34.35"/>
    <n v="24.200000000000003"/>
    <n v="-10.149999999999999"/>
    <n v="-8.388429752066115E-2"/>
    <x v="0"/>
  </r>
  <r>
    <s v="Midden-Limburg"/>
    <x v="86"/>
    <x v="11"/>
    <x v="11"/>
    <n v="12"/>
    <n v="10"/>
    <n v="22"/>
    <n v="0.9"/>
    <n v="18"/>
    <n v="30"/>
    <n v="10.9"/>
    <n v="6"/>
    <n v="-4.9000000000000004"/>
    <n v="-0.16333333333333336"/>
    <x v="6"/>
  </r>
  <r>
    <s v="Midden-Limburg"/>
    <x v="87"/>
    <x v="11"/>
    <x v="11"/>
    <n v="8"/>
    <n v="7"/>
    <n v="11"/>
    <n v="0.5"/>
    <n v="10"/>
    <n v="18"/>
    <n v="7.5"/>
    <n v="3.6"/>
    <n v="-3.9"/>
    <n v="-0.21666666666666667"/>
    <x v="6"/>
  </r>
  <r>
    <s v="Noorderkempen vzw"/>
    <x v="88"/>
    <x v="13"/>
    <x v="13"/>
    <n v="46"/>
    <n v="40"/>
    <n v="88"/>
    <n v="3"/>
    <n v="60"/>
    <n v="106"/>
    <n v="43"/>
    <n v="21.200000000000003"/>
    <n v="-21.799999999999997"/>
    <n v="-0.20566037735849055"/>
    <x v="0"/>
  </r>
  <r>
    <s v="Noorderkempen vzw"/>
    <x v="89"/>
    <x v="13"/>
    <x v="13"/>
    <n v="2"/>
    <n v="2"/>
    <n v="7"/>
    <n v="0.2"/>
    <n v="4"/>
    <n v="6"/>
    <n v="2.2000000000000002"/>
    <n v="1.2000000000000002"/>
    <n v="-1"/>
    <n v="-0.16666666666666666"/>
    <x v="8"/>
  </r>
  <r>
    <s v="Noorderkempen vzw"/>
    <x v="90"/>
    <x v="13"/>
    <x v="13"/>
    <n v="5"/>
    <n v="2"/>
    <n v="6"/>
    <n v="0.1"/>
    <n v="2"/>
    <n v="7"/>
    <n v="2.1"/>
    <n v="1.4000000000000001"/>
    <n v="-0.7"/>
    <n v="-9.9999999999999992E-2"/>
    <x v="6"/>
  </r>
  <r>
    <s v="Noorderkempen vzw"/>
    <x v="91"/>
    <x v="18"/>
    <x v="18"/>
    <n v="0"/>
    <n v="0"/>
    <n v="8"/>
    <n v="0.05"/>
    <n v="1"/>
    <n v="1"/>
    <n v="0.05"/>
    <n v="0.2"/>
    <n v="0.15000000000000002"/>
    <n v="0.15000000000000002"/>
    <x v="10"/>
  </r>
  <r>
    <s v="Noorderkempen vzw"/>
    <x v="92"/>
    <x v="19"/>
    <x v="18"/>
    <n v="3"/>
    <n v="3"/>
    <n v="6"/>
    <n v="0.9"/>
    <n v="18"/>
    <n v="21"/>
    <n v="3.9"/>
    <n v="4.2"/>
    <n v="0.30000000000000027"/>
    <n v="1.4285714285714299E-2"/>
    <x v="10"/>
  </r>
  <r>
    <s v="Noorderkempen vzw"/>
    <x v="93"/>
    <x v="19"/>
    <x v="18"/>
    <n v="4"/>
    <n v="3"/>
    <n v="13"/>
    <n v="0.9"/>
    <n v="18"/>
    <n v="22"/>
    <n v="3.9"/>
    <n v="4.4000000000000004"/>
    <n v="0.50000000000000044"/>
    <n v="2.2727272727272749E-2"/>
    <x v="8"/>
  </r>
  <r>
    <s v="Noorderkempen vzw"/>
    <x v="94"/>
    <x v="18"/>
    <x v="18"/>
    <n v="0"/>
    <n v="0"/>
    <n v="4"/>
    <n v="1.05"/>
    <n v="21"/>
    <n v="21"/>
    <n v="1.05"/>
    <n v="4.2"/>
    <n v="3.1500000000000004"/>
    <n v="0.15000000000000002"/>
    <x v="3"/>
  </r>
  <r>
    <s v="Noorderkempen vzw"/>
    <x v="95"/>
    <x v="13"/>
    <x v="13"/>
    <n v="2"/>
    <n v="2"/>
    <n v="11"/>
    <n v="1.6"/>
    <n v="32"/>
    <n v="34"/>
    <n v="3.6"/>
    <n v="6.8000000000000007"/>
    <n v="3.2000000000000006"/>
    <n v="9.4117647058823542E-2"/>
    <x v="11"/>
  </r>
  <r>
    <s v="Noorderkempen vzw"/>
    <x v="96"/>
    <x v="18"/>
    <x v="18"/>
    <n v="1"/>
    <n v="1"/>
    <n v="6"/>
    <n v="1.5"/>
    <n v="30"/>
    <n v="31"/>
    <n v="2.5"/>
    <n v="6.2"/>
    <n v="3.7"/>
    <n v="0.11935483870967742"/>
    <x v="1"/>
  </r>
  <r>
    <s v="Noord-Limburg"/>
    <x v="97"/>
    <x v="11"/>
    <x v="11"/>
    <n v="14"/>
    <n v="13"/>
    <n v="30"/>
    <n v="0.9"/>
    <n v="18"/>
    <n v="32"/>
    <n v="13.9"/>
    <n v="6.4"/>
    <n v="-7.5"/>
    <n v="-0.234375"/>
    <x v="11"/>
  </r>
  <r>
    <s v="Noord-Limburg"/>
    <x v="98"/>
    <x v="11"/>
    <x v="11"/>
    <n v="7"/>
    <n v="6"/>
    <n v="15"/>
    <n v="0.5"/>
    <n v="10"/>
    <n v="17"/>
    <n v="6.5"/>
    <n v="3.4000000000000004"/>
    <n v="-3.0999999999999996"/>
    <n v="-0.18235294117647058"/>
    <x v="10"/>
  </r>
  <r>
    <s v="Noord-Limburg"/>
    <x v="99"/>
    <x v="11"/>
    <x v="11"/>
    <n v="6"/>
    <n v="6"/>
    <n v="15"/>
    <n v="0.70000000000000007"/>
    <n v="14"/>
    <n v="20"/>
    <n v="6.7"/>
    <n v="4"/>
    <n v="-2.7"/>
    <n v="-0.13500000000000001"/>
    <x v="10"/>
  </r>
  <r>
    <s v="Noord-Limburg"/>
    <x v="100"/>
    <x v="11"/>
    <x v="11"/>
    <n v="13"/>
    <n v="10"/>
    <n v="13"/>
    <n v="1.6"/>
    <n v="32"/>
    <n v="45"/>
    <n v="11.6"/>
    <n v="9"/>
    <n v="-2.5999999999999996"/>
    <n v="-5.7777777777777768E-2"/>
    <x v="1"/>
  </r>
  <r>
    <s v="Noord-Limburg"/>
    <x v="101"/>
    <x v="11"/>
    <x v="11"/>
    <n v="7"/>
    <n v="5"/>
    <n v="10"/>
    <n v="0.60000000000000009"/>
    <n v="12"/>
    <n v="19"/>
    <n v="5.6"/>
    <n v="3.8000000000000003"/>
    <n v="-1.7999999999999994"/>
    <n v="-9.4736842105263119E-2"/>
    <x v="8"/>
  </r>
  <r>
    <s v="Noord-Limburg"/>
    <x v="102"/>
    <x v="11"/>
    <x v="11"/>
    <n v="12"/>
    <n v="8"/>
    <n v="19"/>
    <n v="1.5"/>
    <n v="30"/>
    <n v="42"/>
    <n v="9.5"/>
    <n v="8.4"/>
    <n v="-1.0999999999999996"/>
    <n v="-2.6190476190476181E-2"/>
    <x v="10"/>
  </r>
  <r>
    <s v="Noord-Limburg"/>
    <x v="103"/>
    <x v="11"/>
    <x v="11"/>
    <n v="18"/>
    <n v="15"/>
    <n v="27"/>
    <n v="4.6000000000000005"/>
    <n v="92"/>
    <n v="110"/>
    <n v="19.600000000000001"/>
    <n v="22"/>
    <n v="2.3999999999999986"/>
    <n v="2.1818181818181806E-2"/>
    <x v="1"/>
  </r>
  <r>
    <s v="Noord-Limburg"/>
    <x v="104"/>
    <x v="11"/>
    <x v="11"/>
    <n v="10"/>
    <n v="6"/>
    <n v="32"/>
    <n v="2.8000000000000003"/>
    <n v="56"/>
    <n v="66"/>
    <n v="8.8000000000000007"/>
    <n v="13.200000000000001"/>
    <n v="4.4000000000000004"/>
    <n v="6.6666666666666666E-2"/>
    <x v="1"/>
  </r>
  <r>
    <s v="OCMW Destelbergen"/>
    <x v="105"/>
    <x v="8"/>
    <x v="8"/>
    <n v="8"/>
    <n v="7"/>
    <n v="25"/>
    <n v="0.15000000000000002"/>
    <n v="3"/>
    <n v="11"/>
    <n v="7.15"/>
    <n v="2.2000000000000002"/>
    <n v="-4.95"/>
    <n v="-0.45"/>
    <x v="6"/>
  </r>
  <r>
    <s v="OCMW Drogenbos"/>
    <x v="106"/>
    <x v="20"/>
    <x v="19"/>
    <n v="0"/>
    <n v="0"/>
    <n v="0"/>
    <n v="0.70000000000000007"/>
    <n v="14"/>
    <n v="14"/>
    <n v="0.70000000000000007"/>
    <n v="2.8000000000000003"/>
    <n v="2.1"/>
    <n v="0.15"/>
    <x v="7"/>
  </r>
  <r>
    <s v="OCMW Essen"/>
    <x v="107"/>
    <x v="6"/>
    <x v="6"/>
    <n v="0"/>
    <n v="0"/>
    <n v="12"/>
    <n v="0.2"/>
    <n v="4"/>
    <n v="4"/>
    <n v="0.2"/>
    <n v="0.8"/>
    <n v="0.60000000000000009"/>
    <n v="0.15000000000000002"/>
    <x v="2"/>
  </r>
  <r>
    <s v="OCMW Wemmel"/>
    <x v="108"/>
    <x v="7"/>
    <x v="7"/>
    <n v="5"/>
    <n v="5"/>
    <n v="19"/>
    <n v="0.05"/>
    <n v="1"/>
    <n v="6"/>
    <n v="5.05"/>
    <n v="1.2000000000000002"/>
    <n v="-3.8499999999999996"/>
    <n v="-0.64166666666666661"/>
    <x v="13"/>
  </r>
  <r>
    <s v="Onderdak vzw"/>
    <x v="109"/>
    <x v="4"/>
    <x v="4"/>
    <n v="12"/>
    <n v="10"/>
    <n v="10"/>
    <n v="0.30000000000000004"/>
    <n v="6"/>
    <n v="18"/>
    <n v="10.3"/>
    <n v="3.6"/>
    <n v="-6.7000000000000011"/>
    <n v="-0.37222222222222229"/>
    <x v="1"/>
  </r>
  <r>
    <s v="Onderdak vzw"/>
    <x v="110"/>
    <x v="5"/>
    <x v="5"/>
    <n v="8"/>
    <n v="6"/>
    <n v="13"/>
    <n v="0.1"/>
    <n v="2"/>
    <n v="10"/>
    <n v="6.1"/>
    <n v="2"/>
    <n v="-4.0999999999999996"/>
    <n v="-0.41"/>
    <x v="8"/>
  </r>
  <r>
    <s v="Onderdak vzw"/>
    <x v="111"/>
    <x v="4"/>
    <x v="4"/>
    <n v="2"/>
    <n v="2"/>
    <n v="20"/>
    <n v="0.1"/>
    <n v="2"/>
    <n v="4"/>
    <n v="2.1"/>
    <n v="0.8"/>
    <n v="-1.3"/>
    <n v="-0.32500000000000001"/>
    <x v="9"/>
  </r>
  <r>
    <s v="Onderdak vzw"/>
    <x v="112"/>
    <x v="5"/>
    <x v="5"/>
    <n v="3"/>
    <n v="3"/>
    <n v="7"/>
    <n v="0.5"/>
    <n v="10"/>
    <n v="13"/>
    <n v="3.5"/>
    <n v="2.6"/>
    <n v="-0.89999999999999991"/>
    <n v="-6.9230769230769221E-2"/>
    <x v="8"/>
  </r>
  <r>
    <s v="Onderdak vzw"/>
    <x v="113"/>
    <x v="5"/>
    <x v="5"/>
    <n v="21"/>
    <n v="19"/>
    <n v="35"/>
    <n v="5.45"/>
    <n v="109"/>
    <n v="130"/>
    <n v="24.45"/>
    <n v="26"/>
    <n v="1.5500000000000007"/>
    <n v="1.1923076923076929E-2"/>
    <x v="12"/>
  </r>
  <r>
    <s v="Onderdak vzw"/>
    <x v="114"/>
    <x v="4"/>
    <x v="4"/>
    <n v="1"/>
    <n v="1"/>
    <n v="6"/>
    <n v="1.75"/>
    <n v="35"/>
    <n v="36"/>
    <n v="2.75"/>
    <n v="7.2"/>
    <n v="4.45"/>
    <n v="0.12361111111111112"/>
    <x v="1"/>
  </r>
  <r>
    <s v="Optrek vzw"/>
    <x v="115"/>
    <x v="21"/>
    <x v="20"/>
    <n v="10"/>
    <n v="9"/>
    <n v="29"/>
    <n v="0.55000000000000004"/>
    <n v="11"/>
    <n v="21"/>
    <n v="9.5500000000000007"/>
    <n v="4.2"/>
    <n v="-5.3500000000000005"/>
    <n v="-0.2547619047619048"/>
    <x v="14"/>
  </r>
  <r>
    <s v="Optrek vzw"/>
    <x v="116"/>
    <x v="21"/>
    <x v="20"/>
    <n v="5"/>
    <n v="4"/>
    <n v="4"/>
    <n v="0.30000000000000004"/>
    <n v="6"/>
    <n v="11"/>
    <n v="4.3"/>
    <n v="2.2000000000000002"/>
    <n v="-2.0999999999999996"/>
    <n v="-0.19090909090909089"/>
    <x v="14"/>
  </r>
  <r>
    <s v="Optrek vzw"/>
    <x v="117"/>
    <x v="21"/>
    <x v="20"/>
    <n v="7"/>
    <n v="5"/>
    <n v="14"/>
    <n v="1.3"/>
    <n v="26"/>
    <n v="33"/>
    <n v="6.3"/>
    <n v="6.6000000000000005"/>
    <n v="0.30000000000000071"/>
    <n v="9.090909090909113E-3"/>
    <x v="14"/>
  </r>
  <r>
    <s v="Optrek vzw"/>
    <x v="118"/>
    <x v="21"/>
    <x v="20"/>
    <n v="1"/>
    <n v="1"/>
    <n v="8"/>
    <n v="0.65"/>
    <n v="13"/>
    <n v="14"/>
    <n v="1.65"/>
    <n v="2.8000000000000003"/>
    <n v="1.1500000000000004"/>
    <n v="8.214285714285717E-2"/>
    <x v="11"/>
  </r>
  <r>
    <s v="Optrek vzw"/>
    <x v="119"/>
    <x v="22"/>
    <x v="21"/>
    <n v="5"/>
    <n v="5"/>
    <n v="29"/>
    <n v="1.75"/>
    <n v="35"/>
    <n v="40"/>
    <n v="6.75"/>
    <n v="8"/>
    <n v="1.25"/>
    <n v="3.125E-2"/>
    <x v="2"/>
  </r>
  <r>
    <s v="Optrek vzw"/>
    <x v="120"/>
    <x v="21"/>
    <x v="20"/>
    <n v="1"/>
    <n v="1"/>
    <n v="2"/>
    <n v="0.8"/>
    <n v="16"/>
    <n v="17"/>
    <n v="1.8"/>
    <n v="3.4000000000000004"/>
    <n v="1.6000000000000003"/>
    <n v="9.4117647058823542E-2"/>
    <x v="6"/>
  </r>
  <r>
    <s v="Optrek vzw"/>
    <x v="121"/>
    <x v="22"/>
    <x v="21"/>
    <n v="8"/>
    <n v="7"/>
    <n v="18"/>
    <n v="3.1"/>
    <n v="62"/>
    <n v="70"/>
    <n v="10.1"/>
    <n v="14"/>
    <n v="3.9000000000000004"/>
    <n v="5.5714285714285716E-2"/>
    <x v="4"/>
  </r>
  <r>
    <s v="Optrek vzw"/>
    <x v="122"/>
    <x v="16"/>
    <x v="16"/>
    <n v="4"/>
    <n v="3"/>
    <n v="31"/>
    <n v="5.9"/>
    <n v="118"/>
    <n v="122"/>
    <n v="8.9"/>
    <n v="24.400000000000002"/>
    <n v="15.500000000000002"/>
    <n v="0.12704918032786885"/>
    <x v="14"/>
  </r>
  <r>
    <s v="Platform West-Limburg"/>
    <x v="123"/>
    <x v="11"/>
    <x v="11"/>
    <n v="13"/>
    <n v="12"/>
    <n v="17"/>
    <n v="0.45"/>
    <n v="9"/>
    <n v="22"/>
    <n v="12.45"/>
    <n v="4.4000000000000004"/>
    <n v="-8.0499999999999989"/>
    <n v="-0.36590909090909085"/>
    <x v="14"/>
  </r>
  <r>
    <s v="Platform West-Limburg"/>
    <x v="124"/>
    <x v="11"/>
    <x v="11"/>
    <n v="12"/>
    <n v="11"/>
    <n v="11"/>
    <n v="0.70000000000000007"/>
    <n v="14"/>
    <n v="26"/>
    <n v="11.7"/>
    <n v="5.2"/>
    <n v="-6.4999999999999991"/>
    <n v="-0.24999999999999997"/>
    <x v="11"/>
  </r>
  <r>
    <s v="Platform West-Limburg"/>
    <x v="125"/>
    <x v="11"/>
    <x v="11"/>
    <n v="13"/>
    <n v="12"/>
    <n v="30"/>
    <n v="1.35"/>
    <n v="27"/>
    <n v="40"/>
    <n v="13.35"/>
    <n v="8"/>
    <n v="-5.35"/>
    <n v="-0.13374999999999998"/>
    <x v="4"/>
  </r>
  <r>
    <s v="Platform West-Limburg"/>
    <x v="126"/>
    <x v="11"/>
    <x v="11"/>
    <n v="8"/>
    <n v="8"/>
    <n v="13"/>
    <n v="0.35000000000000003"/>
    <n v="7"/>
    <n v="15"/>
    <n v="8.35"/>
    <n v="3"/>
    <n v="-5.35"/>
    <n v="-0.35666666666666663"/>
    <x v="11"/>
  </r>
  <r>
    <s v="Platform West-Limburg"/>
    <x v="127"/>
    <x v="11"/>
    <x v="11"/>
    <n v="11"/>
    <n v="9"/>
    <n v="14"/>
    <n v="1.75"/>
    <n v="35"/>
    <n v="46"/>
    <n v="10.75"/>
    <n v="9.2000000000000011"/>
    <n v="-1.5499999999999989"/>
    <n v="-3.3695652173913022E-2"/>
    <x v="2"/>
  </r>
  <r>
    <s v="Platform West-Limburg"/>
    <x v="128"/>
    <x v="11"/>
    <x v="11"/>
    <n v="15"/>
    <n v="11"/>
    <n v="19"/>
    <n v="2.7"/>
    <n v="54"/>
    <n v="69"/>
    <n v="13.7"/>
    <n v="13.8"/>
    <n v="0.10000000000000142"/>
    <n v="1.4492753623188612E-3"/>
    <x v="4"/>
  </r>
  <r>
    <s v="Platform West-Limburg"/>
    <x v="129"/>
    <x v="11"/>
    <x v="11"/>
    <n v="11"/>
    <n v="11"/>
    <n v="37"/>
    <n v="4.55"/>
    <n v="91"/>
    <n v="102"/>
    <n v="15.55"/>
    <n v="20.400000000000002"/>
    <n v="4.8500000000000014"/>
    <n v="4.7549019607843149E-2"/>
    <x v="4"/>
  </r>
  <r>
    <s v="regio Roeselare"/>
    <x v="130"/>
    <x v="23"/>
    <x v="22"/>
    <n v="101"/>
    <n v="74"/>
    <n v="126"/>
    <n v="4.25"/>
    <n v="85"/>
    <n v="186"/>
    <n v="78.25"/>
    <n v="37.200000000000003"/>
    <n v="-41.05"/>
    <n v="-0.22069892473118277"/>
    <x v="0"/>
  </r>
  <r>
    <s v="regio Roeselare"/>
    <x v="131"/>
    <x v="23"/>
    <x v="22"/>
    <n v="4"/>
    <n v="4"/>
    <n v="5"/>
    <n v="0.30000000000000004"/>
    <n v="6"/>
    <n v="10"/>
    <n v="4.3"/>
    <n v="2"/>
    <n v="-2.2999999999999998"/>
    <n v="-0.22999999999999998"/>
    <x v="3"/>
  </r>
  <r>
    <s v="regio Roeselare"/>
    <x v="132"/>
    <x v="23"/>
    <x v="22"/>
    <n v="5"/>
    <n v="5"/>
    <n v="10"/>
    <n v="0.70000000000000007"/>
    <n v="14"/>
    <n v="19"/>
    <n v="5.7"/>
    <n v="3.8000000000000003"/>
    <n v="-1.9"/>
    <n v="-9.9999999999999992E-2"/>
    <x v="3"/>
  </r>
  <r>
    <s v="regio Roeselare"/>
    <x v="133"/>
    <x v="23"/>
    <x v="22"/>
    <n v="2"/>
    <n v="2"/>
    <n v="7"/>
    <n v="0.2"/>
    <n v="4"/>
    <n v="6"/>
    <n v="2.2000000000000002"/>
    <n v="1.2000000000000002"/>
    <n v="-1"/>
    <n v="-0.16666666666666666"/>
    <x v="3"/>
  </r>
  <r>
    <s v="regio Roeselare"/>
    <x v="134"/>
    <x v="23"/>
    <x v="22"/>
    <n v="3"/>
    <n v="2"/>
    <n v="7"/>
    <n v="0.45"/>
    <n v="9"/>
    <n v="12"/>
    <n v="2.4500000000000002"/>
    <n v="2.4000000000000004"/>
    <n v="-4.9999999999999822E-2"/>
    <n v="-4.1666666666666519E-3"/>
    <x v="3"/>
  </r>
  <r>
    <s v="regio Roeselare"/>
    <x v="135"/>
    <x v="23"/>
    <x v="22"/>
    <n v="2"/>
    <n v="2"/>
    <n v="6"/>
    <n v="0.60000000000000009"/>
    <n v="12"/>
    <n v="14"/>
    <n v="2.6"/>
    <n v="2.8000000000000003"/>
    <n v="0.20000000000000018"/>
    <n v="1.4285714285714299E-2"/>
    <x v="3"/>
  </r>
  <r>
    <s v="REGIO TIELT"/>
    <x v="136"/>
    <x v="24"/>
    <x v="23"/>
    <n v="28"/>
    <n v="19"/>
    <n v="18"/>
    <n v="1.1000000000000001"/>
    <n v="22"/>
    <n v="50"/>
    <n v="20.100000000000001"/>
    <n v="10"/>
    <n v="-10.100000000000001"/>
    <n v="-0.20200000000000004"/>
    <x v="1"/>
  </r>
  <r>
    <s v="REGIO TIELT"/>
    <x v="137"/>
    <x v="24"/>
    <x v="23"/>
    <n v="6"/>
    <n v="6"/>
    <n v="4"/>
    <n v="0.05"/>
    <n v="1"/>
    <n v="7"/>
    <n v="6.05"/>
    <n v="1.4000000000000001"/>
    <n v="-4.6499999999999995"/>
    <n v="-0.66428571428571426"/>
    <x v="10"/>
  </r>
  <r>
    <s v="REGIO TIELT"/>
    <x v="138"/>
    <x v="24"/>
    <x v="23"/>
    <n v="7"/>
    <n v="6"/>
    <n v="6"/>
    <n v="0.5"/>
    <n v="10"/>
    <n v="17"/>
    <n v="6.5"/>
    <n v="3.4000000000000004"/>
    <n v="-3.0999999999999996"/>
    <n v="-0.18235294117647058"/>
    <x v="3"/>
  </r>
  <r>
    <s v="REGIO TIELT"/>
    <x v="139"/>
    <x v="24"/>
    <x v="23"/>
    <n v="3"/>
    <n v="3"/>
    <n v="5"/>
    <n v="1.1000000000000001"/>
    <n v="22"/>
    <n v="25"/>
    <n v="4.0999999999999996"/>
    <n v="5"/>
    <n v="0.90000000000000036"/>
    <n v="3.6000000000000011E-2"/>
    <x v="3"/>
  </r>
  <r>
    <s v="REGIO TIELT"/>
    <x v="140"/>
    <x v="1"/>
    <x v="1"/>
    <n v="0"/>
    <n v="0"/>
    <n v="7"/>
    <n v="0.4"/>
    <n v="8"/>
    <n v="8"/>
    <n v="0.4"/>
    <n v="1.6"/>
    <n v="1.2000000000000002"/>
    <n v="0.15000000000000002"/>
    <x v="10"/>
  </r>
  <r>
    <s v="REGIO TIELT"/>
    <x v="141"/>
    <x v="24"/>
    <x v="23"/>
    <n v="7"/>
    <n v="5"/>
    <n v="10"/>
    <n v="1.6500000000000001"/>
    <n v="33"/>
    <n v="40"/>
    <n v="6.65"/>
    <n v="8"/>
    <n v="1.3499999999999996"/>
    <n v="3.3749999999999988E-2"/>
    <x v="3"/>
  </r>
  <r>
    <s v="RSVK Veurne-Diksmuide vzw"/>
    <x v="142"/>
    <x v="25"/>
    <x v="24"/>
    <n v="19"/>
    <n v="18"/>
    <n v="11"/>
    <n v="0.25"/>
    <n v="5"/>
    <n v="24"/>
    <n v="18.25"/>
    <n v="4.8000000000000007"/>
    <n v="-13.45"/>
    <n v="-0.56041666666666667"/>
    <x v="10"/>
  </r>
  <r>
    <s v="RSVK Veurne-Diksmuide vzw"/>
    <x v="143"/>
    <x v="25"/>
    <x v="24"/>
    <n v="8"/>
    <n v="8"/>
    <n v="24"/>
    <n v="0.85000000000000009"/>
    <n v="17"/>
    <n v="25"/>
    <n v="8.85"/>
    <n v="5"/>
    <n v="-3.8499999999999996"/>
    <n v="-0.154"/>
    <x v="1"/>
  </r>
  <r>
    <s v="RSVK Veurne-Diksmuide vzw"/>
    <x v="144"/>
    <x v="25"/>
    <x v="24"/>
    <n v="6"/>
    <n v="6"/>
    <n v="24"/>
    <n v="0.65"/>
    <n v="13"/>
    <n v="19"/>
    <n v="6.65"/>
    <n v="3.8000000000000003"/>
    <n v="-2.85"/>
    <n v="-0.15"/>
    <x v="3"/>
  </r>
  <r>
    <s v="RSVK Veurne-Diksmuide vzw"/>
    <x v="145"/>
    <x v="25"/>
    <x v="24"/>
    <n v="1"/>
    <n v="1"/>
    <n v="6"/>
    <n v="0.1"/>
    <n v="2"/>
    <n v="3"/>
    <n v="1.1000000000000001"/>
    <n v="0.60000000000000009"/>
    <n v="-0.5"/>
    <n v="-0.16666666666666666"/>
    <x v="8"/>
  </r>
  <r>
    <s v="RSVK Veurne-Diksmuide vzw"/>
    <x v="146"/>
    <x v="25"/>
    <x v="24"/>
    <n v="2"/>
    <n v="2"/>
    <n v="19"/>
    <n v="0.65"/>
    <n v="13"/>
    <n v="15"/>
    <n v="2.65"/>
    <n v="3"/>
    <n v="0.35000000000000009"/>
    <n v="2.3333333333333338E-2"/>
    <x v="10"/>
  </r>
  <r>
    <s v="RSVK Veurne-Diksmuide vzw"/>
    <x v="147"/>
    <x v="25"/>
    <x v="24"/>
    <n v="0"/>
    <n v="0"/>
    <n v="15"/>
    <n v="0.15000000000000002"/>
    <n v="3"/>
    <n v="3"/>
    <n v="0.15000000000000002"/>
    <n v="0.60000000000000009"/>
    <n v="0.45000000000000007"/>
    <n v="0.15000000000000002"/>
    <x v="10"/>
  </r>
  <r>
    <s v="RSVK Veurne-Diksmuide vzw"/>
    <x v="148"/>
    <x v="25"/>
    <x v="24"/>
    <n v="1"/>
    <n v="1"/>
    <n v="30"/>
    <n v="1.4000000000000001"/>
    <n v="28"/>
    <n v="29"/>
    <n v="2.4000000000000004"/>
    <n v="5.8000000000000007"/>
    <n v="3.4000000000000004"/>
    <n v="0.11724137931034484"/>
    <x v="1"/>
  </r>
  <r>
    <s v="RSVK Waregem vzw"/>
    <x v="149"/>
    <x v="1"/>
    <x v="1"/>
    <n v="36"/>
    <n v="33"/>
    <n v="39"/>
    <n v="3.9000000000000004"/>
    <n v="78"/>
    <n v="114"/>
    <n v="36.9"/>
    <n v="22.8"/>
    <n v="-14.099999999999998"/>
    <n v="-0.12368421052631577"/>
    <x v="1"/>
  </r>
  <r>
    <s v="RSVK Waregem vzw"/>
    <x v="150"/>
    <x v="1"/>
    <x v="1"/>
    <n v="9"/>
    <n v="6"/>
    <n v="16"/>
    <n v="0.15000000000000002"/>
    <n v="3"/>
    <n v="12"/>
    <n v="6.15"/>
    <n v="2.4000000000000004"/>
    <n v="-3.75"/>
    <n v="-0.3125"/>
    <x v="11"/>
  </r>
  <r>
    <s v="RSVK Waregem vzw"/>
    <x v="151"/>
    <x v="8"/>
    <x v="8"/>
    <n v="1"/>
    <n v="1"/>
    <n v="7"/>
    <n v="0.15000000000000002"/>
    <n v="3"/>
    <n v="4"/>
    <n v="1.1499999999999999"/>
    <n v="0.8"/>
    <n v="-0.34999999999999987"/>
    <n v="-8.7499999999999967E-2"/>
    <x v="3"/>
  </r>
  <r>
    <s v="RSVK Waregem vzw"/>
    <x v="152"/>
    <x v="26"/>
    <x v="25"/>
    <n v="0"/>
    <n v="0"/>
    <n v="5"/>
    <n v="0.05"/>
    <n v="1"/>
    <n v="1"/>
    <n v="0.05"/>
    <n v="0.2"/>
    <n v="0.15000000000000002"/>
    <n v="0.15000000000000002"/>
    <x v="5"/>
  </r>
  <r>
    <s v="RSVK Waregem vzw"/>
    <x v="153"/>
    <x v="1"/>
    <x v="1"/>
    <n v="2"/>
    <n v="2"/>
    <n v="7"/>
    <n v="0.65"/>
    <n v="13"/>
    <n v="15"/>
    <n v="2.65"/>
    <n v="3"/>
    <n v="0.35000000000000009"/>
    <n v="2.3333333333333338E-2"/>
    <x v="11"/>
  </r>
  <r>
    <s v="RSVK Westkust vzw"/>
    <x v="154"/>
    <x v="25"/>
    <x v="24"/>
    <n v="17"/>
    <n v="16"/>
    <n v="27"/>
    <n v="0.30000000000000004"/>
    <n v="6"/>
    <n v="23"/>
    <n v="16.3"/>
    <n v="4.6000000000000005"/>
    <n v="-11.7"/>
    <n v="-0.50869565217391299"/>
    <x v="15"/>
  </r>
  <r>
    <s v="RSVK Westkust vzw"/>
    <x v="155"/>
    <x v="27"/>
    <x v="26"/>
    <n v="6"/>
    <n v="6"/>
    <n v="37"/>
    <n v="0.5"/>
    <n v="10"/>
    <n v="16"/>
    <n v="6.5"/>
    <n v="3.2"/>
    <n v="-3.3"/>
    <n v="-0.20624999999999999"/>
    <x v="15"/>
  </r>
  <r>
    <s v="RSVK Westkust vzw"/>
    <x v="156"/>
    <x v="25"/>
    <x v="24"/>
    <n v="11"/>
    <n v="10"/>
    <n v="30"/>
    <n v="2.5"/>
    <n v="50"/>
    <n v="61"/>
    <n v="12.5"/>
    <n v="12.200000000000001"/>
    <n v="-0.29999999999999893"/>
    <n v="-4.9180327868852281E-3"/>
    <x v="15"/>
  </r>
  <r>
    <s v="RSVK Westkust vzw"/>
    <x v="157"/>
    <x v="25"/>
    <x v="24"/>
    <n v="5"/>
    <n v="4"/>
    <n v="25"/>
    <n v="1.05"/>
    <n v="21"/>
    <n v="26"/>
    <n v="5.05"/>
    <n v="5.2"/>
    <n v="0.15000000000000036"/>
    <n v="5.7692307692307826E-3"/>
    <x v="15"/>
  </r>
  <r>
    <s v="RSVK-vereniging Woondienst Jogi"/>
    <x v="158"/>
    <x v="27"/>
    <x v="26"/>
    <n v="23"/>
    <n v="20"/>
    <n v="21"/>
    <n v="0.70000000000000007"/>
    <n v="14"/>
    <n v="37"/>
    <n v="20.7"/>
    <n v="7.4"/>
    <n v="-13.299999999999999"/>
    <n v="-0.35945945945945945"/>
    <x v="10"/>
  </r>
  <r>
    <s v="RSVK-vereniging Woondienst Jogi"/>
    <x v="159"/>
    <x v="27"/>
    <x v="26"/>
    <n v="14"/>
    <n v="14"/>
    <n v="17"/>
    <n v="0.1"/>
    <n v="2"/>
    <n v="16"/>
    <n v="14.1"/>
    <n v="3.2"/>
    <n v="-10.899999999999999"/>
    <n v="-0.68124999999999991"/>
    <x v="10"/>
  </r>
  <r>
    <s v="RSVK-vereniging Woondienst Jogi"/>
    <x v="160"/>
    <x v="23"/>
    <x v="22"/>
    <n v="15"/>
    <n v="13"/>
    <n v="25"/>
    <n v="0.25"/>
    <n v="5"/>
    <n v="20"/>
    <n v="13.25"/>
    <n v="4"/>
    <n v="-9.25"/>
    <n v="-0.46250000000000002"/>
    <x v="12"/>
  </r>
  <r>
    <s v="RSVK-vereniging Woondienst Jogi"/>
    <x v="161"/>
    <x v="27"/>
    <x v="26"/>
    <n v="10"/>
    <n v="9"/>
    <n v="24"/>
    <n v="0.25"/>
    <n v="5"/>
    <n v="15"/>
    <n v="9.25"/>
    <n v="3"/>
    <n v="-6.25"/>
    <n v="-0.41666666666666669"/>
    <x v="10"/>
  </r>
  <r>
    <s v="RSVK-vereniging Woondienst Jogi"/>
    <x v="162"/>
    <x v="28"/>
    <x v="27"/>
    <n v="2"/>
    <n v="2"/>
    <n v="13"/>
    <n v="0.05"/>
    <n v="1"/>
    <n v="3"/>
    <n v="2.0499999999999998"/>
    <n v="0.60000000000000009"/>
    <n v="-1.4499999999999997"/>
    <n v="-0.48333333333333323"/>
    <x v="5"/>
  </r>
  <r>
    <s v="Sociaal Verhuurkantoor WoonregT"/>
    <x v="163"/>
    <x v="10"/>
    <x v="10"/>
    <n v="22"/>
    <n v="21"/>
    <n v="143"/>
    <n v="2.2000000000000002"/>
    <n v="44"/>
    <n v="66"/>
    <n v="23.2"/>
    <n v="13.200000000000001"/>
    <n v="-9.9999999999999982"/>
    <n v="-0.15151515151515149"/>
    <x v="1"/>
  </r>
  <r>
    <s v="Sociaal Verhuurkantoor WoonregT"/>
    <x v="164"/>
    <x v="10"/>
    <x v="10"/>
    <n v="10"/>
    <n v="10"/>
    <n v="30"/>
    <n v="1"/>
    <n v="20"/>
    <n v="30"/>
    <n v="11"/>
    <n v="6"/>
    <n v="-5"/>
    <n v="-0.16666666666666666"/>
    <x v="2"/>
  </r>
  <r>
    <s v="Sociaal Verhuurkantoor WoonregT"/>
    <x v="165"/>
    <x v="10"/>
    <x v="10"/>
    <n v="4"/>
    <n v="4"/>
    <n v="6"/>
    <n v="0.2"/>
    <n v="4"/>
    <n v="8"/>
    <n v="4.2"/>
    <n v="1.6"/>
    <n v="-2.6"/>
    <n v="-0.32500000000000001"/>
    <x v="8"/>
  </r>
  <r>
    <s v="Sociaal Verhuurkantoor WoonregT"/>
    <x v="166"/>
    <x v="10"/>
    <x v="10"/>
    <n v="0"/>
    <n v="0"/>
    <n v="10"/>
    <n v="0"/>
    <n v="0"/>
    <n v="0"/>
    <n v="0"/>
    <n v="0"/>
    <n v="0"/>
    <e v="#DIV/0!"/>
    <x v="8"/>
  </r>
  <r>
    <s v="Sociaal Verhuurkantoor WoonregT"/>
    <x v="167"/>
    <x v="10"/>
    <x v="10"/>
    <n v="0"/>
    <n v="0"/>
    <n v="4"/>
    <n v="0.05"/>
    <n v="1"/>
    <n v="1"/>
    <n v="0.05"/>
    <n v="0.2"/>
    <n v="0.15000000000000002"/>
    <n v="0.15000000000000002"/>
    <x v="6"/>
  </r>
  <r>
    <s v="Sociaal Verhuurkantoor WoonregT"/>
    <x v="168"/>
    <x v="10"/>
    <x v="10"/>
    <n v="0"/>
    <n v="0"/>
    <n v="19"/>
    <n v="0.05"/>
    <n v="1"/>
    <n v="1"/>
    <n v="0.05"/>
    <n v="0.2"/>
    <n v="0.15000000000000002"/>
    <n v="0.15000000000000002"/>
    <x v="8"/>
  </r>
  <r>
    <s v="Sociaal Verhuurkantoor WoonregT"/>
    <x v="169"/>
    <x v="10"/>
    <x v="10"/>
    <n v="5"/>
    <n v="5"/>
    <n v="18"/>
    <n v="1.75"/>
    <n v="35"/>
    <n v="40"/>
    <n v="6.75"/>
    <n v="8"/>
    <n v="1.25"/>
    <n v="3.125E-2"/>
    <x v="8"/>
  </r>
  <r>
    <s v="Sociaal Verhuurkantoor WoonregT"/>
    <x v="170"/>
    <x v="29"/>
    <x v="28"/>
    <n v="1"/>
    <n v="0"/>
    <n v="6"/>
    <n v="0.75"/>
    <n v="15"/>
    <n v="16"/>
    <n v="0.75"/>
    <n v="3.2"/>
    <n v="2.4500000000000002"/>
    <n v="0.15312500000000001"/>
    <x v="6"/>
  </r>
  <r>
    <s v="Sovekans-Leefbaar Wonen"/>
    <x v="171"/>
    <x v="30"/>
    <x v="29"/>
    <n v="25"/>
    <n v="21"/>
    <n v="31"/>
    <n v="1.05"/>
    <n v="21"/>
    <n v="46"/>
    <n v="22.05"/>
    <n v="9.2000000000000011"/>
    <n v="-12.85"/>
    <n v="-0.27934782608695652"/>
    <x v="15"/>
  </r>
  <r>
    <s v="Sovekans-Leefbaar Wonen"/>
    <x v="172"/>
    <x v="30"/>
    <x v="29"/>
    <n v="12"/>
    <n v="11"/>
    <n v="16"/>
    <n v="0.15000000000000002"/>
    <n v="3"/>
    <n v="15"/>
    <n v="11.15"/>
    <n v="3"/>
    <n v="-8.15"/>
    <n v="-0.54333333333333333"/>
    <x v="15"/>
  </r>
  <r>
    <s v="Sovekans-Leefbaar Wonen"/>
    <x v="173"/>
    <x v="28"/>
    <x v="27"/>
    <n v="9"/>
    <n v="9"/>
    <n v="22"/>
    <n v="0.35000000000000003"/>
    <n v="7"/>
    <n v="16"/>
    <n v="9.35"/>
    <n v="3.2"/>
    <n v="-6.1499999999999995"/>
    <n v="-0.38437499999999997"/>
    <x v="10"/>
  </r>
  <r>
    <s v="Sovekans-Leefbaar Wonen"/>
    <x v="174"/>
    <x v="28"/>
    <x v="27"/>
    <n v="6"/>
    <n v="6"/>
    <n v="13"/>
    <n v="0.9"/>
    <n v="18"/>
    <n v="24"/>
    <n v="6.9"/>
    <n v="4.8000000000000007"/>
    <n v="-2.0999999999999996"/>
    <n v="-8.7499999999999981E-2"/>
    <x v="4"/>
  </r>
  <r>
    <s v="Sovekans-Leefbaar Wonen"/>
    <x v="175"/>
    <x v="28"/>
    <x v="27"/>
    <n v="4"/>
    <n v="3"/>
    <n v="36"/>
    <n v="0.35000000000000003"/>
    <n v="7"/>
    <n v="11"/>
    <n v="3.35"/>
    <n v="2.2000000000000002"/>
    <n v="-1.1499999999999999"/>
    <n v="-0.10454545454545454"/>
    <x v="4"/>
  </r>
  <r>
    <s v="Sovekans-Leefbaar Wonen"/>
    <x v="176"/>
    <x v="28"/>
    <x v="27"/>
    <n v="1"/>
    <n v="1"/>
    <n v="13"/>
    <n v="0.15000000000000002"/>
    <n v="3"/>
    <n v="4"/>
    <n v="1.1499999999999999"/>
    <n v="0.8"/>
    <n v="-0.34999999999999987"/>
    <n v="-8.7499999999999967E-2"/>
    <x v="5"/>
  </r>
  <r>
    <s v="Sovekans-Leefbaar Wonen"/>
    <x v="177"/>
    <x v="30"/>
    <x v="29"/>
    <n v="1"/>
    <n v="1"/>
    <n v="0"/>
    <n v="0.15000000000000002"/>
    <n v="3"/>
    <n v="4"/>
    <n v="1.1499999999999999"/>
    <n v="0.8"/>
    <n v="-0.34999999999999987"/>
    <n v="-8.7499999999999967E-2"/>
    <x v="5"/>
  </r>
  <r>
    <s v="SPIT vzw"/>
    <x v="178"/>
    <x v="10"/>
    <x v="10"/>
    <n v="38"/>
    <n v="34"/>
    <n v="17"/>
    <n v="3.35"/>
    <n v="67"/>
    <n v="105"/>
    <n v="37.35"/>
    <n v="21"/>
    <n v="-16.350000000000001"/>
    <n v="-0.15571428571428572"/>
    <x v="12"/>
  </r>
  <r>
    <s v="SPIT vzw"/>
    <x v="179"/>
    <x v="31"/>
    <x v="30"/>
    <n v="6"/>
    <n v="6"/>
    <n v="4"/>
    <n v="0.2"/>
    <n v="4"/>
    <n v="10"/>
    <n v="6.2"/>
    <n v="2"/>
    <n v="-4.2"/>
    <n v="-0.42000000000000004"/>
    <x v="6"/>
  </r>
  <r>
    <s v="SPIT vzw"/>
    <x v="180"/>
    <x v="10"/>
    <x v="10"/>
    <n v="2"/>
    <n v="2"/>
    <n v="8"/>
    <n v="0.2"/>
    <n v="4"/>
    <n v="6"/>
    <n v="2.2000000000000002"/>
    <n v="1.2000000000000002"/>
    <n v="-1"/>
    <n v="-0.16666666666666666"/>
    <x v="6"/>
  </r>
  <r>
    <s v="SPIT vzw"/>
    <x v="181"/>
    <x v="31"/>
    <x v="30"/>
    <n v="1"/>
    <n v="1"/>
    <n v="3"/>
    <n v="0.1"/>
    <n v="2"/>
    <n v="3"/>
    <n v="1.1000000000000001"/>
    <n v="0.60000000000000009"/>
    <n v="-0.5"/>
    <n v="-0.16666666666666666"/>
    <x v="9"/>
  </r>
  <r>
    <s v="SPIT vzw"/>
    <x v="182"/>
    <x v="29"/>
    <x v="28"/>
    <n v="2"/>
    <n v="2"/>
    <n v="1"/>
    <n v="0.45"/>
    <n v="9"/>
    <n v="11"/>
    <n v="2.4500000000000002"/>
    <n v="2.2000000000000002"/>
    <n v="-0.25"/>
    <n v="-2.2727272727272728E-2"/>
    <x v="9"/>
  </r>
  <r>
    <s v="SPIT vzw"/>
    <x v="183"/>
    <x v="10"/>
    <x v="10"/>
    <n v="1"/>
    <n v="1"/>
    <n v="5"/>
    <n v="0.30000000000000004"/>
    <n v="6"/>
    <n v="7"/>
    <n v="1.3"/>
    <n v="1.4000000000000001"/>
    <n v="0.10000000000000009"/>
    <n v="1.4285714285714299E-2"/>
    <x v="6"/>
  </r>
  <r>
    <s v="SPIT vzw"/>
    <x v="184"/>
    <x v="10"/>
    <x v="10"/>
    <n v="0"/>
    <n v="0"/>
    <n v="2"/>
    <n v="0.05"/>
    <n v="1"/>
    <n v="1"/>
    <n v="0.05"/>
    <n v="0.2"/>
    <n v="0.15000000000000002"/>
    <n v="0.15000000000000002"/>
    <x v="6"/>
  </r>
  <r>
    <s v="SPIT vzw"/>
    <x v="185"/>
    <x v="31"/>
    <x v="30"/>
    <n v="0"/>
    <n v="0"/>
    <n v="0"/>
    <n v="0.05"/>
    <n v="1"/>
    <n v="1"/>
    <n v="0.05"/>
    <n v="0.2"/>
    <n v="0.15000000000000002"/>
    <n v="0.15000000000000002"/>
    <x v="6"/>
  </r>
  <r>
    <s v="SPIT vzw"/>
    <x v="186"/>
    <x v="29"/>
    <x v="28"/>
    <n v="0"/>
    <n v="0"/>
    <n v="1"/>
    <n v="0.1"/>
    <n v="2"/>
    <n v="2"/>
    <n v="0.1"/>
    <n v="0.4"/>
    <n v="0.30000000000000004"/>
    <n v="0.15000000000000002"/>
    <x v="13"/>
  </r>
  <r>
    <s v="SPIT vzw"/>
    <x v="187"/>
    <x v="31"/>
    <x v="30"/>
    <n v="1"/>
    <n v="1"/>
    <n v="2"/>
    <n v="0.60000000000000009"/>
    <n v="12"/>
    <n v="13"/>
    <n v="1.6"/>
    <n v="2.6"/>
    <n v="1"/>
    <n v="7.6923076923076927E-2"/>
    <x v="6"/>
  </r>
  <r>
    <s v="SPIT vzw"/>
    <x v="188"/>
    <x v="31"/>
    <x v="30"/>
    <n v="0"/>
    <n v="0"/>
    <n v="2"/>
    <n v="0.4"/>
    <n v="8"/>
    <n v="8"/>
    <n v="0.4"/>
    <n v="1.6"/>
    <n v="1.2000000000000002"/>
    <n v="0.15000000000000002"/>
    <x v="6"/>
  </r>
  <r>
    <s v="SPIT vzw"/>
    <x v="189"/>
    <x v="31"/>
    <x v="30"/>
    <n v="0"/>
    <n v="0"/>
    <n v="6"/>
    <n v="8.4500000000000011"/>
    <n v="169"/>
    <n v="169"/>
    <n v="8.4500000000000011"/>
    <n v="33.800000000000004"/>
    <n v="25.35"/>
    <n v="0.15000000000000002"/>
    <x v="13"/>
  </r>
  <r>
    <s v="SPIT vzw"/>
    <x v="190"/>
    <x v="29"/>
    <x v="28"/>
    <n v="12"/>
    <n v="8"/>
    <n v="66"/>
    <n v="14.700000000000001"/>
    <n v="294"/>
    <n v="306"/>
    <n v="22.700000000000003"/>
    <n v="61.2"/>
    <n v="38.5"/>
    <n v="0.12581699346405228"/>
    <x v="0"/>
  </r>
  <r>
    <s v="SVK - Koepel Bredene - Oostende"/>
    <x v="191"/>
    <x v="27"/>
    <x v="26"/>
    <n v="60"/>
    <n v="53"/>
    <n v="208"/>
    <n v="4.8000000000000007"/>
    <n v="96"/>
    <n v="156"/>
    <n v="57.8"/>
    <n v="31.200000000000003"/>
    <n v="-26.599999999999994"/>
    <n v="-0.17051282051282049"/>
    <x v="0"/>
  </r>
  <r>
    <s v="SVK - Koepel Bredene - Oostende"/>
    <x v="192"/>
    <x v="27"/>
    <x v="26"/>
    <n v="10"/>
    <n v="6"/>
    <n v="17"/>
    <n v="0.65"/>
    <n v="13"/>
    <n v="23"/>
    <n v="6.65"/>
    <n v="4.6000000000000005"/>
    <n v="-2.0499999999999998"/>
    <n v="-8.9130434782608695E-2"/>
    <x v="15"/>
  </r>
  <r>
    <s v="SVK - vereniging Regio Izegem"/>
    <x v="193"/>
    <x v="23"/>
    <x v="22"/>
    <n v="16"/>
    <n v="14"/>
    <n v="32"/>
    <n v="0.1"/>
    <n v="2"/>
    <n v="18"/>
    <n v="14.1"/>
    <n v="3.6"/>
    <n v="-10.5"/>
    <n v="-0.58333333333333337"/>
    <x v="11"/>
  </r>
  <r>
    <s v="SVK - vereniging Regio Izegem"/>
    <x v="194"/>
    <x v="23"/>
    <x v="22"/>
    <n v="30"/>
    <n v="24"/>
    <n v="44"/>
    <n v="2.6500000000000004"/>
    <n v="53"/>
    <n v="83"/>
    <n v="26.65"/>
    <n v="16.600000000000001"/>
    <n v="-10.049999999999997"/>
    <n v="-0.12108433734939755"/>
    <x v="1"/>
  </r>
  <r>
    <s v="SVK - vereniging Regio Izegem"/>
    <x v="195"/>
    <x v="23"/>
    <x v="22"/>
    <n v="7"/>
    <n v="6"/>
    <n v="12"/>
    <n v="0.8"/>
    <n v="16"/>
    <n v="23"/>
    <n v="6.8"/>
    <n v="4.6000000000000005"/>
    <n v="-2.1999999999999993"/>
    <n v="-9.5652173913043453E-2"/>
    <x v="10"/>
  </r>
  <r>
    <s v="SVK - vereniging Regio Izegem"/>
    <x v="196"/>
    <x v="1"/>
    <x v="1"/>
    <n v="8"/>
    <n v="6"/>
    <n v="16"/>
    <n v="0.85000000000000009"/>
    <n v="17"/>
    <n v="25"/>
    <n v="6.85"/>
    <n v="5"/>
    <n v="-1.8499999999999996"/>
    <n v="-7.3999999999999982E-2"/>
    <x v="11"/>
  </r>
  <r>
    <s v="SVK - vereniging Regio Izegem"/>
    <x v="197"/>
    <x v="1"/>
    <x v="1"/>
    <n v="2"/>
    <n v="2"/>
    <n v="16"/>
    <n v="0.30000000000000004"/>
    <n v="6"/>
    <n v="8"/>
    <n v="2.2999999999999998"/>
    <n v="1.6"/>
    <n v="-0.69999999999999973"/>
    <n v="-8.7499999999999967E-2"/>
    <x v="11"/>
  </r>
  <r>
    <s v="SVK - vereniging Regio Izegem"/>
    <x v="198"/>
    <x v="1"/>
    <x v="1"/>
    <n v="0"/>
    <n v="0"/>
    <n v="4"/>
    <n v="0.05"/>
    <n v="1"/>
    <n v="1"/>
    <n v="0.05"/>
    <n v="0.2"/>
    <n v="0.15000000000000002"/>
    <n v="0.15000000000000002"/>
    <x v="11"/>
  </r>
  <r>
    <s v="SVK Zuidkant"/>
    <x v="199"/>
    <x v="20"/>
    <x v="19"/>
    <n v="16"/>
    <n v="16"/>
    <n v="60"/>
    <n v="1.7000000000000002"/>
    <n v="34"/>
    <n v="50"/>
    <n v="17.7"/>
    <n v="10"/>
    <n v="-7.6999999999999993"/>
    <n v="-0.154"/>
    <x v="7"/>
  </r>
  <r>
    <s v="SVK Zuidkant"/>
    <x v="200"/>
    <x v="7"/>
    <x v="7"/>
    <n v="9"/>
    <n v="9"/>
    <n v="18"/>
    <n v="0.4"/>
    <n v="8"/>
    <n v="17"/>
    <n v="9.4"/>
    <n v="3.4000000000000004"/>
    <n v="-6"/>
    <n v="-0.35294117647058826"/>
    <x v="5"/>
  </r>
  <r>
    <s v="SVK Zuidkant"/>
    <x v="201"/>
    <x v="20"/>
    <x v="19"/>
    <n v="0"/>
    <n v="0"/>
    <n v="14"/>
    <n v="0"/>
    <n v="0"/>
    <n v="0"/>
    <n v="0"/>
    <n v="0"/>
    <n v="0"/>
    <e v="#DIV/0!"/>
    <x v="5"/>
  </r>
  <r>
    <s v="SVK Zuidkant"/>
    <x v="202"/>
    <x v="20"/>
    <x v="19"/>
    <n v="8"/>
    <n v="6"/>
    <n v="55"/>
    <n v="3.0500000000000003"/>
    <n v="61"/>
    <n v="69"/>
    <n v="9.0500000000000007"/>
    <n v="13.8"/>
    <n v="4.75"/>
    <n v="6.8840579710144928E-2"/>
    <x v="7"/>
  </r>
  <r>
    <s v="SVK Zuid-Oost-Vlaanderen"/>
    <x v="203"/>
    <x v="15"/>
    <x v="15"/>
    <n v="33"/>
    <n v="29"/>
    <n v="31"/>
    <n v="1.55"/>
    <n v="31"/>
    <n v="64"/>
    <n v="30.55"/>
    <n v="12.8"/>
    <n v="-17.75"/>
    <n v="-0.27734375"/>
    <x v="14"/>
  </r>
  <r>
    <s v="SVK Zuid-Oost-Vlaanderen"/>
    <x v="204"/>
    <x v="15"/>
    <x v="15"/>
    <n v="39"/>
    <n v="37"/>
    <n v="123"/>
    <n v="3.95"/>
    <n v="79"/>
    <n v="118"/>
    <n v="40.950000000000003"/>
    <n v="23.6"/>
    <n v="-17.350000000000001"/>
    <n v="-0.14703389830508476"/>
    <x v="0"/>
  </r>
  <r>
    <s v="SVK Zuid-Oost-Vlaanderen"/>
    <x v="205"/>
    <x v="32"/>
    <x v="31"/>
    <n v="13"/>
    <n v="10"/>
    <n v="9"/>
    <n v="0.45"/>
    <n v="9"/>
    <n v="22"/>
    <n v="10.45"/>
    <n v="4.4000000000000004"/>
    <n v="-6.0499999999999989"/>
    <n v="-0.27499999999999997"/>
    <x v="2"/>
  </r>
  <r>
    <s v="SVK Zuid-Oost-Vlaanderen"/>
    <x v="206"/>
    <x v="32"/>
    <x v="31"/>
    <n v="15"/>
    <n v="13"/>
    <n v="26"/>
    <n v="1.6500000000000001"/>
    <n v="33"/>
    <n v="48"/>
    <n v="14.65"/>
    <n v="9.6000000000000014"/>
    <n v="-5.0499999999999989"/>
    <n v="-0.10520833333333331"/>
    <x v="12"/>
  </r>
  <r>
    <s v="SVK Zuid-Oost-Vlaanderen"/>
    <x v="207"/>
    <x v="15"/>
    <x v="15"/>
    <n v="8"/>
    <n v="8"/>
    <n v="9"/>
    <n v="0.8"/>
    <n v="16"/>
    <n v="24"/>
    <n v="8.8000000000000007"/>
    <n v="4.8000000000000007"/>
    <n v="-4"/>
    <n v="-0.16666666666666666"/>
    <x v="6"/>
  </r>
  <r>
    <s v="SVK Zuid-Oost-Vlaanderen"/>
    <x v="208"/>
    <x v="15"/>
    <x v="15"/>
    <n v="15"/>
    <n v="12"/>
    <n v="25"/>
    <n v="1.85"/>
    <n v="37"/>
    <n v="52"/>
    <n v="13.85"/>
    <n v="10.4"/>
    <n v="-3.4499999999999993"/>
    <n v="-6.6346153846153832E-2"/>
    <x v="14"/>
  </r>
  <r>
    <s v="SVK Zuid-Oost-Vlaanderen"/>
    <x v="209"/>
    <x v="26"/>
    <x v="25"/>
    <n v="4"/>
    <n v="4"/>
    <n v="2"/>
    <n v="0.05"/>
    <n v="1"/>
    <n v="5"/>
    <n v="4.05"/>
    <n v="1"/>
    <n v="-3.05"/>
    <n v="-0.61"/>
    <x v="2"/>
  </r>
  <r>
    <s v="SVK Zuid-Oost-Vlaanderen"/>
    <x v="210"/>
    <x v="15"/>
    <x v="15"/>
    <n v="4"/>
    <n v="4"/>
    <n v="9"/>
    <n v="0.1"/>
    <n v="2"/>
    <n v="6"/>
    <n v="4.0999999999999996"/>
    <n v="1.2000000000000002"/>
    <n v="-2.8999999999999995"/>
    <n v="-0.48333333333333323"/>
    <x v="2"/>
  </r>
  <r>
    <s v="SVK Zuid-Oost-Vlaanderen"/>
    <x v="211"/>
    <x v="26"/>
    <x v="25"/>
    <n v="5"/>
    <n v="4"/>
    <n v="14"/>
    <n v="0.05"/>
    <n v="1"/>
    <n v="6"/>
    <n v="4.05"/>
    <n v="1.2000000000000002"/>
    <n v="-2.8499999999999996"/>
    <n v="-0.47499999999999992"/>
    <x v="3"/>
  </r>
  <r>
    <s v="SVK Zuid-Oost-Vlaanderen"/>
    <x v="212"/>
    <x v="32"/>
    <x v="31"/>
    <n v="3"/>
    <n v="3"/>
    <n v="5"/>
    <n v="0.05"/>
    <n v="1"/>
    <n v="4"/>
    <n v="3.05"/>
    <n v="0.8"/>
    <n v="-2.25"/>
    <n v="-0.5625"/>
    <x v="5"/>
  </r>
  <r>
    <s v="SVK Zuid-Oost-Vlaanderen"/>
    <x v="213"/>
    <x v="32"/>
    <x v="31"/>
    <n v="4"/>
    <n v="3"/>
    <n v="14"/>
    <n v="0"/>
    <n v="0"/>
    <n v="4"/>
    <n v="3"/>
    <n v="0.8"/>
    <n v="-2.2000000000000002"/>
    <n v="-0.55000000000000004"/>
    <x v="2"/>
  </r>
  <r>
    <s v="SVK Zuid-Oost-Vlaanderen"/>
    <x v="214"/>
    <x v="26"/>
    <x v="25"/>
    <n v="3"/>
    <n v="3"/>
    <n v="9"/>
    <n v="0.15000000000000002"/>
    <n v="3"/>
    <n v="6"/>
    <n v="3.15"/>
    <n v="1.2000000000000002"/>
    <n v="-1.9499999999999997"/>
    <n v="-0.32499999999999996"/>
    <x v="2"/>
  </r>
  <r>
    <s v="SVK Zuid-Oost-Vlaanderen"/>
    <x v="215"/>
    <x v="26"/>
    <x v="25"/>
    <n v="6"/>
    <n v="5"/>
    <n v="34"/>
    <n v="0.65"/>
    <n v="13"/>
    <n v="19"/>
    <n v="5.65"/>
    <n v="3.8000000000000003"/>
    <n v="-1.85"/>
    <n v="-9.736842105263159E-2"/>
    <x v="14"/>
  </r>
  <r>
    <s v="SVK Zuid-Oost-Vlaanderen"/>
    <x v="216"/>
    <x v="15"/>
    <x v="15"/>
    <n v="6"/>
    <n v="6"/>
    <n v="19"/>
    <n v="1.1000000000000001"/>
    <n v="22"/>
    <n v="28"/>
    <n v="7.1"/>
    <n v="5.6000000000000005"/>
    <n v="-1.4999999999999991"/>
    <n v="-5.3571428571428541E-2"/>
    <x v="14"/>
  </r>
  <r>
    <s v="SVK Zuid-Oost-Vlaanderen"/>
    <x v="217"/>
    <x v="33"/>
    <x v="32"/>
    <n v="5"/>
    <n v="5"/>
    <n v="11"/>
    <n v="1.05"/>
    <n v="21"/>
    <n v="26"/>
    <n v="6.05"/>
    <n v="5.2"/>
    <n v="-0.84999999999999964"/>
    <n v="-3.269230769230768E-2"/>
    <x v="2"/>
  </r>
  <r>
    <s v="SVK Zuid-Oost-Vlaanderen"/>
    <x v="218"/>
    <x v="26"/>
    <x v="25"/>
    <n v="0"/>
    <n v="0"/>
    <n v="4"/>
    <n v="0.2"/>
    <n v="4"/>
    <n v="4"/>
    <n v="0.2"/>
    <n v="0.8"/>
    <n v="0.60000000000000009"/>
    <n v="0.15000000000000002"/>
    <x v="2"/>
  </r>
  <r>
    <s v="SVK Zuid-Oost-Vlaanderen"/>
    <x v="219"/>
    <x v="15"/>
    <x v="15"/>
    <n v="1"/>
    <n v="1"/>
    <n v="23"/>
    <n v="0.55000000000000004"/>
    <n v="11"/>
    <n v="12"/>
    <n v="1.55"/>
    <n v="2.4000000000000004"/>
    <n v="0.85000000000000031"/>
    <n v="7.0833333333333359E-2"/>
    <x v="2"/>
  </r>
  <r>
    <s v="SVK Zuid-Oost-Vlaanderen"/>
    <x v="220"/>
    <x v="26"/>
    <x v="25"/>
    <n v="11"/>
    <n v="9"/>
    <n v="23"/>
    <n v="2.6500000000000004"/>
    <n v="53"/>
    <n v="64"/>
    <n v="11.65"/>
    <n v="12.8"/>
    <n v="1.1500000000000004"/>
    <n v="1.7968750000000006E-2"/>
    <x v="1"/>
  </r>
  <r>
    <s v="SVK Zuid-Oost-Vlaanderen"/>
    <x v="221"/>
    <x v="32"/>
    <x v="31"/>
    <n v="1"/>
    <n v="1"/>
    <n v="13"/>
    <n v="0.9"/>
    <n v="18"/>
    <n v="19"/>
    <n v="1.9"/>
    <n v="3.8000000000000003"/>
    <n v="1.9000000000000004"/>
    <n v="0.10000000000000002"/>
    <x v="5"/>
  </r>
  <r>
    <s v="SVK-vereniging Brugge / Sovekans"/>
    <x v="222"/>
    <x v="28"/>
    <x v="27"/>
    <n v="53"/>
    <n v="47"/>
    <n v="296"/>
    <n v="10.050000000000001"/>
    <n v="201"/>
    <n v="254"/>
    <n v="57.05"/>
    <n v="50.800000000000004"/>
    <n v="-6.2499999999999929"/>
    <n v="-2.4606299212598399E-2"/>
    <x v="0"/>
  </r>
  <r>
    <s v="Waasland"/>
    <x v="223"/>
    <x v="34"/>
    <x v="33"/>
    <n v="69"/>
    <n v="61"/>
    <n v="121"/>
    <n v="9.5500000000000007"/>
    <n v="191"/>
    <n v="260"/>
    <n v="70.55"/>
    <n v="52"/>
    <n v="-18.549999999999997"/>
    <n v="-7.1346153846153837E-2"/>
    <x v="0"/>
  </r>
  <r>
    <s v="Waasland"/>
    <x v="224"/>
    <x v="35"/>
    <x v="34"/>
    <n v="6"/>
    <n v="5"/>
    <n v="17"/>
    <n v="0.55000000000000004"/>
    <n v="11"/>
    <n v="17"/>
    <n v="5.55"/>
    <n v="3.4000000000000004"/>
    <n v="-2.1499999999999995"/>
    <n v="-0.12647058823529408"/>
    <x v="2"/>
  </r>
  <r>
    <s v="Waasland"/>
    <x v="225"/>
    <x v="35"/>
    <x v="34"/>
    <n v="6"/>
    <n v="6"/>
    <n v="5"/>
    <n v="0.95000000000000007"/>
    <n v="19"/>
    <n v="25"/>
    <n v="6.95"/>
    <n v="5"/>
    <n v="-1.9500000000000002"/>
    <n v="-7.8000000000000014E-2"/>
    <x v="2"/>
  </r>
  <r>
    <s v="Waasland"/>
    <x v="226"/>
    <x v="35"/>
    <x v="34"/>
    <n v="3"/>
    <n v="3"/>
    <n v="15"/>
    <n v="0.8"/>
    <n v="16"/>
    <n v="19"/>
    <n v="3.8"/>
    <n v="3.8000000000000003"/>
    <n v="0"/>
    <n v="0"/>
    <x v="7"/>
  </r>
  <r>
    <s v="Waasland"/>
    <x v="227"/>
    <x v="36"/>
    <x v="35"/>
    <n v="12"/>
    <n v="10"/>
    <n v="25"/>
    <n v="2.5500000000000003"/>
    <n v="51"/>
    <n v="63"/>
    <n v="12.55"/>
    <n v="12.600000000000001"/>
    <n v="5.0000000000000711E-2"/>
    <n v="7.9365079365080493E-4"/>
    <x v="1"/>
  </r>
  <r>
    <s v="Waasland"/>
    <x v="228"/>
    <x v="35"/>
    <x v="34"/>
    <n v="1"/>
    <n v="1"/>
    <n v="12"/>
    <n v="0.5"/>
    <n v="10"/>
    <n v="11"/>
    <n v="1.5"/>
    <n v="2.2000000000000002"/>
    <n v="0.70000000000000018"/>
    <n v="6.3636363636363658E-2"/>
    <x v="8"/>
  </r>
  <r>
    <s v="Waasland"/>
    <x v="229"/>
    <x v="35"/>
    <x v="34"/>
    <n v="12"/>
    <n v="8"/>
    <n v="36"/>
    <n v="2.25"/>
    <n v="45"/>
    <n v="57"/>
    <n v="10.25"/>
    <n v="11.4"/>
    <n v="1.1500000000000004"/>
    <n v="2.0175438596491235E-2"/>
    <x v="1"/>
  </r>
  <r>
    <s v="Waasland"/>
    <x v="230"/>
    <x v="36"/>
    <x v="35"/>
    <n v="3"/>
    <n v="3"/>
    <n v="4"/>
    <n v="1.35"/>
    <n v="27"/>
    <n v="30"/>
    <n v="4.3499999999999996"/>
    <n v="6"/>
    <n v="1.6500000000000004"/>
    <n v="5.5000000000000014E-2"/>
    <x v="5"/>
  </r>
  <r>
    <s v="Webra vzw"/>
    <x v="202"/>
    <x v="20"/>
    <x v="19"/>
    <n v="8"/>
    <n v="6"/>
    <n v="55"/>
    <n v="0"/>
    <n v="0"/>
    <n v="8"/>
    <n v="6"/>
    <n v="1.6"/>
    <n v="-4.4000000000000004"/>
    <n v="-0.55000000000000004"/>
    <x v="7"/>
  </r>
  <r>
    <s v="Webra vzw"/>
    <x v="231"/>
    <x v="7"/>
    <x v="7"/>
    <n v="3"/>
    <n v="3"/>
    <n v="8"/>
    <n v="0.1"/>
    <n v="2"/>
    <n v="5"/>
    <n v="3.1"/>
    <n v="1"/>
    <n v="-2.1"/>
    <n v="-0.42000000000000004"/>
    <x v="2"/>
  </r>
  <r>
    <s v="Webra vzw"/>
    <x v="232"/>
    <x v="7"/>
    <x v="7"/>
    <n v="3"/>
    <n v="3"/>
    <n v="8"/>
    <n v="0.2"/>
    <n v="4"/>
    <n v="7"/>
    <n v="3.2"/>
    <n v="1.4000000000000001"/>
    <n v="-1.8"/>
    <n v="-0.25714285714285717"/>
    <x v="5"/>
  </r>
  <r>
    <s v="Webra vzw"/>
    <x v="233"/>
    <x v="37"/>
    <x v="36"/>
    <n v="3"/>
    <n v="3"/>
    <n v="8"/>
    <n v="0.30000000000000004"/>
    <n v="6"/>
    <n v="9"/>
    <n v="3.3"/>
    <n v="1.8"/>
    <n v="-1.4999999999999998"/>
    <n v="-0.16666666666666663"/>
    <x v="6"/>
  </r>
  <r>
    <s v="Webra vzw"/>
    <x v="234"/>
    <x v="7"/>
    <x v="7"/>
    <n v="3"/>
    <n v="2"/>
    <n v="5"/>
    <n v="0"/>
    <n v="0"/>
    <n v="3"/>
    <n v="2"/>
    <n v="0.60000000000000009"/>
    <n v="-1.4"/>
    <n v="-0.46666666666666662"/>
    <x v="6"/>
  </r>
  <r>
    <s v="Webra vzw"/>
    <x v="235"/>
    <x v="7"/>
    <x v="7"/>
    <n v="5"/>
    <n v="5"/>
    <n v="46"/>
    <n v="0.9"/>
    <n v="18"/>
    <n v="23"/>
    <n v="5.9"/>
    <n v="4.6000000000000005"/>
    <n v="-1.2999999999999998"/>
    <n v="-5.6521739130434775E-2"/>
    <x v="7"/>
  </r>
  <r>
    <s v="Webra vzw"/>
    <x v="236"/>
    <x v="20"/>
    <x v="19"/>
    <n v="4"/>
    <n v="4"/>
    <n v="18"/>
    <n v="0.70000000000000007"/>
    <n v="14"/>
    <n v="18"/>
    <n v="4.7"/>
    <n v="3.6"/>
    <n v="-1.1000000000000001"/>
    <n v="-6.1111111111111116E-2"/>
    <x v="7"/>
  </r>
  <r>
    <s v="Webra vzw"/>
    <x v="237"/>
    <x v="20"/>
    <x v="19"/>
    <n v="2"/>
    <n v="2"/>
    <n v="1"/>
    <n v="0.2"/>
    <n v="4"/>
    <n v="6"/>
    <n v="2.2000000000000002"/>
    <n v="1.2000000000000002"/>
    <n v="-1"/>
    <n v="-0.16666666666666666"/>
    <x v="13"/>
  </r>
  <r>
    <s v="Webra vzw"/>
    <x v="238"/>
    <x v="7"/>
    <x v="7"/>
    <n v="3"/>
    <n v="1"/>
    <n v="3"/>
    <n v="0.1"/>
    <n v="2"/>
    <n v="5"/>
    <n v="1.1000000000000001"/>
    <n v="1"/>
    <n v="-0.10000000000000009"/>
    <n v="-2.0000000000000018E-2"/>
    <x v="6"/>
  </r>
  <r>
    <s v="Webra vzw"/>
    <x v="239"/>
    <x v="7"/>
    <x v="7"/>
    <n v="0"/>
    <n v="0"/>
    <n v="4"/>
    <n v="0"/>
    <n v="0"/>
    <n v="0"/>
    <n v="0"/>
    <n v="0"/>
    <n v="0"/>
    <e v="#DIV/0!"/>
    <x v="5"/>
  </r>
  <r>
    <s v="Webra vzw"/>
    <x v="240"/>
    <x v="7"/>
    <x v="7"/>
    <n v="0"/>
    <n v="0"/>
    <n v="1"/>
    <n v="0"/>
    <n v="0"/>
    <n v="0"/>
    <n v="0"/>
    <n v="0"/>
    <n v="0"/>
    <e v="#DIV/0!"/>
    <x v="5"/>
  </r>
  <r>
    <s v="Webra vzw"/>
    <x v="241"/>
    <x v="20"/>
    <x v="19"/>
    <n v="0"/>
    <n v="0"/>
    <n v="1"/>
    <n v="0"/>
    <n v="0"/>
    <n v="0"/>
    <n v="0"/>
    <n v="0"/>
    <n v="0"/>
    <e v="#DIV/0!"/>
    <x v="13"/>
  </r>
  <r>
    <s v="Webra vzw"/>
    <x v="242"/>
    <x v="37"/>
    <x v="36"/>
    <n v="2"/>
    <n v="2"/>
    <n v="5"/>
    <n v="0.55000000000000004"/>
    <n v="11"/>
    <n v="13"/>
    <n v="2.5499999999999998"/>
    <n v="2.6"/>
    <n v="5.0000000000000266E-2"/>
    <n v="3.8461538461538668E-3"/>
    <x v="6"/>
  </r>
  <r>
    <s v="Webra vzw"/>
    <x v="243"/>
    <x v="37"/>
    <x v="36"/>
    <n v="4"/>
    <n v="2"/>
    <n v="10"/>
    <n v="0.45"/>
    <n v="9"/>
    <n v="13"/>
    <n v="2.4500000000000002"/>
    <n v="2.6"/>
    <n v="0.14999999999999991"/>
    <n v="1.1538461538461532E-2"/>
    <x v="6"/>
  </r>
  <r>
    <s v="Webra vzw"/>
    <x v="244"/>
    <x v="7"/>
    <x v="7"/>
    <n v="0"/>
    <n v="0"/>
    <n v="5"/>
    <n v="0.25"/>
    <n v="5"/>
    <n v="5"/>
    <n v="0.25"/>
    <n v="1"/>
    <n v="0.75"/>
    <n v="0.15"/>
    <x v="6"/>
  </r>
  <r>
    <s v="Webra vzw"/>
    <x v="245"/>
    <x v="37"/>
    <x v="36"/>
    <n v="0"/>
    <n v="0"/>
    <n v="2"/>
    <n v="0.25"/>
    <n v="5"/>
    <n v="5"/>
    <n v="0.25"/>
    <n v="1"/>
    <n v="0.75"/>
    <n v="0.15"/>
    <x v="13"/>
  </r>
  <r>
    <s v="Webra vzw"/>
    <x v="246"/>
    <x v="7"/>
    <x v="7"/>
    <n v="0"/>
    <n v="0"/>
    <n v="3"/>
    <n v="0.30000000000000004"/>
    <n v="6"/>
    <n v="6"/>
    <n v="0.30000000000000004"/>
    <n v="1.2000000000000002"/>
    <n v="0.90000000000000013"/>
    <n v="0.15000000000000002"/>
    <x v="6"/>
  </r>
  <r>
    <s v="Webra vzw"/>
    <x v="247"/>
    <x v="37"/>
    <x v="36"/>
    <n v="0"/>
    <n v="0"/>
    <n v="9"/>
    <n v="0.35000000000000003"/>
    <n v="7"/>
    <n v="7"/>
    <n v="0.35000000000000003"/>
    <n v="1.4000000000000001"/>
    <n v="1.05"/>
    <n v="0.15"/>
    <x v="6"/>
  </r>
  <r>
    <s v="Webra vzw"/>
    <x v="248"/>
    <x v="38"/>
    <x v="37"/>
    <n v="0"/>
    <n v="0"/>
    <n v="3"/>
    <n v="0.35000000000000003"/>
    <n v="7"/>
    <n v="7"/>
    <n v="0.35000000000000003"/>
    <n v="1.4000000000000001"/>
    <n v="1.05"/>
    <n v="0.15"/>
    <x v="7"/>
  </r>
  <r>
    <s v="Webra vzw"/>
    <x v="249"/>
    <x v="37"/>
    <x v="36"/>
    <n v="3"/>
    <n v="2"/>
    <n v="12"/>
    <n v="0.85000000000000009"/>
    <n v="17"/>
    <n v="20"/>
    <n v="2.85"/>
    <n v="4"/>
    <n v="1.1499999999999999"/>
    <n v="5.7499999999999996E-2"/>
    <x v="7"/>
  </r>
  <r>
    <s v="Webra vzw"/>
    <x v="250"/>
    <x v="31"/>
    <x v="30"/>
    <n v="0"/>
    <n v="0"/>
    <n v="1"/>
    <n v="0.45"/>
    <n v="9"/>
    <n v="9"/>
    <n v="0.45"/>
    <n v="1.8"/>
    <n v="1.35"/>
    <n v="0.15000000000000002"/>
    <x v="13"/>
  </r>
  <r>
    <s v="Webra vzw"/>
    <x v="251"/>
    <x v="31"/>
    <x v="30"/>
    <n v="0"/>
    <n v="0"/>
    <n v="1"/>
    <n v="0.55000000000000004"/>
    <n v="11"/>
    <n v="11"/>
    <n v="0.55000000000000004"/>
    <n v="2.2000000000000002"/>
    <n v="1.6500000000000001"/>
    <n v="0.15000000000000002"/>
    <x v="13"/>
  </r>
  <r>
    <s v="Webra vzw"/>
    <x v="252"/>
    <x v="31"/>
    <x v="30"/>
    <n v="0"/>
    <n v="0"/>
    <n v="5"/>
    <n v="0.65"/>
    <n v="13"/>
    <n v="13"/>
    <n v="0.65"/>
    <n v="2.6"/>
    <n v="1.9500000000000002"/>
    <n v="0.15000000000000002"/>
    <x v="13"/>
  </r>
  <r>
    <s v="Webra vzw"/>
    <x v="253"/>
    <x v="31"/>
    <x v="30"/>
    <n v="1"/>
    <n v="1"/>
    <n v="20"/>
    <n v="1"/>
    <n v="20"/>
    <n v="21"/>
    <n v="2"/>
    <n v="4.2"/>
    <n v="2.2000000000000002"/>
    <n v="0.10476190476190476"/>
    <x v="7"/>
  </r>
  <r>
    <s v="Webra vzw"/>
    <x v="254"/>
    <x v="31"/>
    <x v="30"/>
    <n v="0"/>
    <n v="0"/>
    <n v="4"/>
    <n v="1.05"/>
    <n v="21"/>
    <n v="21"/>
    <n v="1.05"/>
    <n v="4.2"/>
    <n v="3.1500000000000004"/>
    <n v="0.15000000000000002"/>
    <x v="13"/>
  </r>
  <r>
    <s v="Webra vzw"/>
    <x v="255"/>
    <x v="31"/>
    <x v="30"/>
    <n v="0"/>
    <n v="0"/>
    <n v="0"/>
    <n v="1.75"/>
    <n v="35"/>
    <n v="35"/>
    <n v="1.75"/>
    <n v="7"/>
    <n v="5.25"/>
    <n v="0.15"/>
    <x v="13"/>
  </r>
  <r>
    <s v="Webra vzw"/>
    <x v="256"/>
    <x v="38"/>
    <x v="37"/>
    <n v="2"/>
    <n v="2"/>
    <n v="26"/>
    <n v="2.85"/>
    <n v="57"/>
    <n v="59"/>
    <n v="4.8499999999999996"/>
    <n v="11.8"/>
    <n v="6.9500000000000011"/>
    <n v="0.11779661016949154"/>
    <x v="7"/>
  </r>
  <r>
    <s v="Woonaksent"/>
    <x v="257"/>
    <x v="33"/>
    <x v="32"/>
    <n v="6"/>
    <n v="5"/>
    <n v="15"/>
    <n v="0.95000000000000007"/>
    <n v="19"/>
    <n v="25"/>
    <n v="5.95"/>
    <n v="5"/>
    <n v="-0.95000000000000018"/>
    <n v="-3.8000000000000006E-2"/>
    <x v="6"/>
  </r>
  <r>
    <s v="Woonaksent"/>
    <x v="258"/>
    <x v="39"/>
    <x v="38"/>
    <n v="5"/>
    <n v="5"/>
    <n v="23"/>
    <n v="1.55"/>
    <n v="31"/>
    <n v="36"/>
    <n v="6.55"/>
    <n v="7.2"/>
    <n v="0.65000000000000036"/>
    <n v="1.8055555555555564E-2"/>
    <x v="4"/>
  </r>
  <r>
    <s v="Woonaksent"/>
    <x v="259"/>
    <x v="33"/>
    <x v="32"/>
    <n v="2"/>
    <n v="2"/>
    <n v="13"/>
    <n v="1.1500000000000001"/>
    <n v="23"/>
    <n v="25"/>
    <n v="3.1500000000000004"/>
    <n v="5"/>
    <n v="1.8499999999999996"/>
    <n v="7.3999999999999982E-2"/>
    <x v="2"/>
  </r>
  <r>
    <s v="Woonaksent"/>
    <x v="260"/>
    <x v="33"/>
    <x v="32"/>
    <n v="23"/>
    <n v="22"/>
    <n v="53"/>
    <n v="7.25"/>
    <n v="145"/>
    <n v="168"/>
    <n v="29.25"/>
    <n v="33.6"/>
    <n v="4.3500000000000014"/>
    <n v="2.5892857142857151E-2"/>
    <x v="1"/>
  </r>
  <r>
    <s v="Woonaksent"/>
    <x v="261"/>
    <x v="39"/>
    <x v="38"/>
    <n v="8"/>
    <n v="7"/>
    <n v="29"/>
    <n v="6.5500000000000007"/>
    <n v="131"/>
    <n v="139"/>
    <n v="13.55"/>
    <n v="27.8"/>
    <n v="14.25"/>
    <n v="0.10251798561151079"/>
    <x v="14"/>
  </r>
  <r>
    <s v="Woonsleutel VZW"/>
    <x v="262"/>
    <x v="40"/>
    <x v="39"/>
    <n v="31"/>
    <n v="29"/>
    <n v="62"/>
    <n v="4.1000000000000005"/>
    <n v="82"/>
    <n v="113"/>
    <n v="33.1"/>
    <n v="22.6"/>
    <n v="-10.5"/>
    <n v="-9.2920353982300891E-2"/>
    <x v="1"/>
  </r>
  <r>
    <s v="Woonsleutel VZW"/>
    <x v="263"/>
    <x v="23"/>
    <x v="22"/>
    <n v="16"/>
    <n v="14"/>
    <n v="22"/>
    <n v="1.2000000000000002"/>
    <n v="24"/>
    <n v="40"/>
    <n v="15.2"/>
    <n v="8"/>
    <n v="-7.1999999999999993"/>
    <n v="-0.18"/>
    <x v="1"/>
  </r>
  <r>
    <s v="Woonsleutel VZW"/>
    <x v="264"/>
    <x v="23"/>
    <x v="22"/>
    <n v="11"/>
    <n v="11"/>
    <n v="15"/>
    <n v="0.70000000000000007"/>
    <n v="14"/>
    <n v="25"/>
    <n v="11.7"/>
    <n v="5"/>
    <n v="-6.6999999999999993"/>
    <n v="-0.26799999999999996"/>
    <x v="3"/>
  </r>
  <r>
    <s v="Woonsleutel VZW"/>
    <x v="265"/>
    <x v="40"/>
    <x v="39"/>
    <n v="1"/>
    <n v="1"/>
    <n v="10"/>
    <n v="0.4"/>
    <n v="8"/>
    <n v="9"/>
    <n v="1.4"/>
    <n v="1.8"/>
    <n v="0.40000000000000013"/>
    <n v="4.444444444444446E-2"/>
    <x v="10"/>
  </r>
  <r>
    <s v="Woonsleutel VZW"/>
    <x v="266"/>
    <x v="40"/>
    <x v="39"/>
    <n v="1"/>
    <n v="0"/>
    <n v="0"/>
    <n v="0.45"/>
    <n v="9"/>
    <n v="10"/>
    <n v="0.45"/>
    <n v="2"/>
    <n v="1.55"/>
    <n v="0.155"/>
    <x v="2"/>
  </r>
  <r>
    <s v="Woonsleutel VZW"/>
    <x v="267"/>
    <x v="23"/>
    <x v="22"/>
    <n v="1"/>
    <n v="1"/>
    <n v="4"/>
    <n v="0.85000000000000009"/>
    <n v="17"/>
    <n v="18"/>
    <n v="1.85"/>
    <n v="3.6"/>
    <n v="1.75"/>
    <n v="9.7222222222222224E-2"/>
    <x v="3"/>
  </r>
  <r>
    <s v="Woonsleutel VZW"/>
    <x v="268"/>
    <x v="41"/>
    <x v="40"/>
    <n v="12"/>
    <n v="11"/>
    <n v="20"/>
    <n v="3.5"/>
    <n v="70"/>
    <n v="82"/>
    <n v="14.5"/>
    <n v="16.400000000000002"/>
    <n v="1.9000000000000021"/>
    <n v="2.3170731707317101E-2"/>
    <x v="2"/>
  </r>
  <r>
    <s v="Woonsleutel VZW"/>
    <x v="269"/>
    <x v="41"/>
    <x v="40"/>
    <n v="14"/>
    <n v="11"/>
    <n v="51"/>
    <n v="4.45"/>
    <n v="89"/>
    <n v="103"/>
    <n v="15.45"/>
    <n v="20.6"/>
    <n v="5.1500000000000021"/>
    <n v="5.0000000000000024E-2"/>
    <x v="14"/>
  </r>
  <r>
    <s v="WoonWeb"/>
    <x v="270"/>
    <x v="42"/>
    <x v="41"/>
    <n v="21"/>
    <n v="20"/>
    <n v="28"/>
    <n v="0.35000000000000003"/>
    <n v="7"/>
    <n v="28"/>
    <n v="20.350000000000001"/>
    <n v="5.6000000000000005"/>
    <n v="-14.75"/>
    <n v="-0.5267857142857143"/>
    <x v="7"/>
  </r>
  <r>
    <s v="WoonWeb"/>
    <x v="271"/>
    <x v="42"/>
    <x v="41"/>
    <n v="10"/>
    <n v="7"/>
    <n v="10"/>
    <n v="0.4"/>
    <n v="8"/>
    <n v="18"/>
    <n v="7.4"/>
    <n v="3.6"/>
    <n v="-3.8000000000000003"/>
    <n v="-0.21111111111111114"/>
    <x v="7"/>
  </r>
  <r>
    <s v="WoonWeb"/>
    <x v="272"/>
    <x v="42"/>
    <x v="41"/>
    <n v="5"/>
    <n v="5"/>
    <n v="6"/>
    <n v="0.25"/>
    <n v="5"/>
    <n v="10"/>
    <n v="5.25"/>
    <n v="2"/>
    <n v="-3.25"/>
    <n v="-0.32500000000000001"/>
    <x v="11"/>
  </r>
  <r>
    <s v="WoonWeb"/>
    <x v="273"/>
    <x v="42"/>
    <x v="41"/>
    <n v="2"/>
    <n v="2"/>
    <n v="20"/>
    <n v="0.4"/>
    <n v="8"/>
    <n v="10"/>
    <n v="2.4"/>
    <n v="2"/>
    <n v="-0.39999999999999991"/>
    <n v="-3.9999999999999994E-2"/>
    <x v="14"/>
  </r>
  <r>
    <s v="WoonWeb"/>
    <x v="274"/>
    <x v="42"/>
    <x v="41"/>
    <n v="1"/>
    <n v="1"/>
    <n v="9"/>
    <n v="0.30000000000000004"/>
    <n v="6"/>
    <n v="7"/>
    <n v="1.3"/>
    <n v="1.4000000000000001"/>
    <n v="0.10000000000000009"/>
    <n v="1.4285714285714299E-2"/>
    <x v="9"/>
  </r>
  <r>
    <s v="WoonWeb"/>
    <x v="275"/>
    <x v="42"/>
    <x v="41"/>
    <n v="2"/>
    <n v="2"/>
    <n v="3"/>
    <n v="0.65"/>
    <n v="13"/>
    <n v="15"/>
    <n v="2.65"/>
    <n v="3"/>
    <n v="0.35000000000000009"/>
    <n v="2.3333333333333338E-2"/>
    <x v="6"/>
  </r>
  <r>
    <s v="WoonWeb"/>
    <x v="276"/>
    <x v="42"/>
    <x v="41"/>
    <n v="0"/>
    <n v="0"/>
    <n v="16"/>
    <n v="0.4"/>
    <n v="8"/>
    <n v="8"/>
    <n v="0.4"/>
    <n v="1.6"/>
    <n v="1.2000000000000002"/>
    <n v="0.15000000000000002"/>
    <x v="6"/>
  </r>
  <r>
    <s v="WoonWeb"/>
    <x v="277"/>
    <x v="42"/>
    <x v="41"/>
    <n v="3"/>
    <n v="2"/>
    <n v="7"/>
    <n v="0.9"/>
    <n v="18"/>
    <n v="21"/>
    <n v="2.9"/>
    <n v="4.2"/>
    <n v="1.3000000000000003"/>
    <n v="6.1904761904761921E-2"/>
    <x v="1"/>
  </r>
  <r>
    <s v="WOONWINKEL KNOKKE-HEIST"/>
    <x v="278"/>
    <x v="30"/>
    <x v="29"/>
    <n v="37"/>
    <n v="25"/>
    <n v="44"/>
    <n v="0.1"/>
    <n v="2"/>
    <n v="39"/>
    <n v="25.1"/>
    <n v="7.8000000000000007"/>
    <n v="-17.3"/>
    <n v="-0.44358974358974362"/>
    <x v="15"/>
  </r>
  <r>
    <s v="Zuiderkempen"/>
    <x v="279"/>
    <x v="12"/>
    <x v="12"/>
    <n v="31"/>
    <n v="27"/>
    <n v="57"/>
    <n v="0.95000000000000007"/>
    <n v="19"/>
    <n v="50"/>
    <n v="27.95"/>
    <n v="10"/>
    <n v="-17.95"/>
    <n v="-0.35899999999999999"/>
    <x v="1"/>
  </r>
  <r>
    <s v="Zuiderkempen"/>
    <x v="280"/>
    <x v="12"/>
    <x v="12"/>
    <n v="3"/>
    <n v="3"/>
    <n v="11"/>
    <n v="0.35000000000000003"/>
    <n v="7"/>
    <n v="10"/>
    <n v="3.35"/>
    <n v="2"/>
    <n v="-1.35"/>
    <n v="-0.13500000000000001"/>
    <x v="11"/>
  </r>
  <r>
    <s v="Zuiderkempen"/>
    <x v="281"/>
    <x v="12"/>
    <x v="12"/>
    <n v="2"/>
    <n v="2"/>
    <n v="11"/>
    <n v="0.2"/>
    <n v="4"/>
    <n v="6"/>
    <n v="2.2000000000000002"/>
    <n v="1.2000000000000002"/>
    <n v="-1"/>
    <n v="-0.16666666666666666"/>
    <x v="8"/>
  </r>
  <r>
    <s v="Zuiderkempen"/>
    <x v="282"/>
    <x v="13"/>
    <x v="13"/>
    <n v="13"/>
    <n v="12"/>
    <n v="30"/>
    <n v="3.1"/>
    <n v="62"/>
    <n v="75"/>
    <n v="15.1"/>
    <n v="15"/>
    <n v="-9.9999999999999645E-2"/>
    <n v="-1.3333333333333285E-3"/>
    <x v="12"/>
  </r>
  <r>
    <s v="Zuiderkempen"/>
    <x v="283"/>
    <x v="13"/>
    <x v="13"/>
    <n v="1"/>
    <n v="1"/>
    <n v="16"/>
    <n v="0.35000000000000003"/>
    <n v="7"/>
    <n v="8"/>
    <n v="1.35"/>
    <n v="1.6"/>
    <n v="0.25"/>
    <n v="3.125E-2"/>
    <x v="11"/>
  </r>
  <r>
    <s v="Zuiderkempen"/>
    <x v="284"/>
    <x v="13"/>
    <x v="13"/>
    <n v="0"/>
    <n v="0"/>
    <n v="3"/>
    <n v="0.1"/>
    <n v="2"/>
    <n v="2"/>
    <n v="0.1"/>
    <n v="0.4"/>
    <n v="0.30000000000000004"/>
    <n v="0.15000000000000002"/>
    <x v="8"/>
  </r>
  <r>
    <s v="Zuiderkempen"/>
    <x v="285"/>
    <x v="12"/>
    <x v="12"/>
    <n v="2"/>
    <n v="2"/>
    <n v="4"/>
    <n v="0.65"/>
    <n v="13"/>
    <n v="15"/>
    <n v="2.65"/>
    <n v="3"/>
    <n v="0.35000000000000009"/>
    <n v="2.3333333333333338E-2"/>
    <x v="8"/>
  </r>
  <r>
    <s v="Zuiderkempen"/>
    <x v="286"/>
    <x v="12"/>
    <x v="12"/>
    <n v="5"/>
    <n v="5"/>
    <n v="9"/>
    <n v="1.8"/>
    <n v="36"/>
    <n v="41"/>
    <n v="6.8"/>
    <n v="8.2000000000000011"/>
    <n v="1.4000000000000012"/>
    <n v="3.4146341463414664E-2"/>
    <x v="11"/>
  </r>
  <r>
    <s v="Zuiderkempen"/>
    <x v="287"/>
    <x v="12"/>
    <x v="12"/>
    <n v="0"/>
    <n v="0"/>
    <n v="12"/>
    <n v="0.55000000000000004"/>
    <n v="11"/>
    <n v="11"/>
    <n v="0.55000000000000004"/>
    <n v="2.2000000000000002"/>
    <n v="1.6500000000000001"/>
    <n v="0.15000000000000002"/>
    <x v="8"/>
  </r>
  <r>
    <s v="Zuiderkempen"/>
    <x v="288"/>
    <x v="12"/>
    <x v="12"/>
    <n v="8"/>
    <n v="5"/>
    <n v="18"/>
    <n v="1.9500000000000002"/>
    <n v="39"/>
    <n v="47"/>
    <n v="6.95"/>
    <n v="9.4"/>
    <n v="2.4500000000000002"/>
    <n v="5.2127659574468091E-2"/>
    <x v="4"/>
  </r>
  <r>
    <s v="Zuiderkempen"/>
    <x v="289"/>
    <x v="13"/>
    <x v="13"/>
    <n v="10"/>
    <n v="7"/>
    <n v="20"/>
    <n v="2.6"/>
    <n v="52"/>
    <n v="62"/>
    <n v="9.6"/>
    <n v="12.4"/>
    <n v="2.8000000000000007"/>
    <n v="4.5161290322580656E-2"/>
    <x v="8"/>
  </r>
  <r>
    <m/>
    <x v="290"/>
    <x v="17"/>
    <x v="17"/>
    <n v="6"/>
    <n v="6"/>
    <n v="6"/>
    <n v="0.1"/>
    <n v="2"/>
    <n v="8"/>
    <n v="6.1"/>
    <n v="1.6"/>
    <n v="-4.5"/>
    <n v="-0.5625"/>
    <x v="10"/>
  </r>
  <r>
    <m/>
    <x v="291"/>
    <x v="36"/>
    <x v="35"/>
    <n v="2"/>
    <n v="2"/>
    <n v="1"/>
    <n v="0.45"/>
    <n v="9"/>
    <n v="11"/>
    <n v="2.4500000000000002"/>
    <n v="2.2000000000000002"/>
    <n v="-0.25"/>
    <n v="-2.2727272727272728E-2"/>
    <x v="16"/>
  </r>
  <r>
    <m/>
    <x v="292"/>
    <x v="26"/>
    <x v="25"/>
    <n v="0"/>
    <n v="0"/>
    <n v="0"/>
    <n v="0"/>
    <n v="0"/>
    <n v="0"/>
    <n v="0"/>
    <n v="0"/>
    <n v="0"/>
    <e v="#DIV/0!"/>
    <x v="5"/>
  </r>
  <r>
    <m/>
    <x v="293"/>
    <x v="13"/>
    <x v="13"/>
    <n v="0"/>
    <n v="0"/>
    <n v="0"/>
    <n v="0.05"/>
    <n v="1"/>
    <n v="1"/>
    <n v="0.05"/>
    <n v="0.2"/>
    <n v="0.15000000000000002"/>
    <n v="0.15000000000000002"/>
    <x v="2"/>
  </r>
  <r>
    <m/>
    <x v="294"/>
    <x v="26"/>
    <x v="25"/>
    <n v="0"/>
    <n v="0"/>
    <n v="2"/>
    <n v="0.05"/>
    <n v="1"/>
    <n v="1"/>
    <n v="0.05"/>
    <n v="0.2"/>
    <n v="0.15000000000000002"/>
    <n v="0.15000000000000002"/>
    <x v="5"/>
  </r>
  <r>
    <m/>
    <x v="295"/>
    <x v="23"/>
    <x v="22"/>
    <n v="0"/>
    <n v="0"/>
    <n v="5"/>
    <n v="0.25"/>
    <n v="5"/>
    <n v="5"/>
    <n v="0.25"/>
    <n v="1"/>
    <n v="0.75"/>
    <n v="0.15"/>
    <x v="10"/>
  </r>
  <r>
    <m/>
    <x v="296"/>
    <x v="14"/>
    <x v="14"/>
    <n v="0"/>
    <n v="0"/>
    <n v="2"/>
    <n v="0.30000000000000004"/>
    <n v="6"/>
    <n v="6"/>
    <n v="0.30000000000000004"/>
    <n v="1.2000000000000002"/>
    <n v="0.90000000000000013"/>
    <n v="0.15000000000000002"/>
    <x v="5"/>
  </r>
  <r>
    <m/>
    <x v="297"/>
    <x v="31"/>
    <x v="30"/>
    <n v="0"/>
    <n v="0"/>
    <n v="2"/>
    <n v="0.45"/>
    <n v="9"/>
    <n v="9"/>
    <n v="0.45"/>
    <n v="1.8"/>
    <n v="1.35"/>
    <n v="0.15000000000000002"/>
    <x v="1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E081D51-54DA-4F18-98CD-CF583C42B2E2}" name="Draaitabel1" cacheId="0" applyNumberFormats="0" applyBorderFormats="0" applyFontFormats="0" applyPatternFormats="0" applyAlignmentFormats="0" applyWidthHeightFormats="1" dataCaption="Waarden" updatedVersion="8" minRefreshableVersion="3" useAutoFormatting="1" itemPrintTitles="1" createdVersion="7" indent="0" outline="1" outlineData="1" multipleFieldFilters="0" chartFormat="45">
  <location ref="A6:D7" firstHeaderRow="0" firstDataRow="1" firstDataCol="0" rowPageCount="4" colPageCount="1"/>
  <pivotFields count="15">
    <pivotField showAll="0"/>
    <pivotField axis="axisPage" multipleItemSelectionAllowed="1" showAll="0">
      <items count="300">
        <item x="204"/>
        <item x="78"/>
        <item x="178"/>
        <item x="272"/>
        <item x="244"/>
        <item x="57"/>
        <item x="147"/>
        <item x="0"/>
        <item x="153"/>
        <item x="133"/>
        <item x="93"/>
        <item x="37"/>
        <item x="235"/>
        <item x="82"/>
        <item x="2"/>
        <item x="293"/>
        <item x="289"/>
        <item x="173"/>
        <item x="95"/>
        <item x="236"/>
        <item x="184"/>
        <item x="20"/>
        <item x="129"/>
        <item x="110"/>
        <item x="259"/>
        <item x="188"/>
        <item x="239"/>
        <item x="229"/>
        <item x="186"/>
        <item x="39"/>
        <item x="171"/>
        <item x="102"/>
        <item x="276"/>
        <item x="111"/>
        <item x="115"/>
        <item x="185"/>
        <item x="54"/>
        <item x="121"/>
        <item x="273"/>
        <item x="170"/>
        <item x="214"/>
        <item x="32"/>
        <item x="35"/>
        <item x="192"/>
        <item x="100"/>
        <item x="222"/>
        <item x="257"/>
        <item x="176"/>
        <item x="172"/>
        <item x="154"/>
        <item x="65"/>
        <item x="150"/>
        <item x="15"/>
        <item x="216"/>
        <item x="260"/>
        <item x="140"/>
        <item x="283"/>
        <item x="105"/>
        <item x="87"/>
        <item x="17"/>
        <item x="143"/>
        <item x="13"/>
        <item x="73"/>
        <item x="106"/>
        <item x="114"/>
        <item x="277"/>
        <item x="76"/>
        <item x="207"/>
        <item x="107"/>
        <item x="83"/>
        <item x="232"/>
        <item x="64"/>
        <item x="279"/>
        <item x="165"/>
        <item x="38"/>
        <item x="16"/>
        <item x="203"/>
        <item x="61"/>
        <item x="161"/>
        <item x="23"/>
        <item x="200"/>
        <item x="249"/>
        <item x="280"/>
        <item x="187"/>
        <item x="210"/>
        <item x="58"/>
        <item x="199"/>
        <item x="127"/>
        <item x="261"/>
        <item x="99"/>
        <item x="1"/>
        <item x="85"/>
        <item x="101"/>
        <item x="55"/>
        <item x="113"/>
        <item x="117"/>
        <item x="189"/>
        <item x="44"/>
        <item x="47"/>
        <item x="56"/>
        <item x="240"/>
        <item x="287"/>
        <item x="59"/>
        <item x="205"/>
        <item x="128"/>
        <item x="265"/>
        <item x="167"/>
        <item x="251"/>
        <item x="41"/>
        <item x="21"/>
        <item x="132"/>
        <item x="96"/>
        <item x="292"/>
        <item x="125"/>
        <item x="142"/>
        <item x="274"/>
        <item x="179"/>
        <item x="285"/>
        <item x="159"/>
        <item x="262"/>
        <item x="193"/>
        <item x="194"/>
        <item x="162"/>
        <item x="28"/>
        <item x="247"/>
        <item x="27"/>
        <item x="290"/>
        <item x="45"/>
        <item x="181"/>
        <item x="71"/>
        <item x="209"/>
        <item x="278"/>
        <item x="146"/>
        <item x="156"/>
        <item x="271"/>
        <item x="144"/>
        <item x="168"/>
        <item x="252"/>
        <item x="43"/>
        <item x="5"/>
        <item x="297"/>
        <item x="225"/>
        <item x="211"/>
        <item x="4"/>
        <item x="286"/>
        <item x="52"/>
        <item x="70"/>
        <item x="164"/>
        <item x="264"/>
        <item x="217"/>
        <item x="219"/>
        <item x="195"/>
        <item x="198"/>
        <item x="12"/>
        <item x="123"/>
        <item x="190"/>
        <item x="131"/>
        <item x="231"/>
        <item x="8"/>
        <item x="218"/>
        <item x="84"/>
        <item x="46"/>
        <item x="241"/>
        <item x="275"/>
        <item x="166"/>
        <item x="296"/>
        <item x="227"/>
        <item x="103"/>
        <item x="233"/>
        <item x="145"/>
        <item x="22"/>
        <item x="126"/>
        <item x="294"/>
        <item x="72"/>
        <item x="74"/>
        <item x="248"/>
        <item x="77"/>
        <item x="26"/>
        <item x="75"/>
        <item x="281"/>
        <item x="242"/>
        <item x="69"/>
        <item x="269"/>
        <item x="238"/>
        <item x="68"/>
        <item x="91"/>
        <item x="266"/>
        <item x="138"/>
        <item x="155"/>
        <item x="282"/>
        <item x="134"/>
        <item x="270"/>
        <item x="67"/>
        <item x="116"/>
        <item x="62"/>
        <item x="157"/>
        <item x="9"/>
        <item x="208"/>
        <item x="49"/>
        <item x="191"/>
        <item x="221"/>
        <item x="174"/>
        <item x="197"/>
        <item x="234"/>
        <item x="220"/>
        <item x="158"/>
        <item x="182"/>
        <item x="97"/>
        <item x="89"/>
        <item x="250"/>
        <item x="98"/>
        <item x="104"/>
        <item x="201"/>
        <item x="139"/>
        <item x="263"/>
        <item x="112"/>
        <item x="119"/>
        <item x="11"/>
        <item x="92"/>
        <item x="284"/>
        <item x="40"/>
        <item x="94"/>
        <item x="130"/>
        <item x="215"/>
        <item x="246"/>
        <item x="183"/>
        <item x="137"/>
        <item x="120"/>
        <item x="118"/>
        <item x="19"/>
        <item x="31"/>
        <item x="24"/>
        <item x="237"/>
        <item x="224"/>
        <item x="109"/>
        <item x="79"/>
        <item x="213"/>
        <item x="66"/>
        <item x="223"/>
        <item x="202"/>
        <item x="63"/>
        <item x="3"/>
        <item x="29"/>
        <item x="135"/>
        <item x="245"/>
        <item x="228"/>
        <item m="1" x="298"/>
        <item x="14"/>
        <item x="254"/>
        <item x="124"/>
        <item x="136"/>
        <item x="18"/>
        <item x="163"/>
        <item x="53"/>
        <item x="160"/>
        <item x="180"/>
        <item x="88"/>
        <item x="148"/>
        <item x="256"/>
        <item x="295"/>
        <item x="42"/>
        <item x="48"/>
        <item x="90"/>
        <item x="230"/>
        <item x="81"/>
        <item x="149"/>
        <item x="60"/>
        <item x="108"/>
        <item x="268"/>
        <item x="288"/>
        <item x="50"/>
        <item x="7"/>
        <item x="255"/>
        <item x="51"/>
        <item x="196"/>
        <item x="25"/>
        <item x="122"/>
        <item x="141"/>
        <item x="34"/>
        <item x="152"/>
        <item x="33"/>
        <item x="10"/>
        <item x="253"/>
        <item x="175"/>
        <item x="258"/>
        <item x="80"/>
        <item x="243"/>
        <item x="30"/>
        <item x="86"/>
        <item x="267"/>
        <item x="206"/>
        <item x="169"/>
        <item x="177"/>
        <item x="151"/>
        <item x="36"/>
        <item x="212"/>
        <item x="6"/>
        <item x="226"/>
        <item x="291"/>
        <item t="default"/>
      </items>
    </pivotField>
    <pivotField axis="axisPage" multipleItemSelectionAllowed="1" showAll="0">
      <items count="44">
        <item x="15"/>
        <item x="8"/>
        <item x="0"/>
        <item x="13"/>
        <item x="33"/>
        <item x="31"/>
        <item x="22"/>
        <item x="42"/>
        <item x="28"/>
        <item x="6"/>
        <item x="9"/>
        <item x="20"/>
        <item x="21"/>
        <item x="18"/>
        <item x="19"/>
        <item x="40"/>
        <item x="3"/>
        <item x="26"/>
        <item x="2"/>
        <item x="29"/>
        <item x="4"/>
        <item x="11"/>
        <item x="36"/>
        <item x="37"/>
        <item x="16"/>
        <item x="5"/>
        <item x="27"/>
        <item x="7"/>
        <item x="23"/>
        <item x="17"/>
        <item x="34"/>
        <item x="35"/>
        <item x="24"/>
        <item x="10"/>
        <item x="25"/>
        <item x="38"/>
        <item x="12"/>
        <item x="14"/>
        <item x="1"/>
        <item x="41"/>
        <item x="39"/>
        <item x="32"/>
        <item x="30"/>
        <item t="default"/>
      </items>
    </pivotField>
    <pivotField axis="axisPage" multipleItemSelectionAllowed="1" showAll="0">
      <items count="43">
        <item h="1" x="6"/>
        <item h="1" x="20"/>
        <item h="1" x="0"/>
        <item h="1" x="41"/>
        <item h="1" x="27"/>
        <item x="32"/>
        <item x="38"/>
        <item x="15"/>
        <item x="17"/>
        <item x="14"/>
        <item x="9"/>
        <item x="8"/>
        <item h="1" x="7"/>
        <item h="1" x="36"/>
        <item h="1" x="37"/>
        <item h="1" x="19"/>
        <item h="1" x="13"/>
        <item h="1" x="18"/>
        <item h="1" x="12"/>
        <item h="1" x="3"/>
        <item h="1" x="29"/>
        <item h="1" x="11"/>
        <item h="1" x="23"/>
        <item h="1" x="22"/>
        <item h="1" x="28"/>
        <item h="1" x="10"/>
        <item h="1" x="30"/>
        <item h="1" x="26"/>
        <item h="1" x="4"/>
        <item h="1" x="5"/>
        <item h="1" x="21"/>
        <item x="31"/>
        <item x="25"/>
        <item x="33"/>
        <item x="34"/>
        <item x="35"/>
        <item h="1" x="24"/>
        <item h="1" x="39"/>
        <item h="1" x="16"/>
        <item h="1" x="1"/>
        <item h="1" x="40"/>
        <item h="1" x="2"/>
        <item t="default"/>
      </items>
    </pivotField>
    <pivotField numFmtId="1" showAll="0"/>
    <pivotField numFmtId="1" showAll="0"/>
    <pivotField dataField="1" showAll="0"/>
    <pivotField numFmtId="1" showAll="0"/>
    <pivotField showAll="0"/>
    <pivotField dataField="1" numFmtId="1" showAll="0"/>
    <pivotField dataField="1" numFmtId="1" showAll="0"/>
    <pivotField dataField="1" numFmtId="164" showAll="0"/>
    <pivotField numFmtId="1" showAll="0"/>
    <pivotField showAll="0"/>
    <pivotField axis="axisPage" multipleItemSelectionAllowed="1" showAll="0">
      <items count="18">
        <item x="1"/>
        <item x="7"/>
        <item x="9"/>
        <item x="13"/>
        <item x="11"/>
        <item x="4"/>
        <item x="14"/>
        <item x="12"/>
        <item x="0"/>
        <item x="15"/>
        <item x="3"/>
        <item x="10"/>
        <item x="5"/>
        <item x="6"/>
        <item x="2"/>
        <item x="8"/>
        <item x="16"/>
        <item t="default"/>
      </items>
    </pivotField>
  </pivotFields>
  <rowItems count="1">
    <i/>
  </rowItems>
  <colFields count="1">
    <field x="-2"/>
  </colFields>
  <colItems count="4">
    <i>
      <x/>
    </i>
    <i i="1">
      <x v="1"/>
    </i>
    <i i="2">
      <x v="2"/>
    </i>
    <i i="3">
      <x v="3"/>
    </i>
  </colItems>
  <pageFields count="4">
    <pageField fld="1" hier="-1"/>
    <pageField fld="2" hier="-1"/>
    <pageField fld="3" hier="-1"/>
    <pageField fld="14" hier="-1"/>
  </pageFields>
  <dataFields count="4">
    <dataField name="Som van Totaal aantal toewijzingen sociale huur (excl. mutaties)2" fld="9" baseField="0" baseItem="0"/>
    <dataField name="Som van K-H met hoge woonnood ingeschreven bij SVK in 2021" fld="6" baseField="0" baseItem="0"/>
    <dataField name="Som van toewijzingen op woonnood + versnelde toewijzingen SVK en SHM" fld="10" baseField="0" baseItem="0"/>
    <dataField name="Som van 20% op totaal jaarverslagen (excl. mutaties)" fld="11" baseField="0" baseItem="0"/>
  </dataFields>
  <chartFormats count="19">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7" series="1">
      <pivotArea type="data" outline="0" fieldPosition="0">
        <references count="1">
          <reference field="4294967294" count="1" selected="0">
            <x v="0"/>
          </reference>
        </references>
      </pivotArea>
    </chartFormat>
    <chartFormat chart="16" format="8" series="1">
      <pivotArea type="data" outline="0" fieldPosition="0">
        <references count="1">
          <reference field="4294967294" count="1" selected="0">
            <x v="0"/>
          </reference>
        </references>
      </pivotArea>
    </chartFormat>
    <chartFormat chart="16" format="10" series="1">
      <pivotArea type="data" outline="0" fieldPosition="0">
        <references count="1">
          <reference field="4294967294" count="1" selected="0">
            <x v="2"/>
          </reference>
        </references>
      </pivotArea>
    </chartFormat>
    <chartFormat chart="16" format="11" series="1">
      <pivotArea type="data" outline="0" fieldPosition="0">
        <references count="1">
          <reference field="4294967294" count="1" selected="0">
            <x v="3"/>
          </reference>
        </references>
      </pivotArea>
    </chartFormat>
    <chartFormat chart="24" format="8" series="1">
      <pivotArea type="data" outline="0" fieldPosition="0">
        <references count="1">
          <reference field="4294967294" count="1" selected="0">
            <x v="0"/>
          </reference>
        </references>
      </pivotArea>
    </chartFormat>
    <chartFormat chart="24" format="10" series="1">
      <pivotArea type="data" outline="0" fieldPosition="0">
        <references count="1">
          <reference field="4294967294" count="1" selected="0">
            <x v="2"/>
          </reference>
        </references>
      </pivotArea>
    </chartFormat>
    <chartFormat chart="24" format="11" series="1">
      <pivotArea type="data" outline="0" fieldPosition="0">
        <references count="1">
          <reference field="4294967294" count="1" selected="0">
            <x v="3"/>
          </reference>
        </references>
      </pivotArea>
    </chartFormat>
    <chartFormat chart="25" format="12" series="1">
      <pivotArea type="data" outline="0" fieldPosition="0">
        <references count="1">
          <reference field="4294967294" count="1" selected="0">
            <x v="0"/>
          </reference>
        </references>
      </pivotArea>
    </chartFormat>
    <chartFormat chart="25" format="14" series="1">
      <pivotArea type="data" outline="0" fieldPosition="0">
        <references count="1">
          <reference field="4294967294" count="1" selected="0">
            <x v="2"/>
          </reference>
        </references>
      </pivotArea>
    </chartFormat>
    <chartFormat chart="25" format="15" series="1">
      <pivotArea type="data" outline="0" fieldPosition="0">
        <references count="1">
          <reference field="4294967294" count="1" selected="0">
            <x v="3"/>
          </reference>
        </references>
      </pivotArea>
    </chartFormat>
    <chartFormat chart="35" format="8" series="1">
      <pivotArea type="data" outline="0" fieldPosition="0">
        <references count="1">
          <reference field="4294967294" count="1" selected="0">
            <x v="0"/>
          </reference>
        </references>
      </pivotArea>
    </chartFormat>
    <chartFormat chart="35" format="10" series="1">
      <pivotArea type="data" outline="0" fieldPosition="0">
        <references count="1">
          <reference field="4294967294" count="1" selected="0">
            <x v="2"/>
          </reference>
        </references>
      </pivotArea>
    </chartFormat>
    <chartFormat chart="35" format="11" series="1">
      <pivotArea type="data" outline="0" fieldPosition="0">
        <references count="1">
          <reference field="4294967294" count="1" selected="0">
            <x v="3"/>
          </reference>
        </references>
      </pivotArea>
    </chartFormat>
    <chartFormat chart="36" format="12" series="1">
      <pivotArea type="data" outline="0" fieldPosition="0">
        <references count="1">
          <reference field="4294967294" count="1" selected="0">
            <x v="0"/>
          </reference>
        </references>
      </pivotArea>
    </chartFormat>
    <chartFormat chart="36" format="14" series="1">
      <pivotArea type="data" outline="0" fieldPosition="0">
        <references count="1">
          <reference field="4294967294" count="1" selected="0">
            <x v="2"/>
          </reference>
        </references>
      </pivotArea>
    </chartFormat>
    <chartFormat chart="36" format="15" series="1">
      <pivotArea type="data" outline="0" fieldPosition="0">
        <references count="1">
          <reference field="4294967294" count="1" selected="0">
            <x v="3"/>
          </reference>
        </references>
      </pivotArea>
    </chartFormat>
    <chartFormat chart="0"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HUURpunt">
  <a:themeElements>
    <a:clrScheme name="HUURpunt">
      <a:dk1>
        <a:sysClr val="windowText" lastClr="000000"/>
      </a:dk1>
      <a:lt1>
        <a:sysClr val="window" lastClr="FFFFFF"/>
      </a:lt1>
      <a:dk2>
        <a:srgbClr val="0C6168"/>
      </a:dk2>
      <a:lt2>
        <a:srgbClr val="E4FAFC"/>
      </a:lt2>
      <a:accent1>
        <a:srgbClr val="15B1BB"/>
      </a:accent1>
      <a:accent2>
        <a:srgbClr val="F8E900"/>
      </a:accent2>
      <a:accent3>
        <a:srgbClr val="D0C100"/>
      </a:accent3>
      <a:accent4>
        <a:srgbClr val="A5A5A5"/>
      </a:accent4>
      <a:accent5>
        <a:srgbClr val="587478"/>
      </a:accent5>
      <a:accent6>
        <a:srgbClr val="469DAE"/>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4B3D4-2048-4260-B9D6-4B141A47043F}">
  <dimension ref="A1"/>
  <sheetViews>
    <sheetView tabSelected="1" topLeftCell="A26" workbookViewId="0">
      <selection activeCell="P10" sqref="P10"/>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4175-28F6-4A07-A504-27ABBCA7A134}">
  <dimension ref="A1:D7"/>
  <sheetViews>
    <sheetView topLeftCell="A7" zoomScale="130" zoomScaleNormal="120" workbookViewId="0">
      <selection activeCell="B16" sqref="B16"/>
    </sheetView>
  </sheetViews>
  <sheetFormatPr defaultRowHeight="14.5" x14ac:dyDescent="0.35"/>
  <cols>
    <col min="1" max="1" width="57.36328125" bestFit="1" customWidth="1"/>
    <col min="2" max="2" width="55.81640625" bestFit="1" customWidth="1"/>
    <col min="3" max="3" width="65.81640625" bestFit="1" customWidth="1"/>
    <col min="4" max="4" width="46.36328125" bestFit="1" customWidth="1"/>
    <col min="5" max="5" width="55.453125" bestFit="1" customWidth="1"/>
  </cols>
  <sheetData>
    <row r="1" spans="1:4" x14ac:dyDescent="0.35">
      <c r="A1" s="9" t="s">
        <v>0</v>
      </c>
      <c r="B1" t="s">
        <v>1</v>
      </c>
    </row>
    <row r="2" spans="1:4" x14ac:dyDescent="0.35">
      <c r="A2" s="9" t="s">
        <v>2</v>
      </c>
      <c r="B2" t="s">
        <v>1</v>
      </c>
    </row>
    <row r="3" spans="1:4" x14ac:dyDescent="0.35">
      <c r="A3" s="9" t="s">
        <v>3</v>
      </c>
      <c r="B3" t="s">
        <v>477</v>
      </c>
    </row>
    <row r="4" spans="1:4" x14ac:dyDescent="0.35">
      <c r="A4" s="9" t="s">
        <v>5</v>
      </c>
      <c r="B4" t="s">
        <v>1</v>
      </c>
    </row>
    <row r="6" spans="1:4" x14ac:dyDescent="0.35">
      <c r="A6" t="s">
        <v>6</v>
      </c>
      <c r="B6" t="s">
        <v>7</v>
      </c>
      <c r="C6" t="s">
        <v>8</v>
      </c>
      <c r="D6" t="s">
        <v>9</v>
      </c>
    </row>
    <row r="7" spans="1:4" x14ac:dyDescent="0.35">
      <c r="A7">
        <v>2246</v>
      </c>
      <c r="B7">
        <v>1701</v>
      </c>
      <c r="C7">
        <v>551.70000000000005</v>
      </c>
      <c r="D7">
        <v>449.20000000000016</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DA1CE-5F42-4BDC-ACFD-7D51A26D19E0}">
  <dimension ref="A1:K86"/>
  <sheetViews>
    <sheetView workbookViewId="0">
      <selection activeCell="B7" sqref="B7"/>
    </sheetView>
  </sheetViews>
  <sheetFormatPr defaultRowHeight="14.5" x14ac:dyDescent="0.35"/>
  <cols>
    <col min="1" max="1" width="39.54296875" customWidth="1"/>
    <col min="5" max="5" width="39.54296875" customWidth="1"/>
    <col min="9" max="9" width="39.54296875" customWidth="1"/>
  </cols>
  <sheetData>
    <row r="1" spans="1:11" ht="18.5" x14ac:dyDescent="0.45">
      <c r="A1" s="13" t="s">
        <v>10</v>
      </c>
    </row>
    <row r="3" spans="1:11" ht="58" x14ac:dyDescent="0.35">
      <c r="A3" s="10" t="s">
        <v>11</v>
      </c>
      <c r="B3" s="11">
        <f>COUNTIFS('Aantal toewijzingen per gemeent'!M2:M302,"&gt;=-5",'Aantal toewijzingen per gemeent'!M2:M302,"&lt;=5")</f>
        <v>230</v>
      </c>
    </row>
    <row r="4" spans="1:11" ht="43.5" x14ac:dyDescent="0.35">
      <c r="A4" s="10" t="s">
        <v>12</v>
      </c>
      <c r="B4" s="11">
        <f>COUNTIFS('Aantal toewijzingen per gemeent'!M2:M302,"&gt;=5")</f>
        <v>17</v>
      </c>
    </row>
    <row r="5" spans="1:11" ht="58" x14ac:dyDescent="0.35">
      <c r="A5" s="10" t="s">
        <v>13</v>
      </c>
      <c r="B5" s="11">
        <f>COUNTIFS('Aantal toewijzingen per gemeent'!M2:M302,"&lt;=-5")</f>
        <v>55</v>
      </c>
    </row>
    <row r="6" spans="1:11" ht="72.5" x14ac:dyDescent="0.35">
      <c r="A6" s="10" t="s">
        <v>14</v>
      </c>
      <c r="B6" s="11">
        <v>73</v>
      </c>
    </row>
    <row r="7" spans="1:11" ht="29" x14ac:dyDescent="0.35">
      <c r="A7" s="10" t="s">
        <v>15</v>
      </c>
      <c r="B7" s="12">
        <f>SUM('Aantal toewijzingen per gemeent'!M2:M302)</f>
        <v>-405.8000000000003</v>
      </c>
    </row>
    <row r="10" spans="1:11" ht="18.5" x14ac:dyDescent="0.45">
      <c r="A10" s="13" t="s">
        <v>16</v>
      </c>
    </row>
    <row r="12" spans="1:11" x14ac:dyDescent="0.35">
      <c r="A12" s="15" t="s">
        <v>17</v>
      </c>
      <c r="E12" s="16" t="s">
        <v>18</v>
      </c>
      <c r="I12" s="16" t="s">
        <v>19</v>
      </c>
    </row>
    <row r="13" spans="1:11" x14ac:dyDescent="0.35">
      <c r="A13" s="15"/>
      <c r="B13" t="s">
        <v>20</v>
      </c>
      <c r="C13" s="17" t="s">
        <v>21</v>
      </c>
      <c r="E13" s="16"/>
      <c r="F13" t="s">
        <v>20</v>
      </c>
      <c r="G13" s="17" t="s">
        <v>21</v>
      </c>
      <c r="I13" s="16"/>
      <c r="J13" t="s">
        <v>20</v>
      </c>
      <c r="K13" s="17" t="s">
        <v>21</v>
      </c>
    </row>
    <row r="14" spans="1:11" x14ac:dyDescent="0.35">
      <c r="A14" t="s">
        <v>22</v>
      </c>
      <c r="B14" s="1">
        <v>-41.05</v>
      </c>
      <c r="C14" s="18">
        <v>-0.22069892473118277</v>
      </c>
      <c r="E14" t="s">
        <v>23</v>
      </c>
      <c r="F14" s="1">
        <v>-4.95</v>
      </c>
      <c r="G14" s="14">
        <v>-0.45</v>
      </c>
      <c r="I14" t="s">
        <v>24</v>
      </c>
      <c r="J14" s="1">
        <v>5.1500000000000021</v>
      </c>
      <c r="K14" s="14">
        <v>5.0000000000000024E-2</v>
      </c>
    </row>
    <row r="15" spans="1:11" x14ac:dyDescent="0.35">
      <c r="A15" t="s">
        <v>25</v>
      </c>
      <c r="B15" s="1">
        <v>-26.599999999999994</v>
      </c>
      <c r="C15" s="19">
        <v>-0.17051282051282049</v>
      </c>
      <c r="E15" t="s">
        <v>26</v>
      </c>
      <c r="F15" s="1">
        <v>-4.95</v>
      </c>
      <c r="G15" s="14">
        <v>-0.45</v>
      </c>
      <c r="I15" t="s">
        <v>27</v>
      </c>
      <c r="J15" s="1">
        <v>5.25</v>
      </c>
      <c r="K15" s="14">
        <v>0.15</v>
      </c>
    </row>
    <row r="16" spans="1:11" x14ac:dyDescent="0.35">
      <c r="A16" t="s">
        <v>28</v>
      </c>
      <c r="B16" s="1">
        <v>-21.799999999999997</v>
      </c>
      <c r="C16" s="19">
        <v>-0.20566037735849055</v>
      </c>
      <c r="E16" t="s">
        <v>29</v>
      </c>
      <c r="F16" s="1">
        <v>-4.9000000000000004</v>
      </c>
      <c r="G16" s="14">
        <v>-0.16333333333333336</v>
      </c>
      <c r="I16" t="s">
        <v>30</v>
      </c>
      <c r="J16" s="1">
        <v>5.7</v>
      </c>
      <c r="K16" s="14">
        <v>0.1</v>
      </c>
    </row>
    <row r="17" spans="1:11" x14ac:dyDescent="0.35">
      <c r="A17" t="s">
        <v>31</v>
      </c>
      <c r="B17" s="1">
        <v>-18.8</v>
      </c>
      <c r="C17" s="19">
        <v>-0.4177777777777778</v>
      </c>
      <c r="E17" t="s">
        <v>32</v>
      </c>
      <c r="F17" s="1">
        <v>-4.6499999999999995</v>
      </c>
      <c r="G17" s="14">
        <v>-0.66428571428571426</v>
      </c>
      <c r="I17" t="s">
        <v>33</v>
      </c>
      <c r="J17" s="1">
        <v>6</v>
      </c>
      <c r="K17" s="14">
        <v>0.10169491525423729</v>
      </c>
    </row>
    <row r="18" spans="1:11" x14ac:dyDescent="0.35">
      <c r="A18" t="s">
        <v>34</v>
      </c>
      <c r="B18" s="1">
        <v>-18.549999999999997</v>
      </c>
      <c r="C18" s="19">
        <v>-7.1346153846153837E-2</v>
      </c>
      <c r="E18" t="s">
        <v>35</v>
      </c>
      <c r="F18" s="1">
        <v>-4.5999999999999996</v>
      </c>
      <c r="G18" s="14">
        <v>-0.35384615384615381</v>
      </c>
      <c r="I18" t="s">
        <v>36</v>
      </c>
      <c r="J18" s="1">
        <v>6.9500000000000011</v>
      </c>
      <c r="K18" s="14">
        <v>0.11779661016949154</v>
      </c>
    </row>
    <row r="19" spans="1:11" x14ac:dyDescent="0.35">
      <c r="A19" t="s">
        <v>37</v>
      </c>
      <c r="B19" s="1">
        <v>-17.95</v>
      </c>
      <c r="C19" s="19">
        <v>-0.35899999999999999</v>
      </c>
      <c r="E19" t="s">
        <v>38</v>
      </c>
      <c r="F19" s="1">
        <v>-4.5</v>
      </c>
      <c r="G19" s="14">
        <v>-0.5625</v>
      </c>
      <c r="I19" t="s">
        <v>39</v>
      </c>
      <c r="J19" s="1">
        <v>7.9000000000000021</v>
      </c>
      <c r="K19" s="14">
        <v>5.3741496598639471E-2</v>
      </c>
    </row>
    <row r="20" spans="1:11" x14ac:dyDescent="0.35">
      <c r="A20" t="s">
        <v>40</v>
      </c>
      <c r="B20" s="1">
        <v>-17.75</v>
      </c>
      <c r="C20" s="19">
        <v>-0.27734375</v>
      </c>
      <c r="E20" t="s">
        <v>41</v>
      </c>
      <c r="F20" s="1">
        <v>-4.5</v>
      </c>
      <c r="G20" s="14">
        <v>-0.32142857142857145</v>
      </c>
      <c r="I20" t="s">
        <v>42</v>
      </c>
      <c r="J20" s="1">
        <v>8.1500000000000021</v>
      </c>
      <c r="K20" s="14">
        <v>7.3423423423423437E-2</v>
      </c>
    </row>
    <row r="21" spans="1:11" x14ac:dyDescent="0.35">
      <c r="A21" t="s">
        <v>43</v>
      </c>
      <c r="B21" s="1">
        <v>-17.350000000000001</v>
      </c>
      <c r="C21" s="19">
        <v>-0.14703389830508476</v>
      </c>
      <c r="E21" t="s">
        <v>44</v>
      </c>
      <c r="F21" s="1">
        <v>-4.4000000000000004</v>
      </c>
      <c r="G21" s="14">
        <v>-0.55000000000000004</v>
      </c>
      <c r="I21" t="s">
        <v>45</v>
      </c>
      <c r="J21" s="1">
        <v>9.3999999999999986</v>
      </c>
      <c r="K21" s="14">
        <v>0.11604938271604937</v>
      </c>
    </row>
    <row r="22" spans="1:11" x14ac:dyDescent="0.35">
      <c r="A22" t="s">
        <v>46</v>
      </c>
      <c r="B22" s="1">
        <v>-17.3</v>
      </c>
      <c r="C22" s="19">
        <v>-0.44358974358974362</v>
      </c>
      <c r="E22" t="s">
        <v>47</v>
      </c>
      <c r="F22" s="1">
        <v>-4.2</v>
      </c>
      <c r="G22" s="14">
        <v>-0.42000000000000004</v>
      </c>
      <c r="I22" t="s">
        <v>48</v>
      </c>
      <c r="J22" s="1">
        <v>12</v>
      </c>
      <c r="K22" s="14">
        <v>9.6774193548387094E-2</v>
      </c>
    </row>
    <row r="23" spans="1:11" x14ac:dyDescent="0.35">
      <c r="A23" t="s">
        <v>49</v>
      </c>
      <c r="B23" s="1">
        <v>-16.350000000000001</v>
      </c>
      <c r="C23" s="19">
        <v>-0.15571428571428572</v>
      </c>
      <c r="E23" t="s">
        <v>50</v>
      </c>
      <c r="F23" s="1">
        <v>-4.0999999999999996</v>
      </c>
      <c r="G23" s="14">
        <v>-0.41</v>
      </c>
      <c r="I23" t="s">
        <v>51</v>
      </c>
      <c r="J23" s="1">
        <v>13.05</v>
      </c>
      <c r="K23" s="14">
        <v>0.15</v>
      </c>
    </row>
    <row r="24" spans="1:11" x14ac:dyDescent="0.35">
      <c r="A24" t="s">
        <v>52</v>
      </c>
      <c r="B24" s="1">
        <v>-15.85</v>
      </c>
      <c r="C24" s="19">
        <v>-0.27807017543859647</v>
      </c>
      <c r="E24" t="s">
        <v>53</v>
      </c>
      <c r="F24" s="1">
        <v>-4.05</v>
      </c>
      <c r="G24" s="14">
        <v>-0.36818181818181817</v>
      </c>
      <c r="I24" t="s">
        <v>54</v>
      </c>
      <c r="J24" s="1">
        <v>14.25</v>
      </c>
      <c r="K24" s="14">
        <v>0.10251798561151079</v>
      </c>
    </row>
    <row r="25" spans="1:11" x14ac:dyDescent="0.35">
      <c r="A25" t="s">
        <v>55</v>
      </c>
      <c r="B25" s="1">
        <v>-14.75</v>
      </c>
      <c r="C25" s="19">
        <v>-0.5267857142857143</v>
      </c>
      <c r="E25" t="s">
        <v>56</v>
      </c>
      <c r="F25" s="1">
        <v>-4</v>
      </c>
      <c r="G25" s="14">
        <v>-0.16666666666666666</v>
      </c>
      <c r="I25" t="s">
        <v>57</v>
      </c>
      <c r="J25" s="1">
        <v>15.500000000000002</v>
      </c>
      <c r="K25" s="14">
        <v>0.12704918032786885</v>
      </c>
    </row>
    <row r="26" spans="1:11" x14ac:dyDescent="0.35">
      <c r="A26" t="s">
        <v>58</v>
      </c>
      <c r="B26" s="1">
        <v>-14.149999999999999</v>
      </c>
      <c r="C26" s="19">
        <v>-9.4333333333333325E-2</v>
      </c>
      <c r="E26" t="s">
        <v>59</v>
      </c>
      <c r="F26" s="1">
        <v>-3.9499999999999997</v>
      </c>
      <c r="G26" s="14">
        <v>-0.21944444444444444</v>
      </c>
      <c r="I26" t="s">
        <v>60</v>
      </c>
      <c r="J26" s="1">
        <v>17.450000000000003</v>
      </c>
      <c r="K26" s="14">
        <v>6.5355805243445697E-2</v>
      </c>
    </row>
    <row r="27" spans="1:11" x14ac:dyDescent="0.35">
      <c r="A27" t="s">
        <v>61</v>
      </c>
      <c r="B27" s="1">
        <v>-14.099999999999998</v>
      </c>
      <c r="C27" s="19">
        <v>-0.12368421052631577</v>
      </c>
      <c r="E27" t="s">
        <v>62</v>
      </c>
      <c r="F27" s="1">
        <v>-3.9</v>
      </c>
      <c r="G27" s="14">
        <v>-0.21666666666666667</v>
      </c>
      <c r="I27" t="s">
        <v>63</v>
      </c>
      <c r="J27" s="1">
        <v>25.35</v>
      </c>
      <c r="K27" s="14">
        <v>0.15000000000000002</v>
      </c>
    </row>
    <row r="28" spans="1:11" x14ac:dyDescent="0.35">
      <c r="A28" t="s">
        <v>64</v>
      </c>
      <c r="B28" s="1">
        <v>-13.45</v>
      </c>
      <c r="C28" s="19">
        <v>-0.56041666666666667</v>
      </c>
      <c r="E28" t="s">
        <v>65</v>
      </c>
      <c r="F28" s="1">
        <v>-3.8999999999999995</v>
      </c>
      <c r="G28" s="14">
        <v>-0.32499999999999996</v>
      </c>
      <c r="I28" t="s">
        <v>66</v>
      </c>
      <c r="J28" s="1">
        <v>27.199999999999996</v>
      </c>
      <c r="K28" s="14">
        <v>7.472527472527471E-2</v>
      </c>
    </row>
    <row r="29" spans="1:11" x14ac:dyDescent="0.35">
      <c r="A29" t="s">
        <v>67</v>
      </c>
      <c r="B29" s="1">
        <v>-13.299999999999999</v>
      </c>
      <c r="C29" s="19">
        <v>-0.35945945945945945</v>
      </c>
      <c r="E29" t="s">
        <v>68</v>
      </c>
      <c r="F29" s="1">
        <v>-3.8499999999999996</v>
      </c>
      <c r="G29" s="14">
        <v>-0.154</v>
      </c>
      <c r="I29" t="s">
        <v>69</v>
      </c>
      <c r="J29" s="1">
        <v>38.5</v>
      </c>
      <c r="K29" s="14">
        <v>0.12581699346405228</v>
      </c>
    </row>
    <row r="30" spans="1:11" x14ac:dyDescent="0.35">
      <c r="A30" t="s">
        <v>70</v>
      </c>
      <c r="B30" s="1">
        <v>-13.299999999999997</v>
      </c>
      <c r="C30" s="19">
        <v>-0.19558823529411762</v>
      </c>
      <c r="E30" t="s">
        <v>71</v>
      </c>
      <c r="F30" s="1">
        <v>-3.8499999999999996</v>
      </c>
      <c r="G30" s="14">
        <v>-0.64166666666666661</v>
      </c>
      <c r="I30" t="s">
        <v>72</v>
      </c>
      <c r="J30" s="1">
        <v>69.850000000000023</v>
      </c>
      <c r="K30" s="14">
        <v>5.6376109765940291E-2</v>
      </c>
    </row>
    <row r="31" spans="1:11" x14ac:dyDescent="0.35">
      <c r="A31" t="s">
        <v>73</v>
      </c>
      <c r="B31" s="1">
        <v>-12.85</v>
      </c>
      <c r="C31" s="19">
        <v>-0.27934782608695652</v>
      </c>
      <c r="E31" t="s">
        <v>74</v>
      </c>
      <c r="F31" s="1">
        <v>-3.8000000000000003</v>
      </c>
      <c r="G31" s="14">
        <v>-0.21111111111111114</v>
      </c>
    </row>
    <row r="32" spans="1:11" x14ac:dyDescent="0.35">
      <c r="A32" t="s">
        <v>75</v>
      </c>
      <c r="B32" s="1">
        <v>-12.45</v>
      </c>
      <c r="C32" s="19">
        <v>-0.14310344827586205</v>
      </c>
      <c r="E32" t="s">
        <v>76</v>
      </c>
      <c r="F32" s="1">
        <v>-3.75</v>
      </c>
      <c r="G32" s="14">
        <v>-0.3125</v>
      </c>
    </row>
    <row r="33" spans="1:7" x14ac:dyDescent="0.35">
      <c r="A33" t="s">
        <v>77</v>
      </c>
      <c r="B33" s="1">
        <v>-12.399999999999999</v>
      </c>
      <c r="C33" s="19">
        <v>-0.22545454545454544</v>
      </c>
      <c r="E33" t="s">
        <v>78</v>
      </c>
      <c r="F33" s="1">
        <v>-3.5</v>
      </c>
      <c r="G33" s="14">
        <v>-0.16666666666666666</v>
      </c>
    </row>
    <row r="34" spans="1:7" x14ac:dyDescent="0.35">
      <c r="A34" t="s">
        <v>79</v>
      </c>
      <c r="B34" s="1">
        <v>-11.7</v>
      </c>
      <c r="C34" s="19">
        <v>-0.50869565217391299</v>
      </c>
      <c r="E34" t="s">
        <v>80</v>
      </c>
      <c r="F34" s="1">
        <v>-3.4499999999999993</v>
      </c>
      <c r="G34" s="14">
        <v>-0.12777777777777774</v>
      </c>
    </row>
    <row r="35" spans="1:7" x14ac:dyDescent="0.35">
      <c r="A35" t="s">
        <v>81</v>
      </c>
      <c r="B35" s="1">
        <v>-10.899999999999999</v>
      </c>
      <c r="C35" s="19">
        <v>-0.68124999999999991</v>
      </c>
      <c r="E35" t="s">
        <v>82</v>
      </c>
      <c r="F35" s="1">
        <v>-3.4000000000000004</v>
      </c>
      <c r="G35" s="14">
        <v>-0.22666666666666668</v>
      </c>
    </row>
    <row r="36" spans="1:7" x14ac:dyDescent="0.35">
      <c r="A36" t="s">
        <v>83</v>
      </c>
      <c r="B36" s="1">
        <v>-10.5</v>
      </c>
      <c r="C36" s="19">
        <v>-9.2920353982300891E-2</v>
      </c>
      <c r="E36" t="s">
        <v>84</v>
      </c>
      <c r="F36" s="1">
        <v>-3.3</v>
      </c>
      <c r="G36" s="14">
        <v>-0.20624999999999999</v>
      </c>
    </row>
    <row r="37" spans="1:7" x14ac:dyDescent="0.35">
      <c r="A37" t="s">
        <v>85</v>
      </c>
      <c r="B37" s="1">
        <v>-10.5</v>
      </c>
      <c r="C37" s="19">
        <v>-0.58333333333333337</v>
      </c>
      <c r="E37" t="s">
        <v>86</v>
      </c>
      <c r="F37" s="1">
        <v>-3.25</v>
      </c>
      <c r="G37" s="14">
        <v>-0.32500000000000001</v>
      </c>
    </row>
    <row r="38" spans="1:7" x14ac:dyDescent="0.35">
      <c r="A38" t="s">
        <v>87</v>
      </c>
      <c r="B38" s="1">
        <v>-10.149999999999999</v>
      </c>
      <c r="C38" s="19">
        <v>-8.388429752066115E-2</v>
      </c>
      <c r="E38" t="s">
        <v>88</v>
      </c>
      <c r="F38" s="1">
        <v>-3.2</v>
      </c>
      <c r="G38" s="14">
        <v>-0.32</v>
      </c>
    </row>
    <row r="39" spans="1:7" x14ac:dyDescent="0.35">
      <c r="A39" t="s">
        <v>89</v>
      </c>
      <c r="B39" s="1">
        <v>-10.100000000000001</v>
      </c>
      <c r="C39" s="19">
        <v>-0.20200000000000004</v>
      </c>
      <c r="E39" t="s">
        <v>90</v>
      </c>
      <c r="F39" s="1">
        <v>-3.2</v>
      </c>
      <c r="G39" s="14">
        <v>-0.32</v>
      </c>
    </row>
    <row r="40" spans="1:7" x14ac:dyDescent="0.35">
      <c r="A40" t="s">
        <v>91</v>
      </c>
      <c r="B40" s="1">
        <v>-10.049999999999997</v>
      </c>
      <c r="C40" s="19">
        <v>-0.12108433734939755</v>
      </c>
      <c r="E40" t="s">
        <v>92</v>
      </c>
      <c r="F40" s="1">
        <v>-3.0999999999999996</v>
      </c>
      <c r="G40" s="14">
        <v>-0.2818181818181818</v>
      </c>
    </row>
    <row r="41" spans="1:7" x14ac:dyDescent="0.35">
      <c r="A41" t="s">
        <v>93</v>
      </c>
      <c r="B41" s="1">
        <v>-9.9999999999999982</v>
      </c>
      <c r="C41" s="19">
        <v>-0.15151515151515149</v>
      </c>
      <c r="E41" t="s">
        <v>94</v>
      </c>
      <c r="F41" s="1">
        <v>-3.0999999999999996</v>
      </c>
      <c r="G41" s="14">
        <v>-0.18235294117647058</v>
      </c>
    </row>
    <row r="42" spans="1:7" x14ac:dyDescent="0.35">
      <c r="A42" t="s">
        <v>95</v>
      </c>
      <c r="B42" s="1">
        <v>-9.6</v>
      </c>
      <c r="C42" s="19">
        <v>-0.17142857142857143</v>
      </c>
      <c r="E42" t="s">
        <v>96</v>
      </c>
      <c r="F42" s="1">
        <v>-3.0999999999999996</v>
      </c>
      <c r="G42" s="14">
        <v>-0.18235294117647058</v>
      </c>
    </row>
    <row r="43" spans="1:7" x14ac:dyDescent="0.35">
      <c r="A43" t="s">
        <v>97</v>
      </c>
      <c r="B43" s="1">
        <v>-9.25</v>
      </c>
      <c r="C43" s="19">
        <v>-0.46250000000000002</v>
      </c>
      <c r="E43" t="s">
        <v>98</v>
      </c>
      <c r="F43" s="1">
        <v>-3.05</v>
      </c>
      <c r="G43" s="14">
        <v>-0.61</v>
      </c>
    </row>
    <row r="44" spans="1:7" x14ac:dyDescent="0.35">
      <c r="A44" t="s">
        <v>99</v>
      </c>
      <c r="B44" s="1">
        <v>-8.15</v>
      </c>
      <c r="C44" s="19">
        <v>-0.54333333333333333</v>
      </c>
      <c r="E44" t="s">
        <v>100</v>
      </c>
      <c r="F44" s="1">
        <v>-2.8999999999999995</v>
      </c>
      <c r="G44" s="14">
        <v>-0.48333333333333323</v>
      </c>
    </row>
    <row r="45" spans="1:7" x14ac:dyDescent="0.35">
      <c r="A45" t="s">
        <v>101</v>
      </c>
      <c r="B45" s="1">
        <v>-8.0499999999999989</v>
      </c>
      <c r="C45" s="19">
        <v>-0.36590909090909085</v>
      </c>
      <c r="E45" t="s">
        <v>102</v>
      </c>
      <c r="F45" s="1">
        <v>-2.85</v>
      </c>
      <c r="G45" s="14">
        <v>-0.15</v>
      </c>
    </row>
    <row r="46" spans="1:7" x14ac:dyDescent="0.35">
      <c r="A46" t="s">
        <v>103</v>
      </c>
      <c r="B46" s="1">
        <v>-7.6999999999999993</v>
      </c>
      <c r="C46" s="19">
        <v>-0.154</v>
      </c>
      <c r="E46" t="s">
        <v>104</v>
      </c>
      <c r="F46" s="1">
        <v>-2.8499999999999996</v>
      </c>
      <c r="G46" s="14">
        <v>-0.47499999999999992</v>
      </c>
    </row>
    <row r="47" spans="1:7" x14ac:dyDescent="0.35">
      <c r="A47" t="s">
        <v>105</v>
      </c>
      <c r="B47" s="1">
        <v>-7.5</v>
      </c>
      <c r="C47" s="19">
        <v>-0.234375</v>
      </c>
      <c r="E47" t="s">
        <v>106</v>
      </c>
      <c r="F47" s="1">
        <v>-2.7</v>
      </c>
      <c r="G47" s="14">
        <v>-0.13500000000000001</v>
      </c>
    </row>
    <row r="48" spans="1:7" x14ac:dyDescent="0.35">
      <c r="A48" t="s">
        <v>107</v>
      </c>
      <c r="B48" s="1">
        <v>-7.1999999999999993</v>
      </c>
      <c r="C48" s="19">
        <v>-0.18</v>
      </c>
      <c r="E48" t="s">
        <v>108</v>
      </c>
      <c r="F48" s="1">
        <v>-2.6999999999999993</v>
      </c>
      <c r="G48" s="14">
        <v>-0.38571428571428562</v>
      </c>
    </row>
    <row r="49" spans="1:7" x14ac:dyDescent="0.35">
      <c r="A49" t="s">
        <v>109</v>
      </c>
      <c r="B49" s="1">
        <v>-6.7000000000000011</v>
      </c>
      <c r="C49" s="19">
        <v>-0.37222222222222229</v>
      </c>
      <c r="E49" t="s">
        <v>110</v>
      </c>
      <c r="F49" s="1">
        <v>-2.6</v>
      </c>
      <c r="G49" s="14">
        <v>-0.32500000000000001</v>
      </c>
    </row>
    <row r="50" spans="1:7" x14ac:dyDescent="0.35">
      <c r="A50" t="s">
        <v>111</v>
      </c>
      <c r="B50" s="1">
        <v>-6.6999999999999993</v>
      </c>
      <c r="C50" s="19">
        <v>-0.26799999999999996</v>
      </c>
      <c r="E50" t="s">
        <v>112</v>
      </c>
      <c r="F50" s="1">
        <v>-2.5499999999999998</v>
      </c>
      <c r="G50" s="14">
        <v>-0.12142857142857141</v>
      </c>
    </row>
    <row r="51" spans="1:7" x14ac:dyDescent="0.35">
      <c r="A51" t="s">
        <v>113</v>
      </c>
      <c r="B51" s="1">
        <v>-6.4999999999999991</v>
      </c>
      <c r="C51" s="19">
        <v>-0.24999999999999997</v>
      </c>
      <c r="E51" t="s">
        <v>114</v>
      </c>
      <c r="F51" s="1">
        <v>-2.4999999999999996</v>
      </c>
      <c r="G51" s="14">
        <v>-0.31249999999999994</v>
      </c>
    </row>
    <row r="52" spans="1:7" x14ac:dyDescent="0.35">
      <c r="A52" t="s">
        <v>115</v>
      </c>
      <c r="B52" s="1">
        <v>-6.3999999999999986</v>
      </c>
      <c r="C52" s="19">
        <v>-0.45714285714285702</v>
      </c>
      <c r="E52" t="s">
        <v>116</v>
      </c>
      <c r="F52" s="1">
        <v>-2.4</v>
      </c>
      <c r="G52" s="14">
        <v>-0.79999999999999993</v>
      </c>
    </row>
    <row r="53" spans="1:7" x14ac:dyDescent="0.35">
      <c r="A53" t="s">
        <v>117</v>
      </c>
      <c r="B53" s="1">
        <v>-6.25</v>
      </c>
      <c r="C53" s="19">
        <v>-0.41666666666666669</v>
      </c>
      <c r="E53" t="s">
        <v>118</v>
      </c>
      <c r="F53" s="1">
        <v>-2.2999999999999998</v>
      </c>
      <c r="G53" s="14">
        <v>-0.22999999999999998</v>
      </c>
    </row>
    <row r="54" spans="1:7" x14ac:dyDescent="0.35">
      <c r="A54" t="s">
        <v>119</v>
      </c>
      <c r="B54" s="1">
        <v>-6.2499999999999991</v>
      </c>
      <c r="C54" s="19">
        <v>-0.22321428571428567</v>
      </c>
      <c r="E54" t="s">
        <v>120</v>
      </c>
      <c r="F54" s="1">
        <v>-2.25</v>
      </c>
      <c r="G54" s="14">
        <v>-0.5625</v>
      </c>
    </row>
    <row r="55" spans="1:7" x14ac:dyDescent="0.35">
      <c r="A55" t="s">
        <v>121</v>
      </c>
      <c r="B55" s="1">
        <v>-6.2499999999999929</v>
      </c>
      <c r="C55" s="19">
        <v>-2.4606299212598399E-2</v>
      </c>
      <c r="E55" t="s">
        <v>122</v>
      </c>
      <c r="F55" s="1">
        <v>-2.25</v>
      </c>
      <c r="G55" s="14">
        <v>-0.5625</v>
      </c>
    </row>
    <row r="56" spans="1:7" x14ac:dyDescent="0.35">
      <c r="A56" t="s">
        <v>123</v>
      </c>
      <c r="B56" s="1">
        <v>-6.1499999999999995</v>
      </c>
      <c r="C56" s="19">
        <v>-0.38437499999999997</v>
      </c>
      <c r="E56" t="s">
        <v>124</v>
      </c>
      <c r="F56" s="1">
        <v>-2.25</v>
      </c>
      <c r="G56" s="14">
        <v>-0.5625</v>
      </c>
    </row>
    <row r="57" spans="1:7" x14ac:dyDescent="0.35">
      <c r="A57" t="s">
        <v>125</v>
      </c>
      <c r="B57" s="1">
        <v>-6.0500000000000007</v>
      </c>
      <c r="C57" s="19">
        <v>-0.60500000000000009</v>
      </c>
      <c r="E57" t="s">
        <v>126</v>
      </c>
      <c r="F57" s="1">
        <v>-2.2000000000000002</v>
      </c>
      <c r="G57" s="14">
        <v>-0.55000000000000004</v>
      </c>
    </row>
    <row r="58" spans="1:7" x14ac:dyDescent="0.35">
      <c r="A58" t="s">
        <v>127</v>
      </c>
      <c r="B58" s="1">
        <v>-6.0499999999999989</v>
      </c>
      <c r="C58" s="19">
        <v>-0.27499999999999997</v>
      </c>
      <c r="E58" t="s">
        <v>128</v>
      </c>
      <c r="F58" s="1">
        <v>-2.2000000000000002</v>
      </c>
      <c r="G58" s="14">
        <v>-0.55000000000000004</v>
      </c>
    </row>
    <row r="59" spans="1:7" x14ac:dyDescent="0.35">
      <c r="A59" t="s">
        <v>129</v>
      </c>
      <c r="B59" s="1">
        <v>-6</v>
      </c>
      <c r="C59" s="19">
        <v>-0.35294117647058826</v>
      </c>
      <c r="E59" t="s">
        <v>130</v>
      </c>
      <c r="F59" s="1">
        <v>-2.1499999999999995</v>
      </c>
      <c r="G59" s="14">
        <v>-0.12647058823529408</v>
      </c>
    </row>
    <row r="60" spans="1:7" x14ac:dyDescent="0.35">
      <c r="A60" t="s">
        <v>131</v>
      </c>
      <c r="B60" s="1">
        <v>-5.8999999999999986</v>
      </c>
      <c r="C60" s="19">
        <v>-0.24583333333333326</v>
      </c>
      <c r="E60" t="s">
        <v>132</v>
      </c>
      <c r="F60" s="1">
        <v>-2.1499999999999995</v>
      </c>
      <c r="G60" s="14">
        <v>-0.12647058823529408</v>
      </c>
    </row>
    <row r="61" spans="1:7" x14ac:dyDescent="0.35">
      <c r="A61" t="s">
        <v>133</v>
      </c>
      <c r="B61" s="1">
        <v>-5.75</v>
      </c>
      <c r="C61" s="19">
        <v>-0.10454545454545454</v>
      </c>
      <c r="E61" t="s">
        <v>134</v>
      </c>
      <c r="F61" s="1">
        <v>-2.1</v>
      </c>
      <c r="G61" s="14">
        <v>-0.42000000000000004</v>
      </c>
    </row>
    <row r="62" spans="1:7" x14ac:dyDescent="0.35">
      <c r="A62" t="s">
        <v>135</v>
      </c>
      <c r="B62" s="1">
        <v>-5.7499999999999991</v>
      </c>
      <c r="C62" s="19">
        <v>-0.18548387096774191</v>
      </c>
      <c r="E62" t="s">
        <v>136</v>
      </c>
      <c r="F62" s="1">
        <v>-2.1</v>
      </c>
      <c r="G62" s="14">
        <v>-0.42000000000000004</v>
      </c>
    </row>
    <row r="63" spans="1:7" x14ac:dyDescent="0.35">
      <c r="A63" t="s">
        <v>137</v>
      </c>
      <c r="B63" s="1">
        <v>-5.3500000000000005</v>
      </c>
      <c r="C63" s="19">
        <v>-0.2547619047619048</v>
      </c>
      <c r="E63" t="s">
        <v>138</v>
      </c>
      <c r="F63" s="1">
        <v>-2.0999999999999996</v>
      </c>
      <c r="G63" s="14">
        <v>-0.19090909090909089</v>
      </c>
    </row>
    <row r="64" spans="1:7" x14ac:dyDescent="0.35">
      <c r="A64" t="s">
        <v>139</v>
      </c>
      <c r="B64" s="1">
        <v>-5.35</v>
      </c>
      <c r="C64" s="19">
        <v>-0.13374999999999998</v>
      </c>
      <c r="E64" t="s">
        <v>140</v>
      </c>
      <c r="F64" s="1">
        <v>-2.0499999999999998</v>
      </c>
      <c r="G64" s="14">
        <v>-0.41</v>
      </c>
    </row>
    <row r="65" spans="1:7" x14ac:dyDescent="0.35">
      <c r="A65" t="s">
        <v>141</v>
      </c>
      <c r="B65" s="1">
        <v>-5.35</v>
      </c>
      <c r="C65" s="19">
        <v>-0.35666666666666663</v>
      </c>
      <c r="E65" t="s">
        <v>142</v>
      </c>
      <c r="F65" s="1">
        <v>-1.9499999999999997</v>
      </c>
      <c r="G65" s="14">
        <v>-0.32499999999999996</v>
      </c>
    </row>
    <row r="66" spans="1:7" x14ac:dyDescent="0.35">
      <c r="A66" t="s">
        <v>143</v>
      </c>
      <c r="B66" s="1">
        <v>-5.25</v>
      </c>
      <c r="C66" s="19">
        <v>-0.23863636363636365</v>
      </c>
      <c r="E66" t="s">
        <v>144</v>
      </c>
      <c r="F66" s="1">
        <v>-1.9</v>
      </c>
      <c r="G66" s="14">
        <v>-9.9999999999999992E-2</v>
      </c>
    </row>
    <row r="67" spans="1:7" x14ac:dyDescent="0.35">
      <c r="A67" t="s">
        <v>145</v>
      </c>
      <c r="B67" s="1">
        <v>-5.0499999999999989</v>
      </c>
      <c r="C67" s="19">
        <v>-0.10520833333333331</v>
      </c>
      <c r="E67" t="s">
        <v>146</v>
      </c>
      <c r="F67" s="1">
        <v>-1.8</v>
      </c>
      <c r="G67" s="14">
        <v>-0.25714285714285717</v>
      </c>
    </row>
    <row r="68" spans="1:7" x14ac:dyDescent="0.35">
      <c r="A68" t="s">
        <v>147</v>
      </c>
      <c r="B68" s="1">
        <v>-5</v>
      </c>
      <c r="C68" s="19">
        <v>-0.16666666666666666</v>
      </c>
      <c r="E68" t="s">
        <v>148</v>
      </c>
      <c r="F68" s="1">
        <v>-1.6</v>
      </c>
      <c r="G68" s="14">
        <v>-0.2</v>
      </c>
    </row>
    <row r="69" spans="1:7" x14ac:dyDescent="0.35">
      <c r="E69" t="s">
        <v>149</v>
      </c>
      <c r="F69" s="1">
        <v>-1.4999999999999998</v>
      </c>
      <c r="G69" s="14">
        <v>-0.16666666666666663</v>
      </c>
    </row>
    <row r="70" spans="1:7" x14ac:dyDescent="0.35">
      <c r="E70" t="s">
        <v>150</v>
      </c>
      <c r="F70" s="1">
        <v>-1.4499999999999997</v>
      </c>
      <c r="G70" s="14">
        <v>-0.48333333333333323</v>
      </c>
    </row>
    <row r="71" spans="1:7" x14ac:dyDescent="0.35">
      <c r="E71" t="s">
        <v>151</v>
      </c>
      <c r="F71" s="1">
        <v>-1.4</v>
      </c>
      <c r="G71" s="14">
        <v>-0.46666666666666662</v>
      </c>
    </row>
    <row r="72" spans="1:7" x14ac:dyDescent="0.35">
      <c r="E72" t="s">
        <v>152</v>
      </c>
      <c r="F72" s="1">
        <v>-1.35</v>
      </c>
      <c r="G72" s="14">
        <v>-0.13500000000000001</v>
      </c>
    </row>
    <row r="73" spans="1:7" x14ac:dyDescent="0.35">
      <c r="E73" t="s">
        <v>153</v>
      </c>
      <c r="F73" s="1">
        <v>-1.3</v>
      </c>
      <c r="G73" s="14">
        <v>-0.32500000000000001</v>
      </c>
    </row>
    <row r="74" spans="1:7" x14ac:dyDescent="0.35">
      <c r="E74" t="s">
        <v>154</v>
      </c>
      <c r="F74" s="1">
        <v>-1.1499999999999999</v>
      </c>
      <c r="G74" s="14">
        <v>-0.10454545454545454</v>
      </c>
    </row>
    <row r="75" spans="1:7" x14ac:dyDescent="0.35">
      <c r="E75" t="s">
        <v>155</v>
      </c>
      <c r="F75" s="1">
        <v>-1</v>
      </c>
      <c r="G75" s="14">
        <v>-0.16666666666666666</v>
      </c>
    </row>
    <row r="76" spans="1:7" x14ac:dyDescent="0.35">
      <c r="E76" t="s">
        <v>156</v>
      </c>
      <c r="F76" s="1">
        <v>-1</v>
      </c>
      <c r="G76" s="14">
        <v>-0.16666666666666666</v>
      </c>
    </row>
    <row r="77" spans="1:7" x14ac:dyDescent="0.35">
      <c r="E77" t="s">
        <v>157</v>
      </c>
      <c r="F77" s="1">
        <v>-1</v>
      </c>
      <c r="G77" s="14">
        <v>-0.16666666666666666</v>
      </c>
    </row>
    <row r="78" spans="1:7" x14ac:dyDescent="0.35">
      <c r="E78" t="s">
        <v>158</v>
      </c>
      <c r="F78" s="1">
        <v>-1</v>
      </c>
      <c r="G78" s="14">
        <v>-0.16666666666666666</v>
      </c>
    </row>
    <row r="79" spans="1:7" x14ac:dyDescent="0.35">
      <c r="E79" t="s">
        <v>159</v>
      </c>
      <c r="F79" s="1">
        <v>-1</v>
      </c>
      <c r="G79" s="14">
        <v>-0.16666666666666666</v>
      </c>
    </row>
    <row r="80" spans="1:7" x14ac:dyDescent="0.35">
      <c r="E80" t="s">
        <v>160</v>
      </c>
      <c r="F80" s="1">
        <v>-0.84999999999999987</v>
      </c>
      <c r="G80" s="14">
        <v>-0.12142857142857141</v>
      </c>
    </row>
    <row r="81" spans="5:7" x14ac:dyDescent="0.35">
      <c r="E81" t="s">
        <v>161</v>
      </c>
      <c r="F81" s="1">
        <v>-0.8</v>
      </c>
      <c r="G81" s="14">
        <v>-0.8</v>
      </c>
    </row>
    <row r="82" spans="5:7" x14ac:dyDescent="0.35">
      <c r="E82" t="s">
        <v>162</v>
      </c>
      <c r="F82" s="1">
        <v>-0.7</v>
      </c>
      <c r="G82" s="14">
        <v>-9.9999999999999992E-2</v>
      </c>
    </row>
    <row r="83" spans="5:7" x14ac:dyDescent="0.35">
      <c r="E83" t="s">
        <v>163</v>
      </c>
      <c r="F83" s="1">
        <v>-0.5</v>
      </c>
      <c r="G83" s="14">
        <v>-0.16666666666666666</v>
      </c>
    </row>
    <row r="84" spans="5:7" x14ac:dyDescent="0.35">
      <c r="E84" t="s">
        <v>164</v>
      </c>
      <c r="F84" s="1">
        <v>-0.5</v>
      </c>
      <c r="G84" s="14">
        <v>-0.16666666666666666</v>
      </c>
    </row>
    <row r="85" spans="5:7" x14ac:dyDescent="0.35">
      <c r="E85" t="s">
        <v>165</v>
      </c>
      <c r="F85" s="1">
        <v>-0.5</v>
      </c>
      <c r="G85" s="14">
        <v>-0.16666666666666666</v>
      </c>
    </row>
    <row r="86" spans="5:7" x14ac:dyDescent="0.35">
      <c r="E86" t="s">
        <v>166</v>
      </c>
      <c r="F86" s="1">
        <v>-0.44999999999999996</v>
      </c>
      <c r="G86" s="14">
        <v>-0.15</v>
      </c>
    </row>
  </sheetData>
  <conditionalFormatting sqref="B14:B68">
    <cfRule type="colorScale" priority="3">
      <colorScale>
        <cfvo type="num" val="-5"/>
        <cfvo type="num" val="0"/>
        <cfvo type="num" val="5"/>
        <color rgb="FFF8696B"/>
        <color theme="0"/>
        <color rgb="FF63BE7B"/>
      </colorScale>
    </cfRule>
  </conditionalFormatting>
  <conditionalFormatting sqref="F14:G86">
    <cfRule type="colorScale" priority="2">
      <colorScale>
        <cfvo type="num" val="-5"/>
        <cfvo type="num" val="0"/>
        <cfvo type="num" val="5"/>
        <color rgb="FFF8696B"/>
        <color theme="0"/>
        <color rgb="FF63BE7B"/>
      </colorScale>
    </cfRule>
  </conditionalFormatting>
  <conditionalFormatting sqref="J14:K30">
    <cfRule type="colorScale" priority="1">
      <colorScale>
        <cfvo type="num" val="-5"/>
        <cfvo type="num" val="0"/>
        <cfvo type="num" val="5"/>
        <color rgb="FFF8696B"/>
        <color theme="0"/>
        <color rgb="FF63BE7B"/>
      </colorScale>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6"/>
  <sheetViews>
    <sheetView zoomScaleNormal="100" workbookViewId="0">
      <pane xSplit="2" ySplit="1" topLeftCell="K104" activePane="bottomRight" state="frozen"/>
      <selection pane="topRight" activeCell="C1" sqref="C1"/>
      <selection pane="bottomLeft" activeCell="A2" sqref="A2"/>
      <selection pane="bottomRight" activeCell="K306" sqref="K306"/>
    </sheetView>
  </sheetViews>
  <sheetFormatPr defaultColWidth="8.81640625" defaultRowHeight="14.5" x14ac:dyDescent="0.35"/>
  <cols>
    <col min="1" max="1" width="29.54296875" customWidth="1"/>
    <col min="2" max="4" width="27.1796875" customWidth="1"/>
    <col min="5" max="8" width="9.81640625" style="1" customWidth="1"/>
    <col min="9" max="9" width="10.1796875" style="1" customWidth="1"/>
    <col min="10" max="11" width="6.54296875" style="1" customWidth="1"/>
    <col min="12" max="12" width="10.1796875" customWidth="1"/>
    <col min="13" max="14" width="15.1796875" customWidth="1"/>
    <col min="15" max="15" width="42.81640625" customWidth="1"/>
  </cols>
  <sheetData>
    <row r="1" spans="1:15" ht="15" thickBot="1" x14ac:dyDescent="0.4">
      <c r="A1" s="2" t="s">
        <v>167</v>
      </c>
      <c r="B1" s="3" t="s">
        <v>0</v>
      </c>
      <c r="C1" s="2" t="s">
        <v>2</v>
      </c>
      <c r="D1" s="2" t="s">
        <v>3</v>
      </c>
      <c r="E1" s="2" t="s">
        <v>168</v>
      </c>
      <c r="F1" s="2" t="s">
        <v>169</v>
      </c>
      <c r="G1" s="2" t="s">
        <v>170</v>
      </c>
      <c r="H1" s="2" t="s">
        <v>171</v>
      </c>
      <c r="I1" s="2" t="s">
        <v>172</v>
      </c>
      <c r="J1" s="2" t="s">
        <v>173</v>
      </c>
      <c r="K1" s="2" t="s">
        <v>174</v>
      </c>
      <c r="L1" s="2" t="s">
        <v>175</v>
      </c>
      <c r="M1" s="2" t="s">
        <v>176</v>
      </c>
      <c r="N1" s="2" t="s">
        <v>177</v>
      </c>
      <c r="O1" s="2" t="s">
        <v>5</v>
      </c>
    </row>
    <row r="2" spans="1:15" ht="14.25" customHeight="1" thickTop="1" x14ac:dyDescent="0.35">
      <c r="A2" t="s">
        <v>72</v>
      </c>
      <c r="B2" t="s">
        <v>72</v>
      </c>
      <c r="C2" t="s">
        <v>72</v>
      </c>
      <c r="D2" t="s">
        <v>178</v>
      </c>
      <c r="E2" s="1">
        <v>140</v>
      </c>
      <c r="F2" s="1">
        <v>123</v>
      </c>
      <c r="G2" s="1">
        <v>714</v>
      </c>
      <c r="H2" s="1">
        <f t="shared" ref="H2:H37" si="0">I2*0.05</f>
        <v>54.95</v>
      </c>
      <c r="I2" s="1">
        <v>1099</v>
      </c>
      <c r="J2" s="1">
        <f t="shared" ref="J2:J37" si="1">E2+I2</f>
        <v>1239</v>
      </c>
      <c r="K2" s="1">
        <f t="shared" ref="K2:K37" si="2">F2+H2</f>
        <v>177.95</v>
      </c>
      <c r="L2" s="6">
        <f t="shared" ref="L2:L37" si="3">J2*0.2</f>
        <v>247.8</v>
      </c>
      <c r="M2" s="1">
        <f t="shared" ref="M2:M37" si="4">L2-K2</f>
        <v>69.850000000000023</v>
      </c>
      <c r="N2" s="14">
        <f t="shared" ref="N2:N37" si="5">M2/J2</f>
        <v>5.6376109765940291E-2</v>
      </c>
      <c r="O2" t="s">
        <v>179</v>
      </c>
    </row>
    <row r="3" spans="1:15" ht="14.25" customHeight="1" x14ac:dyDescent="0.35">
      <c r="A3" t="s">
        <v>180</v>
      </c>
      <c r="B3" t="s">
        <v>133</v>
      </c>
      <c r="C3" t="s">
        <v>181</v>
      </c>
      <c r="D3" t="s">
        <v>182</v>
      </c>
      <c r="E3" s="1">
        <v>20</v>
      </c>
      <c r="F3" s="1">
        <v>15</v>
      </c>
      <c r="G3" s="1">
        <v>23</v>
      </c>
      <c r="H3" s="1">
        <f t="shared" si="0"/>
        <v>1.75</v>
      </c>
      <c r="I3" s="1">
        <v>35</v>
      </c>
      <c r="J3" s="1">
        <f t="shared" si="1"/>
        <v>55</v>
      </c>
      <c r="K3" s="1">
        <f t="shared" si="2"/>
        <v>16.75</v>
      </c>
      <c r="L3" s="6">
        <f t="shared" si="3"/>
        <v>11</v>
      </c>
      <c r="M3" s="1">
        <f t="shared" si="4"/>
        <v>-5.75</v>
      </c>
      <c r="N3" s="14">
        <f t="shared" si="5"/>
        <v>-0.10454545454545454</v>
      </c>
      <c r="O3" t="s">
        <v>183</v>
      </c>
    </row>
    <row r="4" spans="1:15" ht="14.25" customHeight="1" x14ac:dyDescent="0.35">
      <c r="A4" t="s">
        <v>180</v>
      </c>
      <c r="B4" t="s">
        <v>184</v>
      </c>
      <c r="C4" t="s">
        <v>185</v>
      </c>
      <c r="D4" t="s">
        <v>186</v>
      </c>
      <c r="E4" s="1">
        <v>3</v>
      </c>
      <c r="F4" s="1">
        <v>3</v>
      </c>
      <c r="G4" s="1">
        <v>13</v>
      </c>
      <c r="H4" s="1">
        <f t="shared" si="0"/>
        <v>0.55000000000000004</v>
      </c>
      <c r="I4" s="1">
        <v>11</v>
      </c>
      <c r="J4" s="1">
        <f t="shared" si="1"/>
        <v>14</v>
      </c>
      <c r="K4" s="1">
        <f t="shared" si="2"/>
        <v>3.55</v>
      </c>
      <c r="L4" s="6">
        <f t="shared" si="3"/>
        <v>2.8000000000000003</v>
      </c>
      <c r="M4" s="1">
        <f t="shared" si="4"/>
        <v>-0.74999999999999956</v>
      </c>
      <c r="N4" s="14">
        <f t="shared" si="5"/>
        <v>-5.3571428571428541E-2</v>
      </c>
      <c r="O4" t="s">
        <v>187</v>
      </c>
    </row>
    <row r="5" spans="1:15" ht="14.25" customHeight="1" x14ac:dyDescent="0.35">
      <c r="A5" t="s">
        <v>180</v>
      </c>
      <c r="B5" t="s">
        <v>188</v>
      </c>
      <c r="C5" t="s">
        <v>185</v>
      </c>
      <c r="D5" t="s">
        <v>186</v>
      </c>
      <c r="E5" s="1">
        <v>1</v>
      </c>
      <c r="F5" s="1">
        <v>1</v>
      </c>
      <c r="G5" s="1">
        <v>2</v>
      </c>
      <c r="H5" s="1">
        <f t="shared" si="0"/>
        <v>0.4</v>
      </c>
      <c r="I5" s="1">
        <v>8</v>
      </c>
      <c r="J5" s="1">
        <f t="shared" si="1"/>
        <v>9</v>
      </c>
      <c r="K5" s="1">
        <f t="shared" si="2"/>
        <v>1.4</v>
      </c>
      <c r="L5" s="6">
        <f t="shared" si="3"/>
        <v>1.8</v>
      </c>
      <c r="M5" s="1">
        <f t="shared" si="4"/>
        <v>0.40000000000000013</v>
      </c>
      <c r="N5" s="14">
        <f t="shared" si="5"/>
        <v>4.444444444444446E-2</v>
      </c>
      <c r="O5" t="s">
        <v>189</v>
      </c>
    </row>
    <row r="6" spans="1:15" ht="14.25" customHeight="1" x14ac:dyDescent="0.35">
      <c r="A6" t="s">
        <v>180</v>
      </c>
      <c r="B6" t="s">
        <v>190</v>
      </c>
      <c r="C6" t="s">
        <v>185</v>
      </c>
      <c r="D6" t="s">
        <v>186</v>
      </c>
      <c r="E6" s="1">
        <v>2</v>
      </c>
      <c r="F6" s="1">
        <v>2</v>
      </c>
      <c r="G6" s="1">
        <v>9</v>
      </c>
      <c r="H6" s="1">
        <f t="shared" si="0"/>
        <v>1.75</v>
      </c>
      <c r="I6" s="1">
        <v>35</v>
      </c>
      <c r="J6" s="1">
        <f t="shared" si="1"/>
        <v>37</v>
      </c>
      <c r="K6" s="1">
        <f t="shared" si="2"/>
        <v>3.75</v>
      </c>
      <c r="L6" s="6">
        <f t="shared" si="3"/>
        <v>7.4</v>
      </c>
      <c r="M6" s="1">
        <f t="shared" si="4"/>
        <v>3.6500000000000004</v>
      </c>
      <c r="N6" s="14">
        <f t="shared" si="5"/>
        <v>9.8648648648648654E-2</v>
      </c>
      <c r="O6" t="s">
        <v>183</v>
      </c>
    </row>
    <row r="7" spans="1:15" ht="14.25" customHeight="1" x14ac:dyDescent="0.35">
      <c r="A7" t="s">
        <v>180</v>
      </c>
      <c r="B7" t="s">
        <v>191</v>
      </c>
      <c r="C7" t="s">
        <v>192</v>
      </c>
      <c r="D7" t="s">
        <v>193</v>
      </c>
      <c r="E7" s="1">
        <v>88</v>
      </c>
      <c r="F7" s="1">
        <v>58</v>
      </c>
      <c r="G7" s="1">
        <v>144</v>
      </c>
      <c r="H7" s="1">
        <f t="shared" si="0"/>
        <v>15</v>
      </c>
      <c r="I7" s="1">
        <v>300</v>
      </c>
      <c r="J7" s="1">
        <f t="shared" si="1"/>
        <v>388</v>
      </c>
      <c r="K7" s="1">
        <f t="shared" si="2"/>
        <v>73</v>
      </c>
      <c r="L7" s="6">
        <f t="shared" si="3"/>
        <v>77.600000000000009</v>
      </c>
      <c r="M7" s="1">
        <f t="shared" si="4"/>
        <v>4.6000000000000085</v>
      </c>
      <c r="N7" s="14">
        <f t="shared" si="5"/>
        <v>1.1855670103092806E-2</v>
      </c>
      <c r="O7" t="s">
        <v>179</v>
      </c>
    </row>
    <row r="8" spans="1:15" ht="14.25" customHeight="1" x14ac:dyDescent="0.35">
      <c r="A8" t="s">
        <v>180</v>
      </c>
      <c r="B8" t="s">
        <v>33</v>
      </c>
      <c r="C8" t="s">
        <v>185</v>
      </c>
      <c r="D8" t="s">
        <v>186</v>
      </c>
      <c r="E8" s="1">
        <v>3</v>
      </c>
      <c r="F8" s="1">
        <v>3</v>
      </c>
      <c r="G8" s="1">
        <v>7</v>
      </c>
      <c r="H8" s="1">
        <f t="shared" si="0"/>
        <v>2.8000000000000003</v>
      </c>
      <c r="I8" s="1">
        <v>56</v>
      </c>
      <c r="J8" s="1">
        <f t="shared" si="1"/>
        <v>59</v>
      </c>
      <c r="K8" s="1">
        <f t="shared" si="2"/>
        <v>5.8000000000000007</v>
      </c>
      <c r="L8" s="6">
        <f t="shared" si="3"/>
        <v>11.8</v>
      </c>
      <c r="M8" s="1">
        <f t="shared" si="4"/>
        <v>6</v>
      </c>
      <c r="N8" s="14">
        <f t="shared" si="5"/>
        <v>0.10169491525423729</v>
      </c>
      <c r="O8" t="s">
        <v>194</v>
      </c>
    </row>
    <row r="9" spans="1:15" ht="14.25" customHeight="1" x14ac:dyDescent="0.35">
      <c r="A9" t="s">
        <v>180</v>
      </c>
      <c r="B9" t="s">
        <v>42</v>
      </c>
      <c r="C9" t="s">
        <v>192</v>
      </c>
      <c r="D9" t="s">
        <v>193</v>
      </c>
      <c r="E9" s="1">
        <v>10</v>
      </c>
      <c r="F9" s="1">
        <v>9</v>
      </c>
      <c r="G9" s="1">
        <v>25</v>
      </c>
      <c r="H9" s="1">
        <f t="shared" si="0"/>
        <v>5.0500000000000007</v>
      </c>
      <c r="I9" s="1">
        <v>101</v>
      </c>
      <c r="J9" s="1">
        <f t="shared" si="1"/>
        <v>111</v>
      </c>
      <c r="K9" s="1">
        <f t="shared" si="2"/>
        <v>14.05</v>
      </c>
      <c r="L9" s="6">
        <f t="shared" si="3"/>
        <v>22.200000000000003</v>
      </c>
      <c r="M9" s="1">
        <f t="shared" si="4"/>
        <v>8.1500000000000021</v>
      </c>
      <c r="N9" s="14">
        <f t="shared" si="5"/>
        <v>7.3423423423423437E-2</v>
      </c>
      <c r="O9" t="s">
        <v>194</v>
      </c>
    </row>
    <row r="10" spans="1:15" ht="14.25" customHeight="1" x14ac:dyDescent="0.35">
      <c r="A10" t="s">
        <v>195</v>
      </c>
      <c r="B10" t="s">
        <v>58</v>
      </c>
      <c r="C10" t="s">
        <v>196</v>
      </c>
      <c r="D10" t="s">
        <v>197</v>
      </c>
      <c r="E10" s="1">
        <v>47</v>
      </c>
      <c r="F10" s="1">
        <v>39</v>
      </c>
      <c r="G10" s="1">
        <v>43</v>
      </c>
      <c r="H10" s="1">
        <f t="shared" si="0"/>
        <v>5.15</v>
      </c>
      <c r="I10" s="1">
        <v>103</v>
      </c>
      <c r="J10" s="1">
        <f t="shared" si="1"/>
        <v>150</v>
      </c>
      <c r="K10" s="1">
        <f t="shared" si="2"/>
        <v>44.15</v>
      </c>
      <c r="L10" s="6">
        <f t="shared" si="3"/>
        <v>30</v>
      </c>
      <c r="M10" s="1">
        <f t="shared" si="4"/>
        <v>-14.149999999999999</v>
      </c>
      <c r="N10" s="14">
        <f t="shared" si="5"/>
        <v>-9.4333333333333325E-2</v>
      </c>
      <c r="O10" t="s">
        <v>183</v>
      </c>
    </row>
    <row r="11" spans="1:15" ht="14.25" customHeight="1" x14ac:dyDescent="0.35">
      <c r="A11" t="s">
        <v>195</v>
      </c>
      <c r="B11" t="s">
        <v>119</v>
      </c>
      <c r="C11" t="s">
        <v>198</v>
      </c>
      <c r="D11" t="s">
        <v>199</v>
      </c>
      <c r="E11" s="1">
        <v>11</v>
      </c>
      <c r="F11" s="1">
        <v>11</v>
      </c>
      <c r="G11" s="1">
        <v>16</v>
      </c>
      <c r="H11" s="1">
        <f t="shared" si="0"/>
        <v>0.85000000000000009</v>
      </c>
      <c r="I11" s="1">
        <v>17</v>
      </c>
      <c r="J11" s="1">
        <f t="shared" si="1"/>
        <v>28</v>
      </c>
      <c r="K11" s="1">
        <f t="shared" si="2"/>
        <v>11.85</v>
      </c>
      <c r="L11" s="6">
        <f t="shared" si="3"/>
        <v>5.6000000000000005</v>
      </c>
      <c r="M11" s="1">
        <f t="shared" si="4"/>
        <v>-6.2499999999999991</v>
      </c>
      <c r="N11" s="14">
        <f t="shared" si="5"/>
        <v>-0.22321428571428567</v>
      </c>
      <c r="O11" t="s">
        <v>187</v>
      </c>
    </row>
    <row r="12" spans="1:15" ht="14.25" customHeight="1" x14ac:dyDescent="0.35">
      <c r="A12" t="s">
        <v>195</v>
      </c>
      <c r="B12" t="s">
        <v>65</v>
      </c>
      <c r="C12" t="s">
        <v>200</v>
      </c>
      <c r="D12" t="s">
        <v>201</v>
      </c>
      <c r="E12" s="1">
        <v>6</v>
      </c>
      <c r="F12" s="1">
        <v>6</v>
      </c>
      <c r="G12" s="1">
        <v>17</v>
      </c>
      <c r="H12" s="1">
        <f t="shared" si="0"/>
        <v>0.30000000000000004</v>
      </c>
      <c r="I12" s="1">
        <v>6</v>
      </c>
      <c r="J12" s="1">
        <f t="shared" si="1"/>
        <v>12</v>
      </c>
      <c r="K12" s="1">
        <f t="shared" si="2"/>
        <v>6.3</v>
      </c>
      <c r="L12" s="6">
        <f t="shared" si="3"/>
        <v>2.4000000000000004</v>
      </c>
      <c r="M12" s="1">
        <f t="shared" si="4"/>
        <v>-3.8999999999999995</v>
      </c>
      <c r="N12" s="14">
        <f t="shared" si="5"/>
        <v>-0.32499999999999996</v>
      </c>
      <c r="O12" t="s">
        <v>202</v>
      </c>
    </row>
    <row r="13" spans="1:15" ht="14.25" customHeight="1" x14ac:dyDescent="0.35">
      <c r="A13" t="s">
        <v>195</v>
      </c>
      <c r="B13" t="s">
        <v>203</v>
      </c>
      <c r="C13" t="s">
        <v>196</v>
      </c>
      <c r="D13" t="s">
        <v>197</v>
      </c>
      <c r="E13" s="1">
        <v>2</v>
      </c>
      <c r="F13" s="1">
        <v>2</v>
      </c>
      <c r="G13" s="1">
        <v>4</v>
      </c>
      <c r="H13" s="1">
        <f t="shared" si="0"/>
        <v>1.1000000000000001</v>
      </c>
      <c r="I13" s="1">
        <v>22</v>
      </c>
      <c r="J13" s="1">
        <f t="shared" si="1"/>
        <v>24</v>
      </c>
      <c r="K13" s="1">
        <f t="shared" si="2"/>
        <v>3.1</v>
      </c>
      <c r="L13" s="6">
        <f t="shared" si="3"/>
        <v>4.8000000000000007</v>
      </c>
      <c r="M13" s="1">
        <f t="shared" si="4"/>
        <v>1.7000000000000006</v>
      </c>
      <c r="N13" s="14">
        <f t="shared" si="5"/>
        <v>7.0833333333333359E-2</v>
      </c>
      <c r="O13" t="s">
        <v>204</v>
      </c>
    </row>
    <row r="14" spans="1:15" ht="14.25" customHeight="1" x14ac:dyDescent="0.35">
      <c r="A14" t="s">
        <v>205</v>
      </c>
      <c r="B14" t="s">
        <v>126</v>
      </c>
      <c r="C14" t="s">
        <v>206</v>
      </c>
      <c r="D14" t="s">
        <v>207</v>
      </c>
      <c r="E14" s="1">
        <v>4</v>
      </c>
      <c r="F14" s="1">
        <v>3</v>
      </c>
      <c r="G14" s="1">
        <v>9</v>
      </c>
      <c r="H14" s="1">
        <f t="shared" si="0"/>
        <v>0</v>
      </c>
      <c r="I14" s="1">
        <v>0</v>
      </c>
      <c r="J14" s="1">
        <f t="shared" si="1"/>
        <v>4</v>
      </c>
      <c r="K14" s="1">
        <f t="shared" si="2"/>
        <v>3</v>
      </c>
      <c r="L14" s="6">
        <f t="shared" si="3"/>
        <v>0.8</v>
      </c>
      <c r="M14" s="1">
        <f t="shared" si="4"/>
        <v>-2.2000000000000002</v>
      </c>
      <c r="N14" s="14">
        <f t="shared" si="5"/>
        <v>-0.55000000000000004</v>
      </c>
      <c r="O14" t="s">
        <v>202</v>
      </c>
    </row>
    <row r="15" spans="1:15" ht="14.25" customHeight="1" x14ac:dyDescent="0.35">
      <c r="A15" t="s">
        <v>205</v>
      </c>
      <c r="B15" t="s">
        <v>208</v>
      </c>
      <c r="C15" t="s">
        <v>206</v>
      </c>
      <c r="D15" t="s">
        <v>207</v>
      </c>
      <c r="E15" s="1">
        <v>15</v>
      </c>
      <c r="F15" s="1">
        <v>8</v>
      </c>
      <c r="G15" s="1">
        <v>34</v>
      </c>
      <c r="H15" s="1">
        <f t="shared" si="0"/>
        <v>1.1500000000000001</v>
      </c>
      <c r="I15" s="1">
        <v>23</v>
      </c>
      <c r="J15" s="1">
        <f t="shared" si="1"/>
        <v>38</v>
      </c>
      <c r="K15" s="1">
        <f t="shared" si="2"/>
        <v>9.15</v>
      </c>
      <c r="L15" s="6">
        <f t="shared" si="3"/>
        <v>7.6000000000000005</v>
      </c>
      <c r="M15" s="1">
        <f t="shared" si="4"/>
        <v>-1.5499999999999998</v>
      </c>
      <c r="N15" s="14">
        <f t="shared" si="5"/>
        <v>-4.0789473684210521E-2</v>
      </c>
      <c r="O15" t="s">
        <v>209</v>
      </c>
    </row>
    <row r="16" spans="1:15" ht="14.25" customHeight="1" x14ac:dyDescent="0.35">
      <c r="A16" t="s">
        <v>205</v>
      </c>
      <c r="B16" t="s">
        <v>210</v>
      </c>
      <c r="C16" t="s">
        <v>206</v>
      </c>
      <c r="D16" t="s">
        <v>207</v>
      </c>
      <c r="E16" s="1">
        <v>4</v>
      </c>
      <c r="F16" s="1">
        <v>3</v>
      </c>
      <c r="G16" s="1">
        <v>13</v>
      </c>
      <c r="H16" s="1">
        <f t="shared" si="0"/>
        <v>1</v>
      </c>
      <c r="I16" s="1">
        <v>20</v>
      </c>
      <c r="J16" s="1">
        <f t="shared" si="1"/>
        <v>24</v>
      </c>
      <c r="K16" s="1">
        <f t="shared" si="2"/>
        <v>4</v>
      </c>
      <c r="L16" s="6">
        <f t="shared" si="3"/>
        <v>4.8000000000000007</v>
      </c>
      <c r="M16" s="1">
        <f t="shared" si="4"/>
        <v>0.80000000000000071</v>
      </c>
      <c r="N16" s="14">
        <f t="shared" si="5"/>
        <v>3.3333333333333361E-2</v>
      </c>
      <c r="O16" t="s">
        <v>204</v>
      </c>
    </row>
    <row r="17" spans="1:15" ht="14.25" customHeight="1" x14ac:dyDescent="0.35">
      <c r="A17" t="s">
        <v>211</v>
      </c>
      <c r="B17" t="s">
        <v>95</v>
      </c>
      <c r="C17" t="s">
        <v>212</v>
      </c>
      <c r="D17" t="s">
        <v>213</v>
      </c>
      <c r="E17" s="1">
        <v>20</v>
      </c>
      <c r="F17" s="1">
        <v>19</v>
      </c>
      <c r="G17" s="1">
        <v>37</v>
      </c>
      <c r="H17" s="1">
        <f t="shared" si="0"/>
        <v>1.8</v>
      </c>
      <c r="I17" s="1">
        <v>36</v>
      </c>
      <c r="J17" s="1">
        <f t="shared" si="1"/>
        <v>56</v>
      </c>
      <c r="K17" s="1">
        <f t="shared" si="2"/>
        <v>20.8</v>
      </c>
      <c r="L17" s="6">
        <f t="shared" si="3"/>
        <v>11.200000000000001</v>
      </c>
      <c r="M17" s="1">
        <f t="shared" si="4"/>
        <v>-9.6</v>
      </c>
      <c r="N17" s="14">
        <f t="shared" si="5"/>
        <v>-0.17142857142857143</v>
      </c>
      <c r="O17" t="s">
        <v>183</v>
      </c>
    </row>
    <row r="18" spans="1:15" ht="14.25" customHeight="1" x14ac:dyDescent="0.35">
      <c r="A18" t="s">
        <v>66</v>
      </c>
      <c r="B18" t="s">
        <v>66</v>
      </c>
      <c r="C18" t="s">
        <v>66</v>
      </c>
      <c r="D18" t="s">
        <v>214</v>
      </c>
      <c r="E18" s="1">
        <v>52</v>
      </c>
      <c r="F18" s="1">
        <v>30</v>
      </c>
      <c r="G18" s="1">
        <v>521</v>
      </c>
      <c r="H18" s="1">
        <f t="shared" si="0"/>
        <v>15.600000000000001</v>
      </c>
      <c r="I18" s="1">
        <v>312</v>
      </c>
      <c r="J18" s="1">
        <f t="shared" si="1"/>
        <v>364</v>
      </c>
      <c r="K18" s="1">
        <f t="shared" si="2"/>
        <v>45.6</v>
      </c>
      <c r="L18" s="6">
        <f t="shared" si="3"/>
        <v>72.8</v>
      </c>
      <c r="M18" s="1">
        <f t="shared" si="4"/>
        <v>27.199999999999996</v>
      </c>
      <c r="N18" s="14">
        <f t="shared" si="5"/>
        <v>7.472527472527471E-2</v>
      </c>
      <c r="O18" t="s">
        <v>179</v>
      </c>
    </row>
    <row r="19" spans="1:15" ht="14.25" customHeight="1" x14ac:dyDescent="0.35">
      <c r="A19" t="s">
        <v>215</v>
      </c>
      <c r="B19" t="s">
        <v>143</v>
      </c>
      <c r="C19" t="s">
        <v>216</v>
      </c>
      <c r="D19" t="s">
        <v>217</v>
      </c>
      <c r="E19" s="1">
        <v>9</v>
      </c>
      <c r="F19" s="1">
        <v>9</v>
      </c>
      <c r="G19" s="1">
        <v>29</v>
      </c>
      <c r="H19" s="1">
        <f t="shared" si="0"/>
        <v>0.65</v>
      </c>
      <c r="I19" s="1">
        <v>13</v>
      </c>
      <c r="J19" s="1">
        <f t="shared" si="1"/>
        <v>22</v>
      </c>
      <c r="K19" s="1">
        <f t="shared" si="2"/>
        <v>9.65</v>
      </c>
      <c r="L19" s="6">
        <f t="shared" si="3"/>
        <v>4.4000000000000004</v>
      </c>
      <c r="M19" s="1">
        <f t="shared" si="4"/>
        <v>-5.25</v>
      </c>
      <c r="N19" s="14">
        <f t="shared" si="5"/>
        <v>-0.23863636363636365</v>
      </c>
      <c r="O19" t="s">
        <v>183</v>
      </c>
    </row>
    <row r="20" spans="1:15" ht="14.25" customHeight="1" x14ac:dyDescent="0.35">
      <c r="A20" t="s">
        <v>215</v>
      </c>
      <c r="B20" t="s">
        <v>26</v>
      </c>
      <c r="C20" t="s">
        <v>216</v>
      </c>
      <c r="D20" t="s">
        <v>217</v>
      </c>
      <c r="E20" s="1">
        <v>8</v>
      </c>
      <c r="F20" s="1">
        <v>7</v>
      </c>
      <c r="G20" s="1">
        <v>10</v>
      </c>
      <c r="H20" s="1">
        <f t="shared" si="0"/>
        <v>0.15000000000000002</v>
      </c>
      <c r="I20" s="1">
        <v>3</v>
      </c>
      <c r="J20" s="1">
        <f t="shared" si="1"/>
        <v>11</v>
      </c>
      <c r="K20" s="1">
        <f t="shared" si="2"/>
        <v>7.15</v>
      </c>
      <c r="L20" s="6">
        <f t="shared" si="3"/>
        <v>2.2000000000000002</v>
      </c>
      <c r="M20" s="1">
        <f t="shared" si="4"/>
        <v>-4.95</v>
      </c>
      <c r="N20" s="14">
        <f t="shared" si="5"/>
        <v>-0.45</v>
      </c>
      <c r="O20" t="s">
        <v>204</v>
      </c>
    </row>
    <row r="21" spans="1:15" ht="14.25" customHeight="1" x14ac:dyDescent="0.35">
      <c r="A21" t="s">
        <v>215</v>
      </c>
      <c r="B21" t="s">
        <v>41</v>
      </c>
      <c r="C21" t="s">
        <v>216</v>
      </c>
      <c r="D21" t="s">
        <v>217</v>
      </c>
      <c r="E21" s="1">
        <v>8</v>
      </c>
      <c r="F21" s="1">
        <v>7</v>
      </c>
      <c r="G21" s="1">
        <v>11</v>
      </c>
      <c r="H21" s="1">
        <f t="shared" si="0"/>
        <v>0.30000000000000004</v>
      </c>
      <c r="I21" s="1">
        <v>6</v>
      </c>
      <c r="J21" s="1">
        <f t="shared" si="1"/>
        <v>14</v>
      </c>
      <c r="K21" s="1">
        <f t="shared" si="2"/>
        <v>7.3</v>
      </c>
      <c r="L21" s="6">
        <f t="shared" si="3"/>
        <v>2.8000000000000003</v>
      </c>
      <c r="M21" s="1">
        <f t="shared" si="4"/>
        <v>-4.5</v>
      </c>
      <c r="N21" s="14">
        <f t="shared" si="5"/>
        <v>-0.32142857142857145</v>
      </c>
      <c r="O21" t="s">
        <v>218</v>
      </c>
    </row>
    <row r="22" spans="1:15" ht="14.25" customHeight="1" x14ac:dyDescent="0.35">
      <c r="A22" t="s">
        <v>215</v>
      </c>
      <c r="B22" t="s">
        <v>116</v>
      </c>
      <c r="C22" t="s">
        <v>216</v>
      </c>
      <c r="D22" t="s">
        <v>217</v>
      </c>
      <c r="E22" s="1">
        <v>3</v>
      </c>
      <c r="F22" s="1">
        <v>3</v>
      </c>
      <c r="G22" s="1">
        <v>4</v>
      </c>
      <c r="H22" s="1">
        <f t="shared" si="0"/>
        <v>0</v>
      </c>
      <c r="I22" s="1">
        <v>0</v>
      </c>
      <c r="J22" s="1">
        <f t="shared" si="1"/>
        <v>3</v>
      </c>
      <c r="K22" s="1">
        <f t="shared" si="2"/>
        <v>3</v>
      </c>
      <c r="L22" s="6">
        <f t="shared" si="3"/>
        <v>0.60000000000000009</v>
      </c>
      <c r="M22" s="1">
        <f t="shared" si="4"/>
        <v>-2.4</v>
      </c>
      <c r="N22" s="14">
        <f t="shared" si="5"/>
        <v>-0.79999999999999993</v>
      </c>
      <c r="O22" t="s">
        <v>202</v>
      </c>
    </row>
    <row r="23" spans="1:15" ht="14.25" customHeight="1" x14ac:dyDescent="0.35">
      <c r="A23" t="s">
        <v>215</v>
      </c>
      <c r="B23" t="s">
        <v>166</v>
      </c>
      <c r="C23" t="s">
        <v>216</v>
      </c>
      <c r="D23" t="s">
        <v>217</v>
      </c>
      <c r="E23" s="1">
        <v>2</v>
      </c>
      <c r="F23" s="1">
        <v>1</v>
      </c>
      <c r="G23" s="1">
        <v>2</v>
      </c>
      <c r="H23" s="1">
        <f t="shared" si="0"/>
        <v>0.05</v>
      </c>
      <c r="I23" s="1">
        <v>1</v>
      </c>
      <c r="J23" s="1">
        <f t="shared" si="1"/>
        <v>3</v>
      </c>
      <c r="K23" s="1">
        <f t="shared" si="2"/>
        <v>1.05</v>
      </c>
      <c r="L23" s="6">
        <f t="shared" si="3"/>
        <v>0.60000000000000009</v>
      </c>
      <c r="M23" s="1">
        <f t="shared" si="4"/>
        <v>-0.44999999999999996</v>
      </c>
      <c r="N23" s="14">
        <f t="shared" si="5"/>
        <v>-0.15</v>
      </c>
      <c r="O23" t="s">
        <v>204</v>
      </c>
    </row>
    <row r="24" spans="1:15" ht="14.25" customHeight="1" x14ac:dyDescent="0.35">
      <c r="A24" t="s">
        <v>215</v>
      </c>
      <c r="B24" t="s">
        <v>219</v>
      </c>
      <c r="C24" t="s">
        <v>216</v>
      </c>
      <c r="D24" t="s">
        <v>217</v>
      </c>
      <c r="E24" s="1">
        <v>0</v>
      </c>
      <c r="F24" s="1">
        <v>0</v>
      </c>
      <c r="G24" s="1">
        <v>5</v>
      </c>
      <c r="H24" s="1">
        <f t="shared" si="0"/>
        <v>0</v>
      </c>
      <c r="I24" s="1">
        <v>0</v>
      </c>
      <c r="J24" s="1">
        <f t="shared" si="1"/>
        <v>0</v>
      </c>
      <c r="K24" s="1">
        <f t="shared" si="2"/>
        <v>0</v>
      </c>
      <c r="L24" s="6">
        <f t="shared" si="3"/>
        <v>0</v>
      </c>
      <c r="M24" s="1">
        <f t="shared" si="4"/>
        <v>0</v>
      </c>
      <c r="N24" s="14" t="e">
        <f t="shared" si="5"/>
        <v>#DIV/0!</v>
      </c>
      <c r="O24" t="s">
        <v>220</v>
      </c>
    </row>
    <row r="25" spans="1:15" ht="14.25" customHeight="1" x14ac:dyDescent="0.35">
      <c r="A25" t="s">
        <v>215</v>
      </c>
      <c r="B25" t="s">
        <v>221</v>
      </c>
      <c r="C25" t="s">
        <v>216</v>
      </c>
      <c r="D25" t="s">
        <v>217</v>
      </c>
      <c r="E25" s="1">
        <v>1</v>
      </c>
      <c r="F25" s="1">
        <v>0</v>
      </c>
      <c r="G25" s="1">
        <v>3</v>
      </c>
      <c r="H25" s="1">
        <f t="shared" si="0"/>
        <v>0</v>
      </c>
      <c r="I25" s="1">
        <v>0</v>
      </c>
      <c r="J25" s="1">
        <f t="shared" si="1"/>
        <v>1</v>
      </c>
      <c r="K25" s="1">
        <f t="shared" si="2"/>
        <v>0</v>
      </c>
      <c r="L25" s="6">
        <f t="shared" si="3"/>
        <v>0.2</v>
      </c>
      <c r="M25" s="1">
        <f t="shared" si="4"/>
        <v>0.2</v>
      </c>
      <c r="N25" s="14">
        <f t="shared" si="5"/>
        <v>0.2</v>
      </c>
      <c r="O25" t="s">
        <v>202</v>
      </c>
    </row>
    <row r="26" spans="1:15" ht="14.25" customHeight="1" x14ac:dyDescent="0.35">
      <c r="A26" t="s">
        <v>222</v>
      </c>
      <c r="B26" t="s">
        <v>59</v>
      </c>
      <c r="C26" t="s">
        <v>200</v>
      </c>
      <c r="D26" t="s">
        <v>201</v>
      </c>
      <c r="E26" s="1">
        <v>7</v>
      </c>
      <c r="F26" s="1">
        <v>7</v>
      </c>
      <c r="G26" s="1">
        <v>24</v>
      </c>
      <c r="H26" s="1">
        <f t="shared" si="0"/>
        <v>0.55000000000000004</v>
      </c>
      <c r="I26" s="1">
        <v>11</v>
      </c>
      <c r="J26" s="1">
        <f t="shared" si="1"/>
        <v>18</v>
      </c>
      <c r="K26" s="1">
        <f t="shared" si="2"/>
        <v>7.55</v>
      </c>
      <c r="L26" s="6">
        <f t="shared" si="3"/>
        <v>3.6</v>
      </c>
      <c r="M26" s="1">
        <f t="shared" si="4"/>
        <v>-3.9499999999999997</v>
      </c>
      <c r="N26" s="14">
        <f t="shared" si="5"/>
        <v>-0.21944444444444444</v>
      </c>
      <c r="O26" t="s">
        <v>183</v>
      </c>
    </row>
    <row r="27" spans="1:15" ht="14.25" customHeight="1" x14ac:dyDescent="0.35">
      <c r="A27" t="s">
        <v>222</v>
      </c>
      <c r="B27" t="s">
        <v>122</v>
      </c>
      <c r="C27" t="s">
        <v>200</v>
      </c>
      <c r="D27" t="s">
        <v>201</v>
      </c>
      <c r="E27" s="1">
        <v>3</v>
      </c>
      <c r="F27" s="1">
        <v>3</v>
      </c>
      <c r="G27" s="1">
        <v>5</v>
      </c>
      <c r="H27" s="1">
        <f t="shared" si="0"/>
        <v>0.05</v>
      </c>
      <c r="I27" s="1">
        <v>1</v>
      </c>
      <c r="J27" s="1">
        <f t="shared" si="1"/>
        <v>4</v>
      </c>
      <c r="K27" s="1">
        <f t="shared" si="2"/>
        <v>3.05</v>
      </c>
      <c r="L27" s="6">
        <f t="shared" si="3"/>
        <v>0.8</v>
      </c>
      <c r="M27" s="1">
        <f t="shared" si="4"/>
        <v>-2.25</v>
      </c>
      <c r="N27" s="14">
        <f t="shared" si="5"/>
        <v>-0.5625</v>
      </c>
      <c r="O27" t="s">
        <v>183</v>
      </c>
    </row>
    <row r="28" spans="1:15" ht="14.25" customHeight="1" x14ac:dyDescent="0.35">
      <c r="A28" t="s">
        <v>222</v>
      </c>
      <c r="B28" t="s">
        <v>130</v>
      </c>
      <c r="C28" t="s">
        <v>200</v>
      </c>
      <c r="D28" t="s">
        <v>201</v>
      </c>
      <c r="E28" s="1">
        <v>6</v>
      </c>
      <c r="F28" s="1">
        <v>5</v>
      </c>
      <c r="G28" s="1">
        <v>17</v>
      </c>
      <c r="H28" s="1">
        <f t="shared" si="0"/>
        <v>0.55000000000000004</v>
      </c>
      <c r="I28" s="1">
        <v>11</v>
      </c>
      <c r="J28" s="1">
        <f t="shared" si="1"/>
        <v>17</v>
      </c>
      <c r="K28" s="1">
        <f t="shared" si="2"/>
        <v>5.55</v>
      </c>
      <c r="L28" s="6">
        <f t="shared" si="3"/>
        <v>3.4000000000000004</v>
      </c>
      <c r="M28" s="1">
        <f t="shared" si="4"/>
        <v>-2.1499999999999995</v>
      </c>
      <c r="N28" s="14">
        <f t="shared" si="5"/>
        <v>-0.12647058823529408</v>
      </c>
      <c r="O28" t="s">
        <v>183</v>
      </c>
    </row>
    <row r="29" spans="1:15" ht="14.25" customHeight="1" x14ac:dyDescent="0.35">
      <c r="A29" t="s">
        <v>222</v>
      </c>
      <c r="B29" t="s">
        <v>140</v>
      </c>
      <c r="C29" t="s">
        <v>200</v>
      </c>
      <c r="D29" t="s">
        <v>201</v>
      </c>
      <c r="E29" s="1">
        <v>4</v>
      </c>
      <c r="F29" s="1">
        <v>3</v>
      </c>
      <c r="G29" s="1">
        <v>15</v>
      </c>
      <c r="H29" s="1">
        <f t="shared" si="0"/>
        <v>0.05</v>
      </c>
      <c r="I29" s="1">
        <v>1</v>
      </c>
      <c r="J29" s="1">
        <f t="shared" si="1"/>
        <v>5</v>
      </c>
      <c r="K29" s="1">
        <f t="shared" si="2"/>
        <v>3.05</v>
      </c>
      <c r="L29" s="6">
        <f t="shared" si="3"/>
        <v>1</v>
      </c>
      <c r="M29" s="1">
        <f t="shared" si="4"/>
        <v>-2.0499999999999998</v>
      </c>
      <c r="N29" s="14">
        <f t="shared" si="5"/>
        <v>-0.41</v>
      </c>
      <c r="O29" t="s">
        <v>220</v>
      </c>
    </row>
    <row r="30" spans="1:15" ht="14.25" customHeight="1" x14ac:dyDescent="0.35">
      <c r="A30" t="s">
        <v>222</v>
      </c>
      <c r="B30" t="s">
        <v>148</v>
      </c>
      <c r="C30" t="s">
        <v>200</v>
      </c>
      <c r="D30" t="s">
        <v>201</v>
      </c>
      <c r="E30" s="1">
        <v>4</v>
      </c>
      <c r="F30" s="1">
        <v>3</v>
      </c>
      <c r="G30" s="1">
        <v>12</v>
      </c>
      <c r="H30" s="1">
        <f t="shared" si="0"/>
        <v>0.2</v>
      </c>
      <c r="I30" s="1">
        <v>4</v>
      </c>
      <c r="J30" s="1">
        <f t="shared" si="1"/>
        <v>8</v>
      </c>
      <c r="K30" s="1">
        <f t="shared" si="2"/>
        <v>3.2</v>
      </c>
      <c r="L30" s="6">
        <f t="shared" si="3"/>
        <v>1.6</v>
      </c>
      <c r="M30" s="1">
        <f t="shared" si="4"/>
        <v>-1.6</v>
      </c>
      <c r="N30" s="14">
        <f t="shared" si="5"/>
        <v>-0.2</v>
      </c>
      <c r="O30" t="s">
        <v>204</v>
      </c>
    </row>
    <row r="31" spans="1:15" ht="14.25" customHeight="1" x14ac:dyDescent="0.35">
      <c r="A31" t="s">
        <v>222</v>
      </c>
      <c r="B31" t="s">
        <v>223</v>
      </c>
      <c r="C31" t="s">
        <v>200</v>
      </c>
      <c r="D31" t="s">
        <v>201</v>
      </c>
      <c r="E31" s="1">
        <v>3</v>
      </c>
      <c r="F31" s="1">
        <v>3</v>
      </c>
      <c r="G31" s="1">
        <v>15</v>
      </c>
      <c r="H31" s="1">
        <f t="shared" si="0"/>
        <v>0.45</v>
      </c>
      <c r="I31" s="1">
        <v>9</v>
      </c>
      <c r="J31" s="1">
        <f t="shared" si="1"/>
        <v>12</v>
      </c>
      <c r="K31" s="1">
        <f t="shared" si="2"/>
        <v>3.45</v>
      </c>
      <c r="L31" s="6">
        <f t="shared" si="3"/>
        <v>2.4000000000000004</v>
      </c>
      <c r="M31" s="1">
        <f t="shared" si="4"/>
        <v>-1.0499999999999998</v>
      </c>
      <c r="N31" s="14">
        <f t="shared" si="5"/>
        <v>-8.7499999999999981E-2</v>
      </c>
      <c r="O31" t="s">
        <v>187</v>
      </c>
    </row>
    <row r="32" spans="1:15" ht="14.25" customHeight="1" x14ac:dyDescent="0.35">
      <c r="A32" t="s">
        <v>222</v>
      </c>
      <c r="B32" t="s">
        <v>224</v>
      </c>
      <c r="C32" t="s">
        <v>200</v>
      </c>
      <c r="D32" t="s">
        <v>201</v>
      </c>
      <c r="E32" s="1">
        <v>5</v>
      </c>
      <c r="F32" s="1">
        <v>5</v>
      </c>
      <c r="G32" s="1">
        <v>23</v>
      </c>
      <c r="H32" s="1">
        <f t="shared" si="0"/>
        <v>1</v>
      </c>
      <c r="I32" s="1">
        <v>20</v>
      </c>
      <c r="J32" s="1">
        <f t="shared" si="1"/>
        <v>25</v>
      </c>
      <c r="K32" s="1">
        <f t="shared" si="2"/>
        <v>6</v>
      </c>
      <c r="L32" s="6">
        <f t="shared" si="3"/>
        <v>5</v>
      </c>
      <c r="M32" s="1">
        <f t="shared" si="4"/>
        <v>-1</v>
      </c>
      <c r="N32" s="14">
        <f t="shared" si="5"/>
        <v>-0.04</v>
      </c>
      <c r="O32" t="s">
        <v>220</v>
      </c>
    </row>
    <row r="33" spans="1:15" ht="14.25" customHeight="1" x14ac:dyDescent="0.35">
      <c r="A33" t="s">
        <v>222</v>
      </c>
      <c r="B33" t="s">
        <v>161</v>
      </c>
      <c r="C33" t="s">
        <v>200</v>
      </c>
      <c r="D33" t="s">
        <v>201</v>
      </c>
      <c r="E33" s="1">
        <v>1</v>
      </c>
      <c r="F33" s="1">
        <v>1</v>
      </c>
      <c r="G33" s="1">
        <v>8</v>
      </c>
      <c r="H33" s="1">
        <f t="shared" si="0"/>
        <v>0</v>
      </c>
      <c r="I33" s="1">
        <v>0</v>
      </c>
      <c r="J33" s="1">
        <f t="shared" si="1"/>
        <v>1</v>
      </c>
      <c r="K33" s="1">
        <f t="shared" si="2"/>
        <v>1</v>
      </c>
      <c r="L33" s="6">
        <f t="shared" si="3"/>
        <v>0.2</v>
      </c>
      <c r="M33" s="1">
        <f t="shared" si="4"/>
        <v>-0.8</v>
      </c>
      <c r="N33" s="14">
        <f t="shared" si="5"/>
        <v>-0.8</v>
      </c>
      <c r="O33" t="s">
        <v>220</v>
      </c>
    </row>
    <row r="34" spans="1:15" ht="14.25" customHeight="1" x14ac:dyDescent="0.35">
      <c r="A34" t="s">
        <v>222</v>
      </c>
      <c r="B34" t="s">
        <v>225</v>
      </c>
      <c r="C34" t="s">
        <v>200</v>
      </c>
      <c r="D34" t="s">
        <v>201</v>
      </c>
      <c r="E34" s="1">
        <v>4</v>
      </c>
      <c r="F34" s="1">
        <v>4</v>
      </c>
      <c r="G34" s="1">
        <v>53</v>
      </c>
      <c r="H34" s="1">
        <f t="shared" si="0"/>
        <v>0.95000000000000007</v>
      </c>
      <c r="I34" s="1">
        <v>19</v>
      </c>
      <c r="J34" s="1">
        <f t="shared" si="1"/>
        <v>23</v>
      </c>
      <c r="K34" s="1">
        <f t="shared" si="2"/>
        <v>4.95</v>
      </c>
      <c r="L34" s="6">
        <f t="shared" si="3"/>
        <v>4.6000000000000005</v>
      </c>
      <c r="M34" s="1">
        <f t="shared" si="4"/>
        <v>-0.34999999999999964</v>
      </c>
      <c r="N34" s="14">
        <f t="shared" si="5"/>
        <v>-1.5217391304347811E-2</v>
      </c>
      <c r="O34" t="s">
        <v>204</v>
      </c>
    </row>
    <row r="35" spans="1:15" ht="14.25" customHeight="1" x14ac:dyDescent="0.35">
      <c r="A35" t="s">
        <v>222</v>
      </c>
      <c r="B35" t="s">
        <v>226</v>
      </c>
      <c r="C35" t="s">
        <v>200</v>
      </c>
      <c r="D35" t="s">
        <v>201</v>
      </c>
      <c r="E35" s="1">
        <v>4</v>
      </c>
      <c r="F35" s="1">
        <v>4</v>
      </c>
      <c r="G35" s="1">
        <v>19</v>
      </c>
      <c r="H35" s="1">
        <f t="shared" si="0"/>
        <v>1.05</v>
      </c>
      <c r="I35" s="1">
        <v>21</v>
      </c>
      <c r="J35" s="1">
        <f t="shared" si="1"/>
        <v>25</v>
      </c>
      <c r="K35" s="1">
        <f t="shared" si="2"/>
        <v>5.05</v>
      </c>
      <c r="L35" s="6">
        <f t="shared" si="3"/>
        <v>5</v>
      </c>
      <c r="M35" s="1">
        <f t="shared" si="4"/>
        <v>-4.9999999999999822E-2</v>
      </c>
      <c r="N35" s="14">
        <f t="shared" si="5"/>
        <v>-1.9999999999999931E-3</v>
      </c>
      <c r="O35" t="s">
        <v>227</v>
      </c>
    </row>
    <row r="36" spans="1:15" ht="14.25" customHeight="1" x14ac:dyDescent="0.35">
      <c r="A36" t="s">
        <v>222</v>
      </c>
      <c r="B36" t="s">
        <v>228</v>
      </c>
      <c r="C36" t="s">
        <v>200</v>
      </c>
      <c r="D36" t="s">
        <v>201</v>
      </c>
      <c r="E36" s="1">
        <v>2</v>
      </c>
      <c r="F36" s="1">
        <v>2</v>
      </c>
      <c r="G36" s="1">
        <v>11</v>
      </c>
      <c r="H36" s="1">
        <f t="shared" si="0"/>
        <v>0.95000000000000007</v>
      </c>
      <c r="I36" s="1">
        <v>19</v>
      </c>
      <c r="J36" s="1">
        <f t="shared" si="1"/>
        <v>21</v>
      </c>
      <c r="K36" s="1">
        <f t="shared" si="2"/>
        <v>2.95</v>
      </c>
      <c r="L36" s="6">
        <f t="shared" si="3"/>
        <v>4.2</v>
      </c>
      <c r="M36" s="1">
        <f t="shared" si="4"/>
        <v>1.25</v>
      </c>
      <c r="N36" s="14">
        <f t="shared" si="5"/>
        <v>5.9523809523809521E-2</v>
      </c>
      <c r="O36" t="s">
        <v>229</v>
      </c>
    </row>
    <row r="37" spans="1:15" ht="14.25" customHeight="1" x14ac:dyDescent="0.35">
      <c r="A37" t="s">
        <v>222</v>
      </c>
      <c r="B37" t="s">
        <v>45</v>
      </c>
      <c r="C37" t="s">
        <v>200</v>
      </c>
      <c r="D37" t="s">
        <v>201</v>
      </c>
      <c r="E37" s="1">
        <v>5</v>
      </c>
      <c r="F37" s="1">
        <v>3</v>
      </c>
      <c r="G37" s="1">
        <v>32</v>
      </c>
      <c r="H37" s="1">
        <f t="shared" si="0"/>
        <v>3.8000000000000003</v>
      </c>
      <c r="I37" s="1">
        <v>76</v>
      </c>
      <c r="J37" s="1">
        <f t="shared" si="1"/>
        <v>81</v>
      </c>
      <c r="K37" s="1">
        <f t="shared" si="2"/>
        <v>6.8000000000000007</v>
      </c>
      <c r="L37" s="6">
        <f t="shared" si="3"/>
        <v>16.2</v>
      </c>
      <c r="M37" s="1">
        <f t="shared" si="4"/>
        <v>9.3999999999999986</v>
      </c>
      <c r="N37" s="14">
        <f t="shared" si="5"/>
        <v>0.11604938271604937</v>
      </c>
      <c r="O37" t="s">
        <v>204</v>
      </c>
    </row>
    <row r="38" spans="1:15" ht="14.25" customHeight="1" x14ac:dyDescent="0.35">
      <c r="A38" t="s">
        <v>255</v>
      </c>
      <c r="B38" t="s">
        <v>53</v>
      </c>
      <c r="C38" t="s">
        <v>232</v>
      </c>
      <c r="D38" t="s">
        <v>232</v>
      </c>
      <c r="E38" s="1">
        <v>6</v>
      </c>
      <c r="F38" s="1">
        <v>6</v>
      </c>
      <c r="G38" s="1">
        <v>10</v>
      </c>
      <c r="H38" s="1">
        <f t="shared" ref="H38:H69" si="6">I38*0.05</f>
        <v>0.25</v>
      </c>
      <c r="I38" s="1">
        <v>5</v>
      </c>
      <c r="J38" s="1">
        <f t="shared" ref="J38:J69" si="7">E38+I38</f>
        <v>11</v>
      </c>
      <c r="K38" s="1">
        <f t="shared" ref="K38:K69" si="8">F38+H38</f>
        <v>6.25</v>
      </c>
      <c r="L38" s="6">
        <f t="shared" ref="L38:L69" si="9">J38*0.2</f>
        <v>2.2000000000000002</v>
      </c>
      <c r="M38" s="1">
        <f t="shared" ref="M38:M69" si="10">L38-K38</f>
        <v>-4.05</v>
      </c>
      <c r="N38" s="14">
        <f t="shared" ref="N38:N69" si="11">M38/J38</f>
        <v>-0.36818181818181817</v>
      </c>
      <c r="O38" t="s">
        <v>218</v>
      </c>
    </row>
    <row r="39" spans="1:15" ht="14.25" customHeight="1" x14ac:dyDescent="0.35">
      <c r="A39" t="s">
        <v>255</v>
      </c>
      <c r="B39" t="s">
        <v>112</v>
      </c>
      <c r="C39" t="s">
        <v>232</v>
      </c>
      <c r="D39" t="s">
        <v>232</v>
      </c>
      <c r="E39" s="1">
        <v>6</v>
      </c>
      <c r="F39" s="1">
        <v>6</v>
      </c>
      <c r="G39" s="1">
        <v>7</v>
      </c>
      <c r="H39" s="1">
        <f t="shared" si="6"/>
        <v>0.75</v>
      </c>
      <c r="I39" s="1">
        <v>15</v>
      </c>
      <c r="J39" s="1">
        <f t="shared" si="7"/>
        <v>21</v>
      </c>
      <c r="K39" s="1">
        <f t="shared" si="8"/>
        <v>6.75</v>
      </c>
      <c r="L39" s="6">
        <f t="shared" si="9"/>
        <v>4.2</v>
      </c>
      <c r="M39" s="1">
        <f t="shared" si="10"/>
        <v>-2.5499999999999998</v>
      </c>
      <c r="N39" s="14">
        <f t="shared" si="11"/>
        <v>-0.12142857142857141</v>
      </c>
      <c r="O39" t="s">
        <v>218</v>
      </c>
    </row>
    <row r="40" spans="1:15" ht="14.25" customHeight="1" x14ac:dyDescent="0.35">
      <c r="A40" t="s">
        <v>255</v>
      </c>
      <c r="B40" t="s">
        <v>60</v>
      </c>
      <c r="C40" t="s">
        <v>232</v>
      </c>
      <c r="D40" t="s">
        <v>232</v>
      </c>
      <c r="E40" s="1">
        <v>28</v>
      </c>
      <c r="F40" s="1">
        <v>24</v>
      </c>
      <c r="G40" s="1">
        <v>54</v>
      </c>
      <c r="H40" s="1">
        <f t="shared" si="6"/>
        <v>11.950000000000001</v>
      </c>
      <c r="I40" s="1">
        <v>239</v>
      </c>
      <c r="J40" s="1">
        <f t="shared" si="7"/>
        <v>267</v>
      </c>
      <c r="K40" s="1">
        <f t="shared" si="8"/>
        <v>35.950000000000003</v>
      </c>
      <c r="L40" s="6">
        <f t="shared" si="9"/>
        <v>53.400000000000006</v>
      </c>
      <c r="M40" s="1">
        <f t="shared" si="10"/>
        <v>17.450000000000003</v>
      </c>
      <c r="N40" s="14">
        <f t="shared" si="11"/>
        <v>6.5355805243445697E-2</v>
      </c>
      <c r="O40" t="s">
        <v>179</v>
      </c>
    </row>
    <row r="41" spans="1:15" ht="14.25" customHeight="1" x14ac:dyDescent="0.35">
      <c r="A41" t="s">
        <v>259</v>
      </c>
      <c r="B41" t="s">
        <v>52</v>
      </c>
      <c r="C41" t="s">
        <v>232</v>
      </c>
      <c r="D41" t="s">
        <v>232</v>
      </c>
      <c r="E41" s="1">
        <v>32</v>
      </c>
      <c r="F41" s="1">
        <v>26</v>
      </c>
      <c r="G41" s="1">
        <v>26</v>
      </c>
      <c r="H41" s="1">
        <f t="shared" si="6"/>
        <v>1.25</v>
      </c>
      <c r="I41" s="1">
        <v>25</v>
      </c>
      <c r="J41" s="1">
        <f t="shared" si="7"/>
        <v>57</v>
      </c>
      <c r="K41" s="1">
        <f t="shared" si="8"/>
        <v>27.25</v>
      </c>
      <c r="L41" s="6">
        <f t="shared" si="9"/>
        <v>11.4</v>
      </c>
      <c r="M41" s="1">
        <f t="shared" si="10"/>
        <v>-15.85</v>
      </c>
      <c r="N41" s="14">
        <f t="shared" si="11"/>
        <v>-0.27807017543859647</v>
      </c>
      <c r="O41" t="s">
        <v>237</v>
      </c>
    </row>
    <row r="42" spans="1:15" ht="14.25" customHeight="1" x14ac:dyDescent="0.35">
      <c r="A42" t="s">
        <v>259</v>
      </c>
      <c r="B42" t="s">
        <v>125</v>
      </c>
      <c r="C42" t="s">
        <v>232</v>
      </c>
      <c r="D42" t="s">
        <v>232</v>
      </c>
      <c r="E42" s="1">
        <v>9</v>
      </c>
      <c r="F42" s="1">
        <v>8</v>
      </c>
      <c r="G42" s="1">
        <v>9</v>
      </c>
      <c r="H42" s="1">
        <f t="shared" si="6"/>
        <v>0.05</v>
      </c>
      <c r="I42" s="1">
        <v>1</v>
      </c>
      <c r="J42" s="1">
        <f t="shared" si="7"/>
        <v>10</v>
      </c>
      <c r="K42" s="1">
        <f t="shared" si="8"/>
        <v>8.0500000000000007</v>
      </c>
      <c r="L42" s="6">
        <f t="shared" si="9"/>
        <v>2</v>
      </c>
      <c r="M42" s="1">
        <f t="shared" si="10"/>
        <v>-6.0500000000000007</v>
      </c>
      <c r="N42" s="14">
        <f t="shared" si="11"/>
        <v>-0.60500000000000009</v>
      </c>
      <c r="O42" t="s">
        <v>218</v>
      </c>
    </row>
    <row r="43" spans="1:15" ht="14.25" customHeight="1" x14ac:dyDescent="0.35">
      <c r="A43" t="s">
        <v>259</v>
      </c>
      <c r="B43" t="s">
        <v>131</v>
      </c>
      <c r="C43" t="s">
        <v>232</v>
      </c>
      <c r="D43" t="s">
        <v>232</v>
      </c>
      <c r="E43" s="1">
        <v>10</v>
      </c>
      <c r="F43" s="1">
        <v>10</v>
      </c>
      <c r="G43" s="1">
        <v>6</v>
      </c>
      <c r="H43" s="1">
        <f t="shared" si="6"/>
        <v>0.70000000000000007</v>
      </c>
      <c r="I43" s="1">
        <v>14</v>
      </c>
      <c r="J43" s="1">
        <f t="shared" si="7"/>
        <v>24</v>
      </c>
      <c r="K43" s="1">
        <f t="shared" si="8"/>
        <v>10.7</v>
      </c>
      <c r="L43" s="6">
        <f t="shared" si="9"/>
        <v>4.8000000000000007</v>
      </c>
      <c r="M43" s="1">
        <f t="shared" si="10"/>
        <v>-5.8999999999999986</v>
      </c>
      <c r="N43" s="14">
        <f t="shared" si="11"/>
        <v>-0.24583333333333326</v>
      </c>
      <c r="O43" t="s">
        <v>218</v>
      </c>
    </row>
    <row r="44" spans="1:15" ht="14.25" customHeight="1" x14ac:dyDescent="0.35">
      <c r="A44" t="s">
        <v>259</v>
      </c>
      <c r="B44" t="s">
        <v>108</v>
      </c>
      <c r="C44" t="s">
        <v>232</v>
      </c>
      <c r="D44" t="s">
        <v>232</v>
      </c>
      <c r="E44" s="1">
        <v>5</v>
      </c>
      <c r="F44" s="1">
        <v>4</v>
      </c>
      <c r="G44" s="1">
        <v>3</v>
      </c>
      <c r="H44" s="1">
        <f t="shared" si="6"/>
        <v>0.1</v>
      </c>
      <c r="I44" s="1">
        <v>2</v>
      </c>
      <c r="J44" s="1">
        <f t="shared" si="7"/>
        <v>7</v>
      </c>
      <c r="K44" s="1">
        <f t="shared" si="8"/>
        <v>4.0999999999999996</v>
      </c>
      <c r="L44" s="6">
        <f t="shared" si="9"/>
        <v>1.4000000000000001</v>
      </c>
      <c r="M44" s="1">
        <f t="shared" si="10"/>
        <v>-2.6999999999999993</v>
      </c>
      <c r="N44" s="14">
        <f t="shared" si="11"/>
        <v>-0.38571428571428562</v>
      </c>
      <c r="O44" t="s">
        <v>227</v>
      </c>
    </row>
    <row r="45" spans="1:15" ht="14.25" customHeight="1" x14ac:dyDescent="0.35">
      <c r="A45" t="s">
        <v>259</v>
      </c>
      <c r="B45" t="s">
        <v>260</v>
      </c>
      <c r="C45" t="s">
        <v>232</v>
      </c>
      <c r="D45" t="s">
        <v>232</v>
      </c>
      <c r="E45" s="1">
        <v>7</v>
      </c>
      <c r="F45" s="1">
        <v>5</v>
      </c>
      <c r="G45" s="1">
        <v>7</v>
      </c>
      <c r="H45" s="1">
        <f t="shared" si="6"/>
        <v>1.5</v>
      </c>
      <c r="I45" s="1">
        <v>30</v>
      </c>
      <c r="J45" s="1">
        <f t="shared" si="7"/>
        <v>37</v>
      </c>
      <c r="K45" s="1">
        <f t="shared" si="8"/>
        <v>6.5</v>
      </c>
      <c r="L45" s="6">
        <f t="shared" si="9"/>
        <v>7.4</v>
      </c>
      <c r="M45" s="1">
        <f t="shared" si="10"/>
        <v>0.90000000000000036</v>
      </c>
      <c r="N45" s="14">
        <f t="shared" si="11"/>
        <v>2.4324324324324333E-2</v>
      </c>
      <c r="O45" t="s">
        <v>218</v>
      </c>
    </row>
    <row r="46" spans="1:15" ht="14.25" customHeight="1" x14ac:dyDescent="0.35">
      <c r="A46" t="s">
        <v>241</v>
      </c>
      <c r="B46" t="s">
        <v>77</v>
      </c>
      <c r="C46" t="s">
        <v>242</v>
      </c>
      <c r="D46" t="s">
        <v>243</v>
      </c>
      <c r="E46" s="1">
        <v>27</v>
      </c>
      <c r="F46" s="1">
        <v>22</v>
      </c>
      <c r="G46" s="1">
        <v>47</v>
      </c>
      <c r="H46" s="1">
        <f t="shared" si="6"/>
        <v>1.4000000000000001</v>
      </c>
      <c r="I46" s="1">
        <v>28</v>
      </c>
      <c r="J46" s="1">
        <f t="shared" si="7"/>
        <v>55</v>
      </c>
      <c r="K46" s="1">
        <f t="shared" si="8"/>
        <v>23.4</v>
      </c>
      <c r="L46" s="6">
        <f t="shared" si="9"/>
        <v>11</v>
      </c>
      <c r="M46" s="1">
        <f t="shared" si="10"/>
        <v>-12.399999999999999</v>
      </c>
      <c r="N46" s="14">
        <f t="shared" si="11"/>
        <v>-0.22545454545454544</v>
      </c>
      <c r="O46" t="s">
        <v>183</v>
      </c>
    </row>
    <row r="47" spans="1:15" ht="14.25" customHeight="1" x14ac:dyDescent="0.35">
      <c r="A47" t="s">
        <v>241</v>
      </c>
      <c r="B47" t="s">
        <v>78</v>
      </c>
      <c r="C47" t="s">
        <v>244</v>
      </c>
      <c r="D47" t="s">
        <v>245</v>
      </c>
      <c r="E47" s="1">
        <v>7</v>
      </c>
      <c r="F47" s="1">
        <v>7</v>
      </c>
      <c r="G47" s="1">
        <v>24</v>
      </c>
      <c r="H47" s="1">
        <f t="shared" si="6"/>
        <v>0.70000000000000007</v>
      </c>
      <c r="I47" s="1">
        <v>14</v>
      </c>
      <c r="J47" s="1">
        <f t="shared" si="7"/>
        <v>21</v>
      </c>
      <c r="K47" s="1">
        <f t="shared" si="8"/>
        <v>7.7</v>
      </c>
      <c r="L47" s="6">
        <f t="shared" si="9"/>
        <v>4.2</v>
      </c>
      <c r="M47" s="1">
        <f t="shared" si="10"/>
        <v>-3.5</v>
      </c>
      <c r="N47" s="14">
        <f t="shared" si="11"/>
        <v>-0.16666666666666666</v>
      </c>
      <c r="O47" t="s">
        <v>202</v>
      </c>
    </row>
    <row r="48" spans="1:15" ht="14.25" customHeight="1" x14ac:dyDescent="0.35">
      <c r="A48" t="s">
        <v>241</v>
      </c>
      <c r="B48" t="s">
        <v>136</v>
      </c>
      <c r="C48" t="s">
        <v>244</v>
      </c>
      <c r="D48" t="s">
        <v>245</v>
      </c>
      <c r="E48" s="1">
        <v>3</v>
      </c>
      <c r="F48" s="1">
        <v>3</v>
      </c>
      <c r="G48" s="1">
        <v>18</v>
      </c>
      <c r="H48" s="1">
        <f t="shared" si="6"/>
        <v>0.1</v>
      </c>
      <c r="I48" s="1">
        <v>2</v>
      </c>
      <c r="J48" s="1">
        <f t="shared" si="7"/>
        <v>5</v>
      </c>
      <c r="K48" s="1">
        <f t="shared" si="8"/>
        <v>3.1</v>
      </c>
      <c r="L48" s="6">
        <f t="shared" si="9"/>
        <v>1</v>
      </c>
      <c r="M48" s="1">
        <f t="shared" si="10"/>
        <v>-2.1</v>
      </c>
      <c r="N48" s="14">
        <f t="shared" si="11"/>
        <v>-0.42000000000000004</v>
      </c>
      <c r="O48" t="s">
        <v>218</v>
      </c>
    </row>
    <row r="49" spans="1:15" ht="14.25" customHeight="1" x14ac:dyDescent="0.35">
      <c r="A49" t="s">
        <v>241</v>
      </c>
      <c r="B49" t="s">
        <v>246</v>
      </c>
      <c r="C49" t="s">
        <v>242</v>
      </c>
      <c r="D49" t="s">
        <v>243</v>
      </c>
      <c r="E49" s="1">
        <v>4</v>
      </c>
      <c r="F49" s="1">
        <v>4</v>
      </c>
      <c r="G49" s="1">
        <v>4</v>
      </c>
      <c r="H49" s="1">
        <f t="shared" si="6"/>
        <v>0.65</v>
      </c>
      <c r="I49" s="1">
        <v>13</v>
      </c>
      <c r="J49" s="1">
        <f t="shared" si="7"/>
        <v>17</v>
      </c>
      <c r="K49" s="1">
        <f t="shared" si="8"/>
        <v>4.6500000000000004</v>
      </c>
      <c r="L49" s="6">
        <f t="shared" si="9"/>
        <v>3.4000000000000004</v>
      </c>
      <c r="M49" s="1">
        <f t="shared" si="10"/>
        <v>-1.25</v>
      </c>
      <c r="N49" s="14">
        <f t="shared" si="11"/>
        <v>-7.3529411764705885E-2</v>
      </c>
      <c r="O49" t="s">
        <v>218</v>
      </c>
    </row>
    <row r="50" spans="1:15" ht="14.25" customHeight="1" x14ac:dyDescent="0.35">
      <c r="A50" t="s">
        <v>241</v>
      </c>
      <c r="B50" t="s">
        <v>247</v>
      </c>
      <c r="C50" t="s">
        <v>242</v>
      </c>
      <c r="D50" t="s">
        <v>243</v>
      </c>
      <c r="E50" s="1">
        <v>2</v>
      </c>
      <c r="F50" s="1">
        <v>2</v>
      </c>
      <c r="G50" s="1">
        <v>7</v>
      </c>
      <c r="H50" s="1">
        <f t="shared" si="6"/>
        <v>0.5</v>
      </c>
      <c r="I50" s="1">
        <v>10</v>
      </c>
      <c r="J50" s="1">
        <f t="shared" si="7"/>
        <v>12</v>
      </c>
      <c r="K50" s="1">
        <f t="shared" si="8"/>
        <v>2.5</v>
      </c>
      <c r="L50" s="6">
        <f t="shared" si="9"/>
        <v>2.4000000000000004</v>
      </c>
      <c r="M50" s="1">
        <f t="shared" si="10"/>
        <v>-9.9999999999999645E-2</v>
      </c>
      <c r="N50" s="14">
        <f t="shared" si="11"/>
        <v>-8.3333333333333037E-3</v>
      </c>
      <c r="O50" t="s">
        <v>187</v>
      </c>
    </row>
    <row r="51" spans="1:15" ht="14.25" customHeight="1" x14ac:dyDescent="0.35">
      <c r="A51" t="s">
        <v>241</v>
      </c>
      <c r="B51" t="s">
        <v>248</v>
      </c>
      <c r="C51" t="s">
        <v>242</v>
      </c>
      <c r="D51" t="s">
        <v>243</v>
      </c>
      <c r="E51" s="1">
        <v>2</v>
      </c>
      <c r="F51" s="1">
        <v>1</v>
      </c>
      <c r="G51" s="1">
        <v>11</v>
      </c>
      <c r="H51" s="1">
        <f t="shared" si="6"/>
        <v>0.30000000000000004</v>
      </c>
      <c r="I51" s="1">
        <v>6</v>
      </c>
      <c r="J51" s="1">
        <f t="shared" si="7"/>
        <v>8</v>
      </c>
      <c r="K51" s="1">
        <f t="shared" si="8"/>
        <v>1.3</v>
      </c>
      <c r="L51" s="6">
        <f t="shared" si="9"/>
        <v>1.6</v>
      </c>
      <c r="M51" s="1">
        <f t="shared" si="10"/>
        <v>0.30000000000000004</v>
      </c>
      <c r="N51" s="14">
        <f t="shared" si="11"/>
        <v>3.7500000000000006E-2</v>
      </c>
      <c r="O51" t="s">
        <v>229</v>
      </c>
    </row>
    <row r="52" spans="1:15" ht="14.25" customHeight="1" x14ac:dyDescent="0.35">
      <c r="A52" t="s">
        <v>249</v>
      </c>
      <c r="B52" t="s">
        <v>70</v>
      </c>
      <c r="C52" t="s">
        <v>250</v>
      </c>
      <c r="D52" t="s">
        <v>251</v>
      </c>
      <c r="E52" s="1">
        <v>30</v>
      </c>
      <c r="F52" s="1">
        <v>25</v>
      </c>
      <c r="G52" s="1">
        <v>29</v>
      </c>
      <c r="H52" s="1">
        <f t="shared" si="6"/>
        <v>1.9000000000000001</v>
      </c>
      <c r="I52" s="1">
        <v>38</v>
      </c>
      <c r="J52" s="1">
        <f t="shared" si="7"/>
        <v>68</v>
      </c>
      <c r="K52" s="1">
        <f t="shared" si="8"/>
        <v>26.9</v>
      </c>
      <c r="L52" s="6">
        <f t="shared" si="9"/>
        <v>13.600000000000001</v>
      </c>
      <c r="M52" s="1">
        <f t="shared" si="10"/>
        <v>-13.299999999999997</v>
      </c>
      <c r="N52" s="14">
        <f t="shared" si="11"/>
        <v>-0.19558823529411762</v>
      </c>
      <c r="O52" t="s">
        <v>183</v>
      </c>
    </row>
    <row r="53" spans="1:15" ht="14.25" customHeight="1" x14ac:dyDescent="0.35">
      <c r="A53" t="s">
        <v>249</v>
      </c>
      <c r="B53" t="s">
        <v>82</v>
      </c>
      <c r="C53" t="s">
        <v>252</v>
      </c>
      <c r="D53" t="s">
        <v>253</v>
      </c>
      <c r="E53" s="1">
        <v>7</v>
      </c>
      <c r="F53" s="1">
        <v>6</v>
      </c>
      <c r="G53" s="1">
        <v>13</v>
      </c>
      <c r="H53" s="1">
        <f t="shared" si="6"/>
        <v>0.4</v>
      </c>
      <c r="I53" s="1">
        <v>8</v>
      </c>
      <c r="J53" s="1">
        <f t="shared" si="7"/>
        <v>15</v>
      </c>
      <c r="K53" s="1">
        <f t="shared" si="8"/>
        <v>6.4</v>
      </c>
      <c r="L53" s="6">
        <f t="shared" si="9"/>
        <v>3</v>
      </c>
      <c r="M53" s="1">
        <f t="shared" si="10"/>
        <v>-3.4000000000000004</v>
      </c>
      <c r="N53" s="14">
        <f t="shared" si="11"/>
        <v>-0.22666666666666668</v>
      </c>
      <c r="O53" t="s">
        <v>218</v>
      </c>
    </row>
    <row r="54" spans="1:15" ht="14.25" customHeight="1" x14ac:dyDescent="0.35">
      <c r="A54" t="s">
        <v>249</v>
      </c>
      <c r="B54" t="s">
        <v>254</v>
      </c>
      <c r="C54" t="s">
        <v>250</v>
      </c>
      <c r="D54" t="s">
        <v>251</v>
      </c>
      <c r="E54" s="1">
        <v>2</v>
      </c>
      <c r="F54" s="1">
        <v>1</v>
      </c>
      <c r="G54" s="1">
        <v>7</v>
      </c>
      <c r="H54" s="1">
        <f t="shared" si="6"/>
        <v>0.2</v>
      </c>
      <c r="I54" s="1">
        <v>4</v>
      </c>
      <c r="J54" s="1">
        <f t="shared" si="7"/>
        <v>6</v>
      </c>
      <c r="K54" s="1">
        <f t="shared" si="8"/>
        <v>1.2</v>
      </c>
      <c r="L54" s="6">
        <f t="shared" si="9"/>
        <v>1.2000000000000002</v>
      </c>
      <c r="M54" s="1">
        <f t="shared" si="10"/>
        <v>0</v>
      </c>
      <c r="N54" s="14">
        <f t="shared" si="11"/>
        <v>0</v>
      </c>
      <c r="O54" t="s">
        <v>204</v>
      </c>
    </row>
    <row r="55" spans="1:15" ht="14.25" customHeight="1" x14ac:dyDescent="0.35">
      <c r="A55" t="s">
        <v>230</v>
      </c>
      <c r="B55" t="s">
        <v>75</v>
      </c>
      <c r="C55" t="s">
        <v>232</v>
      </c>
      <c r="D55" t="s">
        <v>232</v>
      </c>
      <c r="E55" s="1">
        <v>30</v>
      </c>
      <c r="F55" s="1">
        <v>27</v>
      </c>
      <c r="G55" s="1">
        <v>33</v>
      </c>
      <c r="H55" s="1">
        <f t="shared" si="6"/>
        <v>2.85</v>
      </c>
      <c r="I55" s="1">
        <v>57</v>
      </c>
      <c r="J55" s="1">
        <f t="shared" si="7"/>
        <v>87</v>
      </c>
      <c r="K55" s="1">
        <f t="shared" si="8"/>
        <v>29.85</v>
      </c>
      <c r="L55" s="6">
        <f t="shared" si="9"/>
        <v>17.400000000000002</v>
      </c>
      <c r="M55" s="1">
        <f t="shared" si="10"/>
        <v>-12.45</v>
      </c>
      <c r="N55" s="14">
        <f t="shared" si="11"/>
        <v>-0.14310344827586205</v>
      </c>
      <c r="O55" t="s">
        <v>237</v>
      </c>
    </row>
    <row r="56" spans="1:15" ht="14.25" customHeight="1" x14ac:dyDescent="0.35">
      <c r="A56" t="s">
        <v>230</v>
      </c>
      <c r="B56" t="s">
        <v>115</v>
      </c>
      <c r="C56" t="s">
        <v>232</v>
      </c>
      <c r="D56" t="s">
        <v>232</v>
      </c>
      <c r="E56" s="1">
        <v>10</v>
      </c>
      <c r="F56" s="1">
        <v>9</v>
      </c>
      <c r="G56" s="1">
        <v>3</v>
      </c>
      <c r="H56" s="1">
        <f t="shared" si="6"/>
        <v>0.2</v>
      </c>
      <c r="I56" s="1">
        <v>4</v>
      </c>
      <c r="J56" s="1">
        <f t="shared" si="7"/>
        <v>14</v>
      </c>
      <c r="K56" s="1">
        <f t="shared" si="8"/>
        <v>9.1999999999999993</v>
      </c>
      <c r="L56" s="6">
        <f t="shared" si="9"/>
        <v>2.8000000000000003</v>
      </c>
      <c r="M56" s="1">
        <f t="shared" si="10"/>
        <v>-6.3999999999999986</v>
      </c>
      <c r="N56" s="14">
        <f t="shared" si="11"/>
        <v>-0.45714285714285702</v>
      </c>
      <c r="O56" t="s">
        <v>227</v>
      </c>
    </row>
    <row r="57" spans="1:15" ht="14.25" customHeight="1" x14ac:dyDescent="0.35">
      <c r="A57" t="s">
        <v>230</v>
      </c>
      <c r="B57" t="s">
        <v>90</v>
      </c>
      <c r="C57" t="s">
        <v>232</v>
      </c>
      <c r="D57" t="s">
        <v>232</v>
      </c>
      <c r="E57" s="1">
        <v>6</v>
      </c>
      <c r="F57" s="1">
        <v>5</v>
      </c>
      <c r="G57" s="1">
        <v>6</v>
      </c>
      <c r="H57" s="1">
        <f t="shared" si="6"/>
        <v>0.2</v>
      </c>
      <c r="I57" s="1">
        <v>4</v>
      </c>
      <c r="J57" s="1">
        <f t="shared" si="7"/>
        <v>10</v>
      </c>
      <c r="K57" s="1">
        <f t="shared" si="8"/>
        <v>5.2</v>
      </c>
      <c r="L57" s="6">
        <f t="shared" si="9"/>
        <v>2</v>
      </c>
      <c r="M57" s="1">
        <f t="shared" si="10"/>
        <v>-3.2</v>
      </c>
      <c r="N57" s="14">
        <f t="shared" si="11"/>
        <v>-0.32</v>
      </c>
      <c r="O57" t="s">
        <v>187</v>
      </c>
    </row>
    <row r="58" spans="1:15" ht="14.25" customHeight="1" x14ac:dyDescent="0.35">
      <c r="A58" t="s">
        <v>230</v>
      </c>
      <c r="B58" t="s">
        <v>92</v>
      </c>
      <c r="C58" t="s">
        <v>232</v>
      </c>
      <c r="D58" t="s">
        <v>232</v>
      </c>
      <c r="E58" s="1">
        <v>5</v>
      </c>
      <c r="F58" s="1">
        <v>5</v>
      </c>
      <c r="G58" s="1">
        <v>7</v>
      </c>
      <c r="H58" s="1">
        <f t="shared" si="6"/>
        <v>0.30000000000000004</v>
      </c>
      <c r="I58" s="1">
        <v>6</v>
      </c>
      <c r="J58" s="1">
        <f t="shared" si="7"/>
        <v>11</v>
      </c>
      <c r="K58" s="1">
        <f t="shared" si="8"/>
        <v>5.3</v>
      </c>
      <c r="L58" s="6">
        <f t="shared" si="9"/>
        <v>2.2000000000000002</v>
      </c>
      <c r="M58" s="1">
        <f t="shared" si="10"/>
        <v>-3.0999999999999996</v>
      </c>
      <c r="N58" s="14">
        <f t="shared" si="11"/>
        <v>-0.2818181818181818</v>
      </c>
      <c r="O58" t="s">
        <v>204</v>
      </c>
    </row>
    <row r="59" spans="1:15" ht="14.25" customHeight="1" x14ac:dyDescent="0.35">
      <c r="A59" t="s">
        <v>230</v>
      </c>
      <c r="B59" t="s">
        <v>160</v>
      </c>
      <c r="C59" t="s">
        <v>232</v>
      </c>
      <c r="D59" t="s">
        <v>232</v>
      </c>
      <c r="E59" s="1">
        <v>2</v>
      </c>
      <c r="F59" s="1">
        <v>2</v>
      </c>
      <c r="G59" s="1">
        <v>6</v>
      </c>
      <c r="H59" s="1">
        <f t="shared" si="6"/>
        <v>0.25</v>
      </c>
      <c r="I59" s="1">
        <v>5</v>
      </c>
      <c r="J59" s="1">
        <f t="shared" si="7"/>
        <v>7</v>
      </c>
      <c r="K59" s="1">
        <f t="shared" si="8"/>
        <v>2.25</v>
      </c>
      <c r="L59" s="6">
        <f t="shared" si="9"/>
        <v>1.4000000000000001</v>
      </c>
      <c r="M59" s="1">
        <f t="shared" si="10"/>
        <v>-0.84999999999999987</v>
      </c>
      <c r="N59" s="14">
        <f t="shared" si="11"/>
        <v>-0.12142857142857141</v>
      </c>
      <c r="O59" t="s">
        <v>204</v>
      </c>
    </row>
    <row r="60" spans="1:15" ht="14.25" customHeight="1" x14ac:dyDescent="0.35">
      <c r="A60" t="s">
        <v>230</v>
      </c>
      <c r="B60" t="s">
        <v>263</v>
      </c>
      <c r="C60" t="s">
        <v>232</v>
      </c>
      <c r="D60" t="s">
        <v>232</v>
      </c>
      <c r="E60" s="1">
        <v>2</v>
      </c>
      <c r="F60" s="1">
        <v>2</v>
      </c>
      <c r="G60" s="1">
        <v>2</v>
      </c>
      <c r="H60" s="1">
        <f t="shared" si="6"/>
        <v>0.5</v>
      </c>
      <c r="I60" s="1">
        <v>10</v>
      </c>
      <c r="J60" s="1">
        <f t="shared" si="7"/>
        <v>12</v>
      </c>
      <c r="K60" s="1">
        <f t="shared" si="8"/>
        <v>2.5</v>
      </c>
      <c r="L60" s="6">
        <f t="shared" si="9"/>
        <v>2.4000000000000004</v>
      </c>
      <c r="M60" s="1">
        <f t="shared" si="10"/>
        <v>-9.9999999999999645E-2</v>
      </c>
      <c r="N60" s="14">
        <f t="shared" si="11"/>
        <v>-8.3333333333333037E-3</v>
      </c>
      <c r="O60" t="s">
        <v>187</v>
      </c>
    </row>
    <row r="61" spans="1:15" ht="14.25" customHeight="1" x14ac:dyDescent="0.35">
      <c r="A61" t="s">
        <v>230</v>
      </c>
      <c r="B61" t="s">
        <v>231</v>
      </c>
      <c r="C61" t="s">
        <v>232</v>
      </c>
      <c r="D61" t="s">
        <v>232</v>
      </c>
      <c r="E61" s="1">
        <v>0</v>
      </c>
      <c r="F61" s="1">
        <v>0</v>
      </c>
      <c r="G61" s="1">
        <v>0</v>
      </c>
      <c r="H61" s="1">
        <f t="shared" si="6"/>
        <v>0</v>
      </c>
      <c r="I61" s="1">
        <v>0</v>
      </c>
      <c r="J61" s="1">
        <f t="shared" si="7"/>
        <v>0</v>
      </c>
      <c r="K61" s="1">
        <f t="shared" si="8"/>
        <v>0</v>
      </c>
      <c r="L61" s="6">
        <f t="shared" si="9"/>
        <v>0</v>
      </c>
      <c r="M61" s="1">
        <f t="shared" si="10"/>
        <v>0</v>
      </c>
      <c r="N61" s="14" t="e">
        <f t="shared" si="11"/>
        <v>#DIV/0!</v>
      </c>
      <c r="O61" t="s">
        <v>227</v>
      </c>
    </row>
    <row r="62" spans="1:15" ht="14.25" customHeight="1" x14ac:dyDescent="0.35">
      <c r="A62" t="s">
        <v>230</v>
      </c>
      <c r="B62" t="s">
        <v>233</v>
      </c>
      <c r="C62" t="s">
        <v>232</v>
      </c>
      <c r="D62" t="s">
        <v>232</v>
      </c>
      <c r="E62" s="1">
        <v>0</v>
      </c>
      <c r="F62" s="1">
        <v>0</v>
      </c>
      <c r="G62" s="1">
        <v>9</v>
      </c>
      <c r="H62" s="1">
        <f t="shared" si="6"/>
        <v>0.45</v>
      </c>
      <c r="I62" s="1">
        <v>9</v>
      </c>
      <c r="J62" s="1">
        <f t="shared" si="7"/>
        <v>9</v>
      </c>
      <c r="K62" s="1">
        <f t="shared" si="8"/>
        <v>0.45</v>
      </c>
      <c r="L62" s="6">
        <f t="shared" si="9"/>
        <v>1.8</v>
      </c>
      <c r="M62" s="1">
        <f t="shared" si="10"/>
        <v>1.35</v>
      </c>
      <c r="N62" s="14">
        <f t="shared" si="11"/>
        <v>0.15000000000000002</v>
      </c>
      <c r="O62" t="s">
        <v>218</v>
      </c>
    </row>
    <row r="63" spans="1:15" ht="14.25" customHeight="1" x14ac:dyDescent="0.35">
      <c r="A63" t="s">
        <v>230</v>
      </c>
      <c r="B63" t="s">
        <v>234</v>
      </c>
      <c r="C63" t="s">
        <v>232</v>
      </c>
      <c r="D63" t="s">
        <v>232</v>
      </c>
      <c r="E63" s="1">
        <v>0</v>
      </c>
      <c r="F63" s="1">
        <v>0</v>
      </c>
      <c r="G63" s="1">
        <v>7</v>
      </c>
      <c r="H63" s="1">
        <f t="shared" si="6"/>
        <v>0.55000000000000004</v>
      </c>
      <c r="I63" s="1">
        <v>11</v>
      </c>
      <c r="J63" s="1">
        <f t="shared" si="7"/>
        <v>11</v>
      </c>
      <c r="K63" s="1">
        <f t="shared" si="8"/>
        <v>0.55000000000000004</v>
      </c>
      <c r="L63" s="6">
        <f t="shared" si="9"/>
        <v>2.2000000000000002</v>
      </c>
      <c r="M63" s="1">
        <f t="shared" si="10"/>
        <v>1.6500000000000001</v>
      </c>
      <c r="N63" s="14">
        <f t="shared" si="11"/>
        <v>0.15000000000000002</v>
      </c>
      <c r="O63" t="s">
        <v>187</v>
      </c>
    </row>
    <row r="64" spans="1:15" ht="14.25" customHeight="1" x14ac:dyDescent="0.35">
      <c r="A64" t="s">
        <v>230</v>
      </c>
      <c r="B64" t="s">
        <v>235</v>
      </c>
      <c r="C64" t="s">
        <v>232</v>
      </c>
      <c r="D64" t="s">
        <v>232</v>
      </c>
      <c r="E64" s="1">
        <v>0</v>
      </c>
      <c r="F64" s="1">
        <v>0</v>
      </c>
      <c r="G64" s="1">
        <v>3</v>
      </c>
      <c r="H64" s="1">
        <f t="shared" si="6"/>
        <v>0.8</v>
      </c>
      <c r="I64" s="1">
        <v>16</v>
      </c>
      <c r="J64" s="1">
        <f t="shared" si="7"/>
        <v>16</v>
      </c>
      <c r="K64" s="1">
        <f t="shared" si="8"/>
        <v>0.8</v>
      </c>
      <c r="L64" s="6">
        <f t="shared" si="9"/>
        <v>3.2</v>
      </c>
      <c r="M64" s="1">
        <f t="shared" si="10"/>
        <v>2.4000000000000004</v>
      </c>
      <c r="N64" s="14">
        <f t="shared" si="11"/>
        <v>0.15000000000000002</v>
      </c>
      <c r="O64" t="s">
        <v>218</v>
      </c>
    </row>
    <row r="65" spans="1:15" ht="14.25" customHeight="1" x14ac:dyDescent="0.35">
      <c r="A65" t="s">
        <v>230</v>
      </c>
      <c r="B65" t="s">
        <v>39</v>
      </c>
      <c r="C65" t="s">
        <v>232</v>
      </c>
      <c r="D65" t="s">
        <v>232</v>
      </c>
      <c r="E65" s="1">
        <v>17</v>
      </c>
      <c r="F65" s="1">
        <v>15</v>
      </c>
      <c r="G65" s="1">
        <v>26</v>
      </c>
      <c r="H65" s="1">
        <f t="shared" si="6"/>
        <v>6.5</v>
      </c>
      <c r="I65" s="1">
        <v>130</v>
      </c>
      <c r="J65" s="1">
        <f t="shared" si="7"/>
        <v>147</v>
      </c>
      <c r="K65" s="1">
        <f t="shared" si="8"/>
        <v>21.5</v>
      </c>
      <c r="L65" s="6">
        <f t="shared" si="9"/>
        <v>29.400000000000002</v>
      </c>
      <c r="M65" s="1">
        <f t="shared" si="10"/>
        <v>7.9000000000000021</v>
      </c>
      <c r="N65" s="14">
        <f t="shared" si="11"/>
        <v>5.3741496598639471E-2</v>
      </c>
      <c r="O65" t="s">
        <v>183</v>
      </c>
    </row>
    <row r="66" spans="1:15" ht="14.25" customHeight="1" x14ac:dyDescent="0.35">
      <c r="A66" t="s">
        <v>267</v>
      </c>
      <c r="B66" t="s">
        <v>88</v>
      </c>
      <c r="C66" t="s">
        <v>212</v>
      </c>
      <c r="D66" t="s">
        <v>213</v>
      </c>
      <c r="E66" s="1">
        <v>6</v>
      </c>
      <c r="F66" s="1">
        <v>5</v>
      </c>
      <c r="G66" s="1">
        <v>20</v>
      </c>
      <c r="H66" s="1">
        <f t="shared" si="6"/>
        <v>0.2</v>
      </c>
      <c r="I66" s="1">
        <v>4</v>
      </c>
      <c r="J66" s="1">
        <f t="shared" si="7"/>
        <v>10</v>
      </c>
      <c r="K66" s="1">
        <f t="shared" si="8"/>
        <v>5.2</v>
      </c>
      <c r="L66" s="6">
        <f t="shared" si="9"/>
        <v>2</v>
      </c>
      <c r="M66" s="1">
        <f t="shared" si="10"/>
        <v>-3.2</v>
      </c>
      <c r="N66" s="14">
        <f t="shared" si="11"/>
        <v>-0.32</v>
      </c>
      <c r="O66" t="s">
        <v>202</v>
      </c>
    </row>
    <row r="67" spans="1:15" ht="14.25" customHeight="1" x14ac:dyDescent="0.35">
      <c r="A67" t="s">
        <v>267</v>
      </c>
      <c r="B67" t="s">
        <v>114</v>
      </c>
      <c r="C67" t="s">
        <v>212</v>
      </c>
      <c r="D67" t="s">
        <v>213</v>
      </c>
      <c r="E67" s="1">
        <v>6</v>
      </c>
      <c r="F67" s="1">
        <v>4</v>
      </c>
      <c r="G67" s="1">
        <v>5</v>
      </c>
      <c r="H67" s="1">
        <f t="shared" si="6"/>
        <v>0.1</v>
      </c>
      <c r="I67" s="1">
        <v>2</v>
      </c>
      <c r="J67" s="1">
        <f t="shared" si="7"/>
        <v>8</v>
      </c>
      <c r="K67" s="1">
        <f t="shared" si="8"/>
        <v>4.0999999999999996</v>
      </c>
      <c r="L67" s="6">
        <f t="shared" si="9"/>
        <v>1.6</v>
      </c>
      <c r="M67" s="1">
        <f t="shared" si="10"/>
        <v>-2.4999999999999996</v>
      </c>
      <c r="N67" s="14">
        <f t="shared" si="11"/>
        <v>-0.31249999999999994</v>
      </c>
      <c r="O67" t="s">
        <v>220</v>
      </c>
    </row>
    <row r="68" spans="1:15" ht="14.25" customHeight="1" x14ac:dyDescent="0.35">
      <c r="A68" t="s">
        <v>267</v>
      </c>
      <c r="B68" t="s">
        <v>165</v>
      </c>
      <c r="C68" t="s">
        <v>212</v>
      </c>
      <c r="D68" t="s">
        <v>213</v>
      </c>
      <c r="E68" s="1">
        <v>1</v>
      </c>
      <c r="F68" s="1">
        <v>1</v>
      </c>
      <c r="G68" s="1">
        <v>13</v>
      </c>
      <c r="H68" s="1">
        <f t="shared" si="6"/>
        <v>0.1</v>
      </c>
      <c r="I68" s="1">
        <v>2</v>
      </c>
      <c r="J68" s="1">
        <f t="shared" si="7"/>
        <v>3</v>
      </c>
      <c r="K68" s="1">
        <f t="shared" si="8"/>
        <v>1.1000000000000001</v>
      </c>
      <c r="L68" s="6">
        <f t="shared" si="9"/>
        <v>0.60000000000000009</v>
      </c>
      <c r="M68" s="1">
        <f t="shared" si="10"/>
        <v>-0.5</v>
      </c>
      <c r="N68" s="14">
        <f t="shared" si="11"/>
        <v>-0.16666666666666666</v>
      </c>
      <c r="O68" t="s">
        <v>220</v>
      </c>
    </row>
    <row r="69" spans="1:15" ht="14.25" customHeight="1" x14ac:dyDescent="0.35">
      <c r="A69" t="s">
        <v>267</v>
      </c>
      <c r="B69" t="s">
        <v>268</v>
      </c>
      <c r="C69" t="s">
        <v>212</v>
      </c>
      <c r="D69" t="s">
        <v>213</v>
      </c>
      <c r="E69" s="1">
        <v>8</v>
      </c>
      <c r="F69" s="1">
        <v>6</v>
      </c>
      <c r="G69" s="1">
        <v>25</v>
      </c>
      <c r="H69" s="1">
        <f t="shared" si="6"/>
        <v>1.4000000000000001</v>
      </c>
      <c r="I69" s="1">
        <v>28</v>
      </c>
      <c r="J69" s="1">
        <f t="shared" si="7"/>
        <v>36</v>
      </c>
      <c r="K69" s="1">
        <f t="shared" si="8"/>
        <v>7.4</v>
      </c>
      <c r="L69" s="6">
        <f t="shared" si="9"/>
        <v>7.2</v>
      </c>
      <c r="M69" s="1">
        <f t="shared" si="10"/>
        <v>-0.20000000000000018</v>
      </c>
      <c r="N69" s="14">
        <f t="shared" si="11"/>
        <v>-5.5555555555555601E-3</v>
      </c>
      <c r="O69" t="s">
        <v>189</v>
      </c>
    </row>
    <row r="70" spans="1:15" ht="14.25" customHeight="1" x14ac:dyDescent="0.35">
      <c r="A70" t="s">
        <v>267</v>
      </c>
      <c r="B70" t="s">
        <v>269</v>
      </c>
      <c r="C70" t="s">
        <v>212</v>
      </c>
      <c r="D70" t="s">
        <v>213</v>
      </c>
      <c r="E70" s="1">
        <v>8</v>
      </c>
      <c r="F70" s="1">
        <v>4</v>
      </c>
      <c r="G70" s="1">
        <v>58</v>
      </c>
      <c r="H70" s="1">
        <f t="shared" ref="H70:H101" si="12">I70*0.05</f>
        <v>0.75</v>
      </c>
      <c r="I70" s="1">
        <v>15</v>
      </c>
      <c r="J70" s="1">
        <f t="shared" ref="J70:J101" si="13">E70+I70</f>
        <v>23</v>
      </c>
      <c r="K70" s="1">
        <f t="shared" ref="K70:K101" si="14">F70+H70</f>
        <v>4.75</v>
      </c>
      <c r="L70" s="6">
        <f t="shared" ref="L70:L101" si="15">J70*0.2</f>
        <v>4.6000000000000005</v>
      </c>
      <c r="M70" s="1">
        <f t="shared" ref="M70:M101" si="16">L70-K70</f>
        <v>-0.14999999999999947</v>
      </c>
      <c r="N70" s="14">
        <f t="shared" ref="N70:N101" si="17">M70/J70</f>
        <v>-6.5217391304347597E-3</v>
      </c>
      <c r="O70" t="s">
        <v>270</v>
      </c>
    </row>
    <row r="71" spans="1:15" ht="14.25" customHeight="1" x14ac:dyDescent="0.35">
      <c r="A71" t="s">
        <v>267</v>
      </c>
      <c r="B71" t="s">
        <v>271</v>
      </c>
      <c r="C71" t="s">
        <v>212</v>
      </c>
      <c r="D71" t="s">
        <v>213</v>
      </c>
      <c r="E71" s="1">
        <v>4</v>
      </c>
      <c r="F71" s="1">
        <v>2</v>
      </c>
      <c r="G71" s="1">
        <v>8</v>
      </c>
      <c r="H71" s="1">
        <f t="shared" si="12"/>
        <v>0.60000000000000009</v>
      </c>
      <c r="I71" s="1">
        <v>12</v>
      </c>
      <c r="J71" s="1">
        <f t="shared" si="13"/>
        <v>16</v>
      </c>
      <c r="K71" s="1">
        <f t="shared" si="14"/>
        <v>2.6</v>
      </c>
      <c r="L71" s="6">
        <f t="shared" si="15"/>
        <v>3.2</v>
      </c>
      <c r="M71" s="1">
        <f t="shared" si="16"/>
        <v>0.60000000000000009</v>
      </c>
      <c r="N71" s="14">
        <f t="shared" si="17"/>
        <v>3.7500000000000006E-2</v>
      </c>
      <c r="O71" t="s">
        <v>270</v>
      </c>
    </row>
    <row r="72" spans="1:15" ht="14.25" customHeight="1" x14ac:dyDescent="0.35">
      <c r="A72" t="s">
        <v>236</v>
      </c>
      <c r="B72" t="s">
        <v>135</v>
      </c>
      <c r="C72" t="s">
        <v>232</v>
      </c>
      <c r="D72" t="s">
        <v>232</v>
      </c>
      <c r="E72" s="1">
        <v>12</v>
      </c>
      <c r="F72" s="1">
        <v>11</v>
      </c>
      <c r="G72" s="1">
        <v>35</v>
      </c>
      <c r="H72" s="1">
        <f t="shared" si="12"/>
        <v>0.95000000000000007</v>
      </c>
      <c r="I72" s="1">
        <v>19</v>
      </c>
      <c r="J72" s="1">
        <f t="shared" si="13"/>
        <v>31</v>
      </c>
      <c r="K72" s="1">
        <f t="shared" si="14"/>
        <v>11.95</v>
      </c>
      <c r="L72" s="6">
        <f t="shared" si="15"/>
        <v>6.2</v>
      </c>
      <c r="M72" s="1">
        <f t="shared" si="16"/>
        <v>-5.7499999999999991</v>
      </c>
      <c r="N72" s="14">
        <f t="shared" si="17"/>
        <v>-0.18548387096774191</v>
      </c>
      <c r="O72" t="s">
        <v>237</v>
      </c>
    </row>
    <row r="73" spans="1:15" ht="14.25" customHeight="1" x14ac:dyDescent="0.35">
      <c r="A73" t="s">
        <v>236</v>
      </c>
      <c r="B73" t="s">
        <v>240</v>
      </c>
      <c r="C73" t="s">
        <v>232</v>
      </c>
      <c r="D73" t="s">
        <v>232</v>
      </c>
      <c r="E73" s="1">
        <v>3</v>
      </c>
      <c r="F73" s="1">
        <v>2</v>
      </c>
      <c r="G73" s="1">
        <v>4</v>
      </c>
      <c r="H73" s="1">
        <f t="shared" si="12"/>
        <v>0.95000000000000007</v>
      </c>
      <c r="I73" s="1">
        <v>19</v>
      </c>
      <c r="J73" s="1">
        <f t="shared" si="13"/>
        <v>22</v>
      </c>
      <c r="K73" s="1">
        <f t="shared" si="14"/>
        <v>2.95</v>
      </c>
      <c r="L73" s="6">
        <f t="shared" si="15"/>
        <v>4.4000000000000004</v>
      </c>
      <c r="M73" s="1">
        <f t="shared" si="16"/>
        <v>1.4500000000000002</v>
      </c>
      <c r="N73" s="14">
        <f t="shared" si="17"/>
        <v>6.5909090909090917E-2</v>
      </c>
      <c r="O73" t="s">
        <v>227</v>
      </c>
    </row>
    <row r="74" spans="1:15" ht="14.25" customHeight="1" x14ac:dyDescent="0.35">
      <c r="A74" t="s">
        <v>236</v>
      </c>
      <c r="B74" t="s">
        <v>256</v>
      </c>
      <c r="C74" t="s">
        <v>232</v>
      </c>
      <c r="D74" t="s">
        <v>232</v>
      </c>
      <c r="E74" s="1">
        <v>8</v>
      </c>
      <c r="F74" s="1">
        <v>7</v>
      </c>
      <c r="G74" s="1">
        <v>8</v>
      </c>
      <c r="H74" s="1">
        <f t="shared" si="12"/>
        <v>3.0500000000000003</v>
      </c>
      <c r="I74" s="1">
        <v>61</v>
      </c>
      <c r="J74" s="1">
        <f t="shared" si="13"/>
        <v>69</v>
      </c>
      <c r="K74" s="1">
        <f t="shared" si="14"/>
        <v>10.050000000000001</v>
      </c>
      <c r="L74" s="6">
        <f t="shared" si="15"/>
        <v>13.8</v>
      </c>
      <c r="M74" s="1">
        <f t="shared" si="16"/>
        <v>3.75</v>
      </c>
      <c r="N74" s="14">
        <f t="shared" si="17"/>
        <v>5.434782608695652E-2</v>
      </c>
      <c r="O74" t="s">
        <v>237</v>
      </c>
    </row>
    <row r="75" spans="1:15" ht="14.25" customHeight="1" x14ac:dyDescent="0.35">
      <c r="A75" t="s">
        <v>236</v>
      </c>
      <c r="B75" t="s">
        <v>30</v>
      </c>
      <c r="C75" t="s">
        <v>232</v>
      </c>
      <c r="D75" t="s">
        <v>232</v>
      </c>
      <c r="E75" s="1">
        <v>3</v>
      </c>
      <c r="F75" s="1">
        <v>3</v>
      </c>
      <c r="G75" s="1">
        <v>9</v>
      </c>
      <c r="H75" s="1">
        <f t="shared" si="12"/>
        <v>2.7</v>
      </c>
      <c r="I75" s="1">
        <v>54</v>
      </c>
      <c r="J75" s="1">
        <f t="shared" si="13"/>
        <v>57</v>
      </c>
      <c r="K75" s="1">
        <f t="shared" si="14"/>
        <v>5.7</v>
      </c>
      <c r="L75" s="6">
        <f t="shared" si="15"/>
        <v>11.4</v>
      </c>
      <c r="M75" s="1">
        <f t="shared" si="16"/>
        <v>5.7</v>
      </c>
      <c r="N75" s="14">
        <f t="shared" si="17"/>
        <v>0.1</v>
      </c>
      <c r="O75" t="s">
        <v>187</v>
      </c>
    </row>
    <row r="76" spans="1:15" ht="14.25" customHeight="1" x14ac:dyDescent="0.35">
      <c r="A76" t="s">
        <v>236</v>
      </c>
      <c r="B76" t="s">
        <v>48</v>
      </c>
      <c r="C76" t="s">
        <v>232</v>
      </c>
      <c r="D76" t="s">
        <v>232</v>
      </c>
      <c r="E76" s="1">
        <v>8</v>
      </c>
      <c r="F76" s="1">
        <v>7</v>
      </c>
      <c r="G76" s="1">
        <v>21</v>
      </c>
      <c r="H76" s="1">
        <f t="shared" si="12"/>
        <v>5.8000000000000007</v>
      </c>
      <c r="I76" s="1">
        <v>116</v>
      </c>
      <c r="J76" s="1">
        <f t="shared" si="13"/>
        <v>124</v>
      </c>
      <c r="K76" s="1">
        <f t="shared" si="14"/>
        <v>12.8</v>
      </c>
      <c r="L76" s="6">
        <f t="shared" si="15"/>
        <v>24.8</v>
      </c>
      <c r="M76" s="1">
        <f t="shared" si="16"/>
        <v>12</v>
      </c>
      <c r="N76" s="14">
        <f t="shared" si="17"/>
        <v>9.6774193548387094E-2</v>
      </c>
      <c r="O76" t="s">
        <v>237</v>
      </c>
    </row>
    <row r="77" spans="1:15" ht="14.25" customHeight="1" x14ac:dyDescent="0.35">
      <c r="A77" t="s">
        <v>274</v>
      </c>
      <c r="B77" t="s">
        <v>275</v>
      </c>
      <c r="C77" t="s">
        <v>276</v>
      </c>
      <c r="D77" t="s">
        <v>4</v>
      </c>
      <c r="E77" s="1">
        <v>63</v>
      </c>
      <c r="F77" s="1">
        <v>47</v>
      </c>
      <c r="G77" s="1">
        <v>111</v>
      </c>
      <c r="H77" s="1">
        <f t="shared" si="12"/>
        <v>11.3</v>
      </c>
      <c r="I77" s="1">
        <v>226</v>
      </c>
      <c r="J77" s="1">
        <f t="shared" si="13"/>
        <v>289</v>
      </c>
      <c r="K77" s="1">
        <f t="shared" si="14"/>
        <v>58.3</v>
      </c>
      <c r="L77" s="6">
        <f t="shared" si="15"/>
        <v>57.800000000000004</v>
      </c>
      <c r="M77" s="1">
        <f t="shared" si="16"/>
        <v>-0.49999999999999289</v>
      </c>
      <c r="N77" s="14">
        <f t="shared" si="17"/>
        <v>-1.730103806228349E-3</v>
      </c>
      <c r="O77" t="s">
        <v>179</v>
      </c>
    </row>
    <row r="78" spans="1:15" ht="14.25" customHeight="1" x14ac:dyDescent="0.35">
      <c r="A78" t="s">
        <v>277</v>
      </c>
      <c r="B78" t="s">
        <v>31</v>
      </c>
      <c r="C78" t="s">
        <v>278</v>
      </c>
      <c r="D78" t="s">
        <v>279</v>
      </c>
      <c r="E78" s="1">
        <v>29</v>
      </c>
      <c r="F78" s="1">
        <v>27</v>
      </c>
      <c r="G78" s="1">
        <v>48</v>
      </c>
      <c r="H78" s="1">
        <f t="shared" si="12"/>
        <v>0.8</v>
      </c>
      <c r="I78" s="1">
        <v>16</v>
      </c>
      <c r="J78" s="1">
        <f t="shared" si="13"/>
        <v>45</v>
      </c>
      <c r="K78" s="1">
        <f t="shared" si="14"/>
        <v>27.8</v>
      </c>
      <c r="L78" s="6">
        <f t="shared" si="15"/>
        <v>9</v>
      </c>
      <c r="M78" s="1">
        <f t="shared" si="16"/>
        <v>-18.8</v>
      </c>
      <c r="N78" s="14">
        <f t="shared" si="17"/>
        <v>-0.4177777777777778</v>
      </c>
      <c r="O78" t="s">
        <v>183</v>
      </c>
    </row>
    <row r="79" spans="1:15" ht="14.25" customHeight="1" x14ac:dyDescent="0.35">
      <c r="A79" t="s">
        <v>277</v>
      </c>
      <c r="B79" t="s">
        <v>35</v>
      </c>
      <c r="C79" t="s">
        <v>278</v>
      </c>
      <c r="D79" t="s">
        <v>279</v>
      </c>
      <c r="E79" s="1">
        <v>9</v>
      </c>
      <c r="F79" s="1">
        <v>7</v>
      </c>
      <c r="G79" s="1">
        <v>8</v>
      </c>
      <c r="H79" s="1">
        <f t="shared" si="12"/>
        <v>0.2</v>
      </c>
      <c r="I79" s="1">
        <v>4</v>
      </c>
      <c r="J79" s="1">
        <f t="shared" si="13"/>
        <v>13</v>
      </c>
      <c r="K79" s="1">
        <f t="shared" si="14"/>
        <v>7.2</v>
      </c>
      <c r="L79" s="6">
        <f t="shared" si="15"/>
        <v>2.6</v>
      </c>
      <c r="M79" s="1">
        <f t="shared" si="16"/>
        <v>-4.5999999999999996</v>
      </c>
      <c r="N79" s="14">
        <f t="shared" si="17"/>
        <v>-0.35384615384615381</v>
      </c>
      <c r="O79" t="s">
        <v>227</v>
      </c>
    </row>
    <row r="80" spans="1:15" ht="14.25" customHeight="1" x14ac:dyDescent="0.35">
      <c r="A80" t="s">
        <v>277</v>
      </c>
      <c r="B80" t="s">
        <v>80</v>
      </c>
      <c r="C80" t="s">
        <v>212</v>
      </c>
      <c r="D80" t="s">
        <v>213</v>
      </c>
      <c r="E80" s="1">
        <v>10</v>
      </c>
      <c r="F80" s="1">
        <v>8</v>
      </c>
      <c r="G80" s="1">
        <v>21</v>
      </c>
      <c r="H80" s="1">
        <f t="shared" si="12"/>
        <v>0.85000000000000009</v>
      </c>
      <c r="I80" s="1">
        <v>17</v>
      </c>
      <c r="J80" s="1">
        <f t="shared" si="13"/>
        <v>27</v>
      </c>
      <c r="K80" s="1">
        <f t="shared" si="14"/>
        <v>8.85</v>
      </c>
      <c r="L80" s="6">
        <f t="shared" si="15"/>
        <v>5.4</v>
      </c>
      <c r="M80" s="1">
        <f t="shared" si="16"/>
        <v>-3.4499999999999993</v>
      </c>
      <c r="N80" s="14">
        <f t="shared" si="17"/>
        <v>-0.12777777777777774</v>
      </c>
      <c r="O80" t="s">
        <v>194</v>
      </c>
    </row>
    <row r="81" spans="1:15" ht="14.25" customHeight="1" x14ac:dyDescent="0.35">
      <c r="A81" t="s">
        <v>277</v>
      </c>
      <c r="B81" t="s">
        <v>120</v>
      </c>
      <c r="C81" t="s">
        <v>278</v>
      </c>
      <c r="D81" t="s">
        <v>279</v>
      </c>
      <c r="E81" s="1">
        <v>3</v>
      </c>
      <c r="F81" s="1">
        <v>3</v>
      </c>
      <c r="G81" s="1">
        <v>11</v>
      </c>
      <c r="H81" s="1">
        <f t="shared" si="12"/>
        <v>0.05</v>
      </c>
      <c r="I81" s="1">
        <v>1</v>
      </c>
      <c r="J81" s="1">
        <f t="shared" si="13"/>
        <v>4</v>
      </c>
      <c r="K81" s="1">
        <f t="shared" si="14"/>
        <v>3.05</v>
      </c>
      <c r="L81" s="6">
        <f t="shared" si="15"/>
        <v>0.8</v>
      </c>
      <c r="M81" s="1">
        <f t="shared" si="16"/>
        <v>-2.25</v>
      </c>
      <c r="N81" s="14">
        <f t="shared" si="17"/>
        <v>-0.5625</v>
      </c>
      <c r="O81" t="s">
        <v>227</v>
      </c>
    </row>
    <row r="82" spans="1:15" ht="14.25" customHeight="1" x14ac:dyDescent="0.35">
      <c r="A82" t="s">
        <v>277</v>
      </c>
      <c r="B82" t="s">
        <v>280</v>
      </c>
      <c r="C82" t="s">
        <v>278</v>
      </c>
      <c r="D82" t="s">
        <v>279</v>
      </c>
      <c r="E82" s="1">
        <v>5</v>
      </c>
      <c r="F82" s="1">
        <v>5</v>
      </c>
      <c r="G82" s="1">
        <v>13</v>
      </c>
      <c r="H82" s="1">
        <f t="shared" si="12"/>
        <v>1.2000000000000002</v>
      </c>
      <c r="I82" s="1">
        <v>24</v>
      </c>
      <c r="J82" s="1">
        <f t="shared" si="13"/>
        <v>29</v>
      </c>
      <c r="K82" s="1">
        <f t="shared" si="14"/>
        <v>6.2</v>
      </c>
      <c r="L82" s="6">
        <f t="shared" si="15"/>
        <v>5.8000000000000007</v>
      </c>
      <c r="M82" s="1">
        <f t="shared" si="16"/>
        <v>-0.39999999999999947</v>
      </c>
      <c r="N82" s="14">
        <f t="shared" si="17"/>
        <v>-1.3793103448275845E-2</v>
      </c>
      <c r="O82" t="s">
        <v>281</v>
      </c>
    </row>
    <row r="83" spans="1:15" ht="14.25" customHeight="1" x14ac:dyDescent="0.35">
      <c r="A83" t="s">
        <v>277</v>
      </c>
      <c r="B83" t="s">
        <v>282</v>
      </c>
      <c r="C83" t="s">
        <v>250</v>
      </c>
      <c r="D83" t="s">
        <v>251</v>
      </c>
      <c r="E83" s="1">
        <v>0</v>
      </c>
      <c r="F83" s="1">
        <v>0</v>
      </c>
      <c r="G83" s="1">
        <v>8</v>
      </c>
      <c r="H83" s="1">
        <f t="shared" si="12"/>
        <v>0.5</v>
      </c>
      <c r="I83" s="1">
        <v>10</v>
      </c>
      <c r="J83" s="1">
        <f t="shared" si="13"/>
        <v>10</v>
      </c>
      <c r="K83" s="1">
        <f t="shared" si="14"/>
        <v>0.5</v>
      </c>
      <c r="L83" s="6">
        <f t="shared" si="15"/>
        <v>2</v>
      </c>
      <c r="M83" s="1">
        <f t="shared" si="16"/>
        <v>1.5</v>
      </c>
      <c r="N83" s="14">
        <f t="shared" si="17"/>
        <v>0.15</v>
      </c>
      <c r="O83" t="s">
        <v>187</v>
      </c>
    </row>
    <row r="84" spans="1:15" ht="14.25" customHeight="1" x14ac:dyDescent="0.35">
      <c r="A84" t="s">
        <v>277</v>
      </c>
      <c r="B84" t="s">
        <v>283</v>
      </c>
      <c r="C84" t="s">
        <v>278</v>
      </c>
      <c r="D84" t="s">
        <v>279</v>
      </c>
      <c r="E84" s="1">
        <v>3</v>
      </c>
      <c r="F84" s="1">
        <v>3</v>
      </c>
      <c r="G84" s="1">
        <v>9</v>
      </c>
      <c r="H84" s="1">
        <f t="shared" si="12"/>
        <v>1.35</v>
      </c>
      <c r="I84" s="1">
        <v>27</v>
      </c>
      <c r="J84" s="1">
        <f t="shared" si="13"/>
        <v>30</v>
      </c>
      <c r="K84" s="1">
        <f t="shared" si="14"/>
        <v>4.3499999999999996</v>
      </c>
      <c r="L84" s="6">
        <f t="shared" si="15"/>
        <v>6</v>
      </c>
      <c r="M84" s="1">
        <f t="shared" si="16"/>
        <v>1.6500000000000004</v>
      </c>
      <c r="N84" s="14">
        <f t="shared" si="17"/>
        <v>5.5000000000000014E-2</v>
      </c>
      <c r="O84" t="s">
        <v>227</v>
      </c>
    </row>
    <row r="85" spans="1:15" ht="14.25" customHeight="1" x14ac:dyDescent="0.35">
      <c r="A85" t="s">
        <v>277</v>
      </c>
      <c r="B85" t="s">
        <v>284</v>
      </c>
      <c r="C85" t="s">
        <v>278</v>
      </c>
      <c r="D85" t="s">
        <v>279</v>
      </c>
      <c r="E85" s="1">
        <v>0</v>
      </c>
      <c r="F85" s="1">
        <v>0</v>
      </c>
      <c r="G85" s="1">
        <v>19</v>
      </c>
      <c r="H85" s="1">
        <f t="shared" si="12"/>
        <v>0.65</v>
      </c>
      <c r="I85" s="1">
        <v>13</v>
      </c>
      <c r="J85" s="1">
        <f t="shared" si="13"/>
        <v>13</v>
      </c>
      <c r="K85" s="1">
        <f t="shared" si="14"/>
        <v>0.65</v>
      </c>
      <c r="L85" s="6">
        <f t="shared" si="15"/>
        <v>2.6</v>
      </c>
      <c r="M85" s="1">
        <f t="shared" si="16"/>
        <v>1.9500000000000002</v>
      </c>
      <c r="N85" s="14">
        <f t="shared" si="17"/>
        <v>0.15000000000000002</v>
      </c>
      <c r="O85" t="s">
        <v>237</v>
      </c>
    </row>
    <row r="86" spans="1:15" ht="14.25" customHeight="1" x14ac:dyDescent="0.35">
      <c r="A86" t="s">
        <v>277</v>
      </c>
      <c r="B86" t="s">
        <v>285</v>
      </c>
      <c r="C86" t="s">
        <v>212</v>
      </c>
      <c r="D86" t="s">
        <v>213</v>
      </c>
      <c r="E86" s="1">
        <v>0</v>
      </c>
      <c r="F86" s="1">
        <v>0</v>
      </c>
      <c r="G86" s="1">
        <v>9</v>
      </c>
      <c r="H86" s="1">
        <f t="shared" si="12"/>
        <v>1.1000000000000001</v>
      </c>
      <c r="I86" s="1">
        <v>22</v>
      </c>
      <c r="J86" s="1">
        <f t="shared" si="13"/>
        <v>22</v>
      </c>
      <c r="K86" s="1">
        <f t="shared" si="14"/>
        <v>1.1000000000000001</v>
      </c>
      <c r="L86" s="6">
        <f t="shared" si="15"/>
        <v>4.4000000000000004</v>
      </c>
      <c r="M86" s="1">
        <f t="shared" si="16"/>
        <v>3.3000000000000003</v>
      </c>
      <c r="N86" s="14">
        <f t="shared" si="17"/>
        <v>0.15000000000000002</v>
      </c>
      <c r="O86" t="s">
        <v>227</v>
      </c>
    </row>
    <row r="87" spans="1:15" ht="14.25" customHeight="1" x14ac:dyDescent="0.35">
      <c r="A87" t="s">
        <v>272</v>
      </c>
      <c r="B87" t="s">
        <v>87</v>
      </c>
      <c r="C87" t="s">
        <v>232</v>
      </c>
      <c r="D87" t="s">
        <v>232</v>
      </c>
      <c r="E87" s="1">
        <v>34</v>
      </c>
      <c r="F87" s="1">
        <v>30</v>
      </c>
      <c r="G87" s="1">
        <v>108</v>
      </c>
      <c r="H87" s="1">
        <f t="shared" si="12"/>
        <v>4.3500000000000005</v>
      </c>
      <c r="I87" s="1">
        <v>87</v>
      </c>
      <c r="J87" s="1">
        <f t="shared" si="13"/>
        <v>121</v>
      </c>
      <c r="K87" s="1">
        <f t="shared" si="14"/>
        <v>34.35</v>
      </c>
      <c r="L87" s="6">
        <f t="shared" si="15"/>
        <v>24.200000000000003</v>
      </c>
      <c r="M87" s="1">
        <f t="shared" si="16"/>
        <v>-10.149999999999999</v>
      </c>
      <c r="N87" s="14">
        <f t="shared" si="17"/>
        <v>-8.388429752066115E-2</v>
      </c>
      <c r="O87" t="s">
        <v>179</v>
      </c>
    </row>
    <row r="88" spans="1:15" ht="14.25" customHeight="1" x14ac:dyDescent="0.35">
      <c r="A88" t="s">
        <v>272</v>
      </c>
      <c r="B88" t="s">
        <v>29</v>
      </c>
      <c r="C88" t="s">
        <v>232</v>
      </c>
      <c r="D88" t="s">
        <v>232</v>
      </c>
      <c r="E88" s="1">
        <v>12</v>
      </c>
      <c r="F88" s="1">
        <v>10</v>
      </c>
      <c r="G88" s="1">
        <v>22</v>
      </c>
      <c r="H88" s="1">
        <f t="shared" si="12"/>
        <v>0.9</v>
      </c>
      <c r="I88" s="1">
        <v>18</v>
      </c>
      <c r="J88" s="1">
        <f t="shared" si="13"/>
        <v>30</v>
      </c>
      <c r="K88" s="1">
        <f t="shared" si="14"/>
        <v>10.9</v>
      </c>
      <c r="L88" s="6">
        <f t="shared" si="15"/>
        <v>6</v>
      </c>
      <c r="M88" s="1">
        <f t="shared" si="16"/>
        <v>-4.9000000000000004</v>
      </c>
      <c r="N88" s="14">
        <f t="shared" si="17"/>
        <v>-0.16333333333333336</v>
      </c>
      <c r="O88" t="s">
        <v>204</v>
      </c>
    </row>
    <row r="89" spans="1:15" ht="14.25" customHeight="1" x14ac:dyDescent="0.35">
      <c r="A89" t="s">
        <v>272</v>
      </c>
      <c r="B89" t="s">
        <v>62</v>
      </c>
      <c r="C89" t="s">
        <v>232</v>
      </c>
      <c r="D89" t="s">
        <v>232</v>
      </c>
      <c r="E89" s="1">
        <v>8</v>
      </c>
      <c r="F89" s="1">
        <v>7</v>
      </c>
      <c r="G89" s="1">
        <v>11</v>
      </c>
      <c r="H89" s="1">
        <f t="shared" si="12"/>
        <v>0.5</v>
      </c>
      <c r="I89" s="1">
        <v>10</v>
      </c>
      <c r="J89" s="1">
        <f t="shared" si="13"/>
        <v>18</v>
      </c>
      <c r="K89" s="1">
        <f t="shared" si="14"/>
        <v>7.5</v>
      </c>
      <c r="L89" s="6">
        <f t="shared" si="15"/>
        <v>3.6</v>
      </c>
      <c r="M89" s="1">
        <f t="shared" si="16"/>
        <v>-3.9</v>
      </c>
      <c r="N89" s="14">
        <f t="shared" si="17"/>
        <v>-0.21666666666666667</v>
      </c>
      <c r="O89" t="s">
        <v>204</v>
      </c>
    </row>
    <row r="90" spans="1:15" ht="14.25" customHeight="1" x14ac:dyDescent="0.35">
      <c r="A90" t="s">
        <v>286</v>
      </c>
      <c r="B90" t="s">
        <v>28</v>
      </c>
      <c r="C90" t="s">
        <v>244</v>
      </c>
      <c r="D90" t="s">
        <v>245</v>
      </c>
      <c r="E90" s="1">
        <v>46</v>
      </c>
      <c r="F90" s="1">
        <v>40</v>
      </c>
      <c r="G90" s="1">
        <v>88</v>
      </c>
      <c r="H90" s="1">
        <f t="shared" si="12"/>
        <v>3</v>
      </c>
      <c r="I90" s="1">
        <v>60</v>
      </c>
      <c r="J90" s="1">
        <f t="shared" si="13"/>
        <v>106</v>
      </c>
      <c r="K90" s="1">
        <f t="shared" si="14"/>
        <v>43</v>
      </c>
      <c r="L90" s="6">
        <f t="shared" si="15"/>
        <v>21.200000000000003</v>
      </c>
      <c r="M90" s="1">
        <f t="shared" si="16"/>
        <v>-21.799999999999997</v>
      </c>
      <c r="N90" s="14">
        <f t="shared" si="17"/>
        <v>-0.20566037735849055</v>
      </c>
      <c r="O90" t="s">
        <v>179</v>
      </c>
    </row>
    <row r="91" spans="1:15" ht="14.25" customHeight="1" x14ac:dyDescent="0.35">
      <c r="A91" t="s">
        <v>286</v>
      </c>
      <c r="B91" t="s">
        <v>157</v>
      </c>
      <c r="C91" t="s">
        <v>244</v>
      </c>
      <c r="D91" t="s">
        <v>245</v>
      </c>
      <c r="E91" s="1">
        <v>2</v>
      </c>
      <c r="F91" s="1">
        <v>2</v>
      </c>
      <c r="G91" s="1">
        <v>7</v>
      </c>
      <c r="H91" s="1">
        <f t="shared" si="12"/>
        <v>0.2</v>
      </c>
      <c r="I91" s="1">
        <v>4</v>
      </c>
      <c r="J91" s="1">
        <f t="shared" si="13"/>
        <v>6</v>
      </c>
      <c r="K91" s="1">
        <f t="shared" si="14"/>
        <v>2.2000000000000002</v>
      </c>
      <c r="L91" s="6">
        <f t="shared" si="15"/>
        <v>1.2000000000000002</v>
      </c>
      <c r="M91" s="1">
        <f t="shared" si="16"/>
        <v>-1</v>
      </c>
      <c r="N91" s="14">
        <f t="shared" si="17"/>
        <v>-0.16666666666666666</v>
      </c>
      <c r="O91" t="s">
        <v>218</v>
      </c>
    </row>
    <row r="92" spans="1:15" ht="14.25" customHeight="1" x14ac:dyDescent="0.35">
      <c r="A92" t="s">
        <v>286</v>
      </c>
      <c r="B92" t="s">
        <v>162</v>
      </c>
      <c r="C92" t="s">
        <v>244</v>
      </c>
      <c r="D92" t="s">
        <v>245</v>
      </c>
      <c r="E92" s="1">
        <v>5</v>
      </c>
      <c r="F92" s="1">
        <v>2</v>
      </c>
      <c r="G92" s="1">
        <v>6</v>
      </c>
      <c r="H92" s="1">
        <f t="shared" si="12"/>
        <v>0.1</v>
      </c>
      <c r="I92" s="1">
        <v>2</v>
      </c>
      <c r="J92" s="1">
        <f t="shared" si="13"/>
        <v>7</v>
      </c>
      <c r="K92" s="1">
        <f t="shared" si="14"/>
        <v>2.1</v>
      </c>
      <c r="L92" s="6">
        <f t="shared" si="15"/>
        <v>1.4000000000000001</v>
      </c>
      <c r="M92" s="1">
        <f t="shared" si="16"/>
        <v>-0.7</v>
      </c>
      <c r="N92" s="14">
        <f t="shared" si="17"/>
        <v>-9.9999999999999992E-2</v>
      </c>
      <c r="O92" t="s">
        <v>204</v>
      </c>
    </row>
    <row r="93" spans="1:15" ht="14.25" customHeight="1" x14ac:dyDescent="0.35">
      <c r="A93" t="s">
        <v>286</v>
      </c>
      <c r="B93" t="s">
        <v>287</v>
      </c>
      <c r="C93" t="s">
        <v>288</v>
      </c>
      <c r="D93" t="s">
        <v>289</v>
      </c>
      <c r="E93" s="1">
        <v>0</v>
      </c>
      <c r="F93" s="1">
        <v>0</v>
      </c>
      <c r="G93" s="1">
        <v>8</v>
      </c>
      <c r="H93" s="1">
        <f t="shared" si="12"/>
        <v>0.05</v>
      </c>
      <c r="I93" s="1">
        <v>1</v>
      </c>
      <c r="J93" s="1">
        <f t="shared" si="13"/>
        <v>1</v>
      </c>
      <c r="K93" s="1">
        <f t="shared" si="14"/>
        <v>0.05</v>
      </c>
      <c r="L93" s="6">
        <f t="shared" si="15"/>
        <v>0.2</v>
      </c>
      <c r="M93" s="1">
        <f t="shared" si="16"/>
        <v>0.15000000000000002</v>
      </c>
      <c r="N93" s="14">
        <f t="shared" si="17"/>
        <v>0.15000000000000002</v>
      </c>
      <c r="O93" t="s">
        <v>227</v>
      </c>
    </row>
    <row r="94" spans="1:15" ht="14.25" customHeight="1" x14ac:dyDescent="0.35">
      <c r="A94" t="s">
        <v>286</v>
      </c>
      <c r="B94" t="s">
        <v>290</v>
      </c>
      <c r="C94" t="s">
        <v>291</v>
      </c>
      <c r="D94" t="s">
        <v>289</v>
      </c>
      <c r="E94" s="1">
        <v>3</v>
      </c>
      <c r="F94" s="1">
        <v>3</v>
      </c>
      <c r="G94" s="1">
        <v>6</v>
      </c>
      <c r="H94" s="1">
        <f t="shared" si="12"/>
        <v>0.9</v>
      </c>
      <c r="I94" s="1">
        <v>18</v>
      </c>
      <c r="J94" s="1">
        <f t="shared" si="13"/>
        <v>21</v>
      </c>
      <c r="K94" s="1">
        <f t="shared" si="14"/>
        <v>3.9</v>
      </c>
      <c r="L94" s="6">
        <f t="shared" si="15"/>
        <v>4.2</v>
      </c>
      <c r="M94" s="1">
        <f t="shared" si="16"/>
        <v>0.30000000000000027</v>
      </c>
      <c r="N94" s="14">
        <f t="shared" si="17"/>
        <v>1.4285714285714299E-2</v>
      </c>
      <c r="O94" t="s">
        <v>227</v>
      </c>
    </row>
    <row r="95" spans="1:15" ht="14.25" customHeight="1" x14ac:dyDescent="0.35">
      <c r="A95" t="s">
        <v>286</v>
      </c>
      <c r="B95" t="s">
        <v>292</v>
      </c>
      <c r="C95" t="s">
        <v>291</v>
      </c>
      <c r="D95" t="s">
        <v>289</v>
      </c>
      <c r="E95" s="1">
        <v>4</v>
      </c>
      <c r="F95" s="1">
        <v>3</v>
      </c>
      <c r="G95" s="1">
        <v>13</v>
      </c>
      <c r="H95" s="1">
        <f t="shared" si="12"/>
        <v>0.9</v>
      </c>
      <c r="I95" s="1">
        <v>18</v>
      </c>
      <c r="J95" s="1">
        <f t="shared" si="13"/>
        <v>22</v>
      </c>
      <c r="K95" s="1">
        <f t="shared" si="14"/>
        <v>3.9</v>
      </c>
      <c r="L95" s="6">
        <f t="shared" si="15"/>
        <v>4.4000000000000004</v>
      </c>
      <c r="M95" s="1">
        <f t="shared" si="16"/>
        <v>0.50000000000000044</v>
      </c>
      <c r="N95" s="14">
        <f t="shared" si="17"/>
        <v>2.2727272727272749E-2</v>
      </c>
      <c r="O95" t="s">
        <v>218</v>
      </c>
    </row>
    <row r="96" spans="1:15" ht="14.25" customHeight="1" x14ac:dyDescent="0.35">
      <c r="A96" t="s">
        <v>286</v>
      </c>
      <c r="B96" t="s">
        <v>293</v>
      </c>
      <c r="C96" t="s">
        <v>288</v>
      </c>
      <c r="D96" t="s">
        <v>289</v>
      </c>
      <c r="E96" s="1">
        <v>0</v>
      </c>
      <c r="F96" s="1">
        <v>0</v>
      </c>
      <c r="G96" s="1">
        <v>4</v>
      </c>
      <c r="H96" s="1">
        <f t="shared" si="12"/>
        <v>1.05</v>
      </c>
      <c r="I96" s="1">
        <v>21</v>
      </c>
      <c r="J96" s="1">
        <f t="shared" si="13"/>
        <v>21</v>
      </c>
      <c r="K96" s="1">
        <f t="shared" si="14"/>
        <v>1.05</v>
      </c>
      <c r="L96" s="6">
        <f t="shared" si="15"/>
        <v>4.2</v>
      </c>
      <c r="M96" s="1">
        <f t="shared" si="16"/>
        <v>3.1500000000000004</v>
      </c>
      <c r="N96" s="14">
        <f t="shared" si="17"/>
        <v>0.15000000000000002</v>
      </c>
      <c r="O96" t="s">
        <v>189</v>
      </c>
    </row>
    <row r="97" spans="1:15" ht="14.25" customHeight="1" x14ac:dyDescent="0.35">
      <c r="A97" t="s">
        <v>286</v>
      </c>
      <c r="B97" t="s">
        <v>294</v>
      </c>
      <c r="C97" t="s">
        <v>244</v>
      </c>
      <c r="D97" t="s">
        <v>245</v>
      </c>
      <c r="E97" s="1">
        <v>2</v>
      </c>
      <c r="F97" s="1">
        <v>2</v>
      </c>
      <c r="G97" s="1">
        <v>11</v>
      </c>
      <c r="H97" s="1">
        <f t="shared" si="12"/>
        <v>1.6</v>
      </c>
      <c r="I97" s="1">
        <v>32</v>
      </c>
      <c r="J97" s="1">
        <f t="shared" si="13"/>
        <v>34</v>
      </c>
      <c r="K97" s="1">
        <f t="shared" si="14"/>
        <v>3.6</v>
      </c>
      <c r="L97" s="6">
        <f t="shared" si="15"/>
        <v>6.8000000000000007</v>
      </c>
      <c r="M97" s="1">
        <f t="shared" si="16"/>
        <v>3.2000000000000006</v>
      </c>
      <c r="N97" s="14">
        <f t="shared" si="17"/>
        <v>9.4117647058823542E-2</v>
      </c>
      <c r="O97" t="s">
        <v>229</v>
      </c>
    </row>
    <row r="98" spans="1:15" ht="14.25" customHeight="1" x14ac:dyDescent="0.35">
      <c r="A98" t="s">
        <v>286</v>
      </c>
      <c r="B98" t="s">
        <v>295</v>
      </c>
      <c r="C98" t="s">
        <v>288</v>
      </c>
      <c r="D98" t="s">
        <v>289</v>
      </c>
      <c r="E98" s="1">
        <v>1</v>
      </c>
      <c r="F98" s="1">
        <v>1</v>
      </c>
      <c r="G98" s="1">
        <v>6</v>
      </c>
      <c r="H98" s="1">
        <f t="shared" si="12"/>
        <v>1.5</v>
      </c>
      <c r="I98" s="1">
        <v>30</v>
      </c>
      <c r="J98" s="1">
        <f t="shared" si="13"/>
        <v>31</v>
      </c>
      <c r="K98" s="1">
        <f t="shared" si="14"/>
        <v>2.5</v>
      </c>
      <c r="L98" s="6">
        <f t="shared" si="15"/>
        <v>6.2</v>
      </c>
      <c r="M98" s="1">
        <f t="shared" si="16"/>
        <v>3.7</v>
      </c>
      <c r="N98" s="14">
        <f t="shared" si="17"/>
        <v>0.11935483870967742</v>
      </c>
      <c r="O98" t="s">
        <v>183</v>
      </c>
    </row>
    <row r="99" spans="1:15" ht="14.25" customHeight="1" x14ac:dyDescent="0.35">
      <c r="A99" t="s">
        <v>238</v>
      </c>
      <c r="B99" t="s">
        <v>105</v>
      </c>
      <c r="C99" t="s">
        <v>232</v>
      </c>
      <c r="D99" t="s">
        <v>232</v>
      </c>
      <c r="E99" s="1">
        <v>14</v>
      </c>
      <c r="F99" s="1">
        <v>13</v>
      </c>
      <c r="G99" s="1">
        <v>30</v>
      </c>
      <c r="H99" s="1">
        <f t="shared" si="12"/>
        <v>0.9</v>
      </c>
      <c r="I99" s="1">
        <v>18</v>
      </c>
      <c r="J99" s="1">
        <f t="shared" si="13"/>
        <v>32</v>
      </c>
      <c r="K99" s="1">
        <f t="shared" si="14"/>
        <v>13.9</v>
      </c>
      <c r="L99" s="6">
        <f t="shared" si="15"/>
        <v>6.4</v>
      </c>
      <c r="M99" s="1">
        <f t="shared" si="16"/>
        <v>-7.5</v>
      </c>
      <c r="N99" s="14">
        <f t="shared" si="17"/>
        <v>-0.234375</v>
      </c>
      <c r="O99" t="s">
        <v>229</v>
      </c>
    </row>
    <row r="100" spans="1:15" ht="14.25" customHeight="1" x14ac:dyDescent="0.35">
      <c r="A100" t="s">
        <v>238</v>
      </c>
      <c r="B100" t="s">
        <v>96</v>
      </c>
      <c r="C100" t="s">
        <v>232</v>
      </c>
      <c r="D100" t="s">
        <v>232</v>
      </c>
      <c r="E100" s="1">
        <v>7</v>
      </c>
      <c r="F100" s="1">
        <v>6</v>
      </c>
      <c r="G100" s="1">
        <v>15</v>
      </c>
      <c r="H100" s="1">
        <f t="shared" si="12"/>
        <v>0.5</v>
      </c>
      <c r="I100" s="1">
        <v>10</v>
      </c>
      <c r="J100" s="1">
        <f t="shared" si="13"/>
        <v>17</v>
      </c>
      <c r="K100" s="1">
        <f t="shared" si="14"/>
        <v>6.5</v>
      </c>
      <c r="L100" s="6">
        <f t="shared" si="15"/>
        <v>3.4000000000000004</v>
      </c>
      <c r="M100" s="1">
        <f t="shared" si="16"/>
        <v>-3.0999999999999996</v>
      </c>
      <c r="N100" s="14">
        <f t="shared" si="17"/>
        <v>-0.18235294117647058</v>
      </c>
      <c r="O100" t="s">
        <v>227</v>
      </c>
    </row>
    <row r="101" spans="1:15" ht="14.25" customHeight="1" x14ac:dyDescent="0.35">
      <c r="A101" t="s">
        <v>238</v>
      </c>
      <c r="B101" t="s">
        <v>106</v>
      </c>
      <c r="C101" t="s">
        <v>232</v>
      </c>
      <c r="D101" t="s">
        <v>232</v>
      </c>
      <c r="E101" s="1">
        <v>6</v>
      </c>
      <c r="F101" s="1">
        <v>6</v>
      </c>
      <c r="G101" s="1">
        <v>15</v>
      </c>
      <c r="H101" s="1">
        <f t="shared" si="12"/>
        <v>0.70000000000000007</v>
      </c>
      <c r="I101" s="1">
        <v>14</v>
      </c>
      <c r="J101" s="1">
        <f t="shared" si="13"/>
        <v>20</v>
      </c>
      <c r="K101" s="1">
        <f t="shared" si="14"/>
        <v>6.7</v>
      </c>
      <c r="L101" s="6">
        <f t="shared" si="15"/>
        <v>4</v>
      </c>
      <c r="M101" s="1">
        <f t="shared" si="16"/>
        <v>-2.7</v>
      </c>
      <c r="N101" s="14">
        <f t="shared" si="17"/>
        <v>-0.13500000000000001</v>
      </c>
      <c r="O101" t="s">
        <v>227</v>
      </c>
    </row>
    <row r="102" spans="1:15" ht="14.25" customHeight="1" x14ac:dyDescent="0.35">
      <c r="A102" t="s">
        <v>238</v>
      </c>
      <c r="B102" t="s">
        <v>266</v>
      </c>
      <c r="C102" t="s">
        <v>232</v>
      </c>
      <c r="D102" t="s">
        <v>232</v>
      </c>
      <c r="E102" s="1">
        <v>13</v>
      </c>
      <c r="F102" s="1">
        <v>10</v>
      </c>
      <c r="G102" s="1">
        <v>13</v>
      </c>
      <c r="H102" s="1">
        <f t="shared" ref="H102:H131" si="18">I102*0.05</f>
        <v>1.6</v>
      </c>
      <c r="I102" s="1">
        <v>32</v>
      </c>
      <c r="J102" s="1">
        <f t="shared" ref="J102:J131" si="19">E102+I102</f>
        <v>45</v>
      </c>
      <c r="K102" s="1">
        <f t="shared" ref="K102:K131" si="20">F102+H102</f>
        <v>11.6</v>
      </c>
      <c r="L102" s="6">
        <f t="shared" ref="L102:L131" si="21">J102*0.2</f>
        <v>9</v>
      </c>
      <c r="M102" s="1">
        <f t="shared" ref="M102:M131" si="22">L102-K102</f>
        <v>-2.5999999999999996</v>
      </c>
      <c r="N102" s="14">
        <f t="shared" ref="N102:N131" si="23">M102/J102</f>
        <v>-5.7777777777777768E-2</v>
      </c>
      <c r="O102" t="s">
        <v>183</v>
      </c>
    </row>
    <row r="103" spans="1:15" ht="14.25" customHeight="1" x14ac:dyDescent="0.35">
      <c r="A103" t="s">
        <v>238</v>
      </c>
      <c r="B103" t="s">
        <v>273</v>
      </c>
      <c r="C103" t="s">
        <v>232</v>
      </c>
      <c r="D103" t="s">
        <v>232</v>
      </c>
      <c r="E103" s="1">
        <v>7</v>
      </c>
      <c r="F103" s="1">
        <v>5</v>
      </c>
      <c r="G103" s="1">
        <v>10</v>
      </c>
      <c r="H103" s="1">
        <f t="shared" si="18"/>
        <v>0.60000000000000009</v>
      </c>
      <c r="I103" s="1">
        <v>12</v>
      </c>
      <c r="J103" s="1">
        <f t="shared" si="19"/>
        <v>19</v>
      </c>
      <c r="K103" s="1">
        <f t="shared" si="20"/>
        <v>5.6</v>
      </c>
      <c r="L103" s="6">
        <f t="shared" si="21"/>
        <v>3.8000000000000003</v>
      </c>
      <c r="M103" s="1">
        <f t="shared" si="22"/>
        <v>-1.7999999999999994</v>
      </c>
      <c r="N103" s="14">
        <f t="shared" si="23"/>
        <v>-9.4736842105263119E-2</v>
      </c>
      <c r="O103" t="s">
        <v>218</v>
      </c>
    </row>
    <row r="104" spans="1:15" ht="14.25" customHeight="1" x14ac:dyDescent="0.35">
      <c r="A104" t="s">
        <v>238</v>
      </c>
      <c r="B104" t="s">
        <v>264</v>
      </c>
      <c r="C104" t="s">
        <v>232</v>
      </c>
      <c r="D104" t="s">
        <v>232</v>
      </c>
      <c r="E104" s="1">
        <v>12</v>
      </c>
      <c r="F104" s="1">
        <v>8</v>
      </c>
      <c r="G104" s="1">
        <v>19</v>
      </c>
      <c r="H104" s="1">
        <f t="shared" si="18"/>
        <v>1.5</v>
      </c>
      <c r="I104" s="1">
        <v>30</v>
      </c>
      <c r="J104" s="1">
        <f t="shared" si="19"/>
        <v>42</v>
      </c>
      <c r="K104" s="1">
        <f t="shared" si="20"/>
        <v>9.5</v>
      </c>
      <c r="L104" s="6">
        <f t="shared" si="21"/>
        <v>8.4</v>
      </c>
      <c r="M104" s="1">
        <f t="shared" si="22"/>
        <v>-1.0999999999999996</v>
      </c>
      <c r="N104" s="14">
        <f t="shared" si="23"/>
        <v>-2.6190476190476181E-2</v>
      </c>
      <c r="O104" t="s">
        <v>227</v>
      </c>
    </row>
    <row r="105" spans="1:15" ht="14.25" customHeight="1" x14ac:dyDescent="0.35">
      <c r="A105" t="s">
        <v>238</v>
      </c>
      <c r="B105" t="s">
        <v>261</v>
      </c>
      <c r="C105" t="s">
        <v>232</v>
      </c>
      <c r="D105" t="s">
        <v>232</v>
      </c>
      <c r="E105" s="1">
        <v>18</v>
      </c>
      <c r="F105" s="1">
        <v>15</v>
      </c>
      <c r="G105" s="1">
        <v>27</v>
      </c>
      <c r="H105" s="1">
        <f t="shared" si="18"/>
        <v>4.6000000000000005</v>
      </c>
      <c r="I105" s="1">
        <v>92</v>
      </c>
      <c r="J105" s="1">
        <f t="shared" si="19"/>
        <v>110</v>
      </c>
      <c r="K105" s="1">
        <f t="shared" si="20"/>
        <v>19.600000000000001</v>
      </c>
      <c r="L105" s="6">
        <f t="shared" si="21"/>
        <v>22</v>
      </c>
      <c r="M105" s="1">
        <f t="shared" si="22"/>
        <v>2.3999999999999986</v>
      </c>
      <c r="N105" s="14">
        <f t="shared" si="23"/>
        <v>2.1818181818181806E-2</v>
      </c>
      <c r="O105" t="s">
        <v>183</v>
      </c>
    </row>
    <row r="106" spans="1:15" ht="14.25" customHeight="1" x14ac:dyDescent="0.35">
      <c r="A106" t="s">
        <v>238</v>
      </c>
      <c r="B106" t="s">
        <v>239</v>
      </c>
      <c r="C106" t="s">
        <v>232</v>
      </c>
      <c r="D106" t="s">
        <v>232</v>
      </c>
      <c r="E106" s="1">
        <v>10</v>
      </c>
      <c r="F106" s="1">
        <v>6</v>
      </c>
      <c r="G106" s="1">
        <v>32</v>
      </c>
      <c r="H106" s="1">
        <f t="shared" si="18"/>
        <v>2.8000000000000003</v>
      </c>
      <c r="I106" s="1">
        <v>56</v>
      </c>
      <c r="J106" s="1">
        <f t="shared" si="19"/>
        <v>66</v>
      </c>
      <c r="K106" s="1">
        <f t="shared" si="20"/>
        <v>8.8000000000000007</v>
      </c>
      <c r="L106" s="6">
        <f t="shared" si="21"/>
        <v>13.200000000000001</v>
      </c>
      <c r="M106" s="1">
        <f t="shared" si="22"/>
        <v>4.4000000000000004</v>
      </c>
      <c r="N106" s="14">
        <f t="shared" si="23"/>
        <v>6.6666666666666666E-2</v>
      </c>
      <c r="O106" t="s">
        <v>183</v>
      </c>
    </row>
    <row r="107" spans="1:15" ht="14.25" customHeight="1" x14ac:dyDescent="0.35">
      <c r="A107" t="s">
        <v>296</v>
      </c>
      <c r="B107" t="s">
        <v>23</v>
      </c>
      <c r="C107" t="s">
        <v>212</v>
      </c>
      <c r="D107" t="s">
        <v>213</v>
      </c>
      <c r="E107" s="1">
        <v>8</v>
      </c>
      <c r="F107" s="1">
        <v>7</v>
      </c>
      <c r="G107" s="1">
        <v>25</v>
      </c>
      <c r="H107" s="1">
        <f t="shared" si="18"/>
        <v>0.15000000000000002</v>
      </c>
      <c r="I107" s="1">
        <v>3</v>
      </c>
      <c r="J107" s="1">
        <f t="shared" si="19"/>
        <v>11</v>
      </c>
      <c r="K107" s="1">
        <f t="shared" si="20"/>
        <v>7.15</v>
      </c>
      <c r="L107" s="6">
        <f t="shared" si="21"/>
        <v>2.2000000000000002</v>
      </c>
      <c r="M107" s="1">
        <f t="shared" si="22"/>
        <v>-4.95</v>
      </c>
      <c r="N107" s="14">
        <f t="shared" si="23"/>
        <v>-0.45</v>
      </c>
      <c r="O107" t="s">
        <v>204</v>
      </c>
    </row>
    <row r="108" spans="1:15" ht="14.25" customHeight="1" x14ac:dyDescent="0.35">
      <c r="A108" t="s">
        <v>297</v>
      </c>
      <c r="B108" t="s">
        <v>298</v>
      </c>
      <c r="C108" t="s">
        <v>299</v>
      </c>
      <c r="D108" t="s">
        <v>300</v>
      </c>
      <c r="E108" s="1">
        <v>0</v>
      </c>
      <c r="F108" s="1">
        <v>0</v>
      </c>
      <c r="G108" s="1">
        <v>0</v>
      </c>
      <c r="H108" s="1">
        <f t="shared" si="18"/>
        <v>0.70000000000000007</v>
      </c>
      <c r="I108" s="1">
        <v>14</v>
      </c>
      <c r="J108" s="1">
        <f t="shared" si="19"/>
        <v>14</v>
      </c>
      <c r="K108" s="1">
        <f t="shared" si="20"/>
        <v>0.70000000000000007</v>
      </c>
      <c r="L108" s="6">
        <f t="shared" si="21"/>
        <v>2.8000000000000003</v>
      </c>
      <c r="M108" s="1">
        <f t="shared" si="22"/>
        <v>2.1</v>
      </c>
      <c r="N108" s="14">
        <f t="shared" si="23"/>
        <v>0.15</v>
      </c>
      <c r="O108" t="s">
        <v>209</v>
      </c>
    </row>
    <row r="109" spans="1:15" ht="14.25" customHeight="1" x14ac:dyDescent="0.35">
      <c r="A109" t="s">
        <v>301</v>
      </c>
      <c r="B109" t="s">
        <v>302</v>
      </c>
      <c r="C109" t="s">
        <v>200</v>
      </c>
      <c r="D109" t="s">
        <v>201</v>
      </c>
      <c r="E109" s="1">
        <v>0</v>
      </c>
      <c r="F109" s="1">
        <v>0</v>
      </c>
      <c r="G109" s="1">
        <v>12</v>
      </c>
      <c r="H109" s="1">
        <f t="shared" si="18"/>
        <v>0.2</v>
      </c>
      <c r="I109" s="1">
        <v>4</v>
      </c>
      <c r="J109" s="1">
        <f t="shared" si="19"/>
        <v>4</v>
      </c>
      <c r="K109" s="1">
        <f t="shared" si="20"/>
        <v>0.2</v>
      </c>
      <c r="L109" s="6">
        <f t="shared" si="21"/>
        <v>0.8</v>
      </c>
      <c r="M109" s="1">
        <f t="shared" si="22"/>
        <v>0.60000000000000009</v>
      </c>
      <c r="N109" s="14">
        <f t="shared" si="23"/>
        <v>0.15000000000000002</v>
      </c>
      <c r="O109" t="s">
        <v>187</v>
      </c>
    </row>
    <row r="110" spans="1:15" ht="14.25" customHeight="1" x14ac:dyDescent="0.35">
      <c r="A110" t="s">
        <v>303</v>
      </c>
      <c r="B110" t="s">
        <v>71</v>
      </c>
      <c r="C110" t="s">
        <v>206</v>
      </c>
      <c r="D110" t="s">
        <v>207</v>
      </c>
      <c r="E110" s="1">
        <v>5</v>
      </c>
      <c r="F110" s="1">
        <v>5</v>
      </c>
      <c r="G110" s="1">
        <v>19</v>
      </c>
      <c r="H110" s="1">
        <f t="shared" si="18"/>
        <v>0.05</v>
      </c>
      <c r="I110" s="1">
        <v>1</v>
      </c>
      <c r="J110" s="1">
        <f t="shared" si="19"/>
        <v>6</v>
      </c>
      <c r="K110" s="1">
        <f t="shared" si="20"/>
        <v>5.05</v>
      </c>
      <c r="L110" s="6">
        <f t="shared" si="21"/>
        <v>1.2000000000000002</v>
      </c>
      <c r="M110" s="1">
        <f t="shared" si="22"/>
        <v>-3.8499999999999996</v>
      </c>
      <c r="N110" s="14">
        <f t="shared" si="23"/>
        <v>-0.64166666666666661</v>
      </c>
      <c r="O110" t="s">
        <v>270</v>
      </c>
    </row>
    <row r="111" spans="1:15" ht="14.25" customHeight="1" x14ac:dyDescent="0.35">
      <c r="A111" t="s">
        <v>304</v>
      </c>
      <c r="B111" t="s">
        <v>109</v>
      </c>
      <c r="C111" t="s">
        <v>196</v>
      </c>
      <c r="D111" t="s">
        <v>197</v>
      </c>
      <c r="E111" s="1">
        <v>12</v>
      </c>
      <c r="F111" s="1">
        <v>10</v>
      </c>
      <c r="G111" s="1">
        <v>10</v>
      </c>
      <c r="H111" s="1">
        <f t="shared" si="18"/>
        <v>0.30000000000000004</v>
      </c>
      <c r="I111" s="1">
        <v>6</v>
      </c>
      <c r="J111" s="1">
        <f t="shared" si="19"/>
        <v>18</v>
      </c>
      <c r="K111" s="1">
        <f t="shared" si="20"/>
        <v>10.3</v>
      </c>
      <c r="L111" s="6">
        <f t="shared" si="21"/>
        <v>3.6</v>
      </c>
      <c r="M111" s="1">
        <f t="shared" si="22"/>
        <v>-6.7000000000000011</v>
      </c>
      <c r="N111" s="14">
        <f t="shared" si="23"/>
        <v>-0.37222222222222229</v>
      </c>
      <c r="O111" t="s">
        <v>183</v>
      </c>
    </row>
    <row r="112" spans="1:15" ht="14.25" customHeight="1" x14ac:dyDescent="0.35">
      <c r="A112" t="s">
        <v>304</v>
      </c>
      <c r="B112" t="s">
        <v>50</v>
      </c>
      <c r="C112" t="s">
        <v>198</v>
      </c>
      <c r="D112" t="s">
        <v>199</v>
      </c>
      <c r="E112" s="1">
        <v>8</v>
      </c>
      <c r="F112" s="1">
        <v>6</v>
      </c>
      <c r="G112" s="1">
        <v>13</v>
      </c>
      <c r="H112" s="1">
        <f t="shared" si="18"/>
        <v>0.1</v>
      </c>
      <c r="I112" s="1">
        <v>2</v>
      </c>
      <c r="J112" s="1">
        <f t="shared" si="19"/>
        <v>10</v>
      </c>
      <c r="K112" s="1">
        <f t="shared" si="20"/>
        <v>6.1</v>
      </c>
      <c r="L112" s="6">
        <f t="shared" si="21"/>
        <v>2</v>
      </c>
      <c r="M112" s="1">
        <f t="shared" si="22"/>
        <v>-4.0999999999999996</v>
      </c>
      <c r="N112" s="14">
        <f t="shared" si="23"/>
        <v>-0.41</v>
      </c>
      <c r="O112" t="s">
        <v>218</v>
      </c>
    </row>
    <row r="113" spans="1:15" ht="14.25" customHeight="1" x14ac:dyDescent="0.35">
      <c r="A113" t="s">
        <v>304</v>
      </c>
      <c r="B113" t="s">
        <v>153</v>
      </c>
      <c r="C113" t="s">
        <v>196</v>
      </c>
      <c r="D113" t="s">
        <v>197</v>
      </c>
      <c r="E113" s="1">
        <v>2</v>
      </c>
      <c r="F113" s="1">
        <v>2</v>
      </c>
      <c r="G113" s="1">
        <v>20</v>
      </c>
      <c r="H113" s="1">
        <f t="shared" si="18"/>
        <v>0.1</v>
      </c>
      <c r="I113" s="1">
        <v>2</v>
      </c>
      <c r="J113" s="1">
        <f t="shared" si="19"/>
        <v>4</v>
      </c>
      <c r="K113" s="1">
        <f t="shared" si="20"/>
        <v>2.1</v>
      </c>
      <c r="L113" s="6">
        <f t="shared" si="21"/>
        <v>0.8</v>
      </c>
      <c r="M113" s="1">
        <f t="shared" si="22"/>
        <v>-1.3</v>
      </c>
      <c r="N113" s="14">
        <f t="shared" si="23"/>
        <v>-0.32500000000000001</v>
      </c>
      <c r="O113" t="s">
        <v>220</v>
      </c>
    </row>
    <row r="114" spans="1:15" ht="14.25" customHeight="1" x14ac:dyDescent="0.35">
      <c r="A114" t="s">
        <v>304</v>
      </c>
      <c r="B114" t="s">
        <v>305</v>
      </c>
      <c r="C114" t="s">
        <v>198</v>
      </c>
      <c r="D114" t="s">
        <v>199</v>
      </c>
      <c r="E114" s="1">
        <v>3</v>
      </c>
      <c r="F114" s="1">
        <v>3</v>
      </c>
      <c r="G114" s="1">
        <v>7</v>
      </c>
      <c r="H114" s="1">
        <f t="shared" si="18"/>
        <v>0.5</v>
      </c>
      <c r="I114" s="1">
        <v>10</v>
      </c>
      <c r="J114" s="1">
        <f t="shared" si="19"/>
        <v>13</v>
      </c>
      <c r="K114" s="1">
        <f t="shared" si="20"/>
        <v>3.5</v>
      </c>
      <c r="L114" s="6">
        <f t="shared" si="21"/>
        <v>2.6</v>
      </c>
      <c r="M114" s="1">
        <f t="shared" si="22"/>
        <v>-0.89999999999999991</v>
      </c>
      <c r="N114" s="14">
        <f t="shared" si="23"/>
        <v>-6.9230769230769221E-2</v>
      </c>
      <c r="O114" t="s">
        <v>218</v>
      </c>
    </row>
    <row r="115" spans="1:15" ht="14.25" customHeight="1" x14ac:dyDescent="0.35">
      <c r="A115" t="s">
        <v>304</v>
      </c>
      <c r="B115" t="s">
        <v>306</v>
      </c>
      <c r="C115" t="s">
        <v>198</v>
      </c>
      <c r="D115" t="s">
        <v>199</v>
      </c>
      <c r="E115" s="1">
        <v>21</v>
      </c>
      <c r="F115" s="1">
        <v>19</v>
      </c>
      <c r="G115" s="1">
        <v>35</v>
      </c>
      <c r="H115" s="1">
        <f t="shared" si="18"/>
        <v>5.45</v>
      </c>
      <c r="I115" s="1">
        <v>109</v>
      </c>
      <c r="J115" s="1">
        <f t="shared" si="19"/>
        <v>130</v>
      </c>
      <c r="K115" s="1">
        <f t="shared" si="20"/>
        <v>24.45</v>
      </c>
      <c r="L115" s="6">
        <f t="shared" si="21"/>
        <v>26</v>
      </c>
      <c r="M115" s="1">
        <f t="shared" si="22"/>
        <v>1.5500000000000007</v>
      </c>
      <c r="N115" s="14">
        <f t="shared" si="23"/>
        <v>1.1923076923076929E-2</v>
      </c>
      <c r="O115" t="s">
        <v>237</v>
      </c>
    </row>
    <row r="116" spans="1:15" ht="14.25" customHeight="1" x14ac:dyDescent="0.35">
      <c r="A116" t="s">
        <v>304</v>
      </c>
      <c r="B116" t="s">
        <v>307</v>
      </c>
      <c r="C116" t="s">
        <v>196</v>
      </c>
      <c r="D116" t="s">
        <v>197</v>
      </c>
      <c r="E116" s="1">
        <v>1</v>
      </c>
      <c r="F116" s="1">
        <v>1</v>
      </c>
      <c r="G116" s="1">
        <v>6</v>
      </c>
      <c r="H116" s="1">
        <f t="shared" si="18"/>
        <v>1.75</v>
      </c>
      <c r="I116" s="1">
        <v>35</v>
      </c>
      <c r="J116" s="1">
        <f t="shared" si="19"/>
        <v>36</v>
      </c>
      <c r="K116" s="1">
        <f t="shared" si="20"/>
        <v>2.75</v>
      </c>
      <c r="L116" s="6">
        <f t="shared" si="21"/>
        <v>7.2</v>
      </c>
      <c r="M116" s="1">
        <f t="shared" si="22"/>
        <v>4.45</v>
      </c>
      <c r="N116" s="14">
        <f t="shared" si="23"/>
        <v>0.12361111111111112</v>
      </c>
      <c r="O116" t="s">
        <v>183</v>
      </c>
    </row>
    <row r="117" spans="1:15" ht="14.25" customHeight="1" x14ac:dyDescent="0.35">
      <c r="A117" t="s">
        <v>308</v>
      </c>
      <c r="B117" t="s">
        <v>137</v>
      </c>
      <c r="C117" t="s">
        <v>309</v>
      </c>
      <c r="D117" t="s">
        <v>310</v>
      </c>
      <c r="E117" s="1">
        <v>10</v>
      </c>
      <c r="F117" s="1">
        <v>9</v>
      </c>
      <c r="G117" s="1">
        <v>29</v>
      </c>
      <c r="H117" s="1">
        <f t="shared" si="18"/>
        <v>0.55000000000000004</v>
      </c>
      <c r="I117" s="1">
        <v>11</v>
      </c>
      <c r="J117" s="1">
        <f t="shared" si="19"/>
        <v>21</v>
      </c>
      <c r="K117" s="1">
        <f t="shared" si="20"/>
        <v>9.5500000000000007</v>
      </c>
      <c r="L117" s="6">
        <f t="shared" si="21"/>
        <v>4.2</v>
      </c>
      <c r="M117" s="1">
        <f t="shared" si="22"/>
        <v>-5.3500000000000005</v>
      </c>
      <c r="N117" s="14">
        <f t="shared" si="23"/>
        <v>-0.2547619047619048</v>
      </c>
      <c r="O117" t="s">
        <v>281</v>
      </c>
    </row>
    <row r="118" spans="1:15" ht="14.25" customHeight="1" x14ac:dyDescent="0.35">
      <c r="A118" t="s">
        <v>308</v>
      </c>
      <c r="B118" t="s">
        <v>138</v>
      </c>
      <c r="C118" t="s">
        <v>309</v>
      </c>
      <c r="D118" t="s">
        <v>310</v>
      </c>
      <c r="E118" s="1">
        <v>5</v>
      </c>
      <c r="F118" s="1">
        <v>4</v>
      </c>
      <c r="G118" s="1">
        <v>4</v>
      </c>
      <c r="H118" s="1">
        <f t="shared" si="18"/>
        <v>0.30000000000000004</v>
      </c>
      <c r="I118" s="1">
        <v>6</v>
      </c>
      <c r="J118" s="1">
        <f t="shared" si="19"/>
        <v>11</v>
      </c>
      <c r="K118" s="1">
        <f t="shared" si="20"/>
        <v>4.3</v>
      </c>
      <c r="L118" s="6">
        <f t="shared" si="21"/>
        <v>2.2000000000000002</v>
      </c>
      <c r="M118" s="1">
        <f t="shared" si="22"/>
        <v>-2.0999999999999996</v>
      </c>
      <c r="N118" s="14">
        <f t="shared" si="23"/>
        <v>-0.19090909090909089</v>
      </c>
      <c r="O118" t="s">
        <v>281</v>
      </c>
    </row>
    <row r="119" spans="1:15" ht="14.25" customHeight="1" x14ac:dyDescent="0.35">
      <c r="A119" t="s">
        <v>308</v>
      </c>
      <c r="B119" t="s">
        <v>311</v>
      </c>
      <c r="C119" t="s">
        <v>309</v>
      </c>
      <c r="D119" t="s">
        <v>310</v>
      </c>
      <c r="E119" s="1">
        <v>7</v>
      </c>
      <c r="F119" s="1">
        <v>5</v>
      </c>
      <c r="G119" s="1">
        <v>14</v>
      </c>
      <c r="H119" s="1">
        <f t="shared" si="18"/>
        <v>1.3</v>
      </c>
      <c r="I119" s="1">
        <v>26</v>
      </c>
      <c r="J119" s="1">
        <f t="shared" si="19"/>
        <v>33</v>
      </c>
      <c r="K119" s="1">
        <f t="shared" si="20"/>
        <v>6.3</v>
      </c>
      <c r="L119" s="6">
        <f t="shared" si="21"/>
        <v>6.6000000000000005</v>
      </c>
      <c r="M119" s="1">
        <f t="shared" si="22"/>
        <v>0.30000000000000071</v>
      </c>
      <c r="N119" s="14">
        <f t="shared" si="23"/>
        <v>9.090909090909113E-3</v>
      </c>
      <c r="O119" t="s">
        <v>281</v>
      </c>
    </row>
    <row r="120" spans="1:15" ht="14.25" customHeight="1" x14ac:dyDescent="0.35">
      <c r="A120" t="s">
        <v>308</v>
      </c>
      <c r="B120" t="s">
        <v>312</v>
      </c>
      <c r="C120" t="s">
        <v>309</v>
      </c>
      <c r="D120" t="s">
        <v>310</v>
      </c>
      <c r="E120" s="1">
        <v>1</v>
      </c>
      <c r="F120" s="1">
        <v>1</v>
      </c>
      <c r="G120" s="1">
        <v>8</v>
      </c>
      <c r="H120" s="1">
        <f t="shared" si="18"/>
        <v>0.65</v>
      </c>
      <c r="I120" s="1">
        <v>13</v>
      </c>
      <c r="J120" s="1">
        <f t="shared" si="19"/>
        <v>14</v>
      </c>
      <c r="K120" s="1">
        <f t="shared" si="20"/>
        <v>1.65</v>
      </c>
      <c r="L120" s="6">
        <f t="shared" si="21"/>
        <v>2.8000000000000003</v>
      </c>
      <c r="M120" s="1">
        <f t="shared" si="22"/>
        <v>1.1500000000000004</v>
      </c>
      <c r="N120" s="14">
        <f t="shared" si="23"/>
        <v>8.214285714285717E-2</v>
      </c>
      <c r="O120" t="s">
        <v>229</v>
      </c>
    </row>
    <row r="121" spans="1:15" ht="14.25" customHeight="1" x14ac:dyDescent="0.35">
      <c r="A121" t="s">
        <v>308</v>
      </c>
      <c r="B121" t="s">
        <v>313</v>
      </c>
      <c r="C121" t="s">
        <v>314</v>
      </c>
      <c r="D121" t="s">
        <v>315</v>
      </c>
      <c r="E121" s="1">
        <v>5</v>
      </c>
      <c r="F121" s="1">
        <v>5</v>
      </c>
      <c r="G121" s="1">
        <v>29</v>
      </c>
      <c r="H121" s="1">
        <f t="shared" si="18"/>
        <v>1.75</v>
      </c>
      <c r="I121" s="1">
        <v>35</v>
      </c>
      <c r="J121" s="1">
        <f t="shared" si="19"/>
        <v>40</v>
      </c>
      <c r="K121" s="1">
        <f t="shared" si="20"/>
        <v>6.75</v>
      </c>
      <c r="L121" s="6">
        <f t="shared" si="21"/>
        <v>8</v>
      </c>
      <c r="M121" s="1">
        <f t="shared" si="22"/>
        <v>1.25</v>
      </c>
      <c r="N121" s="14">
        <f t="shared" si="23"/>
        <v>3.125E-2</v>
      </c>
      <c r="O121" t="s">
        <v>187</v>
      </c>
    </row>
    <row r="122" spans="1:15" ht="14.25" customHeight="1" x14ac:dyDescent="0.35">
      <c r="A122" t="s">
        <v>308</v>
      </c>
      <c r="B122" t="s">
        <v>316</v>
      </c>
      <c r="C122" t="s">
        <v>309</v>
      </c>
      <c r="D122" t="s">
        <v>310</v>
      </c>
      <c r="E122" s="1">
        <v>1</v>
      </c>
      <c r="F122" s="1">
        <v>1</v>
      </c>
      <c r="G122" s="1">
        <v>2</v>
      </c>
      <c r="H122" s="1">
        <f t="shared" si="18"/>
        <v>0.8</v>
      </c>
      <c r="I122" s="1">
        <v>16</v>
      </c>
      <c r="J122" s="1">
        <f t="shared" si="19"/>
        <v>17</v>
      </c>
      <c r="K122" s="1">
        <f t="shared" si="20"/>
        <v>1.8</v>
      </c>
      <c r="L122" s="6">
        <f t="shared" si="21"/>
        <v>3.4000000000000004</v>
      </c>
      <c r="M122" s="1">
        <f t="shared" si="22"/>
        <v>1.6000000000000003</v>
      </c>
      <c r="N122" s="14">
        <f t="shared" si="23"/>
        <v>9.4117647058823542E-2</v>
      </c>
      <c r="O122" t="s">
        <v>204</v>
      </c>
    </row>
    <row r="123" spans="1:15" ht="14.25" customHeight="1" x14ac:dyDescent="0.35">
      <c r="A123" t="s">
        <v>308</v>
      </c>
      <c r="B123" t="s">
        <v>317</v>
      </c>
      <c r="C123" t="s">
        <v>314</v>
      </c>
      <c r="D123" t="s">
        <v>315</v>
      </c>
      <c r="E123" s="1">
        <v>8</v>
      </c>
      <c r="F123" s="1">
        <v>7</v>
      </c>
      <c r="G123" s="1">
        <v>18</v>
      </c>
      <c r="H123" s="1">
        <f t="shared" si="18"/>
        <v>3.1</v>
      </c>
      <c r="I123" s="1">
        <v>62</v>
      </c>
      <c r="J123" s="1">
        <f t="shared" si="19"/>
        <v>70</v>
      </c>
      <c r="K123" s="1">
        <f t="shared" si="20"/>
        <v>10.1</v>
      </c>
      <c r="L123" s="6">
        <f t="shared" si="21"/>
        <v>14</v>
      </c>
      <c r="M123" s="1">
        <f t="shared" si="22"/>
        <v>3.9000000000000004</v>
      </c>
      <c r="N123" s="14">
        <f t="shared" si="23"/>
        <v>5.5714285714285716E-2</v>
      </c>
      <c r="O123" t="s">
        <v>194</v>
      </c>
    </row>
    <row r="124" spans="1:15" ht="14.25" customHeight="1" x14ac:dyDescent="0.35">
      <c r="A124" t="s">
        <v>308</v>
      </c>
      <c r="B124" t="s">
        <v>57</v>
      </c>
      <c r="C124" t="s">
        <v>276</v>
      </c>
      <c r="D124" t="s">
        <v>4</v>
      </c>
      <c r="E124" s="1">
        <v>4</v>
      </c>
      <c r="F124" s="1">
        <v>3</v>
      </c>
      <c r="G124" s="1">
        <v>31</v>
      </c>
      <c r="H124" s="1">
        <f t="shared" si="18"/>
        <v>5.9</v>
      </c>
      <c r="I124" s="1">
        <v>118</v>
      </c>
      <c r="J124" s="1">
        <f t="shared" si="19"/>
        <v>122</v>
      </c>
      <c r="K124" s="1">
        <f t="shared" si="20"/>
        <v>8.9</v>
      </c>
      <c r="L124" s="6">
        <f t="shared" si="21"/>
        <v>24.400000000000002</v>
      </c>
      <c r="M124" s="1">
        <f t="shared" si="22"/>
        <v>15.500000000000002</v>
      </c>
      <c r="N124" s="14">
        <f t="shared" si="23"/>
        <v>0.12704918032786885</v>
      </c>
      <c r="O124" t="s">
        <v>281</v>
      </c>
    </row>
    <row r="125" spans="1:15" ht="14.25" customHeight="1" x14ac:dyDescent="0.35">
      <c r="A125" t="s">
        <v>257</v>
      </c>
      <c r="B125" t="s">
        <v>101</v>
      </c>
      <c r="C125" t="s">
        <v>232</v>
      </c>
      <c r="D125" t="s">
        <v>232</v>
      </c>
      <c r="E125" s="1">
        <v>13</v>
      </c>
      <c r="F125" s="1">
        <v>12</v>
      </c>
      <c r="G125" s="1">
        <v>17</v>
      </c>
      <c r="H125" s="1">
        <f t="shared" si="18"/>
        <v>0.45</v>
      </c>
      <c r="I125" s="1">
        <v>9</v>
      </c>
      <c r="J125" s="1">
        <f t="shared" si="19"/>
        <v>22</v>
      </c>
      <c r="K125" s="1">
        <f t="shared" si="20"/>
        <v>12.45</v>
      </c>
      <c r="L125" s="6">
        <f t="shared" si="21"/>
        <v>4.4000000000000004</v>
      </c>
      <c r="M125" s="1">
        <f t="shared" si="22"/>
        <v>-8.0499999999999989</v>
      </c>
      <c r="N125" s="14">
        <f t="shared" si="23"/>
        <v>-0.36590909090909085</v>
      </c>
      <c r="O125" t="s">
        <v>281</v>
      </c>
    </row>
    <row r="126" spans="1:15" ht="14.25" customHeight="1" x14ac:dyDescent="0.35">
      <c r="A126" t="s">
        <v>257</v>
      </c>
      <c r="B126" t="s">
        <v>113</v>
      </c>
      <c r="C126" t="s">
        <v>232</v>
      </c>
      <c r="D126" t="s">
        <v>232</v>
      </c>
      <c r="E126" s="1">
        <v>12</v>
      </c>
      <c r="F126" s="1">
        <v>11</v>
      </c>
      <c r="G126" s="1">
        <v>11</v>
      </c>
      <c r="H126" s="1">
        <f t="shared" si="18"/>
        <v>0.70000000000000007</v>
      </c>
      <c r="I126" s="1">
        <v>14</v>
      </c>
      <c r="J126" s="1">
        <f t="shared" si="19"/>
        <v>26</v>
      </c>
      <c r="K126" s="1">
        <f t="shared" si="20"/>
        <v>11.7</v>
      </c>
      <c r="L126" s="6">
        <f t="shared" si="21"/>
        <v>5.2</v>
      </c>
      <c r="M126" s="1">
        <f t="shared" si="22"/>
        <v>-6.4999999999999991</v>
      </c>
      <c r="N126" s="14">
        <f t="shared" si="23"/>
        <v>-0.24999999999999997</v>
      </c>
      <c r="O126" t="s">
        <v>229</v>
      </c>
    </row>
    <row r="127" spans="1:15" ht="14.25" customHeight="1" x14ac:dyDescent="0.35">
      <c r="A127" t="s">
        <v>257</v>
      </c>
      <c r="B127" t="s">
        <v>139</v>
      </c>
      <c r="C127" t="s">
        <v>232</v>
      </c>
      <c r="D127" t="s">
        <v>232</v>
      </c>
      <c r="E127" s="1">
        <v>13</v>
      </c>
      <c r="F127" s="1">
        <v>12</v>
      </c>
      <c r="G127" s="1">
        <v>30</v>
      </c>
      <c r="H127" s="1">
        <f t="shared" si="18"/>
        <v>1.35</v>
      </c>
      <c r="I127" s="1">
        <v>27</v>
      </c>
      <c r="J127" s="1">
        <f t="shared" si="19"/>
        <v>40</v>
      </c>
      <c r="K127" s="1">
        <f t="shared" si="20"/>
        <v>13.35</v>
      </c>
      <c r="L127" s="6">
        <f t="shared" si="21"/>
        <v>8</v>
      </c>
      <c r="M127" s="1">
        <f t="shared" si="22"/>
        <v>-5.35</v>
      </c>
      <c r="N127" s="14">
        <f t="shared" si="23"/>
        <v>-0.13374999999999998</v>
      </c>
      <c r="O127" t="s">
        <v>194</v>
      </c>
    </row>
    <row r="128" spans="1:15" ht="14.25" customHeight="1" x14ac:dyDescent="0.35">
      <c r="A128" t="s">
        <v>257</v>
      </c>
      <c r="B128" t="s">
        <v>141</v>
      </c>
      <c r="C128" t="s">
        <v>232</v>
      </c>
      <c r="D128" t="s">
        <v>232</v>
      </c>
      <c r="E128" s="1">
        <v>8</v>
      </c>
      <c r="F128" s="1">
        <v>8</v>
      </c>
      <c r="G128" s="1">
        <v>13</v>
      </c>
      <c r="H128" s="1">
        <f t="shared" si="18"/>
        <v>0.35000000000000003</v>
      </c>
      <c r="I128" s="1">
        <v>7</v>
      </c>
      <c r="J128" s="1">
        <f t="shared" si="19"/>
        <v>15</v>
      </c>
      <c r="K128" s="1">
        <f t="shared" si="20"/>
        <v>8.35</v>
      </c>
      <c r="L128" s="6">
        <f t="shared" si="21"/>
        <v>3</v>
      </c>
      <c r="M128" s="1">
        <f t="shared" si="22"/>
        <v>-5.35</v>
      </c>
      <c r="N128" s="14">
        <f t="shared" si="23"/>
        <v>-0.35666666666666663</v>
      </c>
      <c r="O128" t="s">
        <v>229</v>
      </c>
    </row>
    <row r="129" spans="1:15" ht="14.25" customHeight="1" x14ac:dyDescent="0.35">
      <c r="A129" t="s">
        <v>257</v>
      </c>
      <c r="B129" t="s">
        <v>265</v>
      </c>
      <c r="C129" t="s">
        <v>232</v>
      </c>
      <c r="D129" t="s">
        <v>232</v>
      </c>
      <c r="E129" s="1">
        <v>11</v>
      </c>
      <c r="F129" s="1">
        <v>9</v>
      </c>
      <c r="G129" s="1">
        <v>14</v>
      </c>
      <c r="H129" s="1">
        <f t="shared" si="18"/>
        <v>1.75</v>
      </c>
      <c r="I129" s="1">
        <v>35</v>
      </c>
      <c r="J129" s="1">
        <f t="shared" si="19"/>
        <v>46</v>
      </c>
      <c r="K129" s="1">
        <f t="shared" si="20"/>
        <v>10.75</v>
      </c>
      <c r="L129" s="6">
        <f t="shared" si="21"/>
        <v>9.2000000000000011</v>
      </c>
      <c r="M129" s="1">
        <f t="shared" si="22"/>
        <v>-1.5499999999999989</v>
      </c>
      <c r="N129" s="14">
        <f t="shared" si="23"/>
        <v>-3.3695652173913022E-2</v>
      </c>
      <c r="O129" t="s">
        <v>187</v>
      </c>
    </row>
    <row r="130" spans="1:15" ht="14.25" customHeight="1" x14ac:dyDescent="0.35">
      <c r="A130" t="s">
        <v>257</v>
      </c>
      <c r="B130" t="s">
        <v>262</v>
      </c>
      <c r="C130" t="s">
        <v>232</v>
      </c>
      <c r="D130" t="s">
        <v>232</v>
      </c>
      <c r="E130" s="1">
        <v>15</v>
      </c>
      <c r="F130" s="1">
        <v>11</v>
      </c>
      <c r="G130" s="1">
        <v>19</v>
      </c>
      <c r="H130" s="1">
        <f t="shared" si="18"/>
        <v>2.7</v>
      </c>
      <c r="I130" s="1">
        <v>54</v>
      </c>
      <c r="J130" s="1">
        <f t="shared" si="19"/>
        <v>69</v>
      </c>
      <c r="K130" s="1">
        <f t="shared" si="20"/>
        <v>13.7</v>
      </c>
      <c r="L130" s="6">
        <f t="shared" si="21"/>
        <v>13.8</v>
      </c>
      <c r="M130" s="1">
        <f t="shared" si="22"/>
        <v>0.10000000000000142</v>
      </c>
      <c r="N130" s="14">
        <f t="shared" si="23"/>
        <v>1.4492753623188612E-3</v>
      </c>
      <c r="O130" t="s">
        <v>194</v>
      </c>
    </row>
    <row r="131" spans="1:15" ht="14.25" customHeight="1" x14ac:dyDescent="0.35">
      <c r="A131" t="s">
        <v>257</v>
      </c>
      <c r="B131" t="s">
        <v>258</v>
      </c>
      <c r="C131" t="s">
        <v>232</v>
      </c>
      <c r="D131" t="s">
        <v>232</v>
      </c>
      <c r="E131" s="1">
        <v>11</v>
      </c>
      <c r="F131" s="1">
        <v>11</v>
      </c>
      <c r="G131" s="1">
        <v>37</v>
      </c>
      <c r="H131" s="1">
        <f t="shared" si="18"/>
        <v>4.55</v>
      </c>
      <c r="I131" s="1">
        <v>91</v>
      </c>
      <c r="J131" s="1">
        <f t="shared" si="19"/>
        <v>102</v>
      </c>
      <c r="K131" s="1">
        <f t="shared" si="20"/>
        <v>15.55</v>
      </c>
      <c r="L131" s="6">
        <f t="shared" si="21"/>
        <v>20.400000000000002</v>
      </c>
      <c r="M131" s="1">
        <f t="shared" si="22"/>
        <v>4.8500000000000014</v>
      </c>
      <c r="N131" s="14">
        <f t="shared" si="23"/>
        <v>4.7549019607843149E-2</v>
      </c>
      <c r="O131" t="s">
        <v>194</v>
      </c>
    </row>
    <row r="132" spans="1:15" ht="14.25" customHeight="1" x14ac:dyDescent="0.35">
      <c r="A132" t="s">
        <v>318</v>
      </c>
      <c r="B132" t="s">
        <v>22</v>
      </c>
      <c r="C132" t="s">
        <v>319</v>
      </c>
      <c r="D132" t="s">
        <v>320</v>
      </c>
      <c r="E132" s="1">
        <v>101</v>
      </c>
      <c r="F132" s="1">
        <v>74</v>
      </c>
      <c r="G132" s="1">
        <v>126</v>
      </c>
      <c r="H132" s="1">
        <f t="shared" ref="H132:H193" si="24">I132*0.05</f>
        <v>4.25</v>
      </c>
      <c r="I132" s="1">
        <v>85</v>
      </c>
      <c r="J132" s="1">
        <f t="shared" ref="J132:J193" si="25">E132+I132</f>
        <v>186</v>
      </c>
      <c r="K132" s="1">
        <f t="shared" ref="K132:K193" si="26">F132+H132</f>
        <v>78.25</v>
      </c>
      <c r="L132" s="6">
        <f t="shared" ref="L132:L193" si="27">J132*0.2</f>
        <v>37.200000000000003</v>
      </c>
      <c r="M132" s="1">
        <f t="shared" ref="M132:M193" si="28">L132-K132</f>
        <v>-41.05</v>
      </c>
      <c r="N132" s="14">
        <f t="shared" ref="N132:N193" si="29">M132/J132</f>
        <v>-0.22069892473118277</v>
      </c>
      <c r="O132" t="s">
        <v>179</v>
      </c>
    </row>
    <row r="133" spans="1:15" ht="14.25" customHeight="1" x14ac:dyDescent="0.35">
      <c r="A133" t="s">
        <v>318</v>
      </c>
      <c r="B133" t="s">
        <v>118</v>
      </c>
      <c r="C133" t="s">
        <v>319</v>
      </c>
      <c r="D133" t="s">
        <v>320</v>
      </c>
      <c r="E133" s="1">
        <v>4</v>
      </c>
      <c r="F133" s="1">
        <v>4</v>
      </c>
      <c r="G133" s="1">
        <v>5</v>
      </c>
      <c r="H133" s="1">
        <f t="shared" si="24"/>
        <v>0.30000000000000004</v>
      </c>
      <c r="I133" s="1">
        <v>6</v>
      </c>
      <c r="J133" s="1">
        <f t="shared" si="25"/>
        <v>10</v>
      </c>
      <c r="K133" s="1">
        <f t="shared" si="26"/>
        <v>4.3</v>
      </c>
      <c r="L133" s="6">
        <f t="shared" si="27"/>
        <v>2</v>
      </c>
      <c r="M133" s="1">
        <f t="shared" si="28"/>
        <v>-2.2999999999999998</v>
      </c>
      <c r="N133" s="14">
        <f t="shared" si="29"/>
        <v>-0.22999999999999998</v>
      </c>
      <c r="O133" t="s">
        <v>189</v>
      </c>
    </row>
    <row r="134" spans="1:15" ht="14.25" customHeight="1" x14ac:dyDescent="0.35">
      <c r="A134" t="s">
        <v>318</v>
      </c>
      <c r="B134" t="s">
        <v>144</v>
      </c>
      <c r="C134" t="s">
        <v>319</v>
      </c>
      <c r="D134" t="s">
        <v>320</v>
      </c>
      <c r="E134" s="1">
        <v>5</v>
      </c>
      <c r="F134" s="1">
        <v>5</v>
      </c>
      <c r="G134" s="1">
        <v>10</v>
      </c>
      <c r="H134" s="1">
        <f t="shared" si="24"/>
        <v>0.70000000000000007</v>
      </c>
      <c r="I134" s="1">
        <v>14</v>
      </c>
      <c r="J134" s="1">
        <f t="shared" si="25"/>
        <v>19</v>
      </c>
      <c r="K134" s="1">
        <f t="shared" si="26"/>
        <v>5.7</v>
      </c>
      <c r="L134" s="6">
        <f t="shared" si="27"/>
        <v>3.8000000000000003</v>
      </c>
      <c r="M134" s="1">
        <f t="shared" si="28"/>
        <v>-1.9</v>
      </c>
      <c r="N134" s="14">
        <f t="shared" si="29"/>
        <v>-9.9999999999999992E-2</v>
      </c>
      <c r="O134" t="s">
        <v>189</v>
      </c>
    </row>
    <row r="135" spans="1:15" ht="14.25" customHeight="1" x14ac:dyDescent="0.35">
      <c r="A135" t="s">
        <v>318</v>
      </c>
      <c r="B135" t="s">
        <v>155</v>
      </c>
      <c r="C135" t="s">
        <v>319</v>
      </c>
      <c r="D135" t="s">
        <v>320</v>
      </c>
      <c r="E135" s="1">
        <v>2</v>
      </c>
      <c r="F135" s="1">
        <v>2</v>
      </c>
      <c r="G135" s="1">
        <v>7</v>
      </c>
      <c r="H135" s="1">
        <f t="shared" si="24"/>
        <v>0.2</v>
      </c>
      <c r="I135" s="1">
        <v>4</v>
      </c>
      <c r="J135" s="1">
        <f t="shared" si="25"/>
        <v>6</v>
      </c>
      <c r="K135" s="1">
        <f t="shared" si="26"/>
        <v>2.2000000000000002</v>
      </c>
      <c r="L135" s="6">
        <f t="shared" si="27"/>
        <v>1.2000000000000002</v>
      </c>
      <c r="M135" s="1">
        <f t="shared" si="28"/>
        <v>-1</v>
      </c>
      <c r="N135" s="14">
        <f t="shared" si="29"/>
        <v>-0.16666666666666666</v>
      </c>
      <c r="O135" t="s">
        <v>189</v>
      </c>
    </row>
    <row r="136" spans="1:15" ht="14.25" customHeight="1" x14ac:dyDescent="0.35">
      <c r="A136" t="s">
        <v>318</v>
      </c>
      <c r="B136" t="s">
        <v>321</v>
      </c>
      <c r="C136" t="s">
        <v>319</v>
      </c>
      <c r="D136" t="s">
        <v>320</v>
      </c>
      <c r="E136" s="1">
        <v>3</v>
      </c>
      <c r="F136" s="1">
        <v>2</v>
      </c>
      <c r="G136" s="1">
        <v>7</v>
      </c>
      <c r="H136" s="1">
        <f t="shared" si="24"/>
        <v>0.45</v>
      </c>
      <c r="I136" s="1">
        <v>9</v>
      </c>
      <c r="J136" s="1">
        <f t="shared" si="25"/>
        <v>12</v>
      </c>
      <c r="K136" s="1">
        <f t="shared" si="26"/>
        <v>2.4500000000000002</v>
      </c>
      <c r="L136" s="6">
        <f t="shared" si="27"/>
        <v>2.4000000000000004</v>
      </c>
      <c r="M136" s="1">
        <f t="shared" si="28"/>
        <v>-4.9999999999999822E-2</v>
      </c>
      <c r="N136" s="14">
        <f t="shared" si="29"/>
        <v>-4.1666666666666519E-3</v>
      </c>
      <c r="O136" t="s">
        <v>189</v>
      </c>
    </row>
    <row r="137" spans="1:15" ht="14.25" customHeight="1" x14ac:dyDescent="0.35">
      <c r="A137" t="s">
        <v>318</v>
      </c>
      <c r="B137" t="s">
        <v>322</v>
      </c>
      <c r="C137" t="s">
        <v>319</v>
      </c>
      <c r="D137" t="s">
        <v>320</v>
      </c>
      <c r="E137" s="1">
        <v>2</v>
      </c>
      <c r="F137" s="1">
        <v>2</v>
      </c>
      <c r="G137" s="1">
        <v>6</v>
      </c>
      <c r="H137" s="1">
        <f t="shared" si="24"/>
        <v>0.60000000000000009</v>
      </c>
      <c r="I137" s="1">
        <v>12</v>
      </c>
      <c r="J137" s="1">
        <f t="shared" si="25"/>
        <v>14</v>
      </c>
      <c r="K137" s="1">
        <f t="shared" si="26"/>
        <v>2.6</v>
      </c>
      <c r="L137" s="6">
        <f t="shared" si="27"/>
        <v>2.8000000000000003</v>
      </c>
      <c r="M137" s="1">
        <f t="shared" si="28"/>
        <v>0.20000000000000018</v>
      </c>
      <c r="N137" s="14">
        <f t="shared" si="29"/>
        <v>1.4285714285714299E-2</v>
      </c>
      <c r="O137" t="s">
        <v>189</v>
      </c>
    </row>
    <row r="138" spans="1:15" ht="14.25" customHeight="1" x14ac:dyDescent="0.35">
      <c r="A138" t="s">
        <v>323</v>
      </c>
      <c r="B138" t="s">
        <v>89</v>
      </c>
      <c r="C138" t="s">
        <v>324</v>
      </c>
      <c r="D138" t="s">
        <v>325</v>
      </c>
      <c r="E138" s="1">
        <v>28</v>
      </c>
      <c r="F138" s="1">
        <v>19</v>
      </c>
      <c r="G138" s="1">
        <v>18</v>
      </c>
      <c r="H138" s="1">
        <f t="shared" si="24"/>
        <v>1.1000000000000001</v>
      </c>
      <c r="I138" s="1">
        <v>22</v>
      </c>
      <c r="J138" s="1">
        <f t="shared" si="25"/>
        <v>50</v>
      </c>
      <c r="K138" s="1">
        <f t="shared" si="26"/>
        <v>20.100000000000001</v>
      </c>
      <c r="L138" s="6">
        <f t="shared" si="27"/>
        <v>10</v>
      </c>
      <c r="M138" s="1">
        <f t="shared" si="28"/>
        <v>-10.100000000000001</v>
      </c>
      <c r="N138" s="14">
        <f t="shared" si="29"/>
        <v>-0.20200000000000004</v>
      </c>
      <c r="O138" t="s">
        <v>183</v>
      </c>
    </row>
    <row r="139" spans="1:15" ht="14.25" customHeight="1" x14ac:dyDescent="0.35">
      <c r="A139" t="s">
        <v>323</v>
      </c>
      <c r="B139" t="s">
        <v>32</v>
      </c>
      <c r="C139" t="s">
        <v>324</v>
      </c>
      <c r="D139" t="s">
        <v>325</v>
      </c>
      <c r="E139" s="1">
        <v>6</v>
      </c>
      <c r="F139" s="1">
        <v>6</v>
      </c>
      <c r="G139" s="1">
        <v>4</v>
      </c>
      <c r="H139" s="1">
        <f t="shared" si="24"/>
        <v>0.05</v>
      </c>
      <c r="I139" s="1">
        <v>1</v>
      </c>
      <c r="J139" s="1">
        <f t="shared" si="25"/>
        <v>7</v>
      </c>
      <c r="K139" s="1">
        <f t="shared" si="26"/>
        <v>6.05</v>
      </c>
      <c r="L139" s="6">
        <f t="shared" si="27"/>
        <v>1.4000000000000001</v>
      </c>
      <c r="M139" s="1">
        <f t="shared" si="28"/>
        <v>-4.6499999999999995</v>
      </c>
      <c r="N139" s="14">
        <f t="shared" si="29"/>
        <v>-0.66428571428571426</v>
      </c>
      <c r="O139" t="s">
        <v>227</v>
      </c>
    </row>
    <row r="140" spans="1:15" ht="14.25" customHeight="1" x14ac:dyDescent="0.35">
      <c r="A140" t="s">
        <v>323</v>
      </c>
      <c r="B140" t="s">
        <v>94</v>
      </c>
      <c r="C140" t="s">
        <v>324</v>
      </c>
      <c r="D140" t="s">
        <v>325</v>
      </c>
      <c r="E140" s="1">
        <v>7</v>
      </c>
      <c r="F140" s="1">
        <v>6</v>
      </c>
      <c r="G140" s="1">
        <v>6</v>
      </c>
      <c r="H140" s="1">
        <f t="shared" si="24"/>
        <v>0.5</v>
      </c>
      <c r="I140" s="1">
        <v>10</v>
      </c>
      <c r="J140" s="1">
        <f t="shared" si="25"/>
        <v>17</v>
      </c>
      <c r="K140" s="1">
        <f t="shared" si="26"/>
        <v>6.5</v>
      </c>
      <c r="L140" s="6">
        <f t="shared" si="27"/>
        <v>3.4000000000000004</v>
      </c>
      <c r="M140" s="1">
        <f t="shared" si="28"/>
        <v>-3.0999999999999996</v>
      </c>
      <c r="N140" s="14">
        <f t="shared" si="29"/>
        <v>-0.18235294117647058</v>
      </c>
      <c r="O140" t="s">
        <v>189</v>
      </c>
    </row>
    <row r="141" spans="1:15" ht="14.25" customHeight="1" x14ac:dyDescent="0.35">
      <c r="A141" t="s">
        <v>323</v>
      </c>
      <c r="B141" t="s">
        <v>326</v>
      </c>
      <c r="C141" t="s">
        <v>324</v>
      </c>
      <c r="D141" t="s">
        <v>325</v>
      </c>
      <c r="E141" s="1">
        <v>3</v>
      </c>
      <c r="F141" s="1">
        <v>3</v>
      </c>
      <c r="G141" s="1">
        <v>5</v>
      </c>
      <c r="H141" s="1">
        <f t="shared" si="24"/>
        <v>1.1000000000000001</v>
      </c>
      <c r="I141" s="1">
        <v>22</v>
      </c>
      <c r="J141" s="1">
        <f t="shared" si="25"/>
        <v>25</v>
      </c>
      <c r="K141" s="1">
        <f t="shared" si="26"/>
        <v>4.0999999999999996</v>
      </c>
      <c r="L141" s="6">
        <f t="shared" si="27"/>
        <v>5</v>
      </c>
      <c r="M141" s="1">
        <f t="shared" si="28"/>
        <v>0.90000000000000036</v>
      </c>
      <c r="N141" s="14">
        <f t="shared" si="29"/>
        <v>3.6000000000000011E-2</v>
      </c>
      <c r="O141" t="s">
        <v>189</v>
      </c>
    </row>
    <row r="142" spans="1:15" ht="14.25" customHeight="1" x14ac:dyDescent="0.35">
      <c r="A142" t="s">
        <v>323</v>
      </c>
      <c r="B142" t="s">
        <v>327</v>
      </c>
      <c r="C142" t="s">
        <v>181</v>
      </c>
      <c r="D142" t="s">
        <v>182</v>
      </c>
      <c r="E142" s="1">
        <v>0</v>
      </c>
      <c r="F142" s="1">
        <v>0</v>
      </c>
      <c r="G142" s="1">
        <v>7</v>
      </c>
      <c r="H142" s="1">
        <f t="shared" si="24"/>
        <v>0.4</v>
      </c>
      <c r="I142" s="1">
        <v>8</v>
      </c>
      <c r="J142" s="1">
        <f t="shared" si="25"/>
        <v>8</v>
      </c>
      <c r="K142" s="1">
        <f t="shared" si="26"/>
        <v>0.4</v>
      </c>
      <c r="L142" s="6">
        <f t="shared" si="27"/>
        <v>1.6</v>
      </c>
      <c r="M142" s="1">
        <f t="shared" si="28"/>
        <v>1.2000000000000002</v>
      </c>
      <c r="N142" s="14">
        <f t="shared" si="29"/>
        <v>0.15000000000000002</v>
      </c>
      <c r="O142" t="s">
        <v>227</v>
      </c>
    </row>
    <row r="143" spans="1:15" ht="14.25" customHeight="1" x14ac:dyDescent="0.35">
      <c r="A143" t="s">
        <v>323</v>
      </c>
      <c r="B143" t="s">
        <v>328</v>
      </c>
      <c r="C143" t="s">
        <v>324</v>
      </c>
      <c r="D143" t="s">
        <v>325</v>
      </c>
      <c r="E143" s="1">
        <v>7</v>
      </c>
      <c r="F143" s="1">
        <v>5</v>
      </c>
      <c r="G143" s="1">
        <v>10</v>
      </c>
      <c r="H143" s="1">
        <f t="shared" si="24"/>
        <v>1.6500000000000001</v>
      </c>
      <c r="I143" s="1">
        <v>33</v>
      </c>
      <c r="J143" s="1">
        <f t="shared" si="25"/>
        <v>40</v>
      </c>
      <c r="K143" s="1">
        <f t="shared" si="26"/>
        <v>6.65</v>
      </c>
      <c r="L143" s="6">
        <f t="shared" si="27"/>
        <v>8</v>
      </c>
      <c r="M143" s="1">
        <f t="shared" si="28"/>
        <v>1.3499999999999996</v>
      </c>
      <c r="N143" s="14">
        <f t="shared" si="29"/>
        <v>3.3749999999999988E-2</v>
      </c>
      <c r="O143" t="s">
        <v>189</v>
      </c>
    </row>
    <row r="144" spans="1:15" ht="14.25" customHeight="1" x14ac:dyDescent="0.35">
      <c r="A144" t="s">
        <v>329</v>
      </c>
      <c r="B144" t="s">
        <v>64</v>
      </c>
      <c r="C144" t="s">
        <v>330</v>
      </c>
      <c r="D144" t="s">
        <v>331</v>
      </c>
      <c r="E144" s="1">
        <v>19</v>
      </c>
      <c r="F144" s="1">
        <v>18</v>
      </c>
      <c r="G144" s="1">
        <v>11</v>
      </c>
      <c r="H144" s="1">
        <f t="shared" si="24"/>
        <v>0.25</v>
      </c>
      <c r="I144" s="1">
        <v>5</v>
      </c>
      <c r="J144" s="1">
        <f t="shared" si="25"/>
        <v>24</v>
      </c>
      <c r="K144" s="1">
        <f t="shared" si="26"/>
        <v>18.25</v>
      </c>
      <c r="L144" s="6">
        <f t="shared" si="27"/>
        <v>4.8000000000000007</v>
      </c>
      <c r="M144" s="1">
        <f t="shared" si="28"/>
        <v>-13.45</v>
      </c>
      <c r="N144" s="14">
        <f t="shared" si="29"/>
        <v>-0.56041666666666667</v>
      </c>
      <c r="O144" t="s">
        <v>227</v>
      </c>
    </row>
    <row r="145" spans="1:15" ht="14.25" customHeight="1" x14ac:dyDescent="0.35">
      <c r="A145" t="s">
        <v>329</v>
      </c>
      <c r="B145" t="s">
        <v>68</v>
      </c>
      <c r="C145" t="s">
        <v>330</v>
      </c>
      <c r="D145" t="s">
        <v>331</v>
      </c>
      <c r="E145" s="1">
        <v>8</v>
      </c>
      <c r="F145" s="1">
        <v>8</v>
      </c>
      <c r="G145" s="1">
        <v>24</v>
      </c>
      <c r="H145" s="1">
        <f t="shared" si="24"/>
        <v>0.85000000000000009</v>
      </c>
      <c r="I145" s="1">
        <v>17</v>
      </c>
      <c r="J145" s="1">
        <f t="shared" si="25"/>
        <v>25</v>
      </c>
      <c r="K145" s="1">
        <f t="shared" si="26"/>
        <v>8.85</v>
      </c>
      <c r="L145" s="6">
        <f t="shared" si="27"/>
        <v>5</v>
      </c>
      <c r="M145" s="1">
        <f t="shared" si="28"/>
        <v>-3.8499999999999996</v>
      </c>
      <c r="N145" s="14">
        <f t="shared" si="29"/>
        <v>-0.154</v>
      </c>
      <c r="O145" t="s">
        <v>183</v>
      </c>
    </row>
    <row r="146" spans="1:15" ht="14.25" customHeight="1" x14ac:dyDescent="0.35">
      <c r="A146" t="s">
        <v>329</v>
      </c>
      <c r="B146" t="s">
        <v>102</v>
      </c>
      <c r="C146" t="s">
        <v>330</v>
      </c>
      <c r="D146" t="s">
        <v>331</v>
      </c>
      <c r="E146" s="1">
        <v>6</v>
      </c>
      <c r="F146" s="1">
        <v>6</v>
      </c>
      <c r="G146" s="1">
        <v>24</v>
      </c>
      <c r="H146" s="1">
        <f t="shared" si="24"/>
        <v>0.65</v>
      </c>
      <c r="I146" s="1">
        <v>13</v>
      </c>
      <c r="J146" s="1">
        <f t="shared" si="25"/>
        <v>19</v>
      </c>
      <c r="K146" s="1">
        <f t="shared" si="26"/>
        <v>6.65</v>
      </c>
      <c r="L146" s="6">
        <f t="shared" si="27"/>
        <v>3.8000000000000003</v>
      </c>
      <c r="M146" s="1">
        <f t="shared" si="28"/>
        <v>-2.85</v>
      </c>
      <c r="N146" s="14">
        <f t="shared" si="29"/>
        <v>-0.15</v>
      </c>
      <c r="O146" t="s">
        <v>189</v>
      </c>
    </row>
    <row r="147" spans="1:15" ht="14.25" customHeight="1" x14ac:dyDescent="0.35">
      <c r="A147" t="s">
        <v>329</v>
      </c>
      <c r="B147" t="s">
        <v>164</v>
      </c>
      <c r="C147" t="s">
        <v>330</v>
      </c>
      <c r="D147" t="s">
        <v>331</v>
      </c>
      <c r="E147" s="1">
        <v>1</v>
      </c>
      <c r="F147" s="1">
        <v>1</v>
      </c>
      <c r="G147" s="1">
        <v>6</v>
      </c>
      <c r="H147" s="1">
        <f t="shared" si="24"/>
        <v>0.1</v>
      </c>
      <c r="I147" s="1">
        <v>2</v>
      </c>
      <c r="J147" s="1">
        <f t="shared" si="25"/>
        <v>3</v>
      </c>
      <c r="K147" s="1">
        <f t="shared" si="26"/>
        <v>1.1000000000000001</v>
      </c>
      <c r="L147" s="6">
        <f t="shared" si="27"/>
        <v>0.60000000000000009</v>
      </c>
      <c r="M147" s="1">
        <f t="shared" si="28"/>
        <v>-0.5</v>
      </c>
      <c r="N147" s="14">
        <f t="shared" si="29"/>
        <v>-0.16666666666666666</v>
      </c>
      <c r="O147" t="s">
        <v>218</v>
      </c>
    </row>
    <row r="148" spans="1:15" ht="14.25" customHeight="1" x14ac:dyDescent="0.35">
      <c r="A148" t="s">
        <v>329</v>
      </c>
      <c r="B148" t="s">
        <v>332</v>
      </c>
      <c r="C148" t="s">
        <v>330</v>
      </c>
      <c r="D148" t="s">
        <v>331</v>
      </c>
      <c r="E148" s="1">
        <v>2</v>
      </c>
      <c r="F148" s="1">
        <v>2</v>
      </c>
      <c r="G148" s="1">
        <v>19</v>
      </c>
      <c r="H148" s="1">
        <f t="shared" si="24"/>
        <v>0.65</v>
      </c>
      <c r="I148" s="1">
        <v>13</v>
      </c>
      <c r="J148" s="1">
        <f t="shared" si="25"/>
        <v>15</v>
      </c>
      <c r="K148" s="1">
        <f t="shared" si="26"/>
        <v>2.65</v>
      </c>
      <c r="L148" s="6">
        <f t="shared" si="27"/>
        <v>3</v>
      </c>
      <c r="M148" s="1">
        <f t="shared" si="28"/>
        <v>0.35000000000000009</v>
      </c>
      <c r="N148" s="14">
        <f t="shared" si="29"/>
        <v>2.3333333333333338E-2</v>
      </c>
      <c r="O148" t="s">
        <v>227</v>
      </c>
    </row>
    <row r="149" spans="1:15" ht="14.25" customHeight="1" x14ac:dyDescent="0.35">
      <c r="A149" t="s">
        <v>329</v>
      </c>
      <c r="B149" t="s">
        <v>333</v>
      </c>
      <c r="C149" t="s">
        <v>330</v>
      </c>
      <c r="D149" t="s">
        <v>331</v>
      </c>
      <c r="E149" s="1">
        <v>0</v>
      </c>
      <c r="F149" s="1">
        <v>0</v>
      </c>
      <c r="G149" s="1">
        <v>15</v>
      </c>
      <c r="H149" s="1">
        <f t="shared" si="24"/>
        <v>0.15000000000000002</v>
      </c>
      <c r="I149" s="1">
        <v>3</v>
      </c>
      <c r="J149" s="1">
        <f t="shared" si="25"/>
        <v>3</v>
      </c>
      <c r="K149" s="1">
        <f t="shared" si="26"/>
        <v>0.15000000000000002</v>
      </c>
      <c r="L149" s="6">
        <f t="shared" si="27"/>
        <v>0.60000000000000009</v>
      </c>
      <c r="M149" s="1">
        <f t="shared" si="28"/>
        <v>0.45000000000000007</v>
      </c>
      <c r="N149" s="14">
        <f t="shared" si="29"/>
        <v>0.15000000000000002</v>
      </c>
      <c r="O149" t="s">
        <v>227</v>
      </c>
    </row>
    <row r="150" spans="1:15" ht="14.25" customHeight="1" x14ac:dyDescent="0.35">
      <c r="A150" t="s">
        <v>329</v>
      </c>
      <c r="B150" t="s">
        <v>334</v>
      </c>
      <c r="C150" t="s">
        <v>330</v>
      </c>
      <c r="D150" t="s">
        <v>331</v>
      </c>
      <c r="E150" s="1">
        <v>1</v>
      </c>
      <c r="F150" s="1">
        <v>1</v>
      </c>
      <c r="G150" s="1">
        <v>30</v>
      </c>
      <c r="H150" s="1">
        <f t="shared" si="24"/>
        <v>1.4000000000000001</v>
      </c>
      <c r="I150" s="1">
        <v>28</v>
      </c>
      <c r="J150" s="1">
        <f t="shared" si="25"/>
        <v>29</v>
      </c>
      <c r="K150" s="1">
        <f t="shared" si="26"/>
        <v>2.4000000000000004</v>
      </c>
      <c r="L150" s="6">
        <f t="shared" si="27"/>
        <v>5.8000000000000007</v>
      </c>
      <c r="M150" s="1">
        <f t="shared" si="28"/>
        <v>3.4000000000000004</v>
      </c>
      <c r="N150" s="14">
        <f t="shared" si="29"/>
        <v>0.11724137931034484</v>
      </c>
      <c r="O150" t="s">
        <v>183</v>
      </c>
    </row>
    <row r="151" spans="1:15" ht="14.25" customHeight="1" x14ac:dyDescent="0.35">
      <c r="A151" t="s">
        <v>335</v>
      </c>
      <c r="B151" t="s">
        <v>61</v>
      </c>
      <c r="C151" t="s">
        <v>181</v>
      </c>
      <c r="D151" t="s">
        <v>182</v>
      </c>
      <c r="E151" s="1">
        <v>36</v>
      </c>
      <c r="F151" s="1">
        <v>33</v>
      </c>
      <c r="G151" s="1">
        <v>39</v>
      </c>
      <c r="H151" s="1">
        <f t="shared" si="24"/>
        <v>3.9000000000000004</v>
      </c>
      <c r="I151" s="1">
        <v>78</v>
      </c>
      <c r="J151" s="1">
        <f t="shared" si="25"/>
        <v>114</v>
      </c>
      <c r="K151" s="1">
        <f t="shared" si="26"/>
        <v>36.9</v>
      </c>
      <c r="L151" s="6">
        <f t="shared" si="27"/>
        <v>22.8</v>
      </c>
      <c r="M151" s="1">
        <f t="shared" si="28"/>
        <v>-14.099999999999998</v>
      </c>
      <c r="N151" s="14">
        <f t="shared" si="29"/>
        <v>-0.12368421052631577</v>
      </c>
      <c r="O151" t="s">
        <v>183</v>
      </c>
    </row>
    <row r="152" spans="1:15" ht="14.25" customHeight="1" x14ac:dyDescent="0.35">
      <c r="A152" t="s">
        <v>335</v>
      </c>
      <c r="B152" t="s">
        <v>76</v>
      </c>
      <c r="C152" t="s">
        <v>181</v>
      </c>
      <c r="D152" t="s">
        <v>182</v>
      </c>
      <c r="E152" s="1">
        <v>9</v>
      </c>
      <c r="F152" s="1">
        <v>6</v>
      </c>
      <c r="G152" s="1">
        <v>16</v>
      </c>
      <c r="H152" s="1">
        <f t="shared" si="24"/>
        <v>0.15000000000000002</v>
      </c>
      <c r="I152" s="1">
        <v>3</v>
      </c>
      <c r="J152" s="1">
        <f t="shared" si="25"/>
        <v>12</v>
      </c>
      <c r="K152" s="1">
        <f t="shared" si="26"/>
        <v>6.15</v>
      </c>
      <c r="L152" s="6">
        <f t="shared" si="27"/>
        <v>2.4000000000000004</v>
      </c>
      <c r="M152" s="1">
        <f t="shared" si="28"/>
        <v>-3.75</v>
      </c>
      <c r="N152" s="14">
        <f t="shared" si="29"/>
        <v>-0.3125</v>
      </c>
      <c r="O152" t="s">
        <v>229</v>
      </c>
    </row>
    <row r="153" spans="1:15" ht="14.25" customHeight="1" x14ac:dyDescent="0.35">
      <c r="A153" t="s">
        <v>335</v>
      </c>
      <c r="B153" t="s">
        <v>336</v>
      </c>
      <c r="C153" t="s">
        <v>212</v>
      </c>
      <c r="D153" t="s">
        <v>213</v>
      </c>
      <c r="E153" s="1">
        <v>1</v>
      </c>
      <c r="F153" s="1">
        <v>1</v>
      </c>
      <c r="G153" s="1">
        <v>7</v>
      </c>
      <c r="H153" s="1">
        <f t="shared" si="24"/>
        <v>0.15000000000000002</v>
      </c>
      <c r="I153" s="1">
        <v>3</v>
      </c>
      <c r="J153" s="1">
        <f t="shared" si="25"/>
        <v>4</v>
      </c>
      <c r="K153" s="1">
        <f t="shared" si="26"/>
        <v>1.1499999999999999</v>
      </c>
      <c r="L153" s="6">
        <f t="shared" si="27"/>
        <v>0.8</v>
      </c>
      <c r="M153" s="1">
        <f t="shared" si="28"/>
        <v>-0.34999999999999987</v>
      </c>
      <c r="N153" s="14">
        <f t="shared" si="29"/>
        <v>-8.7499999999999967E-2</v>
      </c>
      <c r="O153" t="s">
        <v>189</v>
      </c>
    </row>
    <row r="154" spans="1:15" ht="14.25" customHeight="1" x14ac:dyDescent="0.35">
      <c r="A154" t="s">
        <v>335</v>
      </c>
      <c r="B154" t="s">
        <v>337</v>
      </c>
      <c r="C154" t="s">
        <v>338</v>
      </c>
      <c r="D154" t="s">
        <v>339</v>
      </c>
      <c r="E154" s="1">
        <v>0</v>
      </c>
      <c r="F154" s="1">
        <v>0</v>
      </c>
      <c r="G154" s="1">
        <v>5</v>
      </c>
      <c r="H154" s="1">
        <f t="shared" si="24"/>
        <v>0.05</v>
      </c>
      <c r="I154" s="1">
        <v>1</v>
      </c>
      <c r="J154" s="1">
        <f t="shared" si="25"/>
        <v>1</v>
      </c>
      <c r="K154" s="1">
        <f t="shared" si="26"/>
        <v>0.05</v>
      </c>
      <c r="L154" s="6">
        <f t="shared" si="27"/>
        <v>0.2</v>
      </c>
      <c r="M154" s="1">
        <f t="shared" si="28"/>
        <v>0.15000000000000002</v>
      </c>
      <c r="N154" s="14">
        <f t="shared" si="29"/>
        <v>0.15000000000000002</v>
      </c>
      <c r="O154" t="s">
        <v>202</v>
      </c>
    </row>
    <row r="155" spans="1:15" ht="14.25" customHeight="1" x14ac:dyDescent="0.35">
      <c r="A155" t="s">
        <v>335</v>
      </c>
      <c r="B155" t="s">
        <v>340</v>
      </c>
      <c r="C155" t="s">
        <v>181</v>
      </c>
      <c r="D155" t="s">
        <v>182</v>
      </c>
      <c r="E155" s="1">
        <v>2</v>
      </c>
      <c r="F155" s="1">
        <v>2</v>
      </c>
      <c r="G155" s="1">
        <v>7</v>
      </c>
      <c r="H155" s="1">
        <f t="shared" si="24"/>
        <v>0.65</v>
      </c>
      <c r="I155" s="1">
        <v>13</v>
      </c>
      <c r="J155" s="1">
        <f t="shared" si="25"/>
        <v>15</v>
      </c>
      <c r="K155" s="1">
        <f t="shared" si="26"/>
        <v>2.65</v>
      </c>
      <c r="L155" s="6">
        <f t="shared" si="27"/>
        <v>3</v>
      </c>
      <c r="M155" s="1">
        <f t="shared" si="28"/>
        <v>0.35000000000000009</v>
      </c>
      <c r="N155" s="14">
        <f t="shared" si="29"/>
        <v>2.3333333333333338E-2</v>
      </c>
      <c r="O155" t="s">
        <v>229</v>
      </c>
    </row>
    <row r="156" spans="1:15" ht="14.25" customHeight="1" x14ac:dyDescent="0.35">
      <c r="A156" t="s">
        <v>341</v>
      </c>
      <c r="B156" t="s">
        <v>79</v>
      </c>
      <c r="C156" t="s">
        <v>330</v>
      </c>
      <c r="D156" t="s">
        <v>331</v>
      </c>
      <c r="E156" s="1">
        <v>17</v>
      </c>
      <c r="F156" s="1">
        <v>16</v>
      </c>
      <c r="G156" s="1">
        <v>27</v>
      </c>
      <c r="H156" s="1">
        <f t="shared" si="24"/>
        <v>0.30000000000000004</v>
      </c>
      <c r="I156" s="1">
        <v>6</v>
      </c>
      <c r="J156" s="1">
        <f t="shared" si="25"/>
        <v>23</v>
      </c>
      <c r="K156" s="1">
        <f t="shared" si="26"/>
        <v>16.3</v>
      </c>
      <c r="L156" s="6">
        <f t="shared" si="27"/>
        <v>4.6000000000000005</v>
      </c>
      <c r="M156" s="1">
        <f t="shared" si="28"/>
        <v>-11.7</v>
      </c>
      <c r="N156" s="14">
        <f t="shared" si="29"/>
        <v>-0.50869565217391299</v>
      </c>
      <c r="O156" t="s">
        <v>342</v>
      </c>
    </row>
    <row r="157" spans="1:15" ht="14.25" customHeight="1" x14ac:dyDescent="0.35">
      <c r="A157" t="s">
        <v>341</v>
      </c>
      <c r="B157" t="s">
        <v>84</v>
      </c>
      <c r="C157" t="s">
        <v>343</v>
      </c>
      <c r="D157" t="s">
        <v>344</v>
      </c>
      <c r="E157" s="1">
        <v>6</v>
      </c>
      <c r="F157" s="1">
        <v>6</v>
      </c>
      <c r="G157" s="1">
        <v>37</v>
      </c>
      <c r="H157" s="1">
        <f t="shared" si="24"/>
        <v>0.5</v>
      </c>
      <c r="I157" s="1">
        <v>10</v>
      </c>
      <c r="J157" s="1">
        <f t="shared" si="25"/>
        <v>16</v>
      </c>
      <c r="K157" s="1">
        <f t="shared" si="26"/>
        <v>6.5</v>
      </c>
      <c r="L157" s="6">
        <f t="shared" si="27"/>
        <v>3.2</v>
      </c>
      <c r="M157" s="1">
        <f t="shared" si="28"/>
        <v>-3.3</v>
      </c>
      <c r="N157" s="14">
        <f t="shared" si="29"/>
        <v>-0.20624999999999999</v>
      </c>
      <c r="O157" t="s">
        <v>342</v>
      </c>
    </row>
    <row r="158" spans="1:15" ht="14.25" customHeight="1" x14ac:dyDescent="0.35">
      <c r="A158" t="s">
        <v>341</v>
      </c>
      <c r="B158" t="s">
        <v>345</v>
      </c>
      <c r="C158" t="s">
        <v>330</v>
      </c>
      <c r="D158" t="s">
        <v>331</v>
      </c>
      <c r="E158" s="1">
        <v>11</v>
      </c>
      <c r="F158" s="1">
        <v>10</v>
      </c>
      <c r="G158" s="1">
        <v>30</v>
      </c>
      <c r="H158" s="1">
        <f t="shared" si="24"/>
        <v>2.5</v>
      </c>
      <c r="I158" s="1">
        <v>50</v>
      </c>
      <c r="J158" s="1">
        <f t="shared" si="25"/>
        <v>61</v>
      </c>
      <c r="K158" s="1">
        <f t="shared" si="26"/>
        <v>12.5</v>
      </c>
      <c r="L158" s="6">
        <f t="shared" si="27"/>
        <v>12.200000000000001</v>
      </c>
      <c r="M158" s="1">
        <f t="shared" si="28"/>
        <v>-0.29999999999999893</v>
      </c>
      <c r="N158" s="14">
        <f t="shared" si="29"/>
        <v>-4.9180327868852281E-3</v>
      </c>
      <c r="O158" t="s">
        <v>342</v>
      </c>
    </row>
    <row r="159" spans="1:15" ht="14.25" customHeight="1" x14ac:dyDescent="0.35">
      <c r="A159" t="s">
        <v>341</v>
      </c>
      <c r="B159" t="s">
        <v>346</v>
      </c>
      <c r="C159" t="s">
        <v>330</v>
      </c>
      <c r="D159" t="s">
        <v>331</v>
      </c>
      <c r="E159" s="1">
        <v>5</v>
      </c>
      <c r="F159" s="1">
        <v>4</v>
      </c>
      <c r="G159" s="1">
        <v>25</v>
      </c>
      <c r="H159" s="1">
        <f t="shared" si="24"/>
        <v>1.05</v>
      </c>
      <c r="I159" s="1">
        <v>21</v>
      </c>
      <c r="J159" s="1">
        <f t="shared" si="25"/>
        <v>26</v>
      </c>
      <c r="K159" s="1">
        <f t="shared" si="26"/>
        <v>5.05</v>
      </c>
      <c r="L159" s="6">
        <f t="shared" si="27"/>
        <v>5.2</v>
      </c>
      <c r="M159" s="1">
        <f t="shared" si="28"/>
        <v>0.15000000000000036</v>
      </c>
      <c r="N159" s="14">
        <f t="shared" si="29"/>
        <v>5.7692307692307826E-3</v>
      </c>
      <c r="O159" t="s">
        <v>342</v>
      </c>
    </row>
    <row r="160" spans="1:15" ht="14.25" customHeight="1" x14ac:dyDescent="0.35">
      <c r="A160" t="s">
        <v>347</v>
      </c>
      <c r="B160" t="s">
        <v>67</v>
      </c>
      <c r="C160" t="s">
        <v>343</v>
      </c>
      <c r="D160" t="s">
        <v>344</v>
      </c>
      <c r="E160" s="1">
        <v>23</v>
      </c>
      <c r="F160" s="1">
        <v>20</v>
      </c>
      <c r="G160" s="1">
        <v>21</v>
      </c>
      <c r="H160" s="1">
        <f t="shared" si="24"/>
        <v>0.70000000000000007</v>
      </c>
      <c r="I160" s="1">
        <v>14</v>
      </c>
      <c r="J160" s="1">
        <f t="shared" si="25"/>
        <v>37</v>
      </c>
      <c r="K160" s="1">
        <f t="shared" si="26"/>
        <v>20.7</v>
      </c>
      <c r="L160" s="6">
        <f t="shared" si="27"/>
        <v>7.4</v>
      </c>
      <c r="M160" s="1">
        <f t="shared" si="28"/>
        <v>-13.299999999999999</v>
      </c>
      <c r="N160" s="14">
        <f t="shared" si="29"/>
        <v>-0.35945945945945945</v>
      </c>
      <c r="O160" t="s">
        <v>227</v>
      </c>
    </row>
    <row r="161" spans="1:15" ht="14.25" customHeight="1" x14ac:dyDescent="0.35">
      <c r="A161" t="s">
        <v>347</v>
      </c>
      <c r="B161" t="s">
        <v>81</v>
      </c>
      <c r="C161" t="s">
        <v>343</v>
      </c>
      <c r="D161" t="s">
        <v>344</v>
      </c>
      <c r="E161" s="1">
        <v>14</v>
      </c>
      <c r="F161" s="1">
        <v>14</v>
      </c>
      <c r="G161" s="1">
        <v>17</v>
      </c>
      <c r="H161" s="1">
        <f t="shared" si="24"/>
        <v>0.1</v>
      </c>
      <c r="I161" s="1">
        <v>2</v>
      </c>
      <c r="J161" s="1">
        <f t="shared" si="25"/>
        <v>16</v>
      </c>
      <c r="K161" s="1">
        <f t="shared" si="26"/>
        <v>14.1</v>
      </c>
      <c r="L161" s="6">
        <f t="shared" si="27"/>
        <v>3.2</v>
      </c>
      <c r="M161" s="1">
        <f t="shared" si="28"/>
        <v>-10.899999999999999</v>
      </c>
      <c r="N161" s="14">
        <f t="shared" si="29"/>
        <v>-0.68124999999999991</v>
      </c>
      <c r="O161" t="s">
        <v>227</v>
      </c>
    </row>
    <row r="162" spans="1:15" ht="14.25" customHeight="1" x14ac:dyDescent="0.35">
      <c r="A162" t="s">
        <v>347</v>
      </c>
      <c r="B162" t="s">
        <v>97</v>
      </c>
      <c r="C162" t="s">
        <v>319</v>
      </c>
      <c r="D162" t="s">
        <v>320</v>
      </c>
      <c r="E162" s="1">
        <v>15</v>
      </c>
      <c r="F162" s="1">
        <v>13</v>
      </c>
      <c r="G162" s="1">
        <v>25</v>
      </c>
      <c r="H162" s="1">
        <f t="shared" si="24"/>
        <v>0.25</v>
      </c>
      <c r="I162" s="1">
        <v>5</v>
      </c>
      <c r="J162" s="1">
        <f t="shared" si="25"/>
        <v>20</v>
      </c>
      <c r="K162" s="1">
        <f t="shared" si="26"/>
        <v>13.25</v>
      </c>
      <c r="L162" s="6">
        <f t="shared" si="27"/>
        <v>4</v>
      </c>
      <c r="M162" s="1">
        <f t="shared" si="28"/>
        <v>-9.25</v>
      </c>
      <c r="N162" s="14">
        <f t="shared" si="29"/>
        <v>-0.46250000000000002</v>
      </c>
      <c r="O162" t="s">
        <v>237</v>
      </c>
    </row>
    <row r="163" spans="1:15" ht="14.25" customHeight="1" x14ac:dyDescent="0.35">
      <c r="A163" t="s">
        <v>347</v>
      </c>
      <c r="B163" t="s">
        <v>117</v>
      </c>
      <c r="C163" t="s">
        <v>343</v>
      </c>
      <c r="D163" t="s">
        <v>344</v>
      </c>
      <c r="E163" s="1">
        <v>10</v>
      </c>
      <c r="F163" s="1">
        <v>9</v>
      </c>
      <c r="G163" s="1">
        <v>24</v>
      </c>
      <c r="H163" s="1">
        <f t="shared" si="24"/>
        <v>0.25</v>
      </c>
      <c r="I163" s="1">
        <v>5</v>
      </c>
      <c r="J163" s="1">
        <f t="shared" si="25"/>
        <v>15</v>
      </c>
      <c r="K163" s="1">
        <f t="shared" si="26"/>
        <v>9.25</v>
      </c>
      <c r="L163" s="6">
        <f t="shared" si="27"/>
        <v>3</v>
      </c>
      <c r="M163" s="1">
        <f t="shared" si="28"/>
        <v>-6.25</v>
      </c>
      <c r="N163" s="14">
        <f t="shared" si="29"/>
        <v>-0.41666666666666669</v>
      </c>
      <c r="O163" t="s">
        <v>227</v>
      </c>
    </row>
    <row r="164" spans="1:15" ht="14.25" customHeight="1" x14ac:dyDescent="0.35">
      <c r="A164" t="s">
        <v>347</v>
      </c>
      <c r="B164" t="s">
        <v>150</v>
      </c>
      <c r="C164" t="s">
        <v>348</v>
      </c>
      <c r="D164" t="s">
        <v>349</v>
      </c>
      <c r="E164" s="1">
        <v>2</v>
      </c>
      <c r="F164" s="1">
        <v>2</v>
      </c>
      <c r="G164" s="1">
        <v>13</v>
      </c>
      <c r="H164" s="1">
        <f t="shared" si="24"/>
        <v>0.05</v>
      </c>
      <c r="I164" s="1">
        <v>1</v>
      </c>
      <c r="J164" s="1">
        <f t="shared" si="25"/>
        <v>3</v>
      </c>
      <c r="K164" s="1">
        <f t="shared" si="26"/>
        <v>2.0499999999999998</v>
      </c>
      <c r="L164" s="6">
        <f t="shared" si="27"/>
        <v>0.60000000000000009</v>
      </c>
      <c r="M164" s="1">
        <f t="shared" si="28"/>
        <v>-1.4499999999999997</v>
      </c>
      <c r="N164" s="14">
        <f t="shared" si="29"/>
        <v>-0.48333333333333323</v>
      </c>
      <c r="O164" t="s">
        <v>202</v>
      </c>
    </row>
    <row r="165" spans="1:15" ht="14.25" customHeight="1" x14ac:dyDescent="0.35">
      <c r="A165" t="s">
        <v>350</v>
      </c>
      <c r="B165" t="s">
        <v>93</v>
      </c>
      <c r="C165" t="s">
        <v>216</v>
      </c>
      <c r="D165" t="s">
        <v>217</v>
      </c>
      <c r="E165" s="1">
        <v>22</v>
      </c>
      <c r="F165" s="1">
        <v>21</v>
      </c>
      <c r="G165" s="1">
        <v>143</v>
      </c>
      <c r="H165" s="1">
        <f t="shared" si="24"/>
        <v>2.2000000000000002</v>
      </c>
      <c r="I165" s="1">
        <v>44</v>
      </c>
      <c r="J165" s="1">
        <f t="shared" si="25"/>
        <v>66</v>
      </c>
      <c r="K165" s="1">
        <f t="shared" si="26"/>
        <v>23.2</v>
      </c>
      <c r="L165" s="6">
        <f t="shared" si="27"/>
        <v>13.200000000000001</v>
      </c>
      <c r="M165" s="1">
        <f t="shared" si="28"/>
        <v>-9.9999999999999982</v>
      </c>
      <c r="N165" s="14">
        <f t="shared" si="29"/>
        <v>-0.15151515151515149</v>
      </c>
      <c r="O165" t="s">
        <v>183</v>
      </c>
    </row>
    <row r="166" spans="1:15" ht="14.25" customHeight="1" x14ac:dyDescent="0.35">
      <c r="A166" t="s">
        <v>350</v>
      </c>
      <c r="B166" t="s">
        <v>147</v>
      </c>
      <c r="C166" t="s">
        <v>216</v>
      </c>
      <c r="D166" t="s">
        <v>217</v>
      </c>
      <c r="E166" s="1">
        <v>10</v>
      </c>
      <c r="F166" s="1">
        <v>10</v>
      </c>
      <c r="G166" s="1">
        <v>30</v>
      </c>
      <c r="H166" s="1">
        <f t="shared" si="24"/>
        <v>1</v>
      </c>
      <c r="I166" s="1">
        <v>20</v>
      </c>
      <c r="J166" s="1">
        <f t="shared" si="25"/>
        <v>30</v>
      </c>
      <c r="K166" s="1">
        <f t="shared" si="26"/>
        <v>11</v>
      </c>
      <c r="L166" s="6">
        <f t="shared" si="27"/>
        <v>6</v>
      </c>
      <c r="M166" s="1">
        <f t="shared" si="28"/>
        <v>-5</v>
      </c>
      <c r="N166" s="14">
        <f t="shared" si="29"/>
        <v>-0.16666666666666666</v>
      </c>
      <c r="O166" t="s">
        <v>187</v>
      </c>
    </row>
    <row r="167" spans="1:15" ht="14.25" customHeight="1" x14ac:dyDescent="0.35">
      <c r="A167" t="s">
        <v>350</v>
      </c>
      <c r="B167" t="s">
        <v>110</v>
      </c>
      <c r="C167" t="s">
        <v>216</v>
      </c>
      <c r="D167" t="s">
        <v>217</v>
      </c>
      <c r="E167" s="1">
        <v>4</v>
      </c>
      <c r="F167" s="1">
        <v>4</v>
      </c>
      <c r="G167" s="1">
        <v>6</v>
      </c>
      <c r="H167" s="1">
        <f t="shared" si="24"/>
        <v>0.2</v>
      </c>
      <c r="I167" s="1">
        <v>4</v>
      </c>
      <c r="J167" s="1">
        <f t="shared" si="25"/>
        <v>8</v>
      </c>
      <c r="K167" s="1">
        <f t="shared" si="26"/>
        <v>4.2</v>
      </c>
      <c r="L167" s="6">
        <f t="shared" si="27"/>
        <v>1.6</v>
      </c>
      <c r="M167" s="1">
        <f t="shared" si="28"/>
        <v>-2.6</v>
      </c>
      <c r="N167" s="14">
        <f t="shared" si="29"/>
        <v>-0.32500000000000001</v>
      </c>
      <c r="O167" t="s">
        <v>218</v>
      </c>
    </row>
    <row r="168" spans="1:15" ht="14.25" customHeight="1" x14ac:dyDescent="0.35">
      <c r="A168" t="s">
        <v>350</v>
      </c>
      <c r="B168" t="s">
        <v>351</v>
      </c>
      <c r="C168" t="s">
        <v>216</v>
      </c>
      <c r="D168" t="s">
        <v>217</v>
      </c>
      <c r="E168" s="1">
        <v>0</v>
      </c>
      <c r="F168" s="1">
        <v>0</v>
      </c>
      <c r="G168" s="1">
        <v>10</v>
      </c>
      <c r="H168" s="1">
        <f t="shared" si="24"/>
        <v>0</v>
      </c>
      <c r="I168" s="1">
        <v>0</v>
      </c>
      <c r="J168" s="1">
        <f t="shared" si="25"/>
        <v>0</v>
      </c>
      <c r="K168" s="1">
        <f t="shared" si="26"/>
        <v>0</v>
      </c>
      <c r="L168" s="6">
        <f t="shared" si="27"/>
        <v>0</v>
      </c>
      <c r="M168" s="1">
        <f t="shared" si="28"/>
        <v>0</v>
      </c>
      <c r="N168" s="14" t="e">
        <f t="shared" si="29"/>
        <v>#DIV/0!</v>
      </c>
      <c r="O168" t="s">
        <v>218</v>
      </c>
    </row>
    <row r="169" spans="1:15" ht="14.25" customHeight="1" x14ac:dyDescent="0.35">
      <c r="A169" t="s">
        <v>350</v>
      </c>
      <c r="B169" t="s">
        <v>352</v>
      </c>
      <c r="C169" t="s">
        <v>216</v>
      </c>
      <c r="D169" t="s">
        <v>217</v>
      </c>
      <c r="E169" s="1">
        <v>0</v>
      </c>
      <c r="F169" s="1">
        <v>0</v>
      </c>
      <c r="G169" s="1">
        <v>4</v>
      </c>
      <c r="H169" s="1">
        <f t="shared" si="24"/>
        <v>0.05</v>
      </c>
      <c r="I169" s="1">
        <v>1</v>
      </c>
      <c r="J169" s="1">
        <f t="shared" si="25"/>
        <v>1</v>
      </c>
      <c r="K169" s="1">
        <f t="shared" si="26"/>
        <v>0.05</v>
      </c>
      <c r="L169" s="6">
        <f t="shared" si="27"/>
        <v>0.2</v>
      </c>
      <c r="M169" s="1">
        <f t="shared" si="28"/>
        <v>0.15000000000000002</v>
      </c>
      <c r="N169" s="14">
        <f t="shared" si="29"/>
        <v>0.15000000000000002</v>
      </c>
      <c r="O169" t="s">
        <v>204</v>
      </c>
    </row>
    <row r="170" spans="1:15" ht="14.25" customHeight="1" x14ac:dyDescent="0.35">
      <c r="A170" t="s">
        <v>350</v>
      </c>
      <c r="B170" t="s">
        <v>353</v>
      </c>
      <c r="C170" t="s">
        <v>216</v>
      </c>
      <c r="D170" t="s">
        <v>217</v>
      </c>
      <c r="E170" s="1">
        <v>0</v>
      </c>
      <c r="F170" s="1">
        <v>0</v>
      </c>
      <c r="G170" s="1">
        <v>19</v>
      </c>
      <c r="H170" s="1">
        <f t="shared" si="24"/>
        <v>0.05</v>
      </c>
      <c r="I170" s="1">
        <v>1</v>
      </c>
      <c r="J170" s="1">
        <f t="shared" si="25"/>
        <v>1</v>
      </c>
      <c r="K170" s="1">
        <f t="shared" si="26"/>
        <v>0.05</v>
      </c>
      <c r="L170" s="6">
        <f t="shared" si="27"/>
        <v>0.2</v>
      </c>
      <c r="M170" s="1">
        <f t="shared" si="28"/>
        <v>0.15000000000000002</v>
      </c>
      <c r="N170" s="14">
        <f t="shared" si="29"/>
        <v>0.15000000000000002</v>
      </c>
      <c r="O170" t="s">
        <v>218</v>
      </c>
    </row>
    <row r="171" spans="1:15" ht="14.25" customHeight="1" x14ac:dyDescent="0.35">
      <c r="A171" t="s">
        <v>350</v>
      </c>
      <c r="B171" t="s">
        <v>354</v>
      </c>
      <c r="C171" t="s">
        <v>216</v>
      </c>
      <c r="D171" t="s">
        <v>217</v>
      </c>
      <c r="E171" s="1">
        <v>5</v>
      </c>
      <c r="F171" s="1">
        <v>5</v>
      </c>
      <c r="G171" s="1">
        <v>18</v>
      </c>
      <c r="H171" s="1">
        <f t="shared" si="24"/>
        <v>1.75</v>
      </c>
      <c r="I171" s="1">
        <v>35</v>
      </c>
      <c r="J171" s="1">
        <f t="shared" si="25"/>
        <v>40</v>
      </c>
      <c r="K171" s="1">
        <f t="shared" si="26"/>
        <v>6.75</v>
      </c>
      <c r="L171" s="6">
        <f t="shared" si="27"/>
        <v>8</v>
      </c>
      <c r="M171" s="1">
        <f t="shared" si="28"/>
        <v>1.25</v>
      </c>
      <c r="N171" s="14">
        <f t="shared" si="29"/>
        <v>3.125E-2</v>
      </c>
      <c r="O171" t="s">
        <v>218</v>
      </c>
    </row>
    <row r="172" spans="1:15" ht="14.25" customHeight="1" x14ac:dyDescent="0.35">
      <c r="A172" t="s">
        <v>350</v>
      </c>
      <c r="B172" t="s">
        <v>355</v>
      </c>
      <c r="C172" t="s">
        <v>356</v>
      </c>
      <c r="D172" t="s">
        <v>357</v>
      </c>
      <c r="E172" s="1">
        <v>1</v>
      </c>
      <c r="F172" s="1">
        <v>0</v>
      </c>
      <c r="G172" s="1">
        <v>6</v>
      </c>
      <c r="H172" s="1">
        <f t="shared" si="24"/>
        <v>0.75</v>
      </c>
      <c r="I172" s="1">
        <v>15</v>
      </c>
      <c r="J172" s="1">
        <f t="shared" si="25"/>
        <v>16</v>
      </c>
      <c r="K172" s="1">
        <f t="shared" si="26"/>
        <v>0.75</v>
      </c>
      <c r="L172" s="6">
        <f t="shared" si="27"/>
        <v>3.2</v>
      </c>
      <c r="M172" s="1">
        <f t="shared" si="28"/>
        <v>2.4500000000000002</v>
      </c>
      <c r="N172" s="14">
        <f t="shared" si="29"/>
        <v>0.15312500000000001</v>
      </c>
      <c r="O172" t="s">
        <v>204</v>
      </c>
    </row>
    <row r="173" spans="1:15" ht="14.25" customHeight="1" x14ac:dyDescent="0.35">
      <c r="A173" t="s">
        <v>358</v>
      </c>
      <c r="B173" t="s">
        <v>73</v>
      </c>
      <c r="C173" t="s">
        <v>359</v>
      </c>
      <c r="D173" t="s">
        <v>360</v>
      </c>
      <c r="E173" s="1">
        <v>25</v>
      </c>
      <c r="F173" s="1">
        <v>21</v>
      </c>
      <c r="G173" s="1">
        <v>31</v>
      </c>
      <c r="H173" s="1">
        <f t="shared" si="24"/>
        <v>1.05</v>
      </c>
      <c r="I173" s="1">
        <v>21</v>
      </c>
      <c r="J173" s="1">
        <f t="shared" si="25"/>
        <v>46</v>
      </c>
      <c r="K173" s="1">
        <f t="shared" si="26"/>
        <v>22.05</v>
      </c>
      <c r="L173" s="6">
        <f t="shared" si="27"/>
        <v>9.2000000000000011</v>
      </c>
      <c r="M173" s="1">
        <f t="shared" si="28"/>
        <v>-12.85</v>
      </c>
      <c r="N173" s="14">
        <f t="shared" si="29"/>
        <v>-0.27934782608695652</v>
      </c>
      <c r="O173" t="s">
        <v>342</v>
      </c>
    </row>
    <row r="174" spans="1:15" ht="14.25" customHeight="1" x14ac:dyDescent="0.35">
      <c r="A174" t="s">
        <v>358</v>
      </c>
      <c r="B174" t="s">
        <v>99</v>
      </c>
      <c r="C174" t="s">
        <v>359</v>
      </c>
      <c r="D174" t="s">
        <v>360</v>
      </c>
      <c r="E174" s="1">
        <v>12</v>
      </c>
      <c r="F174" s="1">
        <v>11</v>
      </c>
      <c r="G174" s="1">
        <v>16</v>
      </c>
      <c r="H174" s="1">
        <f t="shared" si="24"/>
        <v>0.15000000000000002</v>
      </c>
      <c r="I174" s="1">
        <v>3</v>
      </c>
      <c r="J174" s="1">
        <f t="shared" si="25"/>
        <v>15</v>
      </c>
      <c r="K174" s="1">
        <f t="shared" si="26"/>
        <v>11.15</v>
      </c>
      <c r="L174" s="6">
        <f t="shared" si="27"/>
        <v>3</v>
      </c>
      <c r="M174" s="1">
        <f t="shared" si="28"/>
        <v>-8.15</v>
      </c>
      <c r="N174" s="14">
        <f t="shared" si="29"/>
        <v>-0.54333333333333333</v>
      </c>
      <c r="O174" t="s">
        <v>342</v>
      </c>
    </row>
    <row r="175" spans="1:15" ht="14.25" customHeight="1" x14ac:dyDescent="0.35">
      <c r="A175" t="s">
        <v>358</v>
      </c>
      <c r="B175" t="s">
        <v>123</v>
      </c>
      <c r="C175" t="s">
        <v>348</v>
      </c>
      <c r="D175" t="s">
        <v>349</v>
      </c>
      <c r="E175" s="1">
        <v>9</v>
      </c>
      <c r="F175" s="1">
        <v>9</v>
      </c>
      <c r="G175" s="1">
        <v>22</v>
      </c>
      <c r="H175" s="1">
        <f t="shared" si="24"/>
        <v>0.35000000000000003</v>
      </c>
      <c r="I175" s="1">
        <v>7</v>
      </c>
      <c r="J175" s="1">
        <f t="shared" si="25"/>
        <v>16</v>
      </c>
      <c r="K175" s="1">
        <f t="shared" si="26"/>
        <v>9.35</v>
      </c>
      <c r="L175" s="6">
        <f t="shared" si="27"/>
        <v>3.2</v>
      </c>
      <c r="M175" s="1">
        <f t="shared" si="28"/>
        <v>-6.1499999999999995</v>
      </c>
      <c r="N175" s="14">
        <f t="shared" si="29"/>
        <v>-0.38437499999999997</v>
      </c>
      <c r="O175" t="s">
        <v>227</v>
      </c>
    </row>
    <row r="176" spans="1:15" ht="14.25" customHeight="1" x14ac:dyDescent="0.35">
      <c r="A176" t="s">
        <v>358</v>
      </c>
      <c r="B176" t="s">
        <v>361</v>
      </c>
      <c r="C176" t="s">
        <v>348</v>
      </c>
      <c r="D176" t="s">
        <v>349</v>
      </c>
      <c r="E176" s="1">
        <v>6</v>
      </c>
      <c r="F176" s="1">
        <v>6</v>
      </c>
      <c r="G176" s="1">
        <v>13</v>
      </c>
      <c r="H176" s="1">
        <f t="shared" si="24"/>
        <v>0.9</v>
      </c>
      <c r="I176" s="1">
        <v>18</v>
      </c>
      <c r="J176" s="1">
        <f t="shared" si="25"/>
        <v>24</v>
      </c>
      <c r="K176" s="1">
        <f t="shared" si="26"/>
        <v>6.9</v>
      </c>
      <c r="L176" s="6">
        <f t="shared" si="27"/>
        <v>4.8000000000000007</v>
      </c>
      <c r="M176" s="1">
        <f t="shared" si="28"/>
        <v>-2.0999999999999996</v>
      </c>
      <c r="N176" s="14">
        <f t="shared" si="29"/>
        <v>-8.7499999999999981E-2</v>
      </c>
      <c r="O176" t="s">
        <v>194</v>
      </c>
    </row>
    <row r="177" spans="1:15" ht="14.25" customHeight="1" x14ac:dyDescent="0.35">
      <c r="A177" t="s">
        <v>358</v>
      </c>
      <c r="B177" t="s">
        <v>154</v>
      </c>
      <c r="C177" t="s">
        <v>348</v>
      </c>
      <c r="D177" t="s">
        <v>349</v>
      </c>
      <c r="E177" s="1">
        <v>4</v>
      </c>
      <c r="F177" s="1">
        <v>3</v>
      </c>
      <c r="G177" s="1">
        <v>36</v>
      </c>
      <c r="H177" s="1">
        <f t="shared" si="24"/>
        <v>0.35000000000000003</v>
      </c>
      <c r="I177" s="1">
        <v>7</v>
      </c>
      <c r="J177" s="1">
        <f t="shared" si="25"/>
        <v>11</v>
      </c>
      <c r="K177" s="1">
        <f t="shared" si="26"/>
        <v>3.35</v>
      </c>
      <c r="L177" s="6">
        <f t="shared" si="27"/>
        <v>2.2000000000000002</v>
      </c>
      <c r="M177" s="1">
        <f t="shared" si="28"/>
        <v>-1.1499999999999999</v>
      </c>
      <c r="N177" s="14">
        <f t="shared" si="29"/>
        <v>-0.10454545454545454</v>
      </c>
      <c r="O177" t="s">
        <v>194</v>
      </c>
    </row>
    <row r="178" spans="1:15" ht="14.25" customHeight="1" x14ac:dyDescent="0.35">
      <c r="A178" t="s">
        <v>358</v>
      </c>
      <c r="B178" t="s">
        <v>362</v>
      </c>
      <c r="C178" t="s">
        <v>348</v>
      </c>
      <c r="D178" t="s">
        <v>349</v>
      </c>
      <c r="E178" s="1">
        <v>1</v>
      </c>
      <c r="F178" s="1">
        <v>1</v>
      </c>
      <c r="G178" s="1">
        <v>13</v>
      </c>
      <c r="H178" s="1">
        <f t="shared" si="24"/>
        <v>0.15000000000000002</v>
      </c>
      <c r="I178" s="1">
        <v>3</v>
      </c>
      <c r="J178" s="1">
        <f t="shared" si="25"/>
        <v>4</v>
      </c>
      <c r="K178" s="1">
        <f t="shared" si="26"/>
        <v>1.1499999999999999</v>
      </c>
      <c r="L178" s="6">
        <f t="shared" si="27"/>
        <v>0.8</v>
      </c>
      <c r="M178" s="1">
        <f t="shared" si="28"/>
        <v>-0.34999999999999987</v>
      </c>
      <c r="N178" s="14">
        <f t="shared" si="29"/>
        <v>-8.7499999999999967E-2</v>
      </c>
      <c r="O178" t="s">
        <v>202</v>
      </c>
    </row>
    <row r="179" spans="1:15" ht="14.25" customHeight="1" x14ac:dyDescent="0.35">
      <c r="A179" t="s">
        <v>358</v>
      </c>
      <c r="B179" t="s">
        <v>363</v>
      </c>
      <c r="C179" t="s">
        <v>359</v>
      </c>
      <c r="D179" t="s">
        <v>360</v>
      </c>
      <c r="E179" s="1">
        <v>1</v>
      </c>
      <c r="F179" s="1">
        <v>1</v>
      </c>
      <c r="G179" s="1">
        <v>0</v>
      </c>
      <c r="H179" s="1">
        <f t="shared" si="24"/>
        <v>0.15000000000000002</v>
      </c>
      <c r="I179" s="1">
        <v>3</v>
      </c>
      <c r="J179" s="1">
        <f t="shared" si="25"/>
        <v>4</v>
      </c>
      <c r="K179" s="1">
        <f t="shared" si="26"/>
        <v>1.1499999999999999</v>
      </c>
      <c r="L179" s="6">
        <f t="shared" si="27"/>
        <v>0.8</v>
      </c>
      <c r="M179" s="1">
        <f t="shared" si="28"/>
        <v>-0.34999999999999987</v>
      </c>
      <c r="N179" s="14">
        <f t="shared" si="29"/>
        <v>-8.7499999999999967E-2</v>
      </c>
      <c r="O179" t="s">
        <v>202</v>
      </c>
    </row>
    <row r="180" spans="1:15" ht="14.25" customHeight="1" x14ac:dyDescent="0.35">
      <c r="A180" t="s">
        <v>364</v>
      </c>
      <c r="B180" t="s">
        <v>49</v>
      </c>
      <c r="C180" t="s">
        <v>216</v>
      </c>
      <c r="D180" t="s">
        <v>217</v>
      </c>
      <c r="E180" s="1">
        <v>38</v>
      </c>
      <c r="F180" s="1">
        <v>34</v>
      </c>
      <c r="G180" s="1">
        <v>17</v>
      </c>
      <c r="H180" s="1">
        <f t="shared" si="24"/>
        <v>3.35</v>
      </c>
      <c r="I180" s="1">
        <v>67</v>
      </c>
      <c r="J180" s="1">
        <f t="shared" si="25"/>
        <v>105</v>
      </c>
      <c r="K180" s="1">
        <f t="shared" si="26"/>
        <v>37.35</v>
      </c>
      <c r="L180" s="6">
        <f t="shared" si="27"/>
        <v>21</v>
      </c>
      <c r="M180" s="1">
        <f t="shared" si="28"/>
        <v>-16.350000000000001</v>
      </c>
      <c r="N180" s="14">
        <f t="shared" si="29"/>
        <v>-0.15571428571428572</v>
      </c>
      <c r="O180" t="s">
        <v>237</v>
      </c>
    </row>
    <row r="181" spans="1:15" ht="14.25" customHeight="1" x14ac:dyDescent="0.35">
      <c r="A181" t="s">
        <v>364</v>
      </c>
      <c r="B181" t="s">
        <v>47</v>
      </c>
      <c r="C181" t="s">
        <v>365</v>
      </c>
      <c r="D181" t="s">
        <v>366</v>
      </c>
      <c r="E181" s="1">
        <v>6</v>
      </c>
      <c r="F181" s="1">
        <v>6</v>
      </c>
      <c r="G181" s="1">
        <v>4</v>
      </c>
      <c r="H181" s="1">
        <f t="shared" si="24"/>
        <v>0.2</v>
      </c>
      <c r="I181" s="1">
        <v>4</v>
      </c>
      <c r="J181" s="1">
        <f t="shared" si="25"/>
        <v>10</v>
      </c>
      <c r="K181" s="1">
        <f t="shared" si="26"/>
        <v>6.2</v>
      </c>
      <c r="L181" s="6">
        <f t="shared" si="27"/>
        <v>2</v>
      </c>
      <c r="M181" s="1">
        <f t="shared" si="28"/>
        <v>-4.2</v>
      </c>
      <c r="N181" s="14">
        <f t="shared" si="29"/>
        <v>-0.42000000000000004</v>
      </c>
      <c r="O181" t="s">
        <v>204</v>
      </c>
    </row>
    <row r="182" spans="1:15" ht="14.25" customHeight="1" x14ac:dyDescent="0.35">
      <c r="A182" t="s">
        <v>364</v>
      </c>
      <c r="B182" t="s">
        <v>159</v>
      </c>
      <c r="C182" t="s">
        <v>216</v>
      </c>
      <c r="D182" t="s">
        <v>217</v>
      </c>
      <c r="E182" s="1">
        <v>2</v>
      </c>
      <c r="F182" s="1">
        <v>2</v>
      </c>
      <c r="G182" s="1">
        <v>8</v>
      </c>
      <c r="H182" s="1">
        <f t="shared" si="24"/>
        <v>0.2</v>
      </c>
      <c r="I182" s="1">
        <v>4</v>
      </c>
      <c r="J182" s="1">
        <f t="shared" si="25"/>
        <v>6</v>
      </c>
      <c r="K182" s="1">
        <f t="shared" si="26"/>
        <v>2.2000000000000002</v>
      </c>
      <c r="L182" s="6">
        <f t="shared" si="27"/>
        <v>1.2000000000000002</v>
      </c>
      <c r="M182" s="1">
        <f t="shared" si="28"/>
        <v>-1</v>
      </c>
      <c r="N182" s="14">
        <f t="shared" si="29"/>
        <v>-0.16666666666666666</v>
      </c>
      <c r="O182" t="s">
        <v>204</v>
      </c>
    </row>
    <row r="183" spans="1:15" ht="14.25" customHeight="1" x14ac:dyDescent="0.35">
      <c r="A183" t="s">
        <v>364</v>
      </c>
      <c r="B183" t="s">
        <v>163</v>
      </c>
      <c r="C183" t="s">
        <v>365</v>
      </c>
      <c r="D183" t="s">
        <v>366</v>
      </c>
      <c r="E183" s="1">
        <v>1</v>
      </c>
      <c r="F183" s="1">
        <v>1</v>
      </c>
      <c r="G183" s="1">
        <v>3</v>
      </c>
      <c r="H183" s="1">
        <f t="shared" si="24"/>
        <v>0.1</v>
      </c>
      <c r="I183" s="1">
        <v>2</v>
      </c>
      <c r="J183" s="1">
        <f t="shared" si="25"/>
        <v>3</v>
      </c>
      <c r="K183" s="1">
        <f t="shared" si="26"/>
        <v>1.1000000000000001</v>
      </c>
      <c r="L183" s="6">
        <f t="shared" si="27"/>
        <v>0.60000000000000009</v>
      </c>
      <c r="M183" s="1">
        <f t="shared" si="28"/>
        <v>-0.5</v>
      </c>
      <c r="N183" s="14">
        <f t="shared" si="29"/>
        <v>-0.16666666666666666</v>
      </c>
      <c r="O183" t="s">
        <v>220</v>
      </c>
    </row>
    <row r="184" spans="1:15" ht="14.25" customHeight="1" x14ac:dyDescent="0.35">
      <c r="A184" t="s">
        <v>364</v>
      </c>
      <c r="B184" t="s">
        <v>367</v>
      </c>
      <c r="C184" t="s">
        <v>356</v>
      </c>
      <c r="D184" t="s">
        <v>357</v>
      </c>
      <c r="E184" s="1">
        <v>2</v>
      </c>
      <c r="F184" s="1">
        <v>2</v>
      </c>
      <c r="G184" s="1">
        <v>1</v>
      </c>
      <c r="H184" s="1">
        <f t="shared" si="24"/>
        <v>0.45</v>
      </c>
      <c r="I184" s="1">
        <v>9</v>
      </c>
      <c r="J184" s="1">
        <f t="shared" si="25"/>
        <v>11</v>
      </c>
      <c r="K184" s="1">
        <f t="shared" si="26"/>
        <v>2.4500000000000002</v>
      </c>
      <c r="L184" s="6">
        <f t="shared" si="27"/>
        <v>2.2000000000000002</v>
      </c>
      <c r="M184" s="1">
        <f t="shared" si="28"/>
        <v>-0.25</v>
      </c>
      <c r="N184" s="14">
        <f t="shared" si="29"/>
        <v>-2.2727272727272728E-2</v>
      </c>
      <c r="O184" t="s">
        <v>220</v>
      </c>
    </row>
    <row r="185" spans="1:15" ht="14.25" customHeight="1" x14ac:dyDescent="0.35">
      <c r="A185" t="s">
        <v>364</v>
      </c>
      <c r="B185" t="s">
        <v>368</v>
      </c>
      <c r="C185" t="s">
        <v>216</v>
      </c>
      <c r="D185" t="s">
        <v>217</v>
      </c>
      <c r="E185" s="1">
        <v>1</v>
      </c>
      <c r="F185" s="1">
        <v>1</v>
      </c>
      <c r="G185" s="1">
        <v>5</v>
      </c>
      <c r="H185" s="1">
        <f t="shared" si="24"/>
        <v>0.30000000000000004</v>
      </c>
      <c r="I185" s="1">
        <v>6</v>
      </c>
      <c r="J185" s="1">
        <f t="shared" si="25"/>
        <v>7</v>
      </c>
      <c r="K185" s="1">
        <f t="shared" si="26"/>
        <v>1.3</v>
      </c>
      <c r="L185" s="6">
        <f t="shared" si="27"/>
        <v>1.4000000000000001</v>
      </c>
      <c r="M185" s="1">
        <f t="shared" si="28"/>
        <v>0.10000000000000009</v>
      </c>
      <c r="N185" s="14">
        <f t="shared" si="29"/>
        <v>1.4285714285714299E-2</v>
      </c>
      <c r="O185" t="s">
        <v>204</v>
      </c>
    </row>
    <row r="186" spans="1:15" ht="14.25" customHeight="1" x14ac:dyDescent="0.35">
      <c r="A186" t="s">
        <v>364</v>
      </c>
      <c r="B186" t="s">
        <v>369</v>
      </c>
      <c r="C186" t="s">
        <v>216</v>
      </c>
      <c r="D186" t="s">
        <v>217</v>
      </c>
      <c r="E186" s="1">
        <v>0</v>
      </c>
      <c r="F186" s="1">
        <v>0</v>
      </c>
      <c r="G186" s="1">
        <v>2</v>
      </c>
      <c r="H186" s="1">
        <f t="shared" si="24"/>
        <v>0.05</v>
      </c>
      <c r="I186" s="1">
        <v>1</v>
      </c>
      <c r="J186" s="1">
        <f t="shared" si="25"/>
        <v>1</v>
      </c>
      <c r="K186" s="1">
        <f t="shared" si="26"/>
        <v>0.05</v>
      </c>
      <c r="L186" s="6">
        <f t="shared" si="27"/>
        <v>0.2</v>
      </c>
      <c r="M186" s="1">
        <f t="shared" si="28"/>
        <v>0.15000000000000002</v>
      </c>
      <c r="N186" s="14">
        <f t="shared" si="29"/>
        <v>0.15000000000000002</v>
      </c>
      <c r="O186" t="s">
        <v>204</v>
      </c>
    </row>
    <row r="187" spans="1:15" ht="14.25" customHeight="1" x14ac:dyDescent="0.35">
      <c r="A187" t="s">
        <v>364</v>
      </c>
      <c r="B187" t="s">
        <v>370</v>
      </c>
      <c r="C187" t="s">
        <v>365</v>
      </c>
      <c r="D187" t="s">
        <v>366</v>
      </c>
      <c r="E187" s="1">
        <v>0</v>
      </c>
      <c r="F187" s="1">
        <v>0</v>
      </c>
      <c r="G187" s="1">
        <v>0</v>
      </c>
      <c r="H187" s="1">
        <f t="shared" si="24"/>
        <v>0.05</v>
      </c>
      <c r="I187" s="1">
        <v>1</v>
      </c>
      <c r="J187" s="1">
        <f t="shared" si="25"/>
        <v>1</v>
      </c>
      <c r="K187" s="1">
        <f t="shared" si="26"/>
        <v>0.05</v>
      </c>
      <c r="L187" s="6">
        <f t="shared" si="27"/>
        <v>0.2</v>
      </c>
      <c r="M187" s="1">
        <f t="shared" si="28"/>
        <v>0.15000000000000002</v>
      </c>
      <c r="N187" s="14">
        <f t="shared" si="29"/>
        <v>0.15000000000000002</v>
      </c>
      <c r="O187" t="s">
        <v>204</v>
      </c>
    </row>
    <row r="188" spans="1:15" ht="14.25" customHeight="1" x14ac:dyDescent="0.35">
      <c r="A188" t="s">
        <v>364</v>
      </c>
      <c r="B188" t="s">
        <v>371</v>
      </c>
      <c r="C188" t="s">
        <v>356</v>
      </c>
      <c r="D188" t="s">
        <v>357</v>
      </c>
      <c r="E188" s="1">
        <v>0</v>
      </c>
      <c r="F188" s="1">
        <v>0</v>
      </c>
      <c r="G188" s="1">
        <v>1</v>
      </c>
      <c r="H188" s="1">
        <f t="shared" si="24"/>
        <v>0.1</v>
      </c>
      <c r="I188" s="1">
        <v>2</v>
      </c>
      <c r="J188" s="1">
        <f t="shared" si="25"/>
        <v>2</v>
      </c>
      <c r="K188" s="1">
        <f t="shared" si="26"/>
        <v>0.1</v>
      </c>
      <c r="L188" s="6">
        <f t="shared" si="27"/>
        <v>0.4</v>
      </c>
      <c r="M188" s="1">
        <f t="shared" si="28"/>
        <v>0.30000000000000004</v>
      </c>
      <c r="N188" s="14">
        <f t="shared" si="29"/>
        <v>0.15000000000000002</v>
      </c>
      <c r="O188" t="s">
        <v>270</v>
      </c>
    </row>
    <row r="189" spans="1:15" ht="14.25" customHeight="1" x14ac:dyDescent="0.35">
      <c r="A189" t="s">
        <v>364</v>
      </c>
      <c r="B189" t="s">
        <v>372</v>
      </c>
      <c r="C189" t="s">
        <v>365</v>
      </c>
      <c r="D189" t="s">
        <v>366</v>
      </c>
      <c r="E189" s="1">
        <v>1</v>
      </c>
      <c r="F189" s="1">
        <v>1</v>
      </c>
      <c r="G189" s="1">
        <v>2</v>
      </c>
      <c r="H189" s="1">
        <f t="shared" si="24"/>
        <v>0.60000000000000009</v>
      </c>
      <c r="I189" s="1">
        <v>12</v>
      </c>
      <c r="J189" s="1">
        <f t="shared" si="25"/>
        <v>13</v>
      </c>
      <c r="K189" s="1">
        <f t="shared" si="26"/>
        <v>1.6</v>
      </c>
      <c r="L189" s="6">
        <f t="shared" si="27"/>
        <v>2.6</v>
      </c>
      <c r="M189" s="1">
        <f t="shared" si="28"/>
        <v>1</v>
      </c>
      <c r="N189" s="14">
        <f t="shared" si="29"/>
        <v>7.6923076923076927E-2</v>
      </c>
      <c r="O189" t="s">
        <v>204</v>
      </c>
    </row>
    <row r="190" spans="1:15" ht="14.25" customHeight="1" x14ac:dyDescent="0.35">
      <c r="A190" t="s">
        <v>364</v>
      </c>
      <c r="B190" t="s">
        <v>373</v>
      </c>
      <c r="C190" t="s">
        <v>365</v>
      </c>
      <c r="D190" t="s">
        <v>366</v>
      </c>
      <c r="E190" s="1">
        <v>0</v>
      </c>
      <c r="F190" s="1">
        <v>0</v>
      </c>
      <c r="G190" s="1">
        <v>2</v>
      </c>
      <c r="H190" s="1">
        <f t="shared" si="24"/>
        <v>0.4</v>
      </c>
      <c r="I190" s="1">
        <v>8</v>
      </c>
      <c r="J190" s="1">
        <f t="shared" si="25"/>
        <v>8</v>
      </c>
      <c r="K190" s="1">
        <f t="shared" si="26"/>
        <v>0.4</v>
      </c>
      <c r="L190" s="6">
        <f t="shared" si="27"/>
        <v>1.6</v>
      </c>
      <c r="M190" s="1">
        <f t="shared" si="28"/>
        <v>1.2000000000000002</v>
      </c>
      <c r="N190" s="14">
        <f t="shared" si="29"/>
        <v>0.15000000000000002</v>
      </c>
      <c r="O190" t="s">
        <v>204</v>
      </c>
    </row>
    <row r="191" spans="1:15" ht="14.25" customHeight="1" x14ac:dyDescent="0.35">
      <c r="A191" t="s">
        <v>364</v>
      </c>
      <c r="B191" t="s">
        <v>63</v>
      </c>
      <c r="C191" t="s">
        <v>365</v>
      </c>
      <c r="D191" t="s">
        <v>366</v>
      </c>
      <c r="E191" s="1">
        <v>0</v>
      </c>
      <c r="F191" s="1">
        <v>0</v>
      </c>
      <c r="G191" s="1">
        <v>6</v>
      </c>
      <c r="H191" s="1">
        <f t="shared" si="24"/>
        <v>8.4500000000000011</v>
      </c>
      <c r="I191" s="1">
        <v>169</v>
      </c>
      <c r="J191" s="1">
        <f t="shared" si="25"/>
        <v>169</v>
      </c>
      <c r="K191" s="1">
        <f t="shared" si="26"/>
        <v>8.4500000000000011</v>
      </c>
      <c r="L191" s="6">
        <f t="shared" si="27"/>
        <v>33.800000000000004</v>
      </c>
      <c r="M191" s="1">
        <f t="shared" si="28"/>
        <v>25.35</v>
      </c>
      <c r="N191" s="14">
        <f t="shared" si="29"/>
        <v>0.15000000000000002</v>
      </c>
      <c r="O191" t="s">
        <v>270</v>
      </c>
    </row>
    <row r="192" spans="1:15" ht="14.25" customHeight="1" x14ac:dyDescent="0.35">
      <c r="A192" t="s">
        <v>364</v>
      </c>
      <c r="B192" t="s">
        <v>69</v>
      </c>
      <c r="C192" t="s">
        <v>356</v>
      </c>
      <c r="D192" t="s">
        <v>357</v>
      </c>
      <c r="E192" s="1">
        <v>12</v>
      </c>
      <c r="F192" s="1">
        <v>8</v>
      </c>
      <c r="G192" s="1">
        <v>66</v>
      </c>
      <c r="H192" s="1">
        <f t="shared" si="24"/>
        <v>14.700000000000001</v>
      </c>
      <c r="I192" s="1">
        <v>294</v>
      </c>
      <c r="J192" s="1">
        <f t="shared" si="25"/>
        <v>306</v>
      </c>
      <c r="K192" s="1">
        <f t="shared" si="26"/>
        <v>22.700000000000003</v>
      </c>
      <c r="L192" s="6">
        <f t="shared" si="27"/>
        <v>61.2</v>
      </c>
      <c r="M192" s="1">
        <f t="shared" si="28"/>
        <v>38.5</v>
      </c>
      <c r="N192" s="14">
        <f t="shared" si="29"/>
        <v>0.12581699346405228</v>
      </c>
      <c r="O192" t="s">
        <v>179</v>
      </c>
    </row>
    <row r="193" spans="1:15" ht="14.25" customHeight="1" x14ac:dyDescent="0.35">
      <c r="A193" t="s">
        <v>374</v>
      </c>
      <c r="B193" t="s">
        <v>25</v>
      </c>
      <c r="C193" t="s">
        <v>343</v>
      </c>
      <c r="D193" t="s">
        <v>344</v>
      </c>
      <c r="E193" s="1">
        <v>60</v>
      </c>
      <c r="F193" s="1">
        <v>53</v>
      </c>
      <c r="G193" s="1">
        <v>208</v>
      </c>
      <c r="H193" s="1">
        <f t="shared" si="24"/>
        <v>4.8000000000000007</v>
      </c>
      <c r="I193" s="1">
        <v>96</v>
      </c>
      <c r="J193" s="1">
        <f t="shared" si="25"/>
        <v>156</v>
      </c>
      <c r="K193" s="1">
        <f t="shared" si="26"/>
        <v>57.8</v>
      </c>
      <c r="L193" s="6">
        <f t="shared" si="27"/>
        <v>31.200000000000003</v>
      </c>
      <c r="M193" s="1">
        <f t="shared" si="28"/>
        <v>-26.599999999999994</v>
      </c>
      <c r="N193" s="14">
        <f t="shared" si="29"/>
        <v>-0.17051282051282049</v>
      </c>
      <c r="O193" t="s">
        <v>179</v>
      </c>
    </row>
    <row r="194" spans="1:15" ht="14.25" customHeight="1" x14ac:dyDescent="0.35">
      <c r="A194" t="s">
        <v>374</v>
      </c>
      <c r="B194" t="s">
        <v>375</v>
      </c>
      <c r="C194" t="s">
        <v>343</v>
      </c>
      <c r="D194" t="s">
        <v>344</v>
      </c>
      <c r="E194" s="1">
        <v>10</v>
      </c>
      <c r="F194" s="1">
        <v>6</v>
      </c>
      <c r="G194" s="1">
        <v>17</v>
      </c>
      <c r="H194" s="1">
        <f t="shared" ref="H194:H257" si="30">I194*0.05</f>
        <v>0.65</v>
      </c>
      <c r="I194" s="1">
        <v>13</v>
      </c>
      <c r="J194" s="1">
        <f t="shared" ref="J194:J257" si="31">E194+I194</f>
        <v>23</v>
      </c>
      <c r="K194" s="1">
        <f t="shared" ref="K194:K257" si="32">F194+H194</f>
        <v>6.65</v>
      </c>
      <c r="L194" s="6">
        <f t="shared" ref="L194:L257" si="33">J194*0.2</f>
        <v>4.6000000000000005</v>
      </c>
      <c r="M194" s="1">
        <f t="shared" ref="M194:M257" si="34">L194-K194</f>
        <v>-2.0499999999999998</v>
      </c>
      <c r="N194" s="14">
        <f t="shared" ref="N194:N257" si="35">M194/J194</f>
        <v>-8.9130434782608695E-2</v>
      </c>
      <c r="O194" t="s">
        <v>342</v>
      </c>
    </row>
    <row r="195" spans="1:15" ht="14.25" customHeight="1" x14ac:dyDescent="0.35">
      <c r="A195" t="s">
        <v>376</v>
      </c>
      <c r="B195" t="s">
        <v>85</v>
      </c>
      <c r="C195" t="s">
        <v>319</v>
      </c>
      <c r="D195" t="s">
        <v>320</v>
      </c>
      <c r="E195" s="1">
        <v>16</v>
      </c>
      <c r="F195" s="1">
        <v>14</v>
      </c>
      <c r="G195" s="1">
        <v>32</v>
      </c>
      <c r="H195" s="1">
        <f t="shared" si="30"/>
        <v>0.1</v>
      </c>
      <c r="I195" s="1">
        <v>2</v>
      </c>
      <c r="J195" s="1">
        <f t="shared" si="31"/>
        <v>18</v>
      </c>
      <c r="K195" s="1">
        <f t="shared" si="32"/>
        <v>14.1</v>
      </c>
      <c r="L195" s="6">
        <f t="shared" si="33"/>
        <v>3.6</v>
      </c>
      <c r="M195" s="1">
        <f t="shared" si="34"/>
        <v>-10.5</v>
      </c>
      <c r="N195" s="14">
        <f t="shared" si="35"/>
        <v>-0.58333333333333337</v>
      </c>
      <c r="O195" t="s">
        <v>229</v>
      </c>
    </row>
    <row r="196" spans="1:15" ht="14.25" customHeight="1" x14ac:dyDescent="0.35">
      <c r="A196" t="s">
        <v>376</v>
      </c>
      <c r="B196" t="s">
        <v>91</v>
      </c>
      <c r="C196" t="s">
        <v>319</v>
      </c>
      <c r="D196" t="s">
        <v>320</v>
      </c>
      <c r="E196" s="1">
        <v>30</v>
      </c>
      <c r="F196" s="1">
        <v>24</v>
      </c>
      <c r="G196" s="1">
        <v>44</v>
      </c>
      <c r="H196" s="1">
        <f t="shared" si="30"/>
        <v>2.6500000000000004</v>
      </c>
      <c r="I196" s="1">
        <v>53</v>
      </c>
      <c r="J196" s="1">
        <f t="shared" si="31"/>
        <v>83</v>
      </c>
      <c r="K196" s="1">
        <f t="shared" si="32"/>
        <v>26.65</v>
      </c>
      <c r="L196" s="6">
        <f t="shared" si="33"/>
        <v>16.600000000000001</v>
      </c>
      <c r="M196" s="1">
        <f t="shared" si="34"/>
        <v>-10.049999999999997</v>
      </c>
      <c r="N196" s="14">
        <f t="shared" si="35"/>
        <v>-0.12108433734939755</v>
      </c>
      <c r="O196" t="s">
        <v>183</v>
      </c>
    </row>
    <row r="197" spans="1:15" ht="14.25" customHeight="1" x14ac:dyDescent="0.35">
      <c r="A197" t="s">
        <v>376</v>
      </c>
      <c r="B197" t="s">
        <v>377</v>
      </c>
      <c r="C197" t="s">
        <v>319</v>
      </c>
      <c r="D197" t="s">
        <v>320</v>
      </c>
      <c r="E197" s="1">
        <v>7</v>
      </c>
      <c r="F197" s="1">
        <v>6</v>
      </c>
      <c r="G197" s="1">
        <v>12</v>
      </c>
      <c r="H197" s="1">
        <f t="shared" si="30"/>
        <v>0.8</v>
      </c>
      <c r="I197" s="1">
        <v>16</v>
      </c>
      <c r="J197" s="1">
        <f t="shared" si="31"/>
        <v>23</v>
      </c>
      <c r="K197" s="1">
        <f t="shared" si="32"/>
        <v>6.8</v>
      </c>
      <c r="L197" s="6">
        <f t="shared" si="33"/>
        <v>4.6000000000000005</v>
      </c>
      <c r="M197" s="1">
        <f t="shared" si="34"/>
        <v>-2.1999999999999993</v>
      </c>
      <c r="N197" s="14">
        <f t="shared" si="35"/>
        <v>-9.5652173913043453E-2</v>
      </c>
      <c r="O197" t="s">
        <v>227</v>
      </c>
    </row>
    <row r="198" spans="1:15" ht="14.25" customHeight="1" x14ac:dyDescent="0.35">
      <c r="A198" t="s">
        <v>376</v>
      </c>
      <c r="B198" t="s">
        <v>378</v>
      </c>
      <c r="C198" t="s">
        <v>181</v>
      </c>
      <c r="D198" t="s">
        <v>182</v>
      </c>
      <c r="E198" s="1">
        <v>8</v>
      </c>
      <c r="F198" s="1">
        <v>6</v>
      </c>
      <c r="G198" s="1">
        <v>16</v>
      </c>
      <c r="H198" s="1">
        <f t="shared" si="30"/>
        <v>0.85000000000000009</v>
      </c>
      <c r="I198" s="1">
        <v>17</v>
      </c>
      <c r="J198" s="1">
        <f t="shared" si="31"/>
        <v>25</v>
      </c>
      <c r="K198" s="1">
        <f t="shared" si="32"/>
        <v>6.85</v>
      </c>
      <c r="L198" s="6">
        <f t="shared" si="33"/>
        <v>5</v>
      </c>
      <c r="M198" s="1">
        <f t="shared" si="34"/>
        <v>-1.8499999999999996</v>
      </c>
      <c r="N198" s="14">
        <f t="shared" si="35"/>
        <v>-7.3999999999999982E-2</v>
      </c>
      <c r="O198" t="s">
        <v>229</v>
      </c>
    </row>
    <row r="199" spans="1:15" ht="14.25" customHeight="1" x14ac:dyDescent="0.35">
      <c r="A199" t="s">
        <v>376</v>
      </c>
      <c r="B199" t="s">
        <v>379</v>
      </c>
      <c r="C199" t="s">
        <v>181</v>
      </c>
      <c r="D199" t="s">
        <v>182</v>
      </c>
      <c r="E199" s="1">
        <v>2</v>
      </c>
      <c r="F199" s="1">
        <v>2</v>
      </c>
      <c r="G199" s="1">
        <v>16</v>
      </c>
      <c r="H199" s="1">
        <f t="shared" si="30"/>
        <v>0.30000000000000004</v>
      </c>
      <c r="I199" s="1">
        <v>6</v>
      </c>
      <c r="J199" s="1">
        <f t="shared" si="31"/>
        <v>8</v>
      </c>
      <c r="K199" s="1">
        <f t="shared" si="32"/>
        <v>2.2999999999999998</v>
      </c>
      <c r="L199" s="6">
        <f t="shared" si="33"/>
        <v>1.6</v>
      </c>
      <c r="M199" s="1">
        <f t="shared" si="34"/>
        <v>-0.69999999999999973</v>
      </c>
      <c r="N199" s="14">
        <f t="shared" si="35"/>
        <v>-8.7499999999999967E-2</v>
      </c>
      <c r="O199" t="s">
        <v>229</v>
      </c>
    </row>
    <row r="200" spans="1:15" ht="14.25" customHeight="1" x14ac:dyDescent="0.35">
      <c r="A200" t="s">
        <v>376</v>
      </c>
      <c r="B200" t="s">
        <v>380</v>
      </c>
      <c r="C200" t="s">
        <v>181</v>
      </c>
      <c r="D200" t="s">
        <v>182</v>
      </c>
      <c r="E200" s="1">
        <v>0</v>
      </c>
      <c r="F200" s="1">
        <v>0</v>
      </c>
      <c r="G200" s="1">
        <v>4</v>
      </c>
      <c r="H200" s="1">
        <f t="shared" si="30"/>
        <v>0.05</v>
      </c>
      <c r="I200" s="1">
        <v>1</v>
      </c>
      <c r="J200" s="1">
        <f t="shared" si="31"/>
        <v>1</v>
      </c>
      <c r="K200" s="1">
        <f t="shared" si="32"/>
        <v>0.05</v>
      </c>
      <c r="L200" s="6">
        <f t="shared" si="33"/>
        <v>0.2</v>
      </c>
      <c r="M200" s="1">
        <f t="shared" si="34"/>
        <v>0.15000000000000002</v>
      </c>
      <c r="N200" s="14">
        <f t="shared" si="35"/>
        <v>0.15000000000000002</v>
      </c>
      <c r="O200" t="s">
        <v>229</v>
      </c>
    </row>
    <row r="201" spans="1:15" ht="14.25" customHeight="1" x14ac:dyDescent="0.35">
      <c r="A201" t="s">
        <v>381</v>
      </c>
      <c r="B201" t="s">
        <v>103</v>
      </c>
      <c r="C201" t="s">
        <v>299</v>
      </c>
      <c r="D201" t="s">
        <v>300</v>
      </c>
      <c r="E201" s="1">
        <v>16</v>
      </c>
      <c r="F201" s="1">
        <v>16</v>
      </c>
      <c r="G201" s="1">
        <v>60</v>
      </c>
      <c r="H201" s="1">
        <f t="shared" si="30"/>
        <v>1.7000000000000002</v>
      </c>
      <c r="I201" s="1">
        <v>34</v>
      </c>
      <c r="J201" s="1">
        <f t="shared" si="31"/>
        <v>50</v>
      </c>
      <c r="K201" s="1">
        <f t="shared" si="32"/>
        <v>17.7</v>
      </c>
      <c r="L201" s="6">
        <f t="shared" si="33"/>
        <v>10</v>
      </c>
      <c r="M201" s="1">
        <f t="shared" si="34"/>
        <v>-7.6999999999999993</v>
      </c>
      <c r="N201" s="14">
        <f t="shared" si="35"/>
        <v>-0.154</v>
      </c>
      <c r="O201" t="s">
        <v>209</v>
      </c>
    </row>
    <row r="202" spans="1:15" ht="14.25" customHeight="1" x14ac:dyDescent="0.35">
      <c r="A202" t="s">
        <v>381</v>
      </c>
      <c r="B202" t="s">
        <v>129</v>
      </c>
      <c r="C202" t="s">
        <v>206</v>
      </c>
      <c r="D202" t="s">
        <v>207</v>
      </c>
      <c r="E202" s="1">
        <v>9</v>
      </c>
      <c r="F202" s="1">
        <v>9</v>
      </c>
      <c r="G202" s="1">
        <v>18</v>
      </c>
      <c r="H202" s="1">
        <f t="shared" si="30"/>
        <v>0.4</v>
      </c>
      <c r="I202" s="1">
        <v>8</v>
      </c>
      <c r="J202" s="1">
        <f t="shared" si="31"/>
        <v>17</v>
      </c>
      <c r="K202" s="1">
        <f t="shared" si="32"/>
        <v>9.4</v>
      </c>
      <c r="L202" s="6">
        <f t="shared" si="33"/>
        <v>3.4000000000000004</v>
      </c>
      <c r="M202" s="1">
        <f t="shared" si="34"/>
        <v>-6</v>
      </c>
      <c r="N202" s="14">
        <f t="shared" si="35"/>
        <v>-0.35294117647058826</v>
      </c>
      <c r="O202" t="s">
        <v>202</v>
      </c>
    </row>
    <row r="203" spans="1:15" ht="14.25" customHeight="1" x14ac:dyDescent="0.35">
      <c r="A203" t="s">
        <v>381</v>
      </c>
      <c r="B203" t="s">
        <v>382</v>
      </c>
      <c r="C203" t="s">
        <v>299</v>
      </c>
      <c r="D203" t="s">
        <v>300</v>
      </c>
      <c r="E203" s="1">
        <v>0</v>
      </c>
      <c r="F203" s="1">
        <v>0</v>
      </c>
      <c r="G203" s="1">
        <v>14</v>
      </c>
      <c r="H203" s="1">
        <f t="shared" si="30"/>
        <v>0</v>
      </c>
      <c r="I203" s="1">
        <v>0</v>
      </c>
      <c r="J203" s="1">
        <f t="shared" si="31"/>
        <v>0</v>
      </c>
      <c r="K203" s="1">
        <f t="shared" si="32"/>
        <v>0</v>
      </c>
      <c r="L203" s="6">
        <f t="shared" si="33"/>
        <v>0</v>
      </c>
      <c r="M203" s="1">
        <f t="shared" si="34"/>
        <v>0</v>
      </c>
      <c r="N203" s="14" t="e">
        <f t="shared" si="35"/>
        <v>#DIV/0!</v>
      </c>
      <c r="O203" t="s">
        <v>202</v>
      </c>
    </row>
    <row r="204" spans="1:15" ht="14.25" customHeight="1" x14ac:dyDescent="0.35">
      <c r="A204" t="s">
        <v>381</v>
      </c>
      <c r="B204" t="s">
        <v>44</v>
      </c>
      <c r="C204" t="s">
        <v>299</v>
      </c>
      <c r="D204" t="s">
        <v>300</v>
      </c>
      <c r="E204" s="1">
        <v>8</v>
      </c>
      <c r="F204" s="1">
        <v>6</v>
      </c>
      <c r="G204" s="1">
        <v>55</v>
      </c>
      <c r="H204" s="1">
        <f t="shared" si="30"/>
        <v>3.0500000000000003</v>
      </c>
      <c r="I204" s="1">
        <v>61</v>
      </c>
      <c r="J204" s="1">
        <f t="shared" si="31"/>
        <v>69</v>
      </c>
      <c r="K204" s="1">
        <f t="shared" si="32"/>
        <v>9.0500000000000007</v>
      </c>
      <c r="L204" s="6">
        <f t="shared" si="33"/>
        <v>13.8</v>
      </c>
      <c r="M204" s="1">
        <f t="shared" si="34"/>
        <v>4.75</v>
      </c>
      <c r="N204" s="14">
        <f t="shared" si="35"/>
        <v>6.8840579710144928E-2</v>
      </c>
      <c r="O204" t="s">
        <v>209</v>
      </c>
    </row>
    <row r="205" spans="1:15" ht="14.25" customHeight="1" x14ac:dyDescent="0.35">
      <c r="A205" t="s">
        <v>383</v>
      </c>
      <c r="B205" t="s">
        <v>40</v>
      </c>
      <c r="C205" t="s">
        <v>252</v>
      </c>
      <c r="D205" t="s">
        <v>253</v>
      </c>
      <c r="E205" s="1">
        <v>33</v>
      </c>
      <c r="F205" s="1">
        <v>29</v>
      </c>
      <c r="G205" s="1">
        <v>31</v>
      </c>
      <c r="H205" s="1">
        <f t="shared" si="30"/>
        <v>1.55</v>
      </c>
      <c r="I205" s="1">
        <v>31</v>
      </c>
      <c r="J205" s="1">
        <f t="shared" si="31"/>
        <v>64</v>
      </c>
      <c r="K205" s="1">
        <f t="shared" si="32"/>
        <v>30.55</v>
      </c>
      <c r="L205" s="6">
        <f t="shared" si="33"/>
        <v>12.8</v>
      </c>
      <c r="M205" s="1">
        <f t="shared" si="34"/>
        <v>-17.75</v>
      </c>
      <c r="N205" s="14">
        <f t="shared" si="35"/>
        <v>-0.27734375</v>
      </c>
      <c r="O205" t="s">
        <v>281</v>
      </c>
    </row>
    <row r="206" spans="1:15" ht="14.25" customHeight="1" x14ac:dyDescent="0.35">
      <c r="A206" t="s">
        <v>383</v>
      </c>
      <c r="B206" t="s">
        <v>43</v>
      </c>
      <c r="C206" t="s">
        <v>252</v>
      </c>
      <c r="D206" t="s">
        <v>253</v>
      </c>
      <c r="E206" s="1">
        <v>39</v>
      </c>
      <c r="F206" s="1">
        <v>37</v>
      </c>
      <c r="G206" s="1">
        <v>123</v>
      </c>
      <c r="H206" s="1">
        <f t="shared" si="30"/>
        <v>3.95</v>
      </c>
      <c r="I206" s="1">
        <v>79</v>
      </c>
      <c r="J206" s="1">
        <f t="shared" si="31"/>
        <v>118</v>
      </c>
      <c r="K206" s="1">
        <f t="shared" si="32"/>
        <v>40.950000000000003</v>
      </c>
      <c r="L206" s="6">
        <f t="shared" si="33"/>
        <v>23.6</v>
      </c>
      <c r="M206" s="1">
        <f t="shared" si="34"/>
        <v>-17.350000000000001</v>
      </c>
      <c r="N206" s="14">
        <f t="shared" si="35"/>
        <v>-0.14703389830508476</v>
      </c>
      <c r="O206" t="s">
        <v>179</v>
      </c>
    </row>
    <row r="207" spans="1:15" ht="14.25" customHeight="1" x14ac:dyDescent="0.35">
      <c r="A207" t="s">
        <v>383</v>
      </c>
      <c r="B207" t="s">
        <v>127</v>
      </c>
      <c r="C207" t="s">
        <v>384</v>
      </c>
      <c r="D207" t="s">
        <v>385</v>
      </c>
      <c r="E207" s="1">
        <v>13</v>
      </c>
      <c r="F207" s="1">
        <v>10</v>
      </c>
      <c r="G207" s="1">
        <v>9</v>
      </c>
      <c r="H207" s="1">
        <f t="shared" si="30"/>
        <v>0.45</v>
      </c>
      <c r="I207" s="1">
        <v>9</v>
      </c>
      <c r="J207" s="1">
        <f t="shared" si="31"/>
        <v>22</v>
      </c>
      <c r="K207" s="1">
        <f t="shared" si="32"/>
        <v>10.45</v>
      </c>
      <c r="L207" s="6">
        <f t="shared" si="33"/>
        <v>4.4000000000000004</v>
      </c>
      <c r="M207" s="1">
        <f t="shared" si="34"/>
        <v>-6.0499999999999989</v>
      </c>
      <c r="N207" s="14">
        <f t="shared" si="35"/>
        <v>-0.27499999999999997</v>
      </c>
      <c r="O207" t="s">
        <v>187</v>
      </c>
    </row>
    <row r="208" spans="1:15" ht="14.25" customHeight="1" x14ac:dyDescent="0.35">
      <c r="A208" t="s">
        <v>383</v>
      </c>
      <c r="B208" t="s">
        <v>145</v>
      </c>
      <c r="C208" t="s">
        <v>384</v>
      </c>
      <c r="D208" t="s">
        <v>385</v>
      </c>
      <c r="E208" s="1">
        <v>15</v>
      </c>
      <c r="F208" s="1">
        <v>13</v>
      </c>
      <c r="G208" s="1">
        <v>26</v>
      </c>
      <c r="H208" s="1">
        <f t="shared" si="30"/>
        <v>1.6500000000000001</v>
      </c>
      <c r="I208" s="1">
        <v>33</v>
      </c>
      <c r="J208" s="1">
        <f t="shared" si="31"/>
        <v>48</v>
      </c>
      <c r="K208" s="1">
        <f t="shared" si="32"/>
        <v>14.65</v>
      </c>
      <c r="L208" s="6">
        <f t="shared" si="33"/>
        <v>9.6000000000000014</v>
      </c>
      <c r="M208" s="1">
        <f t="shared" si="34"/>
        <v>-5.0499999999999989</v>
      </c>
      <c r="N208" s="14">
        <f t="shared" si="35"/>
        <v>-0.10520833333333331</v>
      </c>
      <c r="O208" t="s">
        <v>237</v>
      </c>
    </row>
    <row r="209" spans="1:15" ht="14.25" customHeight="1" x14ac:dyDescent="0.35">
      <c r="A209" t="s">
        <v>383</v>
      </c>
      <c r="B209" t="s">
        <v>56</v>
      </c>
      <c r="C209" t="s">
        <v>252</v>
      </c>
      <c r="D209" t="s">
        <v>253</v>
      </c>
      <c r="E209" s="1">
        <v>8</v>
      </c>
      <c r="F209" s="1">
        <v>8</v>
      </c>
      <c r="G209" s="1">
        <v>9</v>
      </c>
      <c r="H209" s="1">
        <f t="shared" si="30"/>
        <v>0.8</v>
      </c>
      <c r="I209" s="1">
        <v>16</v>
      </c>
      <c r="J209" s="1">
        <f t="shared" si="31"/>
        <v>24</v>
      </c>
      <c r="K209" s="1">
        <f t="shared" si="32"/>
        <v>8.8000000000000007</v>
      </c>
      <c r="L209" s="6">
        <f t="shared" si="33"/>
        <v>4.8000000000000007</v>
      </c>
      <c r="M209" s="1">
        <f t="shared" si="34"/>
        <v>-4</v>
      </c>
      <c r="N209" s="14">
        <f t="shared" si="35"/>
        <v>-0.16666666666666666</v>
      </c>
      <c r="O209" t="s">
        <v>204</v>
      </c>
    </row>
    <row r="210" spans="1:15" ht="14.25" customHeight="1" x14ac:dyDescent="0.35">
      <c r="A210" t="s">
        <v>383</v>
      </c>
      <c r="B210" t="s">
        <v>386</v>
      </c>
      <c r="C210" t="s">
        <v>252</v>
      </c>
      <c r="D210" t="s">
        <v>253</v>
      </c>
      <c r="E210" s="1">
        <v>15</v>
      </c>
      <c r="F210" s="1">
        <v>12</v>
      </c>
      <c r="G210" s="1">
        <v>25</v>
      </c>
      <c r="H210" s="1">
        <f t="shared" si="30"/>
        <v>1.85</v>
      </c>
      <c r="I210" s="1">
        <v>37</v>
      </c>
      <c r="J210" s="1">
        <f t="shared" si="31"/>
        <v>52</v>
      </c>
      <c r="K210" s="1">
        <f t="shared" si="32"/>
        <v>13.85</v>
      </c>
      <c r="L210" s="6">
        <f t="shared" si="33"/>
        <v>10.4</v>
      </c>
      <c r="M210" s="1">
        <f t="shared" si="34"/>
        <v>-3.4499999999999993</v>
      </c>
      <c r="N210" s="14">
        <f t="shared" si="35"/>
        <v>-6.6346153846153832E-2</v>
      </c>
      <c r="O210" t="s">
        <v>281</v>
      </c>
    </row>
    <row r="211" spans="1:15" ht="14.25" customHeight="1" x14ac:dyDescent="0.35">
      <c r="A211" t="s">
        <v>383</v>
      </c>
      <c r="B211" t="s">
        <v>98</v>
      </c>
      <c r="C211" t="s">
        <v>338</v>
      </c>
      <c r="D211" t="s">
        <v>339</v>
      </c>
      <c r="E211" s="1">
        <v>4</v>
      </c>
      <c r="F211" s="1">
        <v>4</v>
      </c>
      <c r="G211" s="1">
        <v>2</v>
      </c>
      <c r="H211" s="1">
        <f t="shared" si="30"/>
        <v>0.05</v>
      </c>
      <c r="I211" s="1">
        <v>1</v>
      </c>
      <c r="J211" s="1">
        <f t="shared" si="31"/>
        <v>5</v>
      </c>
      <c r="K211" s="1">
        <f t="shared" si="32"/>
        <v>4.05</v>
      </c>
      <c r="L211" s="6">
        <f t="shared" si="33"/>
        <v>1</v>
      </c>
      <c r="M211" s="1">
        <f t="shared" si="34"/>
        <v>-3.05</v>
      </c>
      <c r="N211" s="14">
        <f t="shared" si="35"/>
        <v>-0.61</v>
      </c>
      <c r="O211" t="s">
        <v>187</v>
      </c>
    </row>
    <row r="212" spans="1:15" ht="14.25" customHeight="1" x14ac:dyDescent="0.35">
      <c r="A212" t="s">
        <v>383</v>
      </c>
      <c r="B212" t="s">
        <v>100</v>
      </c>
      <c r="C212" t="s">
        <v>252</v>
      </c>
      <c r="D212" t="s">
        <v>253</v>
      </c>
      <c r="E212" s="1">
        <v>4</v>
      </c>
      <c r="F212" s="1">
        <v>4</v>
      </c>
      <c r="G212" s="1">
        <v>9</v>
      </c>
      <c r="H212" s="1">
        <f t="shared" si="30"/>
        <v>0.1</v>
      </c>
      <c r="I212" s="1">
        <v>2</v>
      </c>
      <c r="J212" s="1">
        <f t="shared" si="31"/>
        <v>6</v>
      </c>
      <c r="K212" s="1">
        <f t="shared" si="32"/>
        <v>4.0999999999999996</v>
      </c>
      <c r="L212" s="6">
        <f t="shared" si="33"/>
        <v>1.2000000000000002</v>
      </c>
      <c r="M212" s="1">
        <f t="shared" si="34"/>
        <v>-2.8999999999999995</v>
      </c>
      <c r="N212" s="14">
        <f t="shared" si="35"/>
        <v>-0.48333333333333323</v>
      </c>
      <c r="O212" t="s">
        <v>187</v>
      </c>
    </row>
    <row r="213" spans="1:15" ht="14.25" customHeight="1" x14ac:dyDescent="0.35">
      <c r="A213" t="s">
        <v>383</v>
      </c>
      <c r="B213" t="s">
        <v>104</v>
      </c>
      <c r="C213" t="s">
        <v>338</v>
      </c>
      <c r="D213" t="s">
        <v>339</v>
      </c>
      <c r="E213" s="1">
        <v>5</v>
      </c>
      <c r="F213" s="1">
        <v>4</v>
      </c>
      <c r="G213" s="1">
        <v>14</v>
      </c>
      <c r="H213" s="1">
        <f t="shared" si="30"/>
        <v>0.05</v>
      </c>
      <c r="I213" s="1">
        <v>1</v>
      </c>
      <c r="J213" s="1">
        <f t="shared" si="31"/>
        <v>6</v>
      </c>
      <c r="K213" s="1">
        <f t="shared" si="32"/>
        <v>4.05</v>
      </c>
      <c r="L213" s="6">
        <f t="shared" si="33"/>
        <v>1.2000000000000002</v>
      </c>
      <c r="M213" s="1">
        <f t="shared" si="34"/>
        <v>-2.8499999999999996</v>
      </c>
      <c r="N213" s="14">
        <f t="shared" si="35"/>
        <v>-0.47499999999999992</v>
      </c>
      <c r="O213" t="s">
        <v>189</v>
      </c>
    </row>
    <row r="214" spans="1:15" ht="14.25" customHeight="1" x14ac:dyDescent="0.35">
      <c r="A214" t="s">
        <v>383</v>
      </c>
      <c r="B214" t="s">
        <v>124</v>
      </c>
      <c r="C214" t="s">
        <v>384</v>
      </c>
      <c r="D214" t="s">
        <v>385</v>
      </c>
      <c r="E214" s="1">
        <v>3</v>
      </c>
      <c r="F214" s="1">
        <v>3</v>
      </c>
      <c r="G214" s="1">
        <v>5</v>
      </c>
      <c r="H214" s="1">
        <f t="shared" si="30"/>
        <v>0.05</v>
      </c>
      <c r="I214" s="1">
        <v>1</v>
      </c>
      <c r="J214" s="1">
        <f t="shared" si="31"/>
        <v>4</v>
      </c>
      <c r="K214" s="1">
        <f t="shared" si="32"/>
        <v>3.05</v>
      </c>
      <c r="L214" s="6">
        <f t="shared" si="33"/>
        <v>0.8</v>
      </c>
      <c r="M214" s="1">
        <f t="shared" si="34"/>
        <v>-2.25</v>
      </c>
      <c r="N214" s="14">
        <f t="shared" si="35"/>
        <v>-0.5625</v>
      </c>
      <c r="O214" t="s">
        <v>202</v>
      </c>
    </row>
    <row r="215" spans="1:15" ht="14.25" customHeight="1" x14ac:dyDescent="0.35">
      <c r="A215" t="s">
        <v>383</v>
      </c>
      <c r="B215" t="s">
        <v>128</v>
      </c>
      <c r="C215" t="s">
        <v>384</v>
      </c>
      <c r="D215" t="s">
        <v>385</v>
      </c>
      <c r="E215" s="1">
        <v>4</v>
      </c>
      <c r="F215" s="1">
        <v>3</v>
      </c>
      <c r="G215" s="1">
        <v>14</v>
      </c>
      <c r="H215" s="1">
        <f t="shared" si="30"/>
        <v>0</v>
      </c>
      <c r="I215" s="1">
        <v>0</v>
      </c>
      <c r="J215" s="1">
        <f t="shared" si="31"/>
        <v>4</v>
      </c>
      <c r="K215" s="1">
        <f t="shared" si="32"/>
        <v>3</v>
      </c>
      <c r="L215" s="6">
        <f t="shared" si="33"/>
        <v>0.8</v>
      </c>
      <c r="M215" s="1">
        <f t="shared" si="34"/>
        <v>-2.2000000000000002</v>
      </c>
      <c r="N215" s="14">
        <f t="shared" si="35"/>
        <v>-0.55000000000000004</v>
      </c>
      <c r="O215" t="s">
        <v>187</v>
      </c>
    </row>
    <row r="216" spans="1:15" ht="14.25" customHeight="1" x14ac:dyDescent="0.35">
      <c r="A216" t="s">
        <v>383</v>
      </c>
      <c r="B216" t="s">
        <v>142</v>
      </c>
      <c r="C216" t="s">
        <v>338</v>
      </c>
      <c r="D216" t="s">
        <v>339</v>
      </c>
      <c r="E216" s="1">
        <v>3</v>
      </c>
      <c r="F216" s="1">
        <v>3</v>
      </c>
      <c r="G216" s="1">
        <v>9</v>
      </c>
      <c r="H216" s="1">
        <f t="shared" si="30"/>
        <v>0.15000000000000002</v>
      </c>
      <c r="I216" s="1">
        <v>3</v>
      </c>
      <c r="J216" s="1">
        <f t="shared" si="31"/>
        <v>6</v>
      </c>
      <c r="K216" s="1">
        <f t="shared" si="32"/>
        <v>3.15</v>
      </c>
      <c r="L216" s="6">
        <f t="shared" si="33"/>
        <v>1.2000000000000002</v>
      </c>
      <c r="M216" s="1">
        <f t="shared" si="34"/>
        <v>-1.9499999999999997</v>
      </c>
      <c r="N216" s="14">
        <f t="shared" si="35"/>
        <v>-0.32499999999999996</v>
      </c>
      <c r="O216" t="s">
        <v>187</v>
      </c>
    </row>
    <row r="217" spans="1:15" ht="14.25" customHeight="1" x14ac:dyDescent="0.35">
      <c r="A217" t="s">
        <v>383</v>
      </c>
      <c r="B217" t="s">
        <v>387</v>
      </c>
      <c r="C217" t="s">
        <v>338</v>
      </c>
      <c r="D217" t="s">
        <v>339</v>
      </c>
      <c r="E217" s="1">
        <v>6</v>
      </c>
      <c r="F217" s="1">
        <v>5</v>
      </c>
      <c r="G217" s="1">
        <v>34</v>
      </c>
      <c r="H217" s="1">
        <f t="shared" si="30"/>
        <v>0.65</v>
      </c>
      <c r="I217" s="1">
        <v>13</v>
      </c>
      <c r="J217" s="1">
        <f t="shared" si="31"/>
        <v>19</v>
      </c>
      <c r="K217" s="1">
        <f t="shared" si="32"/>
        <v>5.65</v>
      </c>
      <c r="L217" s="6">
        <f t="shared" si="33"/>
        <v>3.8000000000000003</v>
      </c>
      <c r="M217" s="1">
        <f t="shared" si="34"/>
        <v>-1.85</v>
      </c>
      <c r="N217" s="14">
        <f t="shared" si="35"/>
        <v>-9.736842105263159E-2</v>
      </c>
      <c r="O217" t="s">
        <v>281</v>
      </c>
    </row>
    <row r="218" spans="1:15" ht="14.25" customHeight="1" x14ac:dyDescent="0.35">
      <c r="A218" t="s">
        <v>383</v>
      </c>
      <c r="B218" t="s">
        <v>388</v>
      </c>
      <c r="C218" t="s">
        <v>252</v>
      </c>
      <c r="D218" t="s">
        <v>253</v>
      </c>
      <c r="E218" s="1">
        <v>6</v>
      </c>
      <c r="F218" s="1">
        <v>6</v>
      </c>
      <c r="G218" s="1">
        <v>19</v>
      </c>
      <c r="H218" s="1">
        <f t="shared" si="30"/>
        <v>1.1000000000000001</v>
      </c>
      <c r="I218" s="1">
        <v>22</v>
      </c>
      <c r="J218" s="1">
        <f t="shared" si="31"/>
        <v>28</v>
      </c>
      <c r="K218" s="1">
        <f t="shared" si="32"/>
        <v>7.1</v>
      </c>
      <c r="L218" s="6">
        <f t="shared" si="33"/>
        <v>5.6000000000000005</v>
      </c>
      <c r="M218" s="1">
        <f t="shared" si="34"/>
        <v>-1.4999999999999991</v>
      </c>
      <c r="N218" s="14">
        <f t="shared" si="35"/>
        <v>-5.3571428571428541E-2</v>
      </c>
      <c r="O218" t="s">
        <v>281</v>
      </c>
    </row>
    <row r="219" spans="1:15" ht="14.25" customHeight="1" x14ac:dyDescent="0.35">
      <c r="A219" t="s">
        <v>383</v>
      </c>
      <c r="B219" t="s">
        <v>389</v>
      </c>
      <c r="C219" t="s">
        <v>390</v>
      </c>
      <c r="D219" t="s">
        <v>391</v>
      </c>
      <c r="E219" s="1">
        <v>5</v>
      </c>
      <c r="F219" s="1">
        <v>5</v>
      </c>
      <c r="G219" s="1">
        <v>11</v>
      </c>
      <c r="H219" s="1">
        <f t="shared" si="30"/>
        <v>1.05</v>
      </c>
      <c r="I219" s="1">
        <v>21</v>
      </c>
      <c r="J219" s="1">
        <f t="shared" si="31"/>
        <v>26</v>
      </c>
      <c r="K219" s="1">
        <f t="shared" si="32"/>
        <v>6.05</v>
      </c>
      <c r="L219" s="6">
        <f t="shared" si="33"/>
        <v>5.2</v>
      </c>
      <c r="M219" s="1">
        <f t="shared" si="34"/>
        <v>-0.84999999999999964</v>
      </c>
      <c r="N219" s="14">
        <f t="shared" si="35"/>
        <v>-3.269230769230768E-2</v>
      </c>
      <c r="O219" t="s">
        <v>187</v>
      </c>
    </row>
    <row r="220" spans="1:15" ht="14.25" customHeight="1" x14ac:dyDescent="0.35">
      <c r="A220" t="s">
        <v>383</v>
      </c>
      <c r="B220" t="s">
        <v>392</v>
      </c>
      <c r="C220" t="s">
        <v>338</v>
      </c>
      <c r="D220" t="s">
        <v>339</v>
      </c>
      <c r="E220" s="1">
        <v>0</v>
      </c>
      <c r="F220" s="1">
        <v>0</v>
      </c>
      <c r="G220" s="1">
        <v>4</v>
      </c>
      <c r="H220" s="1">
        <f t="shared" si="30"/>
        <v>0.2</v>
      </c>
      <c r="I220" s="1">
        <v>4</v>
      </c>
      <c r="J220" s="1">
        <f t="shared" si="31"/>
        <v>4</v>
      </c>
      <c r="K220" s="1">
        <f t="shared" si="32"/>
        <v>0.2</v>
      </c>
      <c r="L220" s="6">
        <f t="shared" si="33"/>
        <v>0.8</v>
      </c>
      <c r="M220" s="1">
        <f t="shared" si="34"/>
        <v>0.60000000000000009</v>
      </c>
      <c r="N220" s="14">
        <f t="shared" si="35"/>
        <v>0.15000000000000002</v>
      </c>
      <c r="O220" t="s">
        <v>187</v>
      </c>
    </row>
    <row r="221" spans="1:15" ht="14.25" customHeight="1" x14ac:dyDescent="0.35">
      <c r="A221" t="s">
        <v>383</v>
      </c>
      <c r="B221" t="s">
        <v>393</v>
      </c>
      <c r="C221" t="s">
        <v>252</v>
      </c>
      <c r="D221" t="s">
        <v>253</v>
      </c>
      <c r="E221" s="1">
        <v>1</v>
      </c>
      <c r="F221" s="1">
        <v>1</v>
      </c>
      <c r="G221" s="1">
        <v>23</v>
      </c>
      <c r="H221" s="1">
        <f t="shared" si="30"/>
        <v>0.55000000000000004</v>
      </c>
      <c r="I221" s="1">
        <v>11</v>
      </c>
      <c r="J221" s="1">
        <f t="shared" si="31"/>
        <v>12</v>
      </c>
      <c r="K221" s="1">
        <f t="shared" si="32"/>
        <v>1.55</v>
      </c>
      <c r="L221" s="6">
        <f t="shared" si="33"/>
        <v>2.4000000000000004</v>
      </c>
      <c r="M221" s="1">
        <f t="shared" si="34"/>
        <v>0.85000000000000031</v>
      </c>
      <c r="N221" s="14">
        <f t="shared" si="35"/>
        <v>7.0833333333333359E-2</v>
      </c>
      <c r="O221" t="s">
        <v>187</v>
      </c>
    </row>
    <row r="222" spans="1:15" ht="14.25" customHeight="1" x14ac:dyDescent="0.35">
      <c r="A222" t="s">
        <v>383</v>
      </c>
      <c r="B222" t="s">
        <v>394</v>
      </c>
      <c r="C222" t="s">
        <v>338</v>
      </c>
      <c r="D222" t="s">
        <v>339</v>
      </c>
      <c r="E222" s="1">
        <v>11</v>
      </c>
      <c r="F222" s="1">
        <v>9</v>
      </c>
      <c r="G222" s="1">
        <v>23</v>
      </c>
      <c r="H222" s="1">
        <f t="shared" si="30"/>
        <v>2.6500000000000004</v>
      </c>
      <c r="I222" s="1">
        <v>53</v>
      </c>
      <c r="J222" s="1">
        <f t="shared" si="31"/>
        <v>64</v>
      </c>
      <c r="K222" s="1">
        <f t="shared" si="32"/>
        <v>11.65</v>
      </c>
      <c r="L222" s="6">
        <f t="shared" si="33"/>
        <v>12.8</v>
      </c>
      <c r="M222" s="1">
        <f t="shared" si="34"/>
        <v>1.1500000000000004</v>
      </c>
      <c r="N222" s="14">
        <f t="shared" si="35"/>
        <v>1.7968750000000006E-2</v>
      </c>
      <c r="O222" t="s">
        <v>183</v>
      </c>
    </row>
    <row r="223" spans="1:15" ht="14.25" customHeight="1" x14ac:dyDescent="0.35">
      <c r="A223" t="s">
        <v>383</v>
      </c>
      <c r="B223" t="s">
        <v>395</v>
      </c>
      <c r="C223" t="s">
        <v>384</v>
      </c>
      <c r="D223" t="s">
        <v>385</v>
      </c>
      <c r="E223" s="1">
        <v>1</v>
      </c>
      <c r="F223" s="1">
        <v>1</v>
      </c>
      <c r="G223" s="1">
        <v>13</v>
      </c>
      <c r="H223" s="1">
        <f t="shared" si="30"/>
        <v>0.9</v>
      </c>
      <c r="I223" s="1">
        <v>18</v>
      </c>
      <c r="J223" s="1">
        <f t="shared" si="31"/>
        <v>19</v>
      </c>
      <c r="K223" s="1">
        <f t="shared" si="32"/>
        <v>1.9</v>
      </c>
      <c r="L223" s="6">
        <f t="shared" si="33"/>
        <v>3.8000000000000003</v>
      </c>
      <c r="M223" s="1">
        <f t="shared" si="34"/>
        <v>1.9000000000000004</v>
      </c>
      <c r="N223" s="14">
        <f t="shared" si="35"/>
        <v>0.10000000000000002</v>
      </c>
      <c r="O223" t="s">
        <v>202</v>
      </c>
    </row>
    <row r="224" spans="1:15" ht="14.25" customHeight="1" x14ac:dyDescent="0.35">
      <c r="A224" t="s">
        <v>396</v>
      </c>
      <c r="B224" t="s">
        <v>121</v>
      </c>
      <c r="C224" t="s">
        <v>348</v>
      </c>
      <c r="D224" t="s">
        <v>349</v>
      </c>
      <c r="E224" s="1">
        <v>53</v>
      </c>
      <c r="F224" s="1">
        <v>47</v>
      </c>
      <c r="G224" s="1">
        <v>296</v>
      </c>
      <c r="H224" s="1">
        <f t="shared" si="30"/>
        <v>10.050000000000001</v>
      </c>
      <c r="I224" s="1">
        <v>201</v>
      </c>
      <c r="J224" s="1">
        <f t="shared" si="31"/>
        <v>254</v>
      </c>
      <c r="K224" s="1">
        <f t="shared" si="32"/>
        <v>57.05</v>
      </c>
      <c r="L224" s="6">
        <f t="shared" si="33"/>
        <v>50.800000000000004</v>
      </c>
      <c r="M224" s="1">
        <f t="shared" si="34"/>
        <v>-6.2499999999999929</v>
      </c>
      <c r="N224" s="14">
        <f t="shared" si="35"/>
        <v>-2.4606299212598399E-2</v>
      </c>
      <c r="O224" t="s">
        <v>179</v>
      </c>
    </row>
    <row r="225" spans="1:15" ht="14.25" customHeight="1" x14ac:dyDescent="0.35">
      <c r="A225" t="s">
        <v>397</v>
      </c>
      <c r="B225" t="s">
        <v>34</v>
      </c>
      <c r="C225" t="s">
        <v>398</v>
      </c>
      <c r="D225" t="s">
        <v>399</v>
      </c>
      <c r="E225" s="1">
        <v>69</v>
      </c>
      <c r="F225" s="1">
        <v>61</v>
      </c>
      <c r="G225" s="1">
        <v>121</v>
      </c>
      <c r="H225" s="1">
        <f t="shared" si="30"/>
        <v>9.5500000000000007</v>
      </c>
      <c r="I225" s="1">
        <v>191</v>
      </c>
      <c r="J225" s="1">
        <f t="shared" si="31"/>
        <v>260</v>
      </c>
      <c r="K225" s="1">
        <f t="shared" si="32"/>
        <v>70.55</v>
      </c>
      <c r="L225" s="6">
        <f t="shared" si="33"/>
        <v>52</v>
      </c>
      <c r="M225" s="1">
        <f t="shared" si="34"/>
        <v>-18.549999999999997</v>
      </c>
      <c r="N225" s="14">
        <f t="shared" si="35"/>
        <v>-7.1346153846153837E-2</v>
      </c>
      <c r="O225" t="s">
        <v>179</v>
      </c>
    </row>
    <row r="226" spans="1:15" ht="14.25" customHeight="1" x14ac:dyDescent="0.35">
      <c r="A226" t="s">
        <v>397</v>
      </c>
      <c r="B226" t="s">
        <v>132</v>
      </c>
      <c r="C226" t="s">
        <v>400</v>
      </c>
      <c r="D226" t="s">
        <v>401</v>
      </c>
      <c r="E226" s="1">
        <v>6</v>
      </c>
      <c r="F226" s="1">
        <v>5</v>
      </c>
      <c r="G226" s="1">
        <v>17</v>
      </c>
      <c r="H226" s="1">
        <f t="shared" si="30"/>
        <v>0.55000000000000004</v>
      </c>
      <c r="I226" s="1">
        <v>11</v>
      </c>
      <c r="J226" s="1">
        <f t="shared" si="31"/>
        <v>17</v>
      </c>
      <c r="K226" s="1">
        <f t="shared" si="32"/>
        <v>5.55</v>
      </c>
      <c r="L226" s="6">
        <f t="shared" si="33"/>
        <v>3.4000000000000004</v>
      </c>
      <c r="M226" s="1">
        <f t="shared" si="34"/>
        <v>-2.1499999999999995</v>
      </c>
      <c r="N226" s="14">
        <f t="shared" si="35"/>
        <v>-0.12647058823529408</v>
      </c>
      <c r="O226" t="s">
        <v>187</v>
      </c>
    </row>
    <row r="227" spans="1:15" ht="14.25" customHeight="1" x14ac:dyDescent="0.35">
      <c r="A227" t="s">
        <v>397</v>
      </c>
      <c r="B227" t="s">
        <v>402</v>
      </c>
      <c r="C227" t="s">
        <v>400</v>
      </c>
      <c r="D227" t="s">
        <v>401</v>
      </c>
      <c r="E227" s="1">
        <v>6</v>
      </c>
      <c r="F227" s="1">
        <v>6</v>
      </c>
      <c r="G227" s="1">
        <v>5</v>
      </c>
      <c r="H227" s="1">
        <f t="shared" si="30"/>
        <v>0.95000000000000007</v>
      </c>
      <c r="I227" s="1">
        <v>19</v>
      </c>
      <c r="J227" s="1">
        <f t="shared" si="31"/>
        <v>25</v>
      </c>
      <c r="K227" s="1">
        <f t="shared" si="32"/>
        <v>6.95</v>
      </c>
      <c r="L227" s="6">
        <f t="shared" si="33"/>
        <v>5</v>
      </c>
      <c r="M227" s="1">
        <f t="shared" si="34"/>
        <v>-1.9500000000000002</v>
      </c>
      <c r="N227" s="14">
        <f t="shared" si="35"/>
        <v>-7.8000000000000014E-2</v>
      </c>
      <c r="O227" t="s">
        <v>187</v>
      </c>
    </row>
    <row r="228" spans="1:15" ht="14.25" customHeight="1" x14ac:dyDescent="0.35">
      <c r="A228" t="s">
        <v>397</v>
      </c>
      <c r="B228" t="s">
        <v>403</v>
      </c>
      <c r="C228" t="s">
        <v>400</v>
      </c>
      <c r="D228" t="s">
        <v>401</v>
      </c>
      <c r="E228" s="1">
        <v>3</v>
      </c>
      <c r="F228" s="1">
        <v>3</v>
      </c>
      <c r="G228" s="1">
        <v>15</v>
      </c>
      <c r="H228" s="1">
        <f t="shared" si="30"/>
        <v>0.8</v>
      </c>
      <c r="I228" s="1">
        <v>16</v>
      </c>
      <c r="J228" s="1">
        <f t="shared" si="31"/>
        <v>19</v>
      </c>
      <c r="K228" s="1">
        <f t="shared" si="32"/>
        <v>3.8</v>
      </c>
      <c r="L228" s="6">
        <f t="shared" si="33"/>
        <v>3.8000000000000003</v>
      </c>
      <c r="M228" s="1">
        <f t="shared" si="34"/>
        <v>0</v>
      </c>
      <c r="N228" s="14">
        <f t="shared" si="35"/>
        <v>0</v>
      </c>
      <c r="O228" t="s">
        <v>209</v>
      </c>
    </row>
    <row r="229" spans="1:15" ht="14.25" customHeight="1" x14ac:dyDescent="0.35">
      <c r="A229" t="s">
        <v>397</v>
      </c>
      <c r="B229" t="s">
        <v>404</v>
      </c>
      <c r="C229" t="s">
        <v>405</v>
      </c>
      <c r="D229" t="s">
        <v>406</v>
      </c>
      <c r="E229" s="1">
        <v>12</v>
      </c>
      <c r="F229" s="1">
        <v>10</v>
      </c>
      <c r="G229" s="1">
        <v>25</v>
      </c>
      <c r="H229" s="1">
        <f t="shared" si="30"/>
        <v>2.5500000000000003</v>
      </c>
      <c r="I229" s="1">
        <v>51</v>
      </c>
      <c r="J229" s="1">
        <f t="shared" si="31"/>
        <v>63</v>
      </c>
      <c r="K229" s="1">
        <f t="shared" si="32"/>
        <v>12.55</v>
      </c>
      <c r="L229" s="6">
        <f t="shared" si="33"/>
        <v>12.600000000000001</v>
      </c>
      <c r="M229" s="1">
        <f t="shared" si="34"/>
        <v>5.0000000000000711E-2</v>
      </c>
      <c r="N229" s="14">
        <f t="shared" si="35"/>
        <v>7.9365079365080493E-4</v>
      </c>
      <c r="O229" t="s">
        <v>183</v>
      </c>
    </row>
    <row r="230" spans="1:15" ht="14.25" customHeight="1" x14ac:dyDescent="0.35">
      <c r="A230" t="s">
        <v>397</v>
      </c>
      <c r="B230" t="s">
        <v>407</v>
      </c>
      <c r="C230" t="s">
        <v>400</v>
      </c>
      <c r="D230" t="s">
        <v>401</v>
      </c>
      <c r="E230" s="1">
        <v>1</v>
      </c>
      <c r="F230" s="1">
        <v>1</v>
      </c>
      <c r="G230" s="1">
        <v>12</v>
      </c>
      <c r="H230" s="1">
        <f t="shared" si="30"/>
        <v>0.5</v>
      </c>
      <c r="I230" s="1">
        <v>10</v>
      </c>
      <c r="J230" s="1">
        <f t="shared" si="31"/>
        <v>11</v>
      </c>
      <c r="K230" s="1">
        <f t="shared" si="32"/>
        <v>1.5</v>
      </c>
      <c r="L230" s="6">
        <f t="shared" si="33"/>
        <v>2.2000000000000002</v>
      </c>
      <c r="M230" s="1">
        <f t="shared" si="34"/>
        <v>0.70000000000000018</v>
      </c>
      <c r="N230" s="14">
        <f t="shared" si="35"/>
        <v>6.3636363636363658E-2</v>
      </c>
      <c r="O230" t="s">
        <v>218</v>
      </c>
    </row>
    <row r="231" spans="1:15" ht="14.25" customHeight="1" x14ac:dyDescent="0.35">
      <c r="A231" t="s">
        <v>397</v>
      </c>
      <c r="B231" t="s">
        <v>408</v>
      </c>
      <c r="C231" t="s">
        <v>400</v>
      </c>
      <c r="D231" t="s">
        <v>401</v>
      </c>
      <c r="E231" s="1">
        <v>12</v>
      </c>
      <c r="F231" s="1">
        <v>8</v>
      </c>
      <c r="G231" s="1">
        <v>36</v>
      </c>
      <c r="H231" s="1">
        <f t="shared" si="30"/>
        <v>2.25</v>
      </c>
      <c r="I231" s="1">
        <v>45</v>
      </c>
      <c r="J231" s="1">
        <f t="shared" si="31"/>
        <v>57</v>
      </c>
      <c r="K231" s="1">
        <f t="shared" si="32"/>
        <v>10.25</v>
      </c>
      <c r="L231" s="6">
        <f t="shared" si="33"/>
        <v>11.4</v>
      </c>
      <c r="M231" s="1">
        <f t="shared" si="34"/>
        <v>1.1500000000000004</v>
      </c>
      <c r="N231" s="14">
        <f t="shared" si="35"/>
        <v>2.0175438596491235E-2</v>
      </c>
      <c r="O231" t="s">
        <v>183</v>
      </c>
    </row>
    <row r="232" spans="1:15" ht="14.25" customHeight="1" x14ac:dyDescent="0.35">
      <c r="A232" t="s">
        <v>397</v>
      </c>
      <c r="B232" t="s">
        <v>409</v>
      </c>
      <c r="C232" t="s">
        <v>405</v>
      </c>
      <c r="D232" t="s">
        <v>406</v>
      </c>
      <c r="E232" s="1">
        <v>3</v>
      </c>
      <c r="F232" s="1">
        <v>3</v>
      </c>
      <c r="G232" s="1">
        <v>4</v>
      </c>
      <c r="H232" s="1">
        <f t="shared" si="30"/>
        <v>1.35</v>
      </c>
      <c r="I232" s="1">
        <v>27</v>
      </c>
      <c r="J232" s="1">
        <f t="shared" si="31"/>
        <v>30</v>
      </c>
      <c r="K232" s="1">
        <f t="shared" si="32"/>
        <v>4.3499999999999996</v>
      </c>
      <c r="L232" s="6">
        <f t="shared" si="33"/>
        <v>6</v>
      </c>
      <c r="M232" s="1">
        <f t="shared" si="34"/>
        <v>1.6500000000000004</v>
      </c>
      <c r="N232" s="14">
        <f t="shared" si="35"/>
        <v>5.5000000000000014E-2</v>
      </c>
      <c r="O232" t="s">
        <v>202</v>
      </c>
    </row>
    <row r="233" spans="1:15" ht="14.25" customHeight="1" x14ac:dyDescent="0.35">
      <c r="A233" t="s">
        <v>410</v>
      </c>
      <c r="B233" t="s">
        <v>44</v>
      </c>
      <c r="C233" t="s">
        <v>299</v>
      </c>
      <c r="D233" t="s">
        <v>300</v>
      </c>
      <c r="E233" s="1">
        <v>8</v>
      </c>
      <c r="F233" s="1">
        <v>6</v>
      </c>
      <c r="G233" s="1">
        <v>55</v>
      </c>
      <c r="H233" s="1">
        <f t="shared" si="30"/>
        <v>0</v>
      </c>
      <c r="I233" s="1">
        <v>0</v>
      </c>
      <c r="J233" s="1">
        <f t="shared" si="31"/>
        <v>8</v>
      </c>
      <c r="K233" s="1">
        <f t="shared" si="32"/>
        <v>6</v>
      </c>
      <c r="L233" s="6">
        <f t="shared" si="33"/>
        <v>1.6</v>
      </c>
      <c r="M233" s="1">
        <f t="shared" si="34"/>
        <v>-4.4000000000000004</v>
      </c>
      <c r="N233" s="14">
        <f t="shared" si="35"/>
        <v>-0.55000000000000004</v>
      </c>
      <c r="O233" t="s">
        <v>209</v>
      </c>
    </row>
    <row r="234" spans="1:15" ht="14.25" customHeight="1" x14ac:dyDescent="0.35">
      <c r="A234" t="s">
        <v>410</v>
      </c>
      <c r="B234" t="s">
        <v>134</v>
      </c>
      <c r="C234" t="s">
        <v>206</v>
      </c>
      <c r="D234" t="s">
        <v>207</v>
      </c>
      <c r="E234" s="1">
        <v>3</v>
      </c>
      <c r="F234" s="1">
        <v>3</v>
      </c>
      <c r="G234" s="1">
        <v>8</v>
      </c>
      <c r="H234" s="1">
        <f t="shared" si="30"/>
        <v>0.1</v>
      </c>
      <c r="I234" s="1">
        <v>2</v>
      </c>
      <c r="J234" s="1">
        <f t="shared" si="31"/>
        <v>5</v>
      </c>
      <c r="K234" s="1">
        <f t="shared" si="32"/>
        <v>3.1</v>
      </c>
      <c r="L234" s="6">
        <f t="shared" si="33"/>
        <v>1</v>
      </c>
      <c r="M234" s="1">
        <f t="shared" si="34"/>
        <v>-2.1</v>
      </c>
      <c r="N234" s="14">
        <f t="shared" si="35"/>
        <v>-0.42000000000000004</v>
      </c>
      <c r="O234" t="s">
        <v>187</v>
      </c>
    </row>
    <row r="235" spans="1:15" ht="14.25" customHeight="1" x14ac:dyDescent="0.35">
      <c r="A235" t="s">
        <v>410</v>
      </c>
      <c r="B235" t="s">
        <v>146</v>
      </c>
      <c r="C235" t="s">
        <v>206</v>
      </c>
      <c r="D235" t="s">
        <v>207</v>
      </c>
      <c r="E235" s="1">
        <v>3</v>
      </c>
      <c r="F235" s="1">
        <v>3</v>
      </c>
      <c r="G235" s="1">
        <v>8</v>
      </c>
      <c r="H235" s="1">
        <f t="shared" si="30"/>
        <v>0.2</v>
      </c>
      <c r="I235" s="1">
        <v>4</v>
      </c>
      <c r="J235" s="1">
        <f t="shared" si="31"/>
        <v>7</v>
      </c>
      <c r="K235" s="1">
        <f t="shared" si="32"/>
        <v>3.2</v>
      </c>
      <c r="L235" s="6">
        <f t="shared" si="33"/>
        <v>1.4000000000000001</v>
      </c>
      <c r="M235" s="1">
        <f t="shared" si="34"/>
        <v>-1.8</v>
      </c>
      <c r="N235" s="14">
        <f t="shared" si="35"/>
        <v>-0.25714285714285717</v>
      </c>
      <c r="O235" t="s">
        <v>202</v>
      </c>
    </row>
    <row r="236" spans="1:15" ht="14.25" customHeight="1" x14ac:dyDescent="0.35">
      <c r="A236" t="s">
        <v>410</v>
      </c>
      <c r="B236" t="s">
        <v>149</v>
      </c>
      <c r="C236" t="s">
        <v>411</v>
      </c>
      <c r="D236" t="s">
        <v>412</v>
      </c>
      <c r="E236" s="1">
        <v>3</v>
      </c>
      <c r="F236" s="1">
        <v>3</v>
      </c>
      <c r="G236" s="1">
        <v>8</v>
      </c>
      <c r="H236" s="1">
        <f t="shared" si="30"/>
        <v>0.30000000000000004</v>
      </c>
      <c r="I236" s="1">
        <v>6</v>
      </c>
      <c r="J236" s="1">
        <f t="shared" si="31"/>
        <v>9</v>
      </c>
      <c r="K236" s="1">
        <f t="shared" si="32"/>
        <v>3.3</v>
      </c>
      <c r="L236" s="6">
        <f t="shared" si="33"/>
        <v>1.8</v>
      </c>
      <c r="M236" s="1">
        <f t="shared" si="34"/>
        <v>-1.4999999999999998</v>
      </c>
      <c r="N236" s="14">
        <f t="shared" si="35"/>
        <v>-0.16666666666666663</v>
      </c>
      <c r="O236" t="s">
        <v>204</v>
      </c>
    </row>
    <row r="237" spans="1:15" ht="14.25" customHeight="1" x14ac:dyDescent="0.35">
      <c r="A237" t="s">
        <v>410</v>
      </c>
      <c r="B237" t="s">
        <v>151</v>
      </c>
      <c r="C237" t="s">
        <v>206</v>
      </c>
      <c r="D237" t="s">
        <v>207</v>
      </c>
      <c r="E237" s="1">
        <v>3</v>
      </c>
      <c r="F237" s="1">
        <v>2</v>
      </c>
      <c r="G237" s="1">
        <v>5</v>
      </c>
      <c r="H237" s="1">
        <f t="shared" si="30"/>
        <v>0</v>
      </c>
      <c r="I237" s="1">
        <v>0</v>
      </c>
      <c r="J237" s="1">
        <f t="shared" si="31"/>
        <v>3</v>
      </c>
      <c r="K237" s="1">
        <f t="shared" si="32"/>
        <v>2</v>
      </c>
      <c r="L237" s="6">
        <f t="shared" si="33"/>
        <v>0.60000000000000009</v>
      </c>
      <c r="M237" s="1">
        <f t="shared" si="34"/>
        <v>-1.4</v>
      </c>
      <c r="N237" s="14">
        <f t="shared" si="35"/>
        <v>-0.46666666666666662</v>
      </c>
      <c r="O237" t="s">
        <v>204</v>
      </c>
    </row>
    <row r="238" spans="1:15" ht="14.25" customHeight="1" x14ac:dyDescent="0.35">
      <c r="A238" t="s">
        <v>410</v>
      </c>
      <c r="B238" t="s">
        <v>413</v>
      </c>
      <c r="C238" t="s">
        <v>206</v>
      </c>
      <c r="D238" t="s">
        <v>207</v>
      </c>
      <c r="E238" s="1">
        <v>5</v>
      </c>
      <c r="F238" s="1">
        <v>5</v>
      </c>
      <c r="G238" s="1">
        <v>46</v>
      </c>
      <c r="H238" s="1">
        <f t="shared" si="30"/>
        <v>0.9</v>
      </c>
      <c r="I238" s="1">
        <v>18</v>
      </c>
      <c r="J238" s="1">
        <f t="shared" si="31"/>
        <v>23</v>
      </c>
      <c r="K238" s="1">
        <f t="shared" si="32"/>
        <v>5.9</v>
      </c>
      <c r="L238" s="6">
        <f t="shared" si="33"/>
        <v>4.6000000000000005</v>
      </c>
      <c r="M238" s="1">
        <f t="shared" si="34"/>
        <v>-1.2999999999999998</v>
      </c>
      <c r="N238" s="14">
        <f t="shared" si="35"/>
        <v>-5.6521739130434775E-2</v>
      </c>
      <c r="O238" t="s">
        <v>209</v>
      </c>
    </row>
    <row r="239" spans="1:15" ht="14.25" customHeight="1" x14ac:dyDescent="0.35">
      <c r="A239" t="s">
        <v>410</v>
      </c>
      <c r="B239" t="s">
        <v>414</v>
      </c>
      <c r="C239" t="s">
        <v>299</v>
      </c>
      <c r="D239" t="s">
        <v>300</v>
      </c>
      <c r="E239" s="1">
        <v>4</v>
      </c>
      <c r="F239" s="1">
        <v>4</v>
      </c>
      <c r="G239" s="1">
        <v>18</v>
      </c>
      <c r="H239" s="1">
        <f t="shared" si="30"/>
        <v>0.70000000000000007</v>
      </c>
      <c r="I239" s="1">
        <v>14</v>
      </c>
      <c r="J239" s="1">
        <f t="shared" si="31"/>
        <v>18</v>
      </c>
      <c r="K239" s="1">
        <f t="shared" si="32"/>
        <v>4.7</v>
      </c>
      <c r="L239" s="6">
        <f t="shared" si="33"/>
        <v>3.6</v>
      </c>
      <c r="M239" s="1">
        <f t="shared" si="34"/>
        <v>-1.1000000000000001</v>
      </c>
      <c r="N239" s="14">
        <f t="shared" si="35"/>
        <v>-6.1111111111111116E-2</v>
      </c>
      <c r="O239" t="s">
        <v>209</v>
      </c>
    </row>
    <row r="240" spans="1:15" ht="14.25" customHeight="1" x14ac:dyDescent="0.35">
      <c r="A240" t="s">
        <v>410</v>
      </c>
      <c r="B240" t="s">
        <v>158</v>
      </c>
      <c r="C240" t="s">
        <v>299</v>
      </c>
      <c r="D240" t="s">
        <v>300</v>
      </c>
      <c r="E240" s="1">
        <v>2</v>
      </c>
      <c r="F240" s="1">
        <v>2</v>
      </c>
      <c r="G240" s="1">
        <v>1</v>
      </c>
      <c r="H240" s="1">
        <f t="shared" si="30"/>
        <v>0.2</v>
      </c>
      <c r="I240" s="1">
        <v>4</v>
      </c>
      <c r="J240" s="1">
        <f t="shared" si="31"/>
        <v>6</v>
      </c>
      <c r="K240" s="1">
        <f t="shared" si="32"/>
        <v>2.2000000000000002</v>
      </c>
      <c r="L240" s="6">
        <f t="shared" si="33"/>
        <v>1.2000000000000002</v>
      </c>
      <c r="M240" s="1">
        <f t="shared" si="34"/>
        <v>-1</v>
      </c>
      <c r="N240" s="14">
        <f t="shared" si="35"/>
        <v>-0.16666666666666666</v>
      </c>
      <c r="O240" t="s">
        <v>270</v>
      </c>
    </row>
    <row r="241" spans="1:15" ht="14.25" customHeight="1" x14ac:dyDescent="0.35">
      <c r="A241" t="s">
        <v>410</v>
      </c>
      <c r="B241" t="s">
        <v>415</v>
      </c>
      <c r="C241" t="s">
        <v>206</v>
      </c>
      <c r="D241" t="s">
        <v>207</v>
      </c>
      <c r="E241" s="1">
        <v>3</v>
      </c>
      <c r="F241" s="1">
        <v>1</v>
      </c>
      <c r="G241" s="1">
        <v>3</v>
      </c>
      <c r="H241" s="1">
        <f t="shared" si="30"/>
        <v>0.1</v>
      </c>
      <c r="I241" s="1">
        <v>2</v>
      </c>
      <c r="J241" s="1">
        <f t="shared" si="31"/>
        <v>5</v>
      </c>
      <c r="K241" s="1">
        <f t="shared" si="32"/>
        <v>1.1000000000000001</v>
      </c>
      <c r="L241" s="6">
        <f t="shared" si="33"/>
        <v>1</v>
      </c>
      <c r="M241" s="1">
        <f t="shared" si="34"/>
        <v>-0.10000000000000009</v>
      </c>
      <c r="N241" s="14">
        <f t="shared" si="35"/>
        <v>-2.0000000000000018E-2</v>
      </c>
      <c r="O241" t="s">
        <v>204</v>
      </c>
    </row>
    <row r="242" spans="1:15" ht="14.25" customHeight="1" x14ac:dyDescent="0.35">
      <c r="A242" t="s">
        <v>410</v>
      </c>
      <c r="B242" t="s">
        <v>416</v>
      </c>
      <c r="C242" t="s">
        <v>206</v>
      </c>
      <c r="D242" t="s">
        <v>207</v>
      </c>
      <c r="E242" s="1">
        <v>0</v>
      </c>
      <c r="F242" s="1">
        <v>0</v>
      </c>
      <c r="G242" s="1">
        <v>4</v>
      </c>
      <c r="H242" s="1">
        <f t="shared" si="30"/>
        <v>0</v>
      </c>
      <c r="I242" s="1">
        <v>0</v>
      </c>
      <c r="J242" s="1">
        <f t="shared" si="31"/>
        <v>0</v>
      </c>
      <c r="K242" s="1">
        <f t="shared" si="32"/>
        <v>0</v>
      </c>
      <c r="L242" s="6">
        <f t="shared" si="33"/>
        <v>0</v>
      </c>
      <c r="M242" s="1">
        <f t="shared" si="34"/>
        <v>0</v>
      </c>
      <c r="N242" s="14" t="e">
        <f t="shared" si="35"/>
        <v>#DIV/0!</v>
      </c>
      <c r="O242" t="s">
        <v>202</v>
      </c>
    </row>
    <row r="243" spans="1:15" ht="14.25" customHeight="1" x14ac:dyDescent="0.35">
      <c r="A243" t="s">
        <v>410</v>
      </c>
      <c r="B243" t="s">
        <v>417</v>
      </c>
      <c r="C243" t="s">
        <v>206</v>
      </c>
      <c r="D243" t="s">
        <v>207</v>
      </c>
      <c r="E243" s="1">
        <v>0</v>
      </c>
      <c r="F243" s="1">
        <v>0</v>
      </c>
      <c r="G243" s="1">
        <v>1</v>
      </c>
      <c r="H243" s="1">
        <f t="shared" si="30"/>
        <v>0</v>
      </c>
      <c r="I243" s="1">
        <v>0</v>
      </c>
      <c r="J243" s="1">
        <f t="shared" si="31"/>
        <v>0</v>
      </c>
      <c r="K243" s="1">
        <f t="shared" si="32"/>
        <v>0</v>
      </c>
      <c r="L243" s="6">
        <f t="shared" si="33"/>
        <v>0</v>
      </c>
      <c r="M243" s="1">
        <f t="shared" si="34"/>
        <v>0</v>
      </c>
      <c r="N243" s="14" t="e">
        <f t="shared" si="35"/>
        <v>#DIV/0!</v>
      </c>
      <c r="O243" t="s">
        <v>202</v>
      </c>
    </row>
    <row r="244" spans="1:15" ht="14.25" customHeight="1" x14ac:dyDescent="0.35">
      <c r="A244" t="s">
        <v>410</v>
      </c>
      <c r="B244" t="s">
        <v>418</v>
      </c>
      <c r="C244" t="s">
        <v>299</v>
      </c>
      <c r="D244" t="s">
        <v>300</v>
      </c>
      <c r="E244" s="1">
        <v>0</v>
      </c>
      <c r="F244" s="1">
        <v>0</v>
      </c>
      <c r="G244" s="1">
        <v>1</v>
      </c>
      <c r="H244" s="1">
        <f t="shared" si="30"/>
        <v>0</v>
      </c>
      <c r="I244" s="1">
        <v>0</v>
      </c>
      <c r="J244" s="1">
        <f t="shared" si="31"/>
        <v>0</v>
      </c>
      <c r="K244" s="1">
        <f t="shared" si="32"/>
        <v>0</v>
      </c>
      <c r="L244" s="6">
        <f t="shared" si="33"/>
        <v>0</v>
      </c>
      <c r="M244" s="1">
        <f t="shared" si="34"/>
        <v>0</v>
      </c>
      <c r="N244" s="14" t="e">
        <f t="shared" si="35"/>
        <v>#DIV/0!</v>
      </c>
      <c r="O244" t="s">
        <v>270</v>
      </c>
    </row>
    <row r="245" spans="1:15" ht="14.25" customHeight="1" x14ac:dyDescent="0.35">
      <c r="A245" t="s">
        <v>410</v>
      </c>
      <c r="B245" t="s">
        <v>419</v>
      </c>
      <c r="C245" t="s">
        <v>411</v>
      </c>
      <c r="D245" t="s">
        <v>412</v>
      </c>
      <c r="E245" s="1">
        <v>2</v>
      </c>
      <c r="F245" s="1">
        <v>2</v>
      </c>
      <c r="G245" s="1">
        <v>5</v>
      </c>
      <c r="H245" s="1">
        <f t="shared" si="30"/>
        <v>0.55000000000000004</v>
      </c>
      <c r="I245" s="1">
        <v>11</v>
      </c>
      <c r="J245" s="1">
        <f t="shared" si="31"/>
        <v>13</v>
      </c>
      <c r="K245" s="1">
        <f t="shared" si="32"/>
        <v>2.5499999999999998</v>
      </c>
      <c r="L245" s="6">
        <f t="shared" si="33"/>
        <v>2.6</v>
      </c>
      <c r="M245" s="1">
        <f t="shared" si="34"/>
        <v>5.0000000000000266E-2</v>
      </c>
      <c r="N245" s="14">
        <f t="shared" si="35"/>
        <v>3.8461538461538668E-3</v>
      </c>
      <c r="O245" t="s">
        <v>204</v>
      </c>
    </row>
    <row r="246" spans="1:15" ht="14.25" customHeight="1" x14ac:dyDescent="0.35">
      <c r="A246" t="s">
        <v>410</v>
      </c>
      <c r="B246" t="s">
        <v>420</v>
      </c>
      <c r="C246" t="s">
        <v>411</v>
      </c>
      <c r="D246" t="s">
        <v>412</v>
      </c>
      <c r="E246" s="1">
        <v>4</v>
      </c>
      <c r="F246" s="1">
        <v>2</v>
      </c>
      <c r="G246" s="1">
        <v>10</v>
      </c>
      <c r="H246" s="1">
        <f t="shared" si="30"/>
        <v>0.45</v>
      </c>
      <c r="I246" s="1">
        <v>9</v>
      </c>
      <c r="J246" s="1">
        <f t="shared" si="31"/>
        <v>13</v>
      </c>
      <c r="K246" s="1">
        <f t="shared" si="32"/>
        <v>2.4500000000000002</v>
      </c>
      <c r="L246" s="6">
        <f t="shared" si="33"/>
        <v>2.6</v>
      </c>
      <c r="M246" s="1">
        <f t="shared" si="34"/>
        <v>0.14999999999999991</v>
      </c>
      <c r="N246" s="14">
        <f t="shared" si="35"/>
        <v>1.1538461538461532E-2</v>
      </c>
      <c r="O246" t="s">
        <v>204</v>
      </c>
    </row>
    <row r="247" spans="1:15" ht="14.25" customHeight="1" x14ac:dyDescent="0.35">
      <c r="A247" t="s">
        <v>410</v>
      </c>
      <c r="B247" t="s">
        <v>421</v>
      </c>
      <c r="C247" t="s">
        <v>206</v>
      </c>
      <c r="D247" t="s">
        <v>207</v>
      </c>
      <c r="E247" s="1">
        <v>0</v>
      </c>
      <c r="F247" s="1">
        <v>0</v>
      </c>
      <c r="G247" s="1">
        <v>5</v>
      </c>
      <c r="H247" s="1">
        <f t="shared" si="30"/>
        <v>0.25</v>
      </c>
      <c r="I247" s="1">
        <v>5</v>
      </c>
      <c r="J247" s="1">
        <f t="shared" si="31"/>
        <v>5</v>
      </c>
      <c r="K247" s="1">
        <f t="shared" si="32"/>
        <v>0.25</v>
      </c>
      <c r="L247" s="6">
        <f t="shared" si="33"/>
        <v>1</v>
      </c>
      <c r="M247" s="1">
        <f t="shared" si="34"/>
        <v>0.75</v>
      </c>
      <c r="N247" s="14">
        <f t="shared" si="35"/>
        <v>0.15</v>
      </c>
      <c r="O247" t="s">
        <v>204</v>
      </c>
    </row>
    <row r="248" spans="1:15" ht="14.25" customHeight="1" x14ac:dyDescent="0.35">
      <c r="A248" t="s">
        <v>410</v>
      </c>
      <c r="B248" t="s">
        <v>422</v>
      </c>
      <c r="C248" t="s">
        <v>411</v>
      </c>
      <c r="D248" t="s">
        <v>412</v>
      </c>
      <c r="E248" s="1">
        <v>0</v>
      </c>
      <c r="F248" s="1">
        <v>0</v>
      </c>
      <c r="G248" s="1">
        <v>2</v>
      </c>
      <c r="H248" s="1">
        <f t="shared" si="30"/>
        <v>0.25</v>
      </c>
      <c r="I248" s="1">
        <v>5</v>
      </c>
      <c r="J248" s="1">
        <f t="shared" si="31"/>
        <v>5</v>
      </c>
      <c r="K248" s="1">
        <f t="shared" si="32"/>
        <v>0.25</v>
      </c>
      <c r="L248" s="6">
        <f t="shared" si="33"/>
        <v>1</v>
      </c>
      <c r="M248" s="1">
        <f t="shared" si="34"/>
        <v>0.75</v>
      </c>
      <c r="N248" s="14">
        <f t="shared" si="35"/>
        <v>0.15</v>
      </c>
      <c r="O248" t="s">
        <v>270</v>
      </c>
    </row>
    <row r="249" spans="1:15" ht="14.25" customHeight="1" x14ac:dyDescent="0.35">
      <c r="A249" t="s">
        <v>410</v>
      </c>
      <c r="B249" t="s">
        <v>423</v>
      </c>
      <c r="C249" t="s">
        <v>206</v>
      </c>
      <c r="D249" t="s">
        <v>207</v>
      </c>
      <c r="E249" s="1">
        <v>0</v>
      </c>
      <c r="F249" s="1">
        <v>0</v>
      </c>
      <c r="G249" s="1">
        <v>3</v>
      </c>
      <c r="H249" s="1">
        <f t="shared" si="30"/>
        <v>0.30000000000000004</v>
      </c>
      <c r="I249" s="1">
        <v>6</v>
      </c>
      <c r="J249" s="1">
        <f t="shared" si="31"/>
        <v>6</v>
      </c>
      <c r="K249" s="1">
        <f t="shared" si="32"/>
        <v>0.30000000000000004</v>
      </c>
      <c r="L249" s="6">
        <f t="shared" si="33"/>
        <v>1.2000000000000002</v>
      </c>
      <c r="M249" s="1">
        <f t="shared" si="34"/>
        <v>0.90000000000000013</v>
      </c>
      <c r="N249" s="14">
        <f t="shared" si="35"/>
        <v>0.15000000000000002</v>
      </c>
      <c r="O249" t="s">
        <v>204</v>
      </c>
    </row>
    <row r="250" spans="1:15" ht="14.25" customHeight="1" x14ac:dyDescent="0.35">
      <c r="A250" t="s">
        <v>410</v>
      </c>
      <c r="B250" t="s">
        <v>424</v>
      </c>
      <c r="C250" t="s">
        <v>411</v>
      </c>
      <c r="D250" t="s">
        <v>412</v>
      </c>
      <c r="E250" s="1">
        <v>0</v>
      </c>
      <c r="F250" s="1">
        <v>0</v>
      </c>
      <c r="G250" s="1">
        <v>9</v>
      </c>
      <c r="H250" s="1">
        <f t="shared" si="30"/>
        <v>0.35000000000000003</v>
      </c>
      <c r="I250" s="1">
        <v>7</v>
      </c>
      <c r="J250" s="1">
        <f t="shared" si="31"/>
        <v>7</v>
      </c>
      <c r="K250" s="1">
        <f t="shared" si="32"/>
        <v>0.35000000000000003</v>
      </c>
      <c r="L250" s="6">
        <f t="shared" si="33"/>
        <v>1.4000000000000001</v>
      </c>
      <c r="M250" s="1">
        <f t="shared" si="34"/>
        <v>1.05</v>
      </c>
      <c r="N250" s="14">
        <f t="shared" si="35"/>
        <v>0.15</v>
      </c>
      <c r="O250" t="s">
        <v>204</v>
      </c>
    </row>
    <row r="251" spans="1:15" ht="14.25" customHeight="1" x14ac:dyDescent="0.35">
      <c r="A251" t="s">
        <v>410</v>
      </c>
      <c r="B251" t="s">
        <v>425</v>
      </c>
      <c r="C251" t="s">
        <v>426</v>
      </c>
      <c r="D251" t="s">
        <v>427</v>
      </c>
      <c r="E251" s="1">
        <v>0</v>
      </c>
      <c r="F251" s="1">
        <v>0</v>
      </c>
      <c r="G251" s="1">
        <v>3</v>
      </c>
      <c r="H251" s="1">
        <f t="shared" si="30"/>
        <v>0.35000000000000003</v>
      </c>
      <c r="I251" s="1">
        <v>7</v>
      </c>
      <c r="J251" s="1">
        <f t="shared" si="31"/>
        <v>7</v>
      </c>
      <c r="K251" s="1">
        <f t="shared" si="32"/>
        <v>0.35000000000000003</v>
      </c>
      <c r="L251" s="6">
        <f t="shared" si="33"/>
        <v>1.4000000000000001</v>
      </c>
      <c r="M251" s="1">
        <f t="shared" si="34"/>
        <v>1.05</v>
      </c>
      <c r="N251" s="14">
        <f t="shared" si="35"/>
        <v>0.15</v>
      </c>
      <c r="O251" t="s">
        <v>209</v>
      </c>
    </row>
    <row r="252" spans="1:15" ht="14.25" customHeight="1" x14ac:dyDescent="0.35">
      <c r="A252" t="s">
        <v>410</v>
      </c>
      <c r="B252" t="s">
        <v>428</v>
      </c>
      <c r="C252" t="s">
        <v>411</v>
      </c>
      <c r="D252" t="s">
        <v>412</v>
      </c>
      <c r="E252" s="1">
        <v>3</v>
      </c>
      <c r="F252" s="1">
        <v>2</v>
      </c>
      <c r="G252" s="1">
        <v>12</v>
      </c>
      <c r="H252" s="1">
        <f t="shared" si="30"/>
        <v>0.85000000000000009</v>
      </c>
      <c r="I252" s="1">
        <v>17</v>
      </c>
      <c r="J252" s="1">
        <f t="shared" si="31"/>
        <v>20</v>
      </c>
      <c r="K252" s="1">
        <f t="shared" si="32"/>
        <v>2.85</v>
      </c>
      <c r="L252" s="6">
        <f t="shared" si="33"/>
        <v>4</v>
      </c>
      <c r="M252" s="1">
        <f t="shared" si="34"/>
        <v>1.1499999999999999</v>
      </c>
      <c r="N252" s="14">
        <f t="shared" si="35"/>
        <v>5.7499999999999996E-2</v>
      </c>
      <c r="O252" t="s">
        <v>209</v>
      </c>
    </row>
    <row r="253" spans="1:15" ht="14.25" customHeight="1" x14ac:dyDescent="0.35">
      <c r="A253" t="s">
        <v>410</v>
      </c>
      <c r="B253" t="s">
        <v>429</v>
      </c>
      <c r="C253" t="s">
        <v>365</v>
      </c>
      <c r="D253" t="s">
        <v>366</v>
      </c>
      <c r="E253" s="1">
        <v>0</v>
      </c>
      <c r="F253" s="1">
        <v>0</v>
      </c>
      <c r="G253" s="1">
        <v>1</v>
      </c>
      <c r="H253" s="1">
        <f t="shared" si="30"/>
        <v>0.45</v>
      </c>
      <c r="I253" s="1">
        <v>9</v>
      </c>
      <c r="J253" s="1">
        <f t="shared" si="31"/>
        <v>9</v>
      </c>
      <c r="K253" s="1">
        <f t="shared" si="32"/>
        <v>0.45</v>
      </c>
      <c r="L253" s="6">
        <f t="shared" si="33"/>
        <v>1.8</v>
      </c>
      <c r="M253" s="1">
        <f t="shared" si="34"/>
        <v>1.35</v>
      </c>
      <c r="N253" s="14">
        <f t="shared" si="35"/>
        <v>0.15000000000000002</v>
      </c>
      <c r="O253" t="s">
        <v>270</v>
      </c>
    </row>
    <row r="254" spans="1:15" ht="14.25" customHeight="1" x14ac:dyDescent="0.35">
      <c r="A254" t="s">
        <v>410</v>
      </c>
      <c r="B254" t="s">
        <v>430</v>
      </c>
      <c r="C254" t="s">
        <v>365</v>
      </c>
      <c r="D254" t="s">
        <v>366</v>
      </c>
      <c r="E254" s="1">
        <v>0</v>
      </c>
      <c r="F254" s="1">
        <v>0</v>
      </c>
      <c r="G254" s="1">
        <v>1</v>
      </c>
      <c r="H254" s="1">
        <f t="shared" si="30"/>
        <v>0.55000000000000004</v>
      </c>
      <c r="I254" s="1">
        <v>11</v>
      </c>
      <c r="J254" s="1">
        <f t="shared" si="31"/>
        <v>11</v>
      </c>
      <c r="K254" s="1">
        <f t="shared" si="32"/>
        <v>0.55000000000000004</v>
      </c>
      <c r="L254" s="6">
        <f t="shared" si="33"/>
        <v>2.2000000000000002</v>
      </c>
      <c r="M254" s="1">
        <f t="shared" si="34"/>
        <v>1.6500000000000001</v>
      </c>
      <c r="N254" s="14">
        <f t="shared" si="35"/>
        <v>0.15000000000000002</v>
      </c>
      <c r="O254" t="s">
        <v>270</v>
      </c>
    </row>
    <row r="255" spans="1:15" ht="14.25" customHeight="1" x14ac:dyDescent="0.35">
      <c r="A255" t="s">
        <v>410</v>
      </c>
      <c r="B255" t="s">
        <v>431</v>
      </c>
      <c r="C255" t="s">
        <v>365</v>
      </c>
      <c r="D255" t="s">
        <v>366</v>
      </c>
      <c r="E255" s="1">
        <v>0</v>
      </c>
      <c r="F255" s="1">
        <v>0</v>
      </c>
      <c r="G255" s="1">
        <v>5</v>
      </c>
      <c r="H255" s="1">
        <f t="shared" si="30"/>
        <v>0.65</v>
      </c>
      <c r="I255" s="1">
        <v>13</v>
      </c>
      <c r="J255" s="1">
        <f t="shared" si="31"/>
        <v>13</v>
      </c>
      <c r="K255" s="1">
        <f t="shared" si="32"/>
        <v>0.65</v>
      </c>
      <c r="L255" s="6">
        <f t="shared" si="33"/>
        <v>2.6</v>
      </c>
      <c r="M255" s="1">
        <f t="shared" si="34"/>
        <v>1.9500000000000002</v>
      </c>
      <c r="N255" s="14">
        <f t="shared" si="35"/>
        <v>0.15000000000000002</v>
      </c>
      <c r="O255" t="s">
        <v>270</v>
      </c>
    </row>
    <row r="256" spans="1:15" ht="14.25" customHeight="1" x14ac:dyDescent="0.35">
      <c r="A256" t="s">
        <v>410</v>
      </c>
      <c r="B256" t="s">
        <v>432</v>
      </c>
      <c r="C256" t="s">
        <v>365</v>
      </c>
      <c r="D256" t="s">
        <v>366</v>
      </c>
      <c r="E256" s="1">
        <v>1</v>
      </c>
      <c r="F256" s="1">
        <v>1</v>
      </c>
      <c r="G256" s="1">
        <v>20</v>
      </c>
      <c r="H256" s="1">
        <f t="shared" si="30"/>
        <v>1</v>
      </c>
      <c r="I256" s="1">
        <v>20</v>
      </c>
      <c r="J256" s="1">
        <f t="shared" si="31"/>
        <v>21</v>
      </c>
      <c r="K256" s="1">
        <f t="shared" si="32"/>
        <v>2</v>
      </c>
      <c r="L256" s="6">
        <f t="shared" si="33"/>
        <v>4.2</v>
      </c>
      <c r="M256" s="1">
        <f t="shared" si="34"/>
        <v>2.2000000000000002</v>
      </c>
      <c r="N256" s="14">
        <f t="shared" si="35"/>
        <v>0.10476190476190476</v>
      </c>
      <c r="O256" t="s">
        <v>209</v>
      </c>
    </row>
    <row r="257" spans="1:15" ht="14.25" customHeight="1" x14ac:dyDescent="0.35">
      <c r="A257" t="s">
        <v>410</v>
      </c>
      <c r="B257" t="s">
        <v>433</v>
      </c>
      <c r="C257" t="s">
        <v>365</v>
      </c>
      <c r="D257" t="s">
        <v>366</v>
      </c>
      <c r="E257" s="1">
        <v>0</v>
      </c>
      <c r="F257" s="1">
        <v>0</v>
      </c>
      <c r="G257" s="1">
        <v>4</v>
      </c>
      <c r="H257" s="1">
        <f t="shared" si="30"/>
        <v>1.05</v>
      </c>
      <c r="I257" s="1">
        <v>21</v>
      </c>
      <c r="J257" s="1">
        <f t="shared" si="31"/>
        <v>21</v>
      </c>
      <c r="K257" s="1">
        <f t="shared" si="32"/>
        <v>1.05</v>
      </c>
      <c r="L257" s="6">
        <f t="shared" si="33"/>
        <v>4.2</v>
      </c>
      <c r="M257" s="1">
        <f t="shared" si="34"/>
        <v>3.1500000000000004</v>
      </c>
      <c r="N257" s="14">
        <f t="shared" si="35"/>
        <v>0.15000000000000002</v>
      </c>
      <c r="O257" t="s">
        <v>270</v>
      </c>
    </row>
    <row r="258" spans="1:15" ht="14.25" customHeight="1" x14ac:dyDescent="0.35">
      <c r="A258" t="s">
        <v>410</v>
      </c>
      <c r="B258" t="s">
        <v>27</v>
      </c>
      <c r="C258" t="s">
        <v>365</v>
      </c>
      <c r="D258" t="s">
        <v>366</v>
      </c>
      <c r="E258" s="1">
        <v>0</v>
      </c>
      <c r="F258" s="1">
        <v>0</v>
      </c>
      <c r="G258" s="1">
        <v>0</v>
      </c>
      <c r="H258" s="1">
        <f t="shared" ref="H258:H302" si="36">I258*0.05</f>
        <v>1.75</v>
      </c>
      <c r="I258" s="1">
        <v>35</v>
      </c>
      <c r="J258" s="1">
        <f t="shared" ref="J258:J302" si="37">E258+I258</f>
        <v>35</v>
      </c>
      <c r="K258" s="1">
        <f t="shared" ref="K258:K302" si="38">F258+H258</f>
        <v>1.75</v>
      </c>
      <c r="L258" s="6">
        <f t="shared" ref="L258:L302" si="39">J258*0.2</f>
        <v>7</v>
      </c>
      <c r="M258" s="1">
        <f t="shared" ref="M258:M302" si="40">L258-K258</f>
        <v>5.25</v>
      </c>
      <c r="N258" s="14">
        <f t="shared" ref="N258:N302" si="41">M258/J258</f>
        <v>0.15</v>
      </c>
      <c r="O258" t="s">
        <v>270</v>
      </c>
    </row>
    <row r="259" spans="1:15" ht="14.25" customHeight="1" x14ac:dyDescent="0.35">
      <c r="A259" t="s">
        <v>410</v>
      </c>
      <c r="B259" t="s">
        <v>36</v>
      </c>
      <c r="C259" t="s">
        <v>426</v>
      </c>
      <c r="D259" t="s">
        <v>427</v>
      </c>
      <c r="E259" s="1">
        <v>2</v>
      </c>
      <c r="F259" s="1">
        <v>2</v>
      </c>
      <c r="G259" s="1">
        <v>26</v>
      </c>
      <c r="H259" s="1">
        <f t="shared" si="36"/>
        <v>2.85</v>
      </c>
      <c r="I259" s="1">
        <v>57</v>
      </c>
      <c r="J259" s="1">
        <f t="shared" si="37"/>
        <v>59</v>
      </c>
      <c r="K259" s="1">
        <f t="shared" si="38"/>
        <v>4.8499999999999996</v>
      </c>
      <c r="L259" s="6">
        <f t="shared" si="39"/>
        <v>11.8</v>
      </c>
      <c r="M259" s="1">
        <f t="shared" si="40"/>
        <v>6.9500000000000011</v>
      </c>
      <c r="N259" s="14">
        <f t="shared" si="41"/>
        <v>0.11779661016949154</v>
      </c>
      <c r="O259" t="s">
        <v>209</v>
      </c>
    </row>
    <row r="260" spans="1:15" ht="14.25" customHeight="1" x14ac:dyDescent="0.35">
      <c r="A260" t="s">
        <v>434</v>
      </c>
      <c r="B260" t="s">
        <v>435</v>
      </c>
      <c r="C260" t="s">
        <v>390</v>
      </c>
      <c r="D260" t="s">
        <v>391</v>
      </c>
      <c r="E260" s="1">
        <v>6</v>
      </c>
      <c r="F260" s="1">
        <v>5</v>
      </c>
      <c r="G260" s="1">
        <v>15</v>
      </c>
      <c r="H260" s="1">
        <f t="shared" si="36"/>
        <v>0.95000000000000007</v>
      </c>
      <c r="I260" s="1">
        <v>19</v>
      </c>
      <c r="J260" s="1">
        <f t="shared" si="37"/>
        <v>25</v>
      </c>
      <c r="K260" s="1">
        <f t="shared" si="38"/>
        <v>5.95</v>
      </c>
      <c r="L260" s="6">
        <f t="shared" si="39"/>
        <v>5</v>
      </c>
      <c r="M260" s="1">
        <f t="shared" si="40"/>
        <v>-0.95000000000000018</v>
      </c>
      <c r="N260" s="14">
        <f t="shared" si="41"/>
        <v>-3.8000000000000006E-2</v>
      </c>
      <c r="O260" t="s">
        <v>204</v>
      </c>
    </row>
    <row r="261" spans="1:15" ht="14.25" customHeight="1" x14ac:dyDescent="0.35">
      <c r="A261" t="s">
        <v>434</v>
      </c>
      <c r="B261" t="s">
        <v>436</v>
      </c>
      <c r="C261" t="s">
        <v>437</v>
      </c>
      <c r="D261" t="s">
        <v>438</v>
      </c>
      <c r="E261" s="1">
        <v>5</v>
      </c>
      <c r="F261" s="1">
        <v>5</v>
      </c>
      <c r="G261" s="1">
        <v>23</v>
      </c>
      <c r="H261" s="1">
        <f t="shared" si="36"/>
        <v>1.55</v>
      </c>
      <c r="I261" s="1">
        <v>31</v>
      </c>
      <c r="J261" s="1">
        <f t="shared" si="37"/>
        <v>36</v>
      </c>
      <c r="K261" s="1">
        <f t="shared" si="38"/>
        <v>6.55</v>
      </c>
      <c r="L261" s="6">
        <f t="shared" si="39"/>
        <v>7.2</v>
      </c>
      <c r="M261" s="1">
        <f t="shared" si="40"/>
        <v>0.65000000000000036</v>
      </c>
      <c r="N261" s="14">
        <f t="shared" si="41"/>
        <v>1.8055555555555564E-2</v>
      </c>
      <c r="O261" t="s">
        <v>194</v>
      </c>
    </row>
    <row r="262" spans="1:15" ht="14.25" customHeight="1" x14ac:dyDescent="0.35">
      <c r="A262" t="s">
        <v>434</v>
      </c>
      <c r="B262" t="s">
        <v>439</v>
      </c>
      <c r="C262" t="s">
        <v>390</v>
      </c>
      <c r="D262" t="s">
        <v>391</v>
      </c>
      <c r="E262" s="1">
        <v>2</v>
      </c>
      <c r="F262" s="1">
        <v>2</v>
      </c>
      <c r="G262" s="1">
        <v>13</v>
      </c>
      <c r="H262" s="1">
        <f t="shared" si="36"/>
        <v>1.1500000000000001</v>
      </c>
      <c r="I262" s="1">
        <v>23</v>
      </c>
      <c r="J262" s="1">
        <f t="shared" si="37"/>
        <v>25</v>
      </c>
      <c r="K262" s="1">
        <f t="shared" si="38"/>
        <v>3.1500000000000004</v>
      </c>
      <c r="L262" s="6">
        <f t="shared" si="39"/>
        <v>5</v>
      </c>
      <c r="M262" s="1">
        <f t="shared" si="40"/>
        <v>1.8499999999999996</v>
      </c>
      <c r="N262" s="14">
        <f t="shared" si="41"/>
        <v>7.3999999999999982E-2</v>
      </c>
      <c r="O262" t="s">
        <v>187</v>
      </c>
    </row>
    <row r="263" spans="1:15" ht="14.25" customHeight="1" x14ac:dyDescent="0.35">
      <c r="A263" t="s">
        <v>434</v>
      </c>
      <c r="B263" t="s">
        <v>440</v>
      </c>
      <c r="C263" t="s">
        <v>390</v>
      </c>
      <c r="D263" t="s">
        <v>391</v>
      </c>
      <c r="E263" s="1">
        <v>23</v>
      </c>
      <c r="F263" s="1">
        <v>22</v>
      </c>
      <c r="G263" s="1">
        <v>53</v>
      </c>
      <c r="H263" s="1">
        <f t="shared" si="36"/>
        <v>7.25</v>
      </c>
      <c r="I263" s="1">
        <v>145</v>
      </c>
      <c r="J263" s="1">
        <f t="shared" si="37"/>
        <v>168</v>
      </c>
      <c r="K263" s="1">
        <f t="shared" si="38"/>
        <v>29.25</v>
      </c>
      <c r="L263" s="6">
        <f t="shared" si="39"/>
        <v>33.6</v>
      </c>
      <c r="M263" s="1">
        <f t="shared" si="40"/>
        <v>4.3500000000000014</v>
      </c>
      <c r="N263" s="14">
        <f t="shared" si="41"/>
        <v>2.5892857142857151E-2</v>
      </c>
      <c r="O263" t="s">
        <v>183</v>
      </c>
    </row>
    <row r="264" spans="1:15" ht="14.25" customHeight="1" x14ac:dyDescent="0.35">
      <c r="A264" t="s">
        <v>434</v>
      </c>
      <c r="B264" t="s">
        <v>54</v>
      </c>
      <c r="C264" t="s">
        <v>437</v>
      </c>
      <c r="D264" t="s">
        <v>438</v>
      </c>
      <c r="E264" s="1">
        <v>8</v>
      </c>
      <c r="F264" s="1">
        <v>7</v>
      </c>
      <c r="G264" s="1">
        <v>29</v>
      </c>
      <c r="H264" s="1">
        <f t="shared" si="36"/>
        <v>6.5500000000000007</v>
      </c>
      <c r="I264" s="1">
        <v>131</v>
      </c>
      <c r="J264" s="1">
        <f t="shared" si="37"/>
        <v>139</v>
      </c>
      <c r="K264" s="1">
        <f t="shared" si="38"/>
        <v>13.55</v>
      </c>
      <c r="L264" s="6">
        <f t="shared" si="39"/>
        <v>27.8</v>
      </c>
      <c r="M264" s="1">
        <f t="shared" si="40"/>
        <v>14.25</v>
      </c>
      <c r="N264" s="14">
        <f t="shared" si="41"/>
        <v>0.10251798561151079</v>
      </c>
      <c r="O264" t="s">
        <v>281</v>
      </c>
    </row>
    <row r="265" spans="1:15" ht="14.25" customHeight="1" x14ac:dyDescent="0.35">
      <c r="A265" t="s">
        <v>441</v>
      </c>
      <c r="B265" t="s">
        <v>83</v>
      </c>
      <c r="C265" t="s">
        <v>442</v>
      </c>
      <c r="D265" t="s">
        <v>443</v>
      </c>
      <c r="E265" s="1">
        <v>31</v>
      </c>
      <c r="F265" s="1">
        <v>29</v>
      </c>
      <c r="G265" s="1">
        <v>62</v>
      </c>
      <c r="H265" s="1">
        <f t="shared" si="36"/>
        <v>4.1000000000000005</v>
      </c>
      <c r="I265" s="1">
        <v>82</v>
      </c>
      <c r="J265" s="1">
        <f t="shared" si="37"/>
        <v>113</v>
      </c>
      <c r="K265" s="1">
        <f t="shared" si="38"/>
        <v>33.1</v>
      </c>
      <c r="L265" s="6">
        <f t="shared" si="39"/>
        <v>22.6</v>
      </c>
      <c r="M265" s="1">
        <f t="shared" si="40"/>
        <v>-10.5</v>
      </c>
      <c r="N265" s="14">
        <f t="shared" si="41"/>
        <v>-9.2920353982300891E-2</v>
      </c>
      <c r="O265" t="s">
        <v>183</v>
      </c>
    </row>
    <row r="266" spans="1:15" ht="14.25" customHeight="1" x14ac:dyDescent="0.35">
      <c r="A266" t="s">
        <v>441</v>
      </c>
      <c r="B266" t="s">
        <v>107</v>
      </c>
      <c r="C266" t="s">
        <v>319</v>
      </c>
      <c r="D266" t="s">
        <v>320</v>
      </c>
      <c r="E266" s="1">
        <v>16</v>
      </c>
      <c r="F266" s="1">
        <v>14</v>
      </c>
      <c r="G266" s="1">
        <v>22</v>
      </c>
      <c r="H266" s="1">
        <f t="shared" si="36"/>
        <v>1.2000000000000002</v>
      </c>
      <c r="I266" s="1">
        <v>24</v>
      </c>
      <c r="J266" s="1">
        <f t="shared" si="37"/>
        <v>40</v>
      </c>
      <c r="K266" s="1">
        <f t="shared" si="38"/>
        <v>15.2</v>
      </c>
      <c r="L266" s="6">
        <f t="shared" si="39"/>
        <v>8</v>
      </c>
      <c r="M266" s="1">
        <f t="shared" si="40"/>
        <v>-7.1999999999999993</v>
      </c>
      <c r="N266" s="14">
        <f t="shared" si="41"/>
        <v>-0.18</v>
      </c>
      <c r="O266" t="s">
        <v>183</v>
      </c>
    </row>
    <row r="267" spans="1:15" ht="14.25" customHeight="1" x14ac:dyDescent="0.35">
      <c r="A267" t="s">
        <v>441</v>
      </c>
      <c r="B267" t="s">
        <v>111</v>
      </c>
      <c r="C267" t="s">
        <v>319</v>
      </c>
      <c r="D267" t="s">
        <v>320</v>
      </c>
      <c r="E267" s="1">
        <v>11</v>
      </c>
      <c r="F267" s="1">
        <v>11</v>
      </c>
      <c r="G267" s="1">
        <v>15</v>
      </c>
      <c r="H267" s="1">
        <f t="shared" si="36"/>
        <v>0.70000000000000007</v>
      </c>
      <c r="I267" s="1">
        <v>14</v>
      </c>
      <c r="J267" s="1">
        <f t="shared" si="37"/>
        <v>25</v>
      </c>
      <c r="K267" s="1">
        <f t="shared" si="38"/>
        <v>11.7</v>
      </c>
      <c r="L267" s="6">
        <f t="shared" si="39"/>
        <v>5</v>
      </c>
      <c r="M267" s="1">
        <f t="shared" si="40"/>
        <v>-6.6999999999999993</v>
      </c>
      <c r="N267" s="14">
        <f t="shared" si="41"/>
        <v>-0.26799999999999996</v>
      </c>
      <c r="O267" t="s">
        <v>189</v>
      </c>
    </row>
    <row r="268" spans="1:15" ht="14.25" customHeight="1" x14ac:dyDescent="0.35">
      <c r="A268" t="s">
        <v>441</v>
      </c>
      <c r="B268" t="s">
        <v>444</v>
      </c>
      <c r="C268" t="s">
        <v>442</v>
      </c>
      <c r="D268" t="s">
        <v>443</v>
      </c>
      <c r="E268" s="1">
        <v>1</v>
      </c>
      <c r="F268" s="1">
        <v>1</v>
      </c>
      <c r="G268" s="1">
        <v>10</v>
      </c>
      <c r="H268" s="1">
        <f t="shared" si="36"/>
        <v>0.4</v>
      </c>
      <c r="I268" s="1">
        <v>8</v>
      </c>
      <c r="J268" s="1">
        <f t="shared" si="37"/>
        <v>9</v>
      </c>
      <c r="K268" s="1">
        <f t="shared" si="38"/>
        <v>1.4</v>
      </c>
      <c r="L268" s="6">
        <f t="shared" si="39"/>
        <v>1.8</v>
      </c>
      <c r="M268" s="1">
        <f t="shared" si="40"/>
        <v>0.40000000000000013</v>
      </c>
      <c r="N268" s="14">
        <f t="shared" si="41"/>
        <v>4.444444444444446E-2</v>
      </c>
      <c r="O268" t="s">
        <v>227</v>
      </c>
    </row>
    <row r="269" spans="1:15" ht="14.25" customHeight="1" x14ac:dyDescent="0.35">
      <c r="A269" t="s">
        <v>441</v>
      </c>
      <c r="B269" t="s">
        <v>445</v>
      </c>
      <c r="C269" t="s">
        <v>442</v>
      </c>
      <c r="D269" t="s">
        <v>443</v>
      </c>
      <c r="E269" s="1">
        <v>1</v>
      </c>
      <c r="F269" s="1">
        <v>0</v>
      </c>
      <c r="G269" s="1">
        <v>0</v>
      </c>
      <c r="H269" s="1">
        <f t="shared" si="36"/>
        <v>0.45</v>
      </c>
      <c r="I269" s="1">
        <v>9</v>
      </c>
      <c r="J269" s="1">
        <f t="shared" si="37"/>
        <v>10</v>
      </c>
      <c r="K269" s="1">
        <f t="shared" si="38"/>
        <v>0.45</v>
      </c>
      <c r="L269" s="6">
        <f t="shared" si="39"/>
        <v>2</v>
      </c>
      <c r="M269" s="1">
        <f t="shared" si="40"/>
        <v>1.55</v>
      </c>
      <c r="N269" s="14">
        <f t="shared" si="41"/>
        <v>0.155</v>
      </c>
      <c r="O269" t="s">
        <v>187</v>
      </c>
    </row>
    <row r="270" spans="1:15" ht="14.25" customHeight="1" x14ac:dyDescent="0.35">
      <c r="A270" t="s">
        <v>441</v>
      </c>
      <c r="B270" t="s">
        <v>446</v>
      </c>
      <c r="C270" t="s">
        <v>319</v>
      </c>
      <c r="D270" t="s">
        <v>320</v>
      </c>
      <c r="E270" s="1">
        <v>1</v>
      </c>
      <c r="F270" s="1">
        <v>1</v>
      </c>
      <c r="G270" s="1">
        <v>4</v>
      </c>
      <c r="H270" s="1">
        <f t="shared" si="36"/>
        <v>0.85000000000000009</v>
      </c>
      <c r="I270" s="1">
        <v>17</v>
      </c>
      <c r="J270" s="1">
        <f t="shared" si="37"/>
        <v>18</v>
      </c>
      <c r="K270" s="1">
        <f t="shared" si="38"/>
        <v>1.85</v>
      </c>
      <c r="L270" s="6">
        <f t="shared" si="39"/>
        <v>3.6</v>
      </c>
      <c r="M270" s="1">
        <f t="shared" si="40"/>
        <v>1.75</v>
      </c>
      <c r="N270" s="14">
        <f t="shared" si="41"/>
        <v>9.7222222222222224E-2</v>
      </c>
      <c r="O270" t="s">
        <v>189</v>
      </c>
    </row>
    <row r="271" spans="1:15" ht="14.25" customHeight="1" x14ac:dyDescent="0.35">
      <c r="A271" t="s">
        <v>441</v>
      </c>
      <c r="B271" t="s">
        <v>447</v>
      </c>
      <c r="C271" t="s">
        <v>448</v>
      </c>
      <c r="D271" t="s">
        <v>449</v>
      </c>
      <c r="E271" s="1">
        <v>12</v>
      </c>
      <c r="F271" s="1">
        <v>11</v>
      </c>
      <c r="G271" s="1">
        <v>20</v>
      </c>
      <c r="H271" s="1">
        <f t="shared" si="36"/>
        <v>3.5</v>
      </c>
      <c r="I271" s="1">
        <v>70</v>
      </c>
      <c r="J271" s="1">
        <f t="shared" si="37"/>
        <v>82</v>
      </c>
      <c r="K271" s="1">
        <f t="shared" si="38"/>
        <v>14.5</v>
      </c>
      <c r="L271" s="6">
        <f t="shared" si="39"/>
        <v>16.400000000000002</v>
      </c>
      <c r="M271" s="1">
        <f t="shared" si="40"/>
        <v>1.9000000000000021</v>
      </c>
      <c r="N271" s="14">
        <f t="shared" si="41"/>
        <v>2.3170731707317101E-2</v>
      </c>
      <c r="O271" t="s">
        <v>187</v>
      </c>
    </row>
    <row r="272" spans="1:15" ht="14.25" customHeight="1" x14ac:dyDescent="0.35">
      <c r="A272" t="s">
        <v>441</v>
      </c>
      <c r="B272" t="s">
        <v>24</v>
      </c>
      <c r="C272" t="s">
        <v>448</v>
      </c>
      <c r="D272" t="s">
        <v>449</v>
      </c>
      <c r="E272" s="1">
        <v>14</v>
      </c>
      <c r="F272" s="1">
        <v>11</v>
      </c>
      <c r="G272" s="1">
        <v>51</v>
      </c>
      <c r="H272" s="1">
        <f t="shared" si="36"/>
        <v>4.45</v>
      </c>
      <c r="I272" s="1">
        <v>89</v>
      </c>
      <c r="J272" s="1">
        <f t="shared" si="37"/>
        <v>103</v>
      </c>
      <c r="K272" s="1">
        <f t="shared" si="38"/>
        <v>15.45</v>
      </c>
      <c r="L272" s="6">
        <f t="shared" si="39"/>
        <v>20.6</v>
      </c>
      <c r="M272" s="1">
        <f t="shared" si="40"/>
        <v>5.1500000000000021</v>
      </c>
      <c r="N272" s="14">
        <f t="shared" si="41"/>
        <v>5.0000000000000024E-2</v>
      </c>
      <c r="O272" t="s">
        <v>281</v>
      </c>
    </row>
    <row r="273" spans="1:15" ht="14.25" customHeight="1" x14ac:dyDescent="0.35">
      <c r="A273" t="s">
        <v>450</v>
      </c>
      <c r="B273" t="s">
        <v>55</v>
      </c>
      <c r="C273" t="s">
        <v>451</v>
      </c>
      <c r="D273" t="s">
        <v>452</v>
      </c>
      <c r="E273" s="1">
        <v>21</v>
      </c>
      <c r="F273" s="1">
        <v>20</v>
      </c>
      <c r="G273" s="1">
        <v>28</v>
      </c>
      <c r="H273" s="1">
        <f t="shared" si="36"/>
        <v>0.35000000000000003</v>
      </c>
      <c r="I273" s="1">
        <v>7</v>
      </c>
      <c r="J273" s="1">
        <f t="shared" si="37"/>
        <v>28</v>
      </c>
      <c r="K273" s="1">
        <f t="shared" si="38"/>
        <v>20.350000000000001</v>
      </c>
      <c r="L273" s="6">
        <f t="shared" si="39"/>
        <v>5.6000000000000005</v>
      </c>
      <c r="M273" s="1">
        <f t="shared" si="40"/>
        <v>-14.75</v>
      </c>
      <c r="N273" s="14">
        <f t="shared" si="41"/>
        <v>-0.5267857142857143</v>
      </c>
      <c r="O273" t="s">
        <v>209</v>
      </c>
    </row>
    <row r="274" spans="1:15" ht="14.25" customHeight="1" x14ac:dyDescent="0.35">
      <c r="A274" t="s">
        <v>450</v>
      </c>
      <c r="B274" t="s">
        <v>74</v>
      </c>
      <c r="C274" t="s">
        <v>451</v>
      </c>
      <c r="D274" t="s">
        <v>452</v>
      </c>
      <c r="E274" s="1">
        <v>10</v>
      </c>
      <c r="F274" s="1">
        <v>7</v>
      </c>
      <c r="G274" s="1">
        <v>10</v>
      </c>
      <c r="H274" s="1">
        <f t="shared" si="36"/>
        <v>0.4</v>
      </c>
      <c r="I274" s="1">
        <v>8</v>
      </c>
      <c r="J274" s="1">
        <f t="shared" si="37"/>
        <v>18</v>
      </c>
      <c r="K274" s="1">
        <f t="shared" si="38"/>
        <v>7.4</v>
      </c>
      <c r="L274" s="6">
        <f t="shared" si="39"/>
        <v>3.6</v>
      </c>
      <c r="M274" s="1">
        <f t="shared" si="40"/>
        <v>-3.8000000000000003</v>
      </c>
      <c r="N274" s="14">
        <f t="shared" si="41"/>
        <v>-0.21111111111111114</v>
      </c>
      <c r="O274" t="s">
        <v>209</v>
      </c>
    </row>
    <row r="275" spans="1:15" ht="14.25" customHeight="1" x14ac:dyDescent="0.35">
      <c r="A275" t="s">
        <v>450</v>
      </c>
      <c r="B275" t="s">
        <v>86</v>
      </c>
      <c r="C275" t="s">
        <v>451</v>
      </c>
      <c r="D275" t="s">
        <v>452</v>
      </c>
      <c r="E275" s="1">
        <v>5</v>
      </c>
      <c r="F275" s="1">
        <v>5</v>
      </c>
      <c r="G275" s="1">
        <v>6</v>
      </c>
      <c r="H275" s="1">
        <f t="shared" si="36"/>
        <v>0.25</v>
      </c>
      <c r="I275" s="1">
        <v>5</v>
      </c>
      <c r="J275" s="1">
        <f t="shared" si="37"/>
        <v>10</v>
      </c>
      <c r="K275" s="1">
        <f t="shared" si="38"/>
        <v>5.25</v>
      </c>
      <c r="L275" s="6">
        <f t="shared" si="39"/>
        <v>2</v>
      </c>
      <c r="M275" s="1">
        <f t="shared" si="40"/>
        <v>-3.25</v>
      </c>
      <c r="N275" s="14">
        <f t="shared" si="41"/>
        <v>-0.32500000000000001</v>
      </c>
      <c r="O275" t="s">
        <v>229</v>
      </c>
    </row>
    <row r="276" spans="1:15" ht="14.25" customHeight="1" x14ac:dyDescent="0.35">
      <c r="A276" t="s">
        <v>450</v>
      </c>
      <c r="B276" t="s">
        <v>453</v>
      </c>
      <c r="C276" t="s">
        <v>451</v>
      </c>
      <c r="D276" t="s">
        <v>452</v>
      </c>
      <c r="E276" s="1">
        <v>2</v>
      </c>
      <c r="F276" s="1">
        <v>2</v>
      </c>
      <c r="G276" s="1">
        <v>20</v>
      </c>
      <c r="H276" s="1">
        <f t="shared" si="36"/>
        <v>0.4</v>
      </c>
      <c r="I276" s="1">
        <v>8</v>
      </c>
      <c r="J276" s="1">
        <f t="shared" si="37"/>
        <v>10</v>
      </c>
      <c r="K276" s="1">
        <f t="shared" si="38"/>
        <v>2.4</v>
      </c>
      <c r="L276" s="6">
        <f t="shared" si="39"/>
        <v>2</v>
      </c>
      <c r="M276" s="1">
        <f t="shared" si="40"/>
        <v>-0.39999999999999991</v>
      </c>
      <c r="N276" s="14">
        <f t="shared" si="41"/>
        <v>-3.9999999999999994E-2</v>
      </c>
      <c r="O276" t="s">
        <v>281</v>
      </c>
    </row>
    <row r="277" spans="1:15" ht="14.25" customHeight="1" x14ac:dyDescent="0.35">
      <c r="A277" t="s">
        <v>450</v>
      </c>
      <c r="B277" t="s">
        <v>454</v>
      </c>
      <c r="C277" t="s">
        <v>451</v>
      </c>
      <c r="D277" t="s">
        <v>452</v>
      </c>
      <c r="E277" s="1">
        <v>1</v>
      </c>
      <c r="F277" s="1">
        <v>1</v>
      </c>
      <c r="G277" s="1">
        <v>9</v>
      </c>
      <c r="H277" s="1">
        <f t="shared" si="36"/>
        <v>0.30000000000000004</v>
      </c>
      <c r="I277" s="1">
        <v>6</v>
      </c>
      <c r="J277" s="1">
        <f t="shared" si="37"/>
        <v>7</v>
      </c>
      <c r="K277" s="1">
        <f t="shared" si="38"/>
        <v>1.3</v>
      </c>
      <c r="L277" s="6">
        <f t="shared" si="39"/>
        <v>1.4000000000000001</v>
      </c>
      <c r="M277" s="1">
        <f t="shared" si="40"/>
        <v>0.10000000000000009</v>
      </c>
      <c r="N277" s="14">
        <f t="shared" si="41"/>
        <v>1.4285714285714299E-2</v>
      </c>
      <c r="O277" t="s">
        <v>220</v>
      </c>
    </row>
    <row r="278" spans="1:15" ht="14.25" customHeight="1" x14ac:dyDescent="0.35">
      <c r="A278" t="s">
        <v>450</v>
      </c>
      <c r="B278" t="s">
        <v>455</v>
      </c>
      <c r="C278" t="s">
        <v>451</v>
      </c>
      <c r="D278" t="s">
        <v>452</v>
      </c>
      <c r="E278" s="1">
        <v>2</v>
      </c>
      <c r="F278" s="1">
        <v>2</v>
      </c>
      <c r="G278" s="1">
        <v>3</v>
      </c>
      <c r="H278" s="1">
        <f t="shared" si="36"/>
        <v>0.65</v>
      </c>
      <c r="I278" s="1">
        <v>13</v>
      </c>
      <c r="J278" s="1">
        <f t="shared" si="37"/>
        <v>15</v>
      </c>
      <c r="K278" s="1">
        <f t="shared" si="38"/>
        <v>2.65</v>
      </c>
      <c r="L278" s="6">
        <f t="shared" si="39"/>
        <v>3</v>
      </c>
      <c r="M278" s="1">
        <f t="shared" si="40"/>
        <v>0.35000000000000009</v>
      </c>
      <c r="N278" s="14">
        <f t="shared" si="41"/>
        <v>2.3333333333333338E-2</v>
      </c>
      <c r="O278" t="s">
        <v>204</v>
      </c>
    </row>
    <row r="279" spans="1:15" ht="14.25" customHeight="1" x14ac:dyDescent="0.35">
      <c r="A279" t="s">
        <v>450</v>
      </c>
      <c r="B279" t="s">
        <v>456</v>
      </c>
      <c r="C279" t="s">
        <v>451</v>
      </c>
      <c r="D279" t="s">
        <v>452</v>
      </c>
      <c r="E279" s="1">
        <v>0</v>
      </c>
      <c r="F279" s="1">
        <v>0</v>
      </c>
      <c r="G279" s="1">
        <v>16</v>
      </c>
      <c r="H279" s="1">
        <f t="shared" si="36"/>
        <v>0.4</v>
      </c>
      <c r="I279" s="1">
        <v>8</v>
      </c>
      <c r="J279" s="1">
        <f t="shared" si="37"/>
        <v>8</v>
      </c>
      <c r="K279" s="1">
        <f t="shared" si="38"/>
        <v>0.4</v>
      </c>
      <c r="L279" s="6">
        <f t="shared" si="39"/>
        <v>1.6</v>
      </c>
      <c r="M279" s="1">
        <f t="shared" si="40"/>
        <v>1.2000000000000002</v>
      </c>
      <c r="N279" s="14">
        <f t="shared" si="41"/>
        <v>0.15000000000000002</v>
      </c>
      <c r="O279" t="s">
        <v>204</v>
      </c>
    </row>
    <row r="280" spans="1:15" ht="14.25" customHeight="1" x14ac:dyDescent="0.35">
      <c r="A280" t="s">
        <v>450</v>
      </c>
      <c r="B280" t="s">
        <v>457</v>
      </c>
      <c r="C280" t="s">
        <v>451</v>
      </c>
      <c r="D280" t="s">
        <v>452</v>
      </c>
      <c r="E280" s="1">
        <v>3</v>
      </c>
      <c r="F280" s="1">
        <v>2</v>
      </c>
      <c r="G280" s="1">
        <v>7</v>
      </c>
      <c r="H280" s="1">
        <f t="shared" si="36"/>
        <v>0.9</v>
      </c>
      <c r="I280" s="1">
        <v>18</v>
      </c>
      <c r="J280" s="1">
        <f t="shared" si="37"/>
        <v>21</v>
      </c>
      <c r="K280" s="1">
        <f t="shared" si="38"/>
        <v>2.9</v>
      </c>
      <c r="L280" s="6">
        <f t="shared" si="39"/>
        <v>4.2</v>
      </c>
      <c r="M280" s="1">
        <f t="shared" si="40"/>
        <v>1.3000000000000003</v>
      </c>
      <c r="N280" s="14">
        <f t="shared" si="41"/>
        <v>6.1904761904761921E-2</v>
      </c>
      <c r="O280" t="s">
        <v>183</v>
      </c>
    </row>
    <row r="281" spans="1:15" ht="14.25" customHeight="1" x14ac:dyDescent="0.35">
      <c r="A281" t="s">
        <v>458</v>
      </c>
      <c r="B281" t="s">
        <v>46</v>
      </c>
      <c r="C281" t="s">
        <v>359</v>
      </c>
      <c r="D281" t="s">
        <v>360</v>
      </c>
      <c r="E281" s="1">
        <v>37</v>
      </c>
      <c r="F281" s="1">
        <v>25</v>
      </c>
      <c r="G281" s="1">
        <v>44</v>
      </c>
      <c r="H281" s="1">
        <f t="shared" si="36"/>
        <v>0.1</v>
      </c>
      <c r="I281" s="1">
        <v>2</v>
      </c>
      <c r="J281" s="1">
        <f t="shared" si="37"/>
        <v>39</v>
      </c>
      <c r="K281" s="1">
        <f t="shared" si="38"/>
        <v>25.1</v>
      </c>
      <c r="L281" s="6">
        <f t="shared" si="39"/>
        <v>7.8000000000000007</v>
      </c>
      <c r="M281" s="1">
        <f t="shared" si="40"/>
        <v>-17.3</v>
      </c>
      <c r="N281" s="14">
        <f t="shared" si="41"/>
        <v>-0.44358974358974362</v>
      </c>
      <c r="O281" t="s">
        <v>342</v>
      </c>
    </row>
    <row r="282" spans="1:15" ht="14.25" customHeight="1" x14ac:dyDescent="0.35">
      <c r="A282" t="s">
        <v>459</v>
      </c>
      <c r="B282" t="s">
        <v>37</v>
      </c>
      <c r="C282" t="s">
        <v>242</v>
      </c>
      <c r="D282" t="s">
        <v>243</v>
      </c>
      <c r="E282" s="1">
        <v>31</v>
      </c>
      <c r="F282" s="1">
        <v>27</v>
      </c>
      <c r="G282" s="1">
        <v>57</v>
      </c>
      <c r="H282" s="1">
        <f t="shared" si="36"/>
        <v>0.95000000000000007</v>
      </c>
      <c r="I282" s="1">
        <v>19</v>
      </c>
      <c r="J282" s="1">
        <f t="shared" si="37"/>
        <v>50</v>
      </c>
      <c r="K282" s="1">
        <f t="shared" si="38"/>
        <v>27.95</v>
      </c>
      <c r="L282" s="6">
        <f t="shared" si="39"/>
        <v>10</v>
      </c>
      <c r="M282" s="1">
        <f t="shared" si="40"/>
        <v>-17.95</v>
      </c>
      <c r="N282" s="14">
        <f t="shared" si="41"/>
        <v>-0.35899999999999999</v>
      </c>
      <c r="O282" t="s">
        <v>183</v>
      </c>
    </row>
    <row r="283" spans="1:15" ht="14.25" customHeight="1" x14ac:dyDescent="0.35">
      <c r="A283" t="s">
        <v>459</v>
      </c>
      <c r="B283" t="s">
        <v>152</v>
      </c>
      <c r="C283" t="s">
        <v>242</v>
      </c>
      <c r="D283" t="s">
        <v>243</v>
      </c>
      <c r="E283" s="1">
        <v>3</v>
      </c>
      <c r="F283" s="1">
        <v>3</v>
      </c>
      <c r="G283" s="1">
        <v>11</v>
      </c>
      <c r="H283" s="1">
        <f t="shared" si="36"/>
        <v>0.35000000000000003</v>
      </c>
      <c r="I283" s="1">
        <v>7</v>
      </c>
      <c r="J283" s="1">
        <f t="shared" si="37"/>
        <v>10</v>
      </c>
      <c r="K283" s="1">
        <f t="shared" si="38"/>
        <v>3.35</v>
      </c>
      <c r="L283" s="6">
        <f t="shared" si="39"/>
        <v>2</v>
      </c>
      <c r="M283" s="1">
        <f t="shared" si="40"/>
        <v>-1.35</v>
      </c>
      <c r="N283" s="14">
        <f t="shared" si="41"/>
        <v>-0.13500000000000001</v>
      </c>
      <c r="O283" t="s">
        <v>229</v>
      </c>
    </row>
    <row r="284" spans="1:15" ht="14.25" customHeight="1" x14ac:dyDescent="0.35">
      <c r="A284" t="s">
        <v>459</v>
      </c>
      <c r="B284" t="s">
        <v>156</v>
      </c>
      <c r="C284" t="s">
        <v>242</v>
      </c>
      <c r="D284" t="s">
        <v>243</v>
      </c>
      <c r="E284" s="1">
        <v>2</v>
      </c>
      <c r="F284" s="1">
        <v>2</v>
      </c>
      <c r="G284" s="1">
        <v>11</v>
      </c>
      <c r="H284" s="1">
        <f t="shared" si="36"/>
        <v>0.2</v>
      </c>
      <c r="I284" s="1">
        <v>4</v>
      </c>
      <c r="J284" s="1">
        <f t="shared" si="37"/>
        <v>6</v>
      </c>
      <c r="K284" s="1">
        <f t="shared" si="38"/>
        <v>2.2000000000000002</v>
      </c>
      <c r="L284" s="6">
        <f t="shared" si="39"/>
        <v>1.2000000000000002</v>
      </c>
      <c r="M284" s="1">
        <f t="shared" si="40"/>
        <v>-1</v>
      </c>
      <c r="N284" s="14">
        <f t="shared" si="41"/>
        <v>-0.16666666666666666</v>
      </c>
      <c r="O284" t="s">
        <v>218</v>
      </c>
    </row>
    <row r="285" spans="1:15" ht="14.25" customHeight="1" x14ac:dyDescent="0.35">
      <c r="A285" t="s">
        <v>459</v>
      </c>
      <c r="B285" t="s">
        <v>460</v>
      </c>
      <c r="C285" t="s">
        <v>244</v>
      </c>
      <c r="D285" t="s">
        <v>245</v>
      </c>
      <c r="E285" s="1">
        <v>13</v>
      </c>
      <c r="F285" s="1">
        <v>12</v>
      </c>
      <c r="G285" s="1">
        <v>30</v>
      </c>
      <c r="H285" s="1">
        <f t="shared" si="36"/>
        <v>3.1</v>
      </c>
      <c r="I285" s="1">
        <v>62</v>
      </c>
      <c r="J285" s="1">
        <f t="shared" si="37"/>
        <v>75</v>
      </c>
      <c r="K285" s="1">
        <f t="shared" si="38"/>
        <v>15.1</v>
      </c>
      <c r="L285" s="6">
        <f t="shared" si="39"/>
        <v>15</v>
      </c>
      <c r="M285" s="1">
        <f t="shared" si="40"/>
        <v>-9.9999999999999645E-2</v>
      </c>
      <c r="N285" s="14">
        <f t="shared" si="41"/>
        <v>-1.3333333333333285E-3</v>
      </c>
      <c r="O285" t="s">
        <v>237</v>
      </c>
    </row>
    <row r="286" spans="1:15" ht="14.25" customHeight="1" x14ac:dyDescent="0.35">
      <c r="A286" t="s">
        <v>459</v>
      </c>
      <c r="B286" t="s">
        <v>461</v>
      </c>
      <c r="C286" t="s">
        <v>244</v>
      </c>
      <c r="D286" t="s">
        <v>245</v>
      </c>
      <c r="E286" s="1">
        <v>1</v>
      </c>
      <c r="F286" s="1">
        <v>1</v>
      </c>
      <c r="G286" s="1">
        <v>16</v>
      </c>
      <c r="H286" s="1">
        <f t="shared" si="36"/>
        <v>0.35000000000000003</v>
      </c>
      <c r="I286" s="1">
        <v>7</v>
      </c>
      <c r="J286" s="1">
        <f t="shared" si="37"/>
        <v>8</v>
      </c>
      <c r="K286" s="1">
        <f t="shared" si="38"/>
        <v>1.35</v>
      </c>
      <c r="L286" s="6">
        <f t="shared" si="39"/>
        <v>1.6</v>
      </c>
      <c r="M286" s="1">
        <f t="shared" si="40"/>
        <v>0.25</v>
      </c>
      <c r="N286" s="14">
        <f t="shared" si="41"/>
        <v>3.125E-2</v>
      </c>
      <c r="O286" t="s">
        <v>229</v>
      </c>
    </row>
    <row r="287" spans="1:15" ht="14.25" customHeight="1" x14ac:dyDescent="0.35">
      <c r="A287" t="s">
        <v>459</v>
      </c>
      <c r="B287" t="s">
        <v>462</v>
      </c>
      <c r="C287" t="s">
        <v>244</v>
      </c>
      <c r="D287" t="s">
        <v>245</v>
      </c>
      <c r="E287" s="1">
        <v>0</v>
      </c>
      <c r="F287" s="1">
        <v>0</v>
      </c>
      <c r="G287" s="1">
        <v>3</v>
      </c>
      <c r="H287" s="1">
        <f t="shared" si="36"/>
        <v>0.1</v>
      </c>
      <c r="I287" s="1">
        <v>2</v>
      </c>
      <c r="J287" s="1">
        <f t="shared" si="37"/>
        <v>2</v>
      </c>
      <c r="K287" s="1">
        <f t="shared" si="38"/>
        <v>0.1</v>
      </c>
      <c r="L287" s="6">
        <f t="shared" si="39"/>
        <v>0.4</v>
      </c>
      <c r="M287" s="1">
        <f t="shared" si="40"/>
        <v>0.30000000000000004</v>
      </c>
      <c r="N287" s="14">
        <f t="shared" si="41"/>
        <v>0.15000000000000002</v>
      </c>
      <c r="O287" t="s">
        <v>218</v>
      </c>
    </row>
    <row r="288" spans="1:15" ht="14.25" customHeight="1" x14ac:dyDescent="0.35">
      <c r="A288" t="s">
        <v>459</v>
      </c>
      <c r="B288" t="s">
        <v>463</v>
      </c>
      <c r="C288" t="s">
        <v>242</v>
      </c>
      <c r="D288" t="s">
        <v>243</v>
      </c>
      <c r="E288" s="1">
        <v>2</v>
      </c>
      <c r="F288" s="1">
        <v>2</v>
      </c>
      <c r="G288" s="1">
        <v>4</v>
      </c>
      <c r="H288" s="1">
        <f t="shared" si="36"/>
        <v>0.65</v>
      </c>
      <c r="I288" s="1">
        <v>13</v>
      </c>
      <c r="J288" s="1">
        <f t="shared" si="37"/>
        <v>15</v>
      </c>
      <c r="K288" s="1">
        <f t="shared" si="38"/>
        <v>2.65</v>
      </c>
      <c r="L288" s="6">
        <f t="shared" si="39"/>
        <v>3</v>
      </c>
      <c r="M288" s="1">
        <f t="shared" si="40"/>
        <v>0.35000000000000009</v>
      </c>
      <c r="N288" s="14">
        <f t="shared" si="41"/>
        <v>2.3333333333333338E-2</v>
      </c>
      <c r="O288" t="s">
        <v>218</v>
      </c>
    </row>
    <row r="289" spans="1:15" ht="14.25" customHeight="1" x14ac:dyDescent="0.35">
      <c r="A289" t="s">
        <v>459</v>
      </c>
      <c r="B289" t="s">
        <v>464</v>
      </c>
      <c r="C289" t="s">
        <v>242</v>
      </c>
      <c r="D289" t="s">
        <v>243</v>
      </c>
      <c r="E289" s="1">
        <v>5</v>
      </c>
      <c r="F289" s="1">
        <v>5</v>
      </c>
      <c r="G289" s="1">
        <v>9</v>
      </c>
      <c r="H289" s="1">
        <f t="shared" si="36"/>
        <v>1.8</v>
      </c>
      <c r="I289" s="1">
        <v>36</v>
      </c>
      <c r="J289" s="1">
        <f t="shared" si="37"/>
        <v>41</v>
      </c>
      <c r="K289" s="1">
        <f t="shared" si="38"/>
        <v>6.8</v>
      </c>
      <c r="L289" s="6">
        <f t="shared" si="39"/>
        <v>8.2000000000000011</v>
      </c>
      <c r="M289" s="1">
        <f t="shared" si="40"/>
        <v>1.4000000000000012</v>
      </c>
      <c r="N289" s="14">
        <f t="shared" si="41"/>
        <v>3.4146341463414664E-2</v>
      </c>
      <c r="O289" t="s">
        <v>229</v>
      </c>
    </row>
    <row r="290" spans="1:15" ht="14.25" customHeight="1" x14ac:dyDescent="0.35">
      <c r="A290" t="s">
        <v>459</v>
      </c>
      <c r="B290" t="s">
        <v>465</v>
      </c>
      <c r="C290" t="s">
        <v>242</v>
      </c>
      <c r="D290" t="s">
        <v>243</v>
      </c>
      <c r="E290" s="1">
        <v>0</v>
      </c>
      <c r="F290" s="1">
        <v>0</v>
      </c>
      <c r="G290" s="1">
        <v>12</v>
      </c>
      <c r="H290" s="1">
        <f t="shared" si="36"/>
        <v>0.55000000000000004</v>
      </c>
      <c r="I290" s="1">
        <v>11</v>
      </c>
      <c r="J290" s="1">
        <f t="shared" si="37"/>
        <v>11</v>
      </c>
      <c r="K290" s="1">
        <f t="shared" si="38"/>
        <v>0.55000000000000004</v>
      </c>
      <c r="L290" s="6">
        <f t="shared" si="39"/>
        <v>2.2000000000000002</v>
      </c>
      <c r="M290" s="1">
        <f t="shared" si="40"/>
        <v>1.6500000000000001</v>
      </c>
      <c r="N290" s="14">
        <f t="shared" si="41"/>
        <v>0.15000000000000002</v>
      </c>
      <c r="O290" t="s">
        <v>218</v>
      </c>
    </row>
    <row r="291" spans="1:15" ht="14.25" customHeight="1" x14ac:dyDescent="0.35">
      <c r="A291" t="s">
        <v>459</v>
      </c>
      <c r="B291" t="s">
        <v>466</v>
      </c>
      <c r="C291" t="s">
        <v>242</v>
      </c>
      <c r="D291" t="s">
        <v>243</v>
      </c>
      <c r="E291" s="1">
        <v>8</v>
      </c>
      <c r="F291" s="1">
        <v>5</v>
      </c>
      <c r="G291" s="1">
        <v>18</v>
      </c>
      <c r="H291" s="1">
        <f t="shared" si="36"/>
        <v>1.9500000000000002</v>
      </c>
      <c r="I291" s="1">
        <v>39</v>
      </c>
      <c r="J291" s="1">
        <f t="shared" si="37"/>
        <v>47</v>
      </c>
      <c r="K291" s="1">
        <f t="shared" si="38"/>
        <v>6.95</v>
      </c>
      <c r="L291" s="6">
        <f t="shared" si="39"/>
        <v>9.4</v>
      </c>
      <c r="M291" s="1">
        <f t="shared" si="40"/>
        <v>2.4500000000000002</v>
      </c>
      <c r="N291" s="14">
        <f t="shared" si="41"/>
        <v>5.2127659574468091E-2</v>
      </c>
      <c r="O291" t="s">
        <v>194</v>
      </c>
    </row>
    <row r="292" spans="1:15" ht="14.25" customHeight="1" x14ac:dyDescent="0.35">
      <c r="A292" t="s">
        <v>459</v>
      </c>
      <c r="B292" t="s">
        <v>467</v>
      </c>
      <c r="C292" t="s">
        <v>244</v>
      </c>
      <c r="D292" t="s">
        <v>245</v>
      </c>
      <c r="E292" s="1">
        <v>10</v>
      </c>
      <c r="F292" s="1">
        <v>7</v>
      </c>
      <c r="G292" s="1">
        <v>20</v>
      </c>
      <c r="H292" s="1">
        <f t="shared" si="36"/>
        <v>2.6</v>
      </c>
      <c r="I292" s="1">
        <v>52</v>
      </c>
      <c r="J292" s="1">
        <f t="shared" si="37"/>
        <v>62</v>
      </c>
      <c r="K292" s="1">
        <f t="shared" si="38"/>
        <v>9.6</v>
      </c>
      <c r="L292" s="6">
        <f t="shared" si="39"/>
        <v>12.4</v>
      </c>
      <c r="M292" s="1">
        <f t="shared" si="40"/>
        <v>2.8000000000000007</v>
      </c>
      <c r="N292" s="14">
        <f t="shared" si="41"/>
        <v>4.5161290322580656E-2</v>
      </c>
      <c r="O292" t="s">
        <v>218</v>
      </c>
    </row>
    <row r="293" spans="1:15" ht="14.25" customHeight="1" x14ac:dyDescent="0.35">
      <c r="B293" t="s">
        <v>38</v>
      </c>
      <c r="C293" t="s">
        <v>278</v>
      </c>
      <c r="D293" t="s">
        <v>279</v>
      </c>
      <c r="E293" s="1">
        <v>6</v>
      </c>
      <c r="F293" s="1">
        <v>6</v>
      </c>
      <c r="G293" s="1">
        <v>6</v>
      </c>
      <c r="H293" s="1">
        <f t="shared" si="36"/>
        <v>0.1</v>
      </c>
      <c r="I293" s="1">
        <v>2</v>
      </c>
      <c r="J293" s="1">
        <f t="shared" si="37"/>
        <v>8</v>
      </c>
      <c r="K293" s="1">
        <f t="shared" si="38"/>
        <v>6.1</v>
      </c>
      <c r="L293" s="6">
        <f t="shared" si="39"/>
        <v>1.6</v>
      </c>
      <c r="M293" s="1">
        <f t="shared" si="40"/>
        <v>-4.5</v>
      </c>
      <c r="N293" s="14">
        <f t="shared" si="41"/>
        <v>-0.5625</v>
      </c>
      <c r="O293" t="s">
        <v>227</v>
      </c>
    </row>
    <row r="294" spans="1:15" x14ac:dyDescent="0.35">
      <c r="B294" t="s">
        <v>468</v>
      </c>
      <c r="C294" t="s">
        <v>405</v>
      </c>
      <c r="D294" t="s">
        <v>406</v>
      </c>
      <c r="E294" s="1">
        <v>2</v>
      </c>
      <c r="F294" s="1">
        <v>2</v>
      </c>
      <c r="G294" s="1">
        <v>1</v>
      </c>
      <c r="H294" s="1">
        <f t="shared" si="36"/>
        <v>0.45</v>
      </c>
      <c r="I294" s="1">
        <v>9</v>
      </c>
      <c r="J294" s="1">
        <f t="shared" si="37"/>
        <v>11</v>
      </c>
      <c r="K294" s="1">
        <f t="shared" si="38"/>
        <v>2.4500000000000002</v>
      </c>
      <c r="L294" s="6">
        <f t="shared" si="39"/>
        <v>2.2000000000000002</v>
      </c>
      <c r="M294" s="1">
        <f t="shared" si="40"/>
        <v>-0.25</v>
      </c>
      <c r="N294" s="14">
        <f t="shared" si="41"/>
        <v>-2.2727272727272728E-2</v>
      </c>
    </row>
    <row r="295" spans="1:15" x14ac:dyDescent="0.35">
      <c r="B295" t="s">
        <v>469</v>
      </c>
      <c r="C295" t="s">
        <v>338</v>
      </c>
      <c r="D295" t="s">
        <v>339</v>
      </c>
      <c r="E295" s="1">
        <v>0</v>
      </c>
      <c r="F295" s="1">
        <v>0</v>
      </c>
      <c r="G295" s="1">
        <v>0</v>
      </c>
      <c r="H295" s="1">
        <f t="shared" si="36"/>
        <v>0</v>
      </c>
      <c r="I295" s="1">
        <v>0</v>
      </c>
      <c r="J295" s="1">
        <f t="shared" si="37"/>
        <v>0</v>
      </c>
      <c r="K295" s="1">
        <f t="shared" si="38"/>
        <v>0</v>
      </c>
      <c r="L295" s="6">
        <f t="shared" si="39"/>
        <v>0</v>
      </c>
      <c r="M295" s="1">
        <f t="shared" si="40"/>
        <v>0</v>
      </c>
      <c r="N295" s="14" t="e">
        <f t="shared" si="41"/>
        <v>#DIV/0!</v>
      </c>
      <c r="O295" t="s">
        <v>202</v>
      </c>
    </row>
    <row r="296" spans="1:15" x14ac:dyDescent="0.35">
      <c r="B296" t="s">
        <v>470</v>
      </c>
      <c r="C296" t="s">
        <v>244</v>
      </c>
      <c r="D296" t="s">
        <v>245</v>
      </c>
      <c r="E296" s="1">
        <v>0</v>
      </c>
      <c r="F296" s="1">
        <v>0</v>
      </c>
      <c r="G296" s="1">
        <v>0</v>
      </c>
      <c r="H296" s="1">
        <f t="shared" si="36"/>
        <v>0.05</v>
      </c>
      <c r="I296" s="1">
        <v>1</v>
      </c>
      <c r="J296" s="1">
        <f t="shared" si="37"/>
        <v>1</v>
      </c>
      <c r="K296" s="1">
        <f t="shared" si="38"/>
        <v>0.05</v>
      </c>
      <c r="L296" s="6">
        <f t="shared" si="39"/>
        <v>0.2</v>
      </c>
      <c r="M296" s="1">
        <f t="shared" si="40"/>
        <v>0.15000000000000002</v>
      </c>
      <c r="N296" s="14">
        <f t="shared" si="41"/>
        <v>0.15000000000000002</v>
      </c>
      <c r="O296" t="s">
        <v>187</v>
      </c>
    </row>
    <row r="297" spans="1:15" x14ac:dyDescent="0.35">
      <c r="B297" t="s">
        <v>471</v>
      </c>
      <c r="C297" t="s">
        <v>338</v>
      </c>
      <c r="D297" t="s">
        <v>339</v>
      </c>
      <c r="E297" s="1">
        <v>0</v>
      </c>
      <c r="F297" s="1">
        <v>0</v>
      </c>
      <c r="G297" s="1">
        <v>2</v>
      </c>
      <c r="H297" s="1">
        <f t="shared" si="36"/>
        <v>0.05</v>
      </c>
      <c r="I297" s="1">
        <v>1</v>
      </c>
      <c r="J297" s="1">
        <f t="shared" si="37"/>
        <v>1</v>
      </c>
      <c r="K297" s="1">
        <f t="shared" si="38"/>
        <v>0.05</v>
      </c>
      <c r="L297" s="6">
        <f t="shared" si="39"/>
        <v>0.2</v>
      </c>
      <c r="M297" s="1">
        <f t="shared" si="40"/>
        <v>0.15000000000000002</v>
      </c>
      <c r="N297" s="14">
        <f t="shared" si="41"/>
        <v>0.15000000000000002</v>
      </c>
      <c r="O297" t="s">
        <v>202</v>
      </c>
    </row>
    <row r="298" spans="1:15" x14ac:dyDescent="0.35">
      <c r="B298" t="s">
        <v>472</v>
      </c>
      <c r="C298" t="s">
        <v>319</v>
      </c>
      <c r="D298" t="s">
        <v>320</v>
      </c>
      <c r="E298" s="1">
        <v>0</v>
      </c>
      <c r="F298" s="1">
        <v>0</v>
      </c>
      <c r="G298" s="1">
        <v>5</v>
      </c>
      <c r="H298" s="1">
        <f t="shared" si="36"/>
        <v>0.25</v>
      </c>
      <c r="I298" s="1">
        <v>5</v>
      </c>
      <c r="J298" s="1">
        <f t="shared" si="37"/>
        <v>5</v>
      </c>
      <c r="K298" s="1">
        <f t="shared" si="38"/>
        <v>0.25</v>
      </c>
      <c r="L298" s="6">
        <f t="shared" si="39"/>
        <v>1</v>
      </c>
      <c r="M298" s="1">
        <f t="shared" si="40"/>
        <v>0.75</v>
      </c>
      <c r="N298" s="14">
        <f t="shared" si="41"/>
        <v>0.15</v>
      </c>
      <c r="O298" t="s">
        <v>227</v>
      </c>
    </row>
    <row r="299" spans="1:15" x14ac:dyDescent="0.35">
      <c r="B299" t="s">
        <v>473</v>
      </c>
      <c r="C299" t="s">
        <v>250</v>
      </c>
      <c r="D299" t="s">
        <v>251</v>
      </c>
      <c r="E299" s="1">
        <v>0</v>
      </c>
      <c r="F299" s="1">
        <v>0</v>
      </c>
      <c r="G299" s="1">
        <v>2</v>
      </c>
      <c r="H299" s="1">
        <f t="shared" si="36"/>
        <v>0.30000000000000004</v>
      </c>
      <c r="I299" s="1">
        <v>6</v>
      </c>
      <c r="J299" s="1">
        <f t="shared" si="37"/>
        <v>6</v>
      </c>
      <c r="K299" s="1">
        <f t="shared" si="38"/>
        <v>0.30000000000000004</v>
      </c>
      <c r="L299" s="6">
        <f t="shared" si="39"/>
        <v>1.2000000000000002</v>
      </c>
      <c r="M299" s="1">
        <f t="shared" si="40"/>
        <v>0.90000000000000013</v>
      </c>
      <c r="N299" s="14">
        <f t="shared" si="41"/>
        <v>0.15000000000000002</v>
      </c>
      <c r="O299" t="s">
        <v>202</v>
      </c>
    </row>
    <row r="300" spans="1:15" x14ac:dyDescent="0.35">
      <c r="B300" t="s">
        <v>474</v>
      </c>
      <c r="C300" t="s">
        <v>365</v>
      </c>
      <c r="D300" t="s">
        <v>366</v>
      </c>
      <c r="E300" s="1">
        <v>0</v>
      </c>
      <c r="F300" s="1">
        <v>0</v>
      </c>
      <c r="G300" s="1">
        <v>2</v>
      </c>
      <c r="H300" s="1">
        <f t="shared" si="36"/>
        <v>0.45</v>
      </c>
      <c r="I300" s="1">
        <v>9</v>
      </c>
      <c r="J300" s="1">
        <f t="shared" si="37"/>
        <v>9</v>
      </c>
      <c r="K300" s="1">
        <f t="shared" si="38"/>
        <v>0.45</v>
      </c>
      <c r="L300" s="6">
        <f t="shared" si="39"/>
        <v>1.8</v>
      </c>
      <c r="M300" s="1">
        <f t="shared" si="40"/>
        <v>1.35</v>
      </c>
      <c r="N300" s="14">
        <f t="shared" si="41"/>
        <v>0.15000000000000002</v>
      </c>
      <c r="O300" t="s">
        <v>270</v>
      </c>
    </row>
    <row r="301" spans="1:15" x14ac:dyDescent="0.35">
      <c r="B301" t="s">
        <v>475</v>
      </c>
      <c r="C301" t="s">
        <v>411</v>
      </c>
      <c r="D301" t="s">
        <v>412</v>
      </c>
      <c r="E301" s="1">
        <v>0</v>
      </c>
      <c r="F301" s="1">
        <v>0</v>
      </c>
      <c r="G301" s="1">
        <v>3</v>
      </c>
      <c r="H301" s="1">
        <f t="shared" si="36"/>
        <v>0.55000000000000004</v>
      </c>
      <c r="I301" s="1">
        <v>11</v>
      </c>
      <c r="J301" s="1">
        <f t="shared" si="37"/>
        <v>11</v>
      </c>
      <c r="K301" s="1">
        <f t="shared" si="38"/>
        <v>0.55000000000000004</v>
      </c>
      <c r="L301" s="6">
        <f t="shared" si="39"/>
        <v>2.2000000000000002</v>
      </c>
      <c r="M301" s="1">
        <f t="shared" si="40"/>
        <v>1.6500000000000001</v>
      </c>
      <c r="N301" s="14">
        <f t="shared" si="41"/>
        <v>0.15000000000000002</v>
      </c>
    </row>
    <row r="302" spans="1:15" x14ac:dyDescent="0.35">
      <c r="B302" t="s">
        <v>51</v>
      </c>
      <c r="C302" t="s">
        <v>398</v>
      </c>
      <c r="D302" t="s">
        <v>399</v>
      </c>
      <c r="E302" s="1">
        <v>0</v>
      </c>
      <c r="F302" s="1">
        <v>0</v>
      </c>
      <c r="G302" s="1">
        <v>13</v>
      </c>
      <c r="H302" s="1">
        <f t="shared" si="36"/>
        <v>4.3500000000000005</v>
      </c>
      <c r="I302" s="1">
        <v>87</v>
      </c>
      <c r="J302" s="1">
        <f t="shared" si="37"/>
        <v>87</v>
      </c>
      <c r="K302" s="1">
        <f t="shared" si="38"/>
        <v>4.3500000000000005</v>
      </c>
      <c r="L302" s="6">
        <f t="shared" si="39"/>
        <v>17.400000000000002</v>
      </c>
      <c r="M302" s="1">
        <f t="shared" si="40"/>
        <v>13.05</v>
      </c>
      <c r="N302" s="14">
        <f t="shared" si="41"/>
        <v>0.15</v>
      </c>
      <c r="O302" t="s">
        <v>281</v>
      </c>
    </row>
    <row r="303" spans="1:15" x14ac:dyDescent="0.35">
      <c r="L303" s="7"/>
      <c r="M303" s="1"/>
      <c r="N303" s="14"/>
    </row>
    <row r="304" spans="1:15" x14ac:dyDescent="0.35">
      <c r="A304" s="4" t="s">
        <v>476</v>
      </c>
      <c r="B304" s="4"/>
      <c r="C304" s="4"/>
      <c r="D304" s="4"/>
      <c r="E304" s="5">
        <f>SUM(E2:E300)</f>
        <v>2710</v>
      </c>
      <c r="F304" s="5">
        <f>SUM(F2:F302)</f>
        <v>2296</v>
      </c>
      <c r="G304" s="5">
        <f>SUM(G2:G300)</f>
        <v>7130</v>
      </c>
      <c r="H304" s="5"/>
      <c r="I304" s="5">
        <f>SUM(I2:I303)</f>
        <v>8988</v>
      </c>
      <c r="J304" s="5">
        <f>SUM(J2:J300)</f>
        <v>11600</v>
      </c>
      <c r="K304" s="5">
        <f>SUM(K2:K300)</f>
        <v>2740.5000000000005</v>
      </c>
      <c r="L304" s="8">
        <f>J304*0.2</f>
        <v>2320</v>
      </c>
      <c r="M304" s="8">
        <f>L304-K304</f>
        <v>-420.50000000000045</v>
      </c>
      <c r="N304" s="14">
        <f>M304/J304</f>
        <v>-3.6250000000000039E-2</v>
      </c>
    </row>
    <row r="306" spans="11:12" x14ac:dyDescent="0.35">
      <c r="K306" s="8">
        <f>SUM(K39:K131)</f>
        <v>835.40000000000009</v>
      </c>
      <c r="L306" s="7">
        <f>SUM(L39:L131)</f>
        <v>699.6</v>
      </c>
    </row>
  </sheetData>
  <autoFilter ref="A1:O302" xr:uid="{00000000-0001-0000-0000-000000000000}">
    <sortState xmlns:xlrd2="http://schemas.microsoft.com/office/spreadsheetml/2017/richdata2" ref="A2:O302">
      <sortCondition ref="A1:A302"/>
    </sortState>
  </autoFilter>
  <conditionalFormatting sqref="M2:N305">
    <cfRule type="colorScale" priority="5">
      <colorScale>
        <cfvo type="num" val="-5"/>
        <cfvo type="num" val="0"/>
        <cfvo type="num" val="5"/>
        <color rgb="FFF8696B"/>
        <color theme="0"/>
        <color rgb="FF63BE7B"/>
      </colorScale>
    </cfRule>
  </conditionalFormatting>
  <pageMargins left="0.78749999999999998" right="0.78749999999999998" top="1.05277777777778" bottom="1.05277777777778" header="0.78749999999999998" footer="0.78749999999999998"/>
  <pageSetup orientation="portrait" useFirstPageNumber="1" r:id="rId1"/>
  <headerFooter>
    <oddHeader>&amp;C&amp;"Times New Roman,Regular"&amp;12&amp;A</oddHeader>
    <oddFooter>&amp;C&amp;"Times New Roman,Regular"&amp;12Page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e465426-90d4-422e-962e-f60ad95044ea">
      <Terms xmlns="http://schemas.microsoft.com/office/infopath/2007/PartnerControls"/>
    </lcf76f155ced4ddcb4097134ff3c332f>
    <TaxCatchAll xmlns="56369ae3-733c-4d3d-89db-4dcb2b2749db" xsi:nil="true"/>
    <_dlc_DocId xmlns="ce465426-90d4-422e-962e-f60ad95044ea" xsi:nil="true"/>
    <_dlc_DocIdPersistId xmlns="ce465426-90d4-422e-962e-f60ad95044ea" xsi:nil="true"/>
    <_dlc_DocIdUrl xmlns="ce465426-90d4-422e-962e-f60ad95044ea">
      <Url xsi:nil="true"/>
      <Description xsi:nil="true"/>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0A8EE9A5E14F4DB49246EA15D7D51D" ma:contentTypeVersion="20" ma:contentTypeDescription="Create a new document." ma:contentTypeScope="" ma:versionID="f5accded5c0b267535e5cf8638b4cce7">
  <xsd:schema xmlns:xsd="http://www.w3.org/2001/XMLSchema" xmlns:xs="http://www.w3.org/2001/XMLSchema" xmlns:p="http://schemas.microsoft.com/office/2006/metadata/properties" xmlns:ns2="ce465426-90d4-422e-962e-f60ad95044ea" xmlns:ns3="56369ae3-733c-4d3d-89db-4dcb2b2749db" targetNamespace="http://schemas.microsoft.com/office/2006/metadata/properties" ma:root="true" ma:fieldsID="6e53af82dc53086476abb688837b514e" ns2:_="" ns3:_="">
    <xsd:import namespace="ce465426-90d4-422e-962e-f60ad95044ea"/>
    <xsd:import namespace="56369ae3-733c-4d3d-89db-4dcb2b2749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dlc_DocId" minOccurs="0"/>
                <xsd:element ref="ns2:_dlc_DocIdUrl" minOccurs="0"/>
                <xsd:element ref="ns2:_dlc_DocIdPersistId"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465426-90d4-422e-962e-f60ad95044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dlc_DocId" ma:index="12" nillable="true" ma:displayName="Waarde van de document-id" ma:description="De waarde van de document-id die aan dit item is toegewezen." ma:internalName="_dlc_DocId" ma:readOnly="false">
      <xsd:simpleType>
        <xsd:restriction base="dms:Text"/>
      </xsd:simpleType>
    </xsd:element>
    <xsd:element name="_dlc_DocIdUrl" ma:index="13" nillable="true" ma:displayName="Document-id" ma:description="Permanente koppeling naar dit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false">
      <xsd:simpleType>
        <xsd:restriction base="dms:Boolea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40874bb-005b-4a26-b085-598c00416eb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6369ae3-733c-4d3d-89db-4dcb2b2749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455a769e-778b-4d81-be2b-99786d47af79}" ma:internalName="TaxCatchAll" ma:showField="CatchAllData" ma:web="56369ae3-733c-4d3d-89db-4dcb2b2749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E85063-8328-41AC-882D-13DABB6DA7ED}">
  <ds:schemaRefs>
    <ds:schemaRef ds:uri="http://schemas.microsoft.com/sharepoint/v3/contenttype/forms"/>
  </ds:schemaRefs>
</ds:datastoreItem>
</file>

<file path=customXml/itemProps2.xml><?xml version="1.0" encoding="utf-8"?>
<ds:datastoreItem xmlns:ds="http://schemas.openxmlformats.org/officeDocument/2006/customXml" ds:itemID="{A90362AF-9AE6-4BA1-855D-9CBCB5C198DD}">
  <ds:schemaRefs>
    <ds:schemaRef ds:uri="http://schemas.microsoft.com/office/2006/metadata/properties"/>
    <ds:schemaRef ds:uri="http://schemas.microsoft.com/office/infopath/2007/PartnerControls"/>
    <ds:schemaRef ds:uri="557cddd2-4d0a-4084-9f4b-3cf0b34c4fa1"/>
    <ds:schemaRef ds:uri="b57f06ac-3993-4369-ab8d-ea7990ab2c79"/>
  </ds:schemaRefs>
</ds:datastoreItem>
</file>

<file path=customXml/itemProps3.xml><?xml version="1.0" encoding="utf-8"?>
<ds:datastoreItem xmlns:ds="http://schemas.openxmlformats.org/officeDocument/2006/customXml" ds:itemID="{E70E5BAF-78FF-45D0-B838-AB3BD9662E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 gebruikte cijfers</vt:lpstr>
      <vt:lpstr>Draaitabel</vt:lpstr>
      <vt:lpstr>Gemeenten met grote verschillen</vt:lpstr>
      <vt:lpstr>Aantal toewijzingen per gemeent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Casier hannah</dc:creator>
  <cp:keywords/>
  <dc:description/>
  <cp:lastModifiedBy>Deleenheer Joris</cp:lastModifiedBy>
  <cp:revision/>
  <dcterms:created xsi:type="dcterms:W3CDTF">2021-10-04T09:23:50Z</dcterms:created>
  <dcterms:modified xsi:type="dcterms:W3CDTF">2023-02-10T16:00:28Z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0x010100570A8EE9A5E14F4DB49246EA15D7D51D</vt:lpwstr>
  </property>
  <property fmtid="{D5CDD505-2E9C-101B-9397-08002B2CF9AE}" pid="3" name="MediaServiceImageTags">
    <vt:lpwstr/>
  </property>
</Properties>
</file>