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https://vvsgbe.sharepoint.com/sites/Internationaal/Shared Documents/General/IS/FP en VP Gemeenten/0_discussie 0,7%/"/>
    </mc:Choice>
  </mc:AlternateContent>
  <xr:revisionPtr revIDLastSave="237" documentId="8_{24349236-B855-4C66-91F5-4B62ACEE38DD}" xr6:coauthVersionLast="47" xr6:coauthVersionMax="47" xr10:uidLastSave="{7214A2B3-0BF5-43F8-9D24-606AAD85215E}"/>
  <bookViews>
    <workbookView xWindow="28680" yWindow="-120" windowWidth="29040" windowHeight="15840" activeTab="1" xr2:uid="{2E1CC280-330D-406A-BFAE-CB88308AB950}"/>
  </bookViews>
  <sheets>
    <sheet name="Uitleg berekening " sheetId="2" r:id="rId1"/>
    <sheet name="Berekening 0,7%" sheetId="5" r:id="rId2"/>
    <sheet name="Voorbeeld gemeente X"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4" l="1"/>
  <c r="E6" i="5"/>
  <c r="E7" i="5"/>
  <c r="G6" i="5"/>
  <c r="I6" i="5"/>
  <c r="J6" i="5" s="1"/>
  <c r="G7" i="5"/>
  <c r="I7" i="5"/>
  <c r="J7" i="5" s="1"/>
  <c r="E8" i="5"/>
  <c r="G8" i="5"/>
  <c r="I8" i="5"/>
  <c r="J8" i="5"/>
  <c r="E9" i="5"/>
  <c r="G9" i="5"/>
  <c r="I9" i="5"/>
  <c r="J9" i="5"/>
  <c r="E10" i="5"/>
  <c r="G10" i="5"/>
  <c r="I10" i="5"/>
  <c r="J10" i="5"/>
  <c r="E11" i="5"/>
  <c r="G11" i="5"/>
  <c r="I11" i="5"/>
  <c r="J11" i="5"/>
  <c r="E12" i="5"/>
  <c r="G12" i="5"/>
  <c r="I12" i="5"/>
  <c r="J12" i="5"/>
  <c r="D22" i="5"/>
  <c r="E22" i="5"/>
  <c r="F27" i="5" s="1"/>
  <c r="G27" i="5" s="1"/>
  <c r="F22" i="5"/>
  <c r="G22" i="5"/>
  <c r="H22" i="5"/>
  <c r="F30" i="5" s="1"/>
  <c r="G30" i="5" s="1"/>
  <c r="I22" i="5"/>
  <c r="J22" i="5"/>
  <c r="F32" i="5" s="1"/>
  <c r="G32" i="5" s="1"/>
  <c r="E26" i="5"/>
  <c r="E27" i="5"/>
  <c r="E28" i="5"/>
  <c r="F28" i="5"/>
  <c r="G28" i="5" s="1"/>
  <c r="J28" i="5"/>
  <c r="E29" i="5"/>
  <c r="F29" i="5"/>
  <c r="G29" i="5"/>
  <c r="J29" i="5"/>
  <c r="E30" i="5"/>
  <c r="J30" i="5"/>
  <c r="E31" i="5"/>
  <c r="F31" i="5"/>
  <c r="G31" i="5"/>
  <c r="J31" i="5"/>
  <c r="E32" i="5"/>
  <c r="J32" i="5"/>
  <c r="J7" i="4"/>
  <c r="J9" i="4"/>
  <c r="J10" i="4"/>
  <c r="J11" i="4"/>
  <c r="J12" i="4"/>
  <c r="G7" i="4"/>
  <c r="G8" i="4"/>
  <c r="G9" i="4"/>
  <c r="G10" i="4"/>
  <c r="G11" i="4"/>
  <c r="G12" i="4"/>
  <c r="J6" i="4"/>
  <c r="G6" i="4"/>
  <c r="J28" i="4"/>
  <c r="J29" i="4"/>
  <c r="J30" i="4"/>
  <c r="J31" i="4"/>
  <c r="J32" i="4"/>
  <c r="I7" i="4"/>
  <c r="I8" i="4"/>
  <c r="J8" i="4" s="1"/>
  <c r="I9" i="4"/>
  <c r="I10" i="4"/>
  <c r="I11" i="4"/>
  <c r="I12" i="4"/>
  <c r="I6" i="4"/>
  <c r="E27" i="4"/>
  <c r="E28" i="4"/>
  <c r="E29" i="4"/>
  <c r="E30" i="4"/>
  <c r="E31" i="4"/>
  <c r="E32" i="4"/>
  <c r="E26" i="4"/>
  <c r="F26" i="5" l="1"/>
  <c r="G26" i="5" s="1"/>
  <c r="I27" i="5"/>
  <c r="J27" i="5" s="1"/>
  <c r="I26" i="5"/>
  <c r="J26" i="5" s="1"/>
  <c r="J22" i="4"/>
  <c r="I22" i="4"/>
  <c r="H22" i="4"/>
  <c r="G22" i="4"/>
  <c r="F22" i="4"/>
  <c r="E22" i="4"/>
  <c r="D22" i="4"/>
  <c r="F26" i="4" s="1"/>
  <c r="E12" i="4"/>
  <c r="E11" i="4"/>
  <c r="E10" i="4"/>
  <c r="E8" i="4"/>
  <c r="E7" i="4"/>
  <c r="E6" i="4"/>
  <c r="I26" i="4" l="1"/>
  <c r="J26" i="4" s="1"/>
  <c r="G26" i="4"/>
  <c r="F32" i="4"/>
  <c r="G32" i="4" s="1"/>
  <c r="F29" i="4"/>
  <c r="G29" i="4" s="1"/>
  <c r="F30" i="4"/>
  <c r="G30" i="4" s="1"/>
  <c r="F31" i="4"/>
  <c r="G31" i="4" s="1"/>
  <c r="F28" i="4"/>
  <c r="G28" i="4" s="1"/>
  <c r="F27" i="4"/>
  <c r="I27" i="4" l="1"/>
  <c r="J27" i="4" s="1"/>
  <c r="G27" i="4"/>
</calcChain>
</file>

<file path=xl/sharedStrings.xml><?xml version="1.0" encoding="utf-8"?>
<sst xmlns="http://schemas.openxmlformats.org/spreadsheetml/2006/main" count="99" uniqueCount="51">
  <si>
    <t>Jaartal</t>
  </si>
  <si>
    <t>NR</t>
  </si>
  <si>
    <t>Omschrijving</t>
  </si>
  <si>
    <t>2022</t>
  </si>
  <si>
    <t>2023</t>
  </si>
  <si>
    <t>2024</t>
  </si>
  <si>
    <t>2025</t>
  </si>
  <si>
    <t>2026</t>
  </si>
  <si>
    <t>A</t>
  </si>
  <si>
    <t>Personeelsuitgaven ambtenaar mondiale samenwerking</t>
  </si>
  <si>
    <t>B</t>
  </si>
  <si>
    <t>C</t>
  </si>
  <si>
    <t>D</t>
  </si>
  <si>
    <t>Subsidiëring NGO's en 4de pijlers</t>
  </si>
  <si>
    <t>E</t>
  </si>
  <si>
    <t>Humanitaire en noodhulp</t>
  </si>
  <si>
    <t>F</t>
  </si>
  <si>
    <t>Uitgaven sensibiliserende activiteiten</t>
  </si>
  <si>
    <t>Totaal</t>
  </si>
  <si>
    <t>2021</t>
  </si>
  <si>
    <t>2020</t>
  </si>
  <si>
    <t>Investeringen projecten in het zuiden (Stedenband e.a)</t>
  </si>
  <si>
    <t>Voorbeeld Lokaal Bestuur X</t>
  </si>
  <si>
    <t>Uitleg berekening</t>
  </si>
  <si>
    <t>Berekening 0,7</t>
  </si>
  <si>
    <t>Voorbeeld gemeente x</t>
  </si>
  <si>
    <t>Uitleg berekening en gebruik Excel</t>
  </si>
  <si>
    <t xml:space="preserve">3. Hebben we de 0,7% norm effectief gehaald? </t>
  </si>
  <si>
    <t xml:space="preserve">Totaal geraamde exploitatieontvangsten lokaal bestuur </t>
  </si>
  <si>
    <t xml:space="preserve">Totaal geraamde exploitatieontvangsten onderwijs (wedden lager, kleurter, IKO) </t>
  </si>
  <si>
    <t>1. Berekening doelstelling 0,7% obv geraamde cijfers</t>
  </si>
  <si>
    <t>Geraamd budget LMB eigen middelen</t>
  </si>
  <si>
    <t>Geraamd budget LMB eigen middelen + subsidies</t>
  </si>
  <si>
    <t>Berekening doel 0,7%</t>
  </si>
  <si>
    <t>Gerealiseerde exploitatieontvangsten</t>
  </si>
  <si>
    <t>Gerealiseerde exploitatieontvangsten onderwijs</t>
  </si>
  <si>
    <t>Gerealiseerde uitgaven LMB eigen middelen (A tot F tabel 2)</t>
  </si>
  <si>
    <t>Gerealiseerde uitgaven LMB subsidies</t>
  </si>
  <si>
    <t>Gerealiseerde uitgaven LMB eigen middelen + subsidies</t>
  </si>
  <si>
    <t>2. Effectief gerealiseerde uitgaven met eigen middelen</t>
  </si>
  <si>
    <t>Geraamd budget LMB  subsidies</t>
  </si>
  <si>
    <t>Pro rata personeelsuitgaven andere diensten ifv mondiaal beleid</t>
  </si>
  <si>
    <r>
      <t xml:space="preserve">2. Effectief gerealiseerde uitgaven met eigen middelen
</t>
    </r>
    <r>
      <rPr>
        <sz val="11"/>
        <color theme="1"/>
        <rFont val="Calibri"/>
        <family val="2"/>
        <scheme val="minor"/>
      </rPr>
      <t>In deze tabel geef je de effectief gerealiseerde uitgaven in voor de verschillende aspecten van je mondiaal beleid op het moment dat deze gekend zijn. In de nota vindt je meer uitleg over deze aspecten.</t>
    </r>
  </si>
  <si>
    <r>
      <t xml:space="preserve">1. Berekening doelstelling 0,7% obv geraamde cijfers
</t>
    </r>
    <r>
      <rPr>
        <sz val="11"/>
        <color theme="1"/>
        <rFont val="Calibri"/>
        <family val="2"/>
        <scheme val="minor"/>
      </rPr>
      <t>In tabel 1 berekenen we de 0,7%-norm voor jouw gemeente obv de geraamde cijfers. In kolom C geef je de totale geraamde exploitatie-ontvangsten van je gemeente in. In kolom D geef je de totale geraamde exploitatie-ontvangsten voor onderwijzend personeel ten laste van andere overheden in. In kolom E wordt automatisch 0,7% berekend van de totale geraamde exploitatie-ontvangsten minus de totale geraamde exploitatie-ontvangsten voor onderwijzend personeel ten laste van andere overheden. Dit bedrag is de 0,7%-norm voor jouw gemeente op basis van de geraamde cijfers. Vervolgens zetten we de geraamde uitgaven voor mondiaal beleid af tegen de geraamde exploitatie-ontvangsten om zo na te gaan in welke mate je de 0,7%-norm zou halen. In kolom F geef je het geraamde (ingeschreven) budget voor mondiaal beleid uit eigen middelen in. In kolom G wordt automatisch weergegeven hoeveel procent dit is van totale geraamde exploitatie-ontvangsten minus je totale geraamde exploitatie-ontvangsten voor onderwijzend personeel. Hier zie je dus in welke mate je de 0,7%-norm haalt op basis van je geraamde (ingeschreven) budget. In kolom H geef je het geraamde (ingeschreven) budget voor mondiaal beleid uit subsidies in. In kolom I wordt de optelsom gemaakt van het geraamde (ingeschreven) budget voor mondiaal beleid uit eigen middelen en uit subsidies. In kolom J wordt dit bedrag tenslotte weergegeven als percentage van je geraamde exploitatie-ontvangsten.</t>
    </r>
  </si>
  <si>
    <r>
      <t xml:space="preserve">3. Hebben we de 0,7%-norm effectief gehaald?
</t>
    </r>
    <r>
      <rPr>
        <sz val="11"/>
        <color theme="1"/>
        <rFont val="Calibri"/>
        <family val="2"/>
        <scheme val="minor"/>
      </rPr>
      <t>In tabel 3 berekenen we de 0,7%-norm voor jouw gemeente op dezelfde manier als in tabel 1, maar dan obv de gerealiseerde cijfers (in tabel 1 gebeurde dat obv de geraamde cijfers). Vervolgens zetten we de gerealiseerde uitgaven voor mondiaal beleid uit tabel 2 af tegen de gerealiseerde exploitatie-ontvangsten om zo na te gaan in welke mate je effectief de 0,7%-norm hebt gehaald. Vul deze tabel in op dezelfde manier als tabel 1, maar dan met de gerealiseerde cijfers op het moment dat deze gekend zijn.</t>
    </r>
  </si>
  <si>
    <r>
      <t xml:space="preserve">Hoe moet je deze Excel-tool invullen en lezen? 
</t>
    </r>
    <r>
      <rPr>
        <sz val="11"/>
        <color theme="1"/>
        <rFont val="Calibri"/>
        <family val="2"/>
        <scheme val="minor"/>
      </rPr>
      <t>Op dit eerste tabblad vindt je een beknopte handleiding met uitleg over hoe je de drie kolommen in het tweede tablad kan invullen en interpreteren. Het tweede tabblad stelt je in in staat om:
1. voor je lokaal bestuur het budget voor mondiaal beleid te berekenen op basis van de 0,7%-norm
2. je effectief gerealiseerde uitgaven voor lokaal mondiaal beleid in te geven
3. na te gaan of je de 0,7%-norm effectief hebt gehaald</t>
    </r>
    <r>
      <rPr>
        <b/>
        <sz val="11"/>
        <color theme="1"/>
        <rFont val="Calibri"/>
        <family val="2"/>
        <scheme val="minor"/>
      </rPr>
      <t xml:space="preserve">
</t>
    </r>
    <r>
      <rPr>
        <sz val="11"/>
        <color theme="1"/>
        <rFont val="Calibri"/>
        <family val="2"/>
        <scheme val="minor"/>
      </rPr>
      <t>Het derde tabblad is identiek aan het tweede, maar werd ingevuld met hypothetische cijfers voor een middelgrote Vlaamse gemeente.</t>
    </r>
  </si>
  <si>
    <t>% gerealiseerde uitgaven LMB eigen middelen + subsidies t.o.v 0,7% doel</t>
  </si>
  <si>
    <t xml:space="preserve">% geraamd budget LMB eigen middelen t.o.v 0,7% </t>
  </si>
  <si>
    <t>% gerealiseerde uitgaven LMB eigen middelen t.o.v 0,7%</t>
  </si>
  <si>
    <t>% geraamd budget LMB eigen middelen + subsidies t.ov. 0,7%</t>
  </si>
  <si>
    <t>% geraamd budget LMB eigen middelen + subsidies t.o.v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</si>
</sst>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8"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b/>
      <u/>
      <sz val="11"/>
      <color theme="10"/>
      <name val="Calibri"/>
      <family val="2"/>
      <scheme val="minor"/>
    </font>
  </fonts>
  <fills count="8">
    <fill>
      <patternFill patternType="none"/>
    </fill>
    <fill>
      <patternFill patternType="gray125"/>
    </fill>
    <fill>
      <patternFill patternType="solid">
        <fgColor theme="4" tint="0.79998168889431442"/>
        <bgColor indexed="65"/>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s>
  <cellStyleXfs count="3">
    <xf numFmtId="0" fontId="0" fillId="0" borderId="0"/>
    <xf numFmtId="0" fontId="4" fillId="2" borderId="0" applyNumberFormat="0" applyBorder="0" applyAlignment="0" applyProtection="0"/>
    <xf numFmtId="0" fontId="6" fillId="0" borderId="0" applyNumberFormat="0" applyFill="0" applyBorder="0" applyAlignment="0" applyProtection="0"/>
  </cellStyleXfs>
  <cellXfs count="67">
    <xf numFmtId="0" fontId="0" fillId="0" borderId="0" xfId="0"/>
    <xf numFmtId="0" fontId="0" fillId="3" borderId="0" xfId="0" applyFill="1"/>
    <xf numFmtId="0" fontId="0" fillId="3" borderId="0" xfId="0" applyFill="1" applyAlignment="1">
      <alignment wrapText="1"/>
    </xf>
    <xf numFmtId="0" fontId="0" fillId="3" borderId="0" xfId="0" applyFill="1" applyBorder="1"/>
    <xf numFmtId="0" fontId="0" fillId="0" borderId="1" xfId="0" applyFill="1" applyBorder="1"/>
    <xf numFmtId="0" fontId="0" fillId="0" borderId="1" xfId="0" applyFill="1" applyBorder="1" applyAlignment="1">
      <alignment wrapText="1"/>
    </xf>
    <xf numFmtId="164" fontId="0" fillId="0" borderId="1" xfId="0" applyNumberFormat="1" applyFill="1" applyBorder="1"/>
    <xf numFmtId="164" fontId="0" fillId="0" borderId="1" xfId="0" applyNumberFormat="1" applyFill="1" applyBorder="1" applyAlignment="1">
      <alignment wrapText="1"/>
    </xf>
    <xf numFmtId="0" fontId="0" fillId="0" borderId="2" xfId="0" applyFill="1" applyBorder="1"/>
    <xf numFmtId="0" fontId="1" fillId="3" borderId="0" xfId="0" applyFont="1" applyFill="1" applyBorder="1"/>
    <xf numFmtId="164" fontId="0" fillId="3" borderId="0" xfId="0" applyNumberFormat="1" applyFill="1" applyBorder="1"/>
    <xf numFmtId="0" fontId="0" fillId="0" borderId="5" xfId="0" applyFill="1" applyBorder="1"/>
    <xf numFmtId="0" fontId="0" fillId="0" borderId="5" xfId="0" applyFill="1" applyBorder="1" applyAlignment="1">
      <alignment wrapText="1"/>
    </xf>
    <xf numFmtId="0" fontId="2" fillId="0" borderId="1" xfId="0" applyFont="1" applyFill="1" applyBorder="1"/>
    <xf numFmtId="0" fontId="2" fillId="0" borderId="8" xfId="0" applyFont="1" applyFill="1" applyBorder="1" applyAlignment="1">
      <alignment wrapText="1"/>
    </xf>
    <xf numFmtId="0" fontId="0" fillId="0" borderId="4" xfId="0" applyFill="1" applyBorder="1"/>
    <xf numFmtId="0" fontId="0" fillId="0" borderId="2" xfId="0" applyFill="1" applyBorder="1" applyAlignment="1">
      <alignment horizontal="left"/>
    </xf>
    <xf numFmtId="0" fontId="0" fillId="0" borderId="7" xfId="0" applyFill="1" applyBorder="1" applyAlignment="1">
      <alignment horizontal="left"/>
    </xf>
    <xf numFmtId="164" fontId="0" fillId="0" borderId="3" xfId="0" applyNumberFormat="1" applyFill="1" applyBorder="1" applyAlignment="1">
      <alignment wrapText="1"/>
    </xf>
    <xf numFmtId="10" fontId="0" fillId="0" borderId="1" xfId="0" applyNumberFormat="1" applyFill="1" applyBorder="1" applyAlignment="1">
      <alignment wrapText="1"/>
    </xf>
    <xf numFmtId="164" fontId="0" fillId="0" borderId="5" xfId="0" applyNumberFormat="1" applyFill="1" applyBorder="1"/>
    <xf numFmtId="0" fontId="5" fillId="5" borderId="0" xfId="0" applyFont="1" applyFill="1"/>
    <xf numFmtId="0" fontId="7" fillId="6" borderId="0" xfId="2" applyFont="1" applyFill="1"/>
    <xf numFmtId="0" fontId="7" fillId="3" borderId="0" xfId="2" applyFont="1" applyFill="1"/>
    <xf numFmtId="0" fontId="7" fillId="6" borderId="0" xfId="2" applyFont="1" applyFill="1" applyAlignment="1">
      <alignment wrapText="1"/>
    </xf>
    <xf numFmtId="0" fontId="7" fillId="6" borderId="1" xfId="2" applyFont="1" applyFill="1" applyBorder="1"/>
    <xf numFmtId="0" fontId="7" fillId="6" borderId="1" xfId="2" applyFont="1" applyFill="1" applyBorder="1" applyAlignment="1">
      <alignment wrapText="1"/>
    </xf>
    <xf numFmtId="0" fontId="0" fillId="0" borderId="19" xfId="0" applyFill="1" applyBorder="1" applyAlignment="1">
      <alignment wrapText="1"/>
    </xf>
    <xf numFmtId="0" fontId="0" fillId="3" borderId="0" xfId="0" applyFill="1" applyBorder="1" applyAlignment="1">
      <alignment wrapText="1"/>
    </xf>
    <xf numFmtId="10" fontId="0" fillId="3" borderId="0" xfId="0" applyNumberFormat="1" applyFill="1" applyBorder="1" applyAlignment="1">
      <alignment wrapText="1"/>
    </xf>
    <xf numFmtId="0" fontId="0" fillId="3" borderId="0" xfId="0" applyFill="1" applyBorder="1" applyAlignment="1">
      <alignment horizontal="left"/>
    </xf>
    <xf numFmtId="164" fontId="0" fillId="3" borderId="0" xfId="0" applyNumberFormat="1" applyFill="1" applyBorder="1" applyAlignment="1">
      <alignment wrapText="1"/>
    </xf>
    <xf numFmtId="164" fontId="0" fillId="7" borderId="1" xfId="0" applyNumberFormat="1" applyFill="1" applyBorder="1"/>
    <xf numFmtId="164" fontId="0" fillId="5" borderId="1" xfId="0" applyNumberFormat="1" applyFill="1" applyBorder="1"/>
    <xf numFmtId="164" fontId="0" fillId="7" borderId="8" xfId="0" applyNumberFormat="1" applyFill="1" applyBorder="1"/>
    <xf numFmtId="0" fontId="0" fillId="0" borderId="20" xfId="0" applyFill="1" applyBorder="1" applyAlignment="1">
      <alignment wrapText="1"/>
    </xf>
    <xf numFmtId="10" fontId="0" fillId="0" borderId="20" xfId="0" applyNumberFormat="1" applyFill="1" applyBorder="1" applyAlignment="1">
      <alignment wrapText="1"/>
    </xf>
    <xf numFmtId="10" fontId="0" fillId="4" borderId="6" xfId="0" applyNumberFormat="1" applyFill="1" applyBorder="1" applyAlignment="1">
      <alignment wrapText="1"/>
    </xf>
    <xf numFmtId="164" fontId="4" fillId="2" borderId="1" xfId="1" applyNumberFormat="1" applyBorder="1" applyAlignment="1">
      <alignment wrapText="1"/>
    </xf>
    <xf numFmtId="164" fontId="4" fillId="5" borderId="1" xfId="1" applyNumberFormat="1" applyFill="1" applyBorder="1" applyAlignment="1">
      <alignment wrapText="1"/>
    </xf>
    <xf numFmtId="10" fontId="4" fillId="0" borderId="1" xfId="1" applyNumberFormat="1" applyFill="1" applyBorder="1" applyAlignment="1">
      <alignment wrapText="1"/>
    </xf>
    <xf numFmtId="10" fontId="0" fillId="7" borderId="6" xfId="0" applyNumberFormat="1" applyFill="1" applyBorder="1" applyAlignment="1">
      <alignment wrapText="1"/>
    </xf>
    <xf numFmtId="10" fontId="0" fillId="5" borderId="6" xfId="0" applyNumberFormat="1" applyFill="1" applyBorder="1" applyAlignment="1">
      <alignment wrapText="1"/>
    </xf>
    <xf numFmtId="164" fontId="0" fillId="4" borderId="1" xfId="0" applyNumberFormat="1" applyFill="1" applyBorder="1" applyAlignment="1" applyProtection="1">
      <alignment wrapText="1"/>
      <protection locked="0"/>
    </xf>
    <xf numFmtId="164" fontId="0" fillId="4" borderId="1" xfId="0" applyNumberFormat="1" applyFill="1" applyBorder="1" applyProtection="1">
      <protection locked="0"/>
    </xf>
    <xf numFmtId="164" fontId="0" fillId="4" borderId="6" xfId="0" applyNumberFormat="1" applyFill="1" applyBorder="1" applyAlignment="1" applyProtection="1">
      <alignment wrapText="1"/>
      <protection locked="0"/>
    </xf>
    <xf numFmtId="164" fontId="0" fillId="4" borderId="3" xfId="0" applyNumberFormat="1" applyFill="1" applyBorder="1" applyAlignment="1" applyProtection="1">
      <alignment wrapText="1"/>
      <protection locked="0"/>
    </xf>
    <xf numFmtId="164" fontId="0" fillId="4" borderId="9" xfId="0" applyNumberFormat="1" applyFill="1" applyBorder="1" applyAlignment="1" applyProtection="1">
      <alignment wrapText="1"/>
      <protection locked="0"/>
    </xf>
    <xf numFmtId="164" fontId="0" fillId="4" borderId="8" xfId="0" applyNumberFormat="1" applyFill="1" applyBorder="1" applyProtection="1">
      <protection locked="0"/>
    </xf>
    <xf numFmtId="0" fontId="5" fillId="5" borderId="0" xfId="0" applyFont="1" applyFill="1"/>
    <xf numFmtId="0" fontId="2" fillId="7" borderId="12" xfId="0" applyFont="1" applyFill="1" applyBorder="1" applyAlignment="1">
      <alignment wrapText="1"/>
    </xf>
    <xf numFmtId="0" fontId="0" fillId="7" borderId="13" xfId="0" applyFill="1" applyBorder="1"/>
    <xf numFmtId="0" fontId="0" fillId="7" borderId="14" xfId="0" applyFill="1" applyBorder="1"/>
    <xf numFmtId="0" fontId="0" fillId="7" borderId="11" xfId="0" applyFill="1" applyBorder="1"/>
    <xf numFmtId="0" fontId="0" fillId="7" borderId="0" xfId="0" applyFill="1" applyBorder="1"/>
    <xf numFmtId="0" fontId="0" fillId="7" borderId="15" xfId="0" applyFill="1" applyBorder="1"/>
    <xf numFmtId="0" fontId="0" fillId="7" borderId="16" xfId="0" applyFill="1" applyBorder="1"/>
    <xf numFmtId="0" fontId="0" fillId="7" borderId="17" xfId="0" applyFill="1" applyBorder="1"/>
    <xf numFmtId="0" fontId="0" fillId="7" borderId="18" xfId="0" applyFill="1" applyBorder="1"/>
    <xf numFmtId="0" fontId="2" fillId="3" borderId="0" xfId="0" applyFont="1" applyFill="1" applyBorder="1" applyAlignment="1">
      <alignment wrapText="1"/>
    </xf>
    <xf numFmtId="0" fontId="0" fillId="3" borderId="0" xfId="0" applyFill="1" applyBorder="1"/>
    <xf numFmtId="0" fontId="3" fillId="0" borderId="10" xfId="0" applyFont="1" applyFill="1" applyBorder="1"/>
    <xf numFmtId="0" fontId="3" fillId="0" borderId="0" xfId="0" applyFont="1" applyFill="1" applyBorder="1"/>
    <xf numFmtId="0" fontId="3" fillId="0" borderId="11" xfId="0" applyFont="1" applyFill="1" applyBorder="1"/>
    <xf numFmtId="0" fontId="3" fillId="0" borderId="10" xfId="0" applyFont="1" applyFill="1" applyBorder="1" applyAlignment="1">
      <alignment horizontal="left"/>
    </xf>
    <xf numFmtId="0" fontId="3" fillId="0" borderId="0" xfId="0" applyFont="1" applyFill="1" applyBorder="1" applyAlignment="1">
      <alignment horizontal="left"/>
    </xf>
    <xf numFmtId="0" fontId="3" fillId="3" borderId="0" xfId="0" applyFont="1" applyFill="1" applyBorder="1"/>
  </cellXfs>
  <cellStyles count="3">
    <cellStyle name="20% - Accent1" xfId="1" builtinId="30"/>
    <cellStyle name="Hyperlink" xfId="2" builtinId="8"/>
    <cellStyle name="Standaard" xfId="0" builtinId="0"/>
  </cellStyles>
  <dxfs count="144">
    <dxf>
      <numFmt numFmtId="164" formatCode="&quot;€&quot;\ #,##0"/>
      <fill>
        <patternFill patternType="none">
          <fgColor indexed="64"/>
          <bgColor auto="1"/>
        </patternFill>
      </fill>
      <border diagonalUp="0" diagonalDown="0">
        <left style="thin">
          <color indexed="64"/>
        </left>
        <right/>
        <top style="thin">
          <color indexed="64"/>
        </top>
        <bottom style="thin">
          <color indexed="64"/>
        </bottom>
      </border>
    </dxf>
    <dxf>
      <numFmt numFmtId="164" formatCode="&quot;€&quot;\ #,##0"/>
      <fill>
        <patternFill patternType="none">
          <fgColor indexed="64"/>
          <bgColor auto="1"/>
        </patternFill>
      </fill>
      <border diagonalUp="0" diagonalDown="0">
        <left style="thin">
          <color indexed="64"/>
        </left>
        <right style="thin">
          <color indexed="64"/>
        </right>
        <top style="thin">
          <color indexed="64"/>
        </top>
        <bottom style="thin">
          <color indexed="64"/>
        </bottom>
      </border>
    </dxf>
    <dxf>
      <numFmt numFmtId="164" formatCode="&quot;€&quot;\ #,##0"/>
      <fill>
        <patternFill patternType="none">
          <fgColor indexed="64"/>
          <bgColor auto="1"/>
        </patternFill>
      </fill>
      <border diagonalUp="0" diagonalDown="0">
        <left style="thin">
          <color indexed="64"/>
        </left>
        <right style="thin">
          <color indexed="64"/>
        </right>
        <top style="thin">
          <color indexed="64"/>
        </top>
        <bottom style="thin">
          <color indexed="64"/>
        </bottom>
      </border>
    </dxf>
    <dxf>
      <numFmt numFmtId="164" formatCode="&quot;€&quot;\ #,##0"/>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64" formatCode="&quot;€&quot;\ #,##0"/>
      <fill>
        <patternFill patternType="none">
          <fgColor indexed="64"/>
          <bgColor auto="1"/>
        </patternFill>
      </fill>
      <border diagonalUp="0" diagonalDown="0">
        <left style="thin">
          <color indexed="64"/>
        </left>
        <right style="thin">
          <color indexed="64"/>
        </right>
        <top style="thin">
          <color indexed="64"/>
        </top>
        <bottom style="thin">
          <color indexed="64"/>
        </bottom>
      </border>
    </dxf>
    <dxf>
      <numFmt numFmtId="164" formatCode="&quot;€&quot;\ #,##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quot;€&quot;\ #,##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ill>
        <patternFill patternType="none">
          <fgColor indexed="64"/>
          <bgColor auto="1"/>
        </patternFill>
      </fill>
      <border diagonalUp="0" diagonalDown="0" outline="0">
        <left style="thin">
          <color indexed="64"/>
        </left>
        <right style="thin">
          <color indexed="64"/>
        </right>
        <top/>
        <bottom/>
      </border>
    </dxf>
    <dxf>
      <numFmt numFmtId="14" formatCode="0.00%"/>
      <fill>
        <patternFill patternType="none">
          <fgColor rgb="FF000000"/>
          <bgColor auto="1"/>
        </patternFill>
      </fill>
      <border diagonalUp="0" diagonalDown="0">
        <left style="thin">
          <color indexed="64"/>
        </left>
        <right style="thin">
          <color indexed="64"/>
        </right>
        <top/>
        <bottom style="thin">
          <color indexed="64"/>
        </bottom>
        <vertical/>
        <horizontal/>
      </border>
    </dxf>
    <dxf>
      <numFmt numFmtId="164" formatCode="&quot;€&quot;\ #,##0"/>
      <fill>
        <patternFill patternType="none">
          <fgColor indexed="64"/>
          <bgColor indexed="65"/>
        </patternFill>
      </fill>
      <border diagonalUp="0" diagonalDown="0">
        <left style="thin">
          <color indexed="64"/>
        </left>
        <right style="thin">
          <color indexed="64"/>
        </right>
        <top/>
        <bottom style="thin">
          <color indexed="64"/>
        </bottom>
        <vertical/>
        <horizontal/>
      </border>
    </dxf>
    <dxf>
      <numFmt numFmtId="164" formatCode="&quot;€&quot;\ #,##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numFmt numFmtId="14" formatCode="0.0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none">
          <fgColor rgb="FF000000"/>
          <bgColor auto="1"/>
        </patternFill>
      </fill>
    </dxf>
    <dxf>
      <numFmt numFmtId="164" formatCode="&quot;€&quot;\ #,##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numFmt numFmtId="164" formatCode="&quot;€&quot;\ #,##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numFmt numFmtId="164" formatCode="&quot;€&quot;\ #,##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numFmt numFmtId="14" formatCode="0.00%"/>
      <fill>
        <patternFill patternType="none">
          <fgColor rgb="FF000000"/>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 #,##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 #,##0"/>
      <fill>
        <patternFill patternType="solid">
          <fgColor indexed="64"/>
          <bgColor theme="7" tint="0.79998168889431442"/>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numFmt numFmtId="14" formatCode="0.00%"/>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numFmt numFmtId="164" formatCode="&quot;€&quot;\ #,##0"/>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64" formatCode="&quot;€&quot;\ #,##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quot;€&quot;\ #,##0"/>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64" formatCode="&quot;€&quot;\ #,##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dxf>
    <dxf>
      <border>
        <bottom style="thin">
          <color rgb="FF000000"/>
        </bottom>
      </border>
    </dxf>
    <dxf>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numFmt numFmtId="164" formatCode="&quot;€&quot;\ #,##0"/>
      <fill>
        <patternFill patternType="none">
          <fgColor indexed="64"/>
          <bgColor auto="1"/>
        </patternFill>
      </fill>
      <border diagonalUp="0" diagonalDown="0">
        <left style="thin">
          <color indexed="64"/>
        </left>
        <right/>
        <top style="thin">
          <color indexed="64"/>
        </top>
        <bottom style="thin">
          <color indexed="64"/>
        </bottom>
      </border>
    </dxf>
    <dxf>
      <numFmt numFmtId="164" formatCode="&quot;€&quot;\ #,##0"/>
      <fill>
        <patternFill patternType="none">
          <fgColor indexed="64"/>
          <bgColor auto="1"/>
        </patternFill>
      </fill>
      <border diagonalUp="0" diagonalDown="0">
        <left style="thin">
          <color indexed="64"/>
        </left>
        <right style="thin">
          <color indexed="64"/>
        </right>
        <top style="thin">
          <color indexed="64"/>
        </top>
        <bottom style="thin">
          <color indexed="64"/>
        </bottom>
      </border>
    </dxf>
    <dxf>
      <numFmt numFmtId="164" formatCode="&quot;€&quot;\ #,##0"/>
      <fill>
        <patternFill patternType="none">
          <fgColor indexed="64"/>
          <bgColor auto="1"/>
        </patternFill>
      </fill>
      <border diagonalUp="0" diagonalDown="0">
        <left style="thin">
          <color indexed="64"/>
        </left>
        <right style="thin">
          <color indexed="64"/>
        </right>
        <top style="thin">
          <color indexed="64"/>
        </top>
        <bottom style="thin">
          <color indexed="64"/>
        </bottom>
      </border>
    </dxf>
    <dxf>
      <numFmt numFmtId="164" formatCode="&quot;€&quot;\ #,##0"/>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64" formatCode="&quot;€&quot;\ #,##0"/>
      <fill>
        <patternFill patternType="none">
          <fgColor indexed="64"/>
          <bgColor auto="1"/>
        </patternFill>
      </fill>
      <border diagonalUp="0" diagonalDown="0">
        <left style="thin">
          <color indexed="64"/>
        </left>
        <right style="thin">
          <color indexed="64"/>
        </right>
        <top style="thin">
          <color indexed="64"/>
        </top>
        <bottom style="thin">
          <color indexed="64"/>
        </bottom>
      </border>
    </dxf>
    <dxf>
      <numFmt numFmtId="164" formatCode="&quot;€&quot;\ #,##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quot;€&quot;\ #,##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ill>
        <patternFill patternType="none">
          <fgColor indexed="64"/>
          <bgColor auto="1"/>
        </patternFill>
      </fill>
      <border diagonalUp="0" diagonalDown="0" outline="0">
        <left style="thin">
          <color indexed="64"/>
        </left>
        <right style="thin">
          <color indexed="64"/>
        </right>
        <top/>
        <bottom/>
      </border>
    </dxf>
    <dxf>
      <numFmt numFmtId="14" formatCode="0.00%"/>
      <fill>
        <patternFill patternType="none">
          <fgColor rgb="FF000000"/>
          <bgColor auto="1"/>
        </patternFill>
      </fill>
      <border diagonalUp="0" diagonalDown="0">
        <left style="thin">
          <color indexed="64"/>
        </left>
        <right style="thin">
          <color indexed="64"/>
        </right>
        <top/>
        <bottom style="thin">
          <color indexed="64"/>
        </bottom>
        <vertical/>
        <horizontal/>
      </border>
    </dxf>
    <dxf>
      <numFmt numFmtId="164" formatCode="&quot;€&quot;\ #,##0"/>
      <fill>
        <patternFill patternType="none">
          <fgColor indexed="64"/>
          <bgColor indexed="65"/>
        </patternFill>
      </fill>
      <border diagonalUp="0" diagonalDown="0">
        <left style="thin">
          <color indexed="64"/>
        </left>
        <right style="thin">
          <color indexed="64"/>
        </right>
        <top/>
        <bottom style="thin">
          <color indexed="64"/>
        </bottom>
        <vertical/>
        <horizontal/>
      </border>
    </dxf>
    <dxf>
      <numFmt numFmtId="164" formatCode="&quot;€&quot;\ #,##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numFmt numFmtId="14" formatCode="0.0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none">
          <fgColor rgb="FF000000"/>
          <bgColor auto="1"/>
        </patternFill>
      </fill>
    </dxf>
    <dxf>
      <numFmt numFmtId="164" formatCode="&quot;€&quot;\ #,##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numFmt numFmtId="164" formatCode="&quot;€&quot;\ #,##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numFmt numFmtId="164" formatCode="&quot;€&quot;\ #,##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numFmt numFmtId="14" formatCode="0.00%"/>
      <fill>
        <patternFill patternType="none">
          <fgColor rgb="FF000000"/>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 #,##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 #,##0"/>
      <fill>
        <patternFill patternType="solid">
          <fgColor indexed="64"/>
          <bgColor theme="7" tint="0.79998168889431442"/>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numFmt numFmtId="14" formatCode="0.00%"/>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numFmt numFmtId="164" formatCode="&quot;€&quot;\ #,##0"/>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64" formatCode="&quot;€&quot;\ #,##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quot;€&quot;\ #,##0"/>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64" formatCode="&quot;€&quot;\ #,##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dxf>
    <dxf>
      <border>
        <bottom style="thin">
          <color rgb="FF000000"/>
        </bottom>
      </border>
    </dxf>
    <dxf>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C7AC38C-1E5C-41AA-AB8B-E6C8680E6539}" name="Tabel11118" displayName="Tabel11118" ref="B5:J12" totalsRowShown="0" headerRowDxfId="113" dataDxfId="111" headerRowBorderDxfId="112" tableBorderDxfId="110" totalsRowBorderDxfId="109">
  <autoFilter ref="B5:J12" xr:uid="{F615E453-A543-4471-964D-8BC32C8B7924}"/>
  <tableColumns count="9">
    <tableColumn id="1" xr3:uid="{4B6A3785-A98C-462D-A5A4-0DC908524E8C}" name="Jaartal" dataDxfId="108"/>
    <tableColumn id="2" xr3:uid="{4A80B960-8FE0-4E52-90A6-90CDDED5EB01}" name="Totaal geraamde exploitatieontvangsten lokaal bestuur " dataDxfId="107"/>
    <tableColumn id="3" xr3:uid="{AA391232-8E2F-440F-B382-9B813EE23446}" name="Totaal geraamde exploitatieontvangsten onderwijs (wedden lager, kleurter, IKO) " dataDxfId="106"/>
    <tableColumn id="4" xr3:uid="{B9F195DB-0D43-4BD7-A33E-7B97E4D83332}" name="Berekening doel 0,7%" dataDxfId="105">
      <calculatedColumnFormula>(Tabel11118[[#This Row],[Totaal geraamde exploitatieontvangsten lokaal bestuur ]]-Tabel11118[[#This Row],[Totaal geraamde exploitatieontvangsten onderwijs (wedden lager, kleurter, IKO) ]])/100*0.7</calculatedColumnFormula>
    </tableColumn>
    <tableColumn id="5" xr3:uid="{7C7BFF2B-2831-4F97-84E1-31BD642162AA}" name="Geraamd budget LMB eigen middelen" dataDxfId="104"/>
    <tableColumn id="8" xr3:uid="{CC433A61-7117-4472-90F8-1B1E7B56C1BD}" name="% geraamd budget LMB eigen middelen t.o.v 0,7% " dataDxfId="103">
      <calculatedColumnFormula>Tabel11118[[#This Row],[Geraamd budget LMB eigen middelen]]/(Tabel11118[[#This Row],[Totaal geraamde exploitatieontvangsten lokaal bestuur ]]-Tabel11118[[#This Row],[Totaal geraamde exploitatieontvangsten onderwijs (wedden lager, kleurter, IKO) ]])</calculatedColumnFormula>
    </tableColumn>
    <tableColumn id="6" xr3:uid="{043DA111-F2BB-468A-95DF-BC2D93D31729}" name="Geraamd budget LMB  subsidies" dataDxfId="102"/>
    <tableColumn id="7" xr3:uid="{5B97A9B0-3E9E-44BB-B37D-EF5BEF615481}" name="Geraamd budget LMB eigen middelen + subsidies" dataDxfId="101" dataCellStyle="20% - Accent1">
      <calculatedColumnFormula>Tabel11118[[#This Row],[Geraamd budget LMB eigen middelen]]+Tabel11118[[#This Row],[Geraamd budget LMB  subsidies]]</calculatedColumnFormula>
    </tableColumn>
    <tableColumn id="9" xr3:uid="{4483724B-8929-466D-A4E6-F652582133BB}" name="% geraamd budget LMB eigen middelen + subsidies t.ov. 0,7%" dataDxfId="100" dataCellStyle="20% - Accent1">
      <calculatedColumnFormula>Tabel11118[[#This Row],[Geraamd budget LMB eigen middelen + subsidies]]/(Tabel11118[[#This Row],[Totaal geraamde exploitatieontvangsten lokaal bestuur ]]-Tabel11118[[#This Row],[Totaal geraamde exploitatieontvangsten onderwijs (wedden lager, kleurter, IKO) ]])</calculatedColumnFormula>
    </tableColumn>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8EC35CE-CD72-4E83-8F81-9E815D8F8D49}" name="Tabel41219" displayName="Tabel41219" ref="B25:J32" totalsRowShown="0" headerRowDxfId="99" dataDxfId="97" headerRowBorderDxfId="98" tableBorderDxfId="96" totalsRowBorderDxfId="95">
  <autoFilter ref="B25:J32" xr:uid="{4551E143-A311-4AF4-9F9B-0ABF10B8D34A}"/>
  <tableColumns count="9">
    <tableColumn id="1" xr3:uid="{13073BB0-4F47-4DDD-B310-5BA07FA37538}" name="Jaartal" dataDxfId="94"/>
    <tableColumn id="6" xr3:uid="{7285C5DC-5A96-4E9F-AD1B-62B75A2D6C91}" name="Gerealiseerde exploitatieontvangsten" dataDxfId="93"/>
    <tableColumn id="4" xr3:uid="{927FB8E7-7449-49E8-B6F2-EFC868B2A261}" name="Gerealiseerde exploitatieontvangsten onderwijs" dataDxfId="92"/>
    <tableColumn id="5" xr3:uid="{57E5B692-4B8C-4A32-8AC1-060410E925E2}" name="Berekening doel 0,7%" dataDxfId="91">
      <calculatedColumnFormula>(Tabel41219[[#This Row],[Gerealiseerde exploitatieontvangsten]]-Tabel41219[[#This Row],[Gerealiseerde exploitatieontvangsten onderwijs]])/100*0.7</calculatedColumnFormula>
    </tableColumn>
    <tableColumn id="7" xr3:uid="{2AAF88B1-68BB-4A6A-B945-65184A345D14}" name="Gerealiseerde uitgaven LMB eigen middelen (A tot F tabel 2)" dataDxfId="90"/>
    <tableColumn id="10" xr3:uid="{7E190659-C99E-4738-80B2-CB9533CE1DDC}" name="% gerealiseerde uitgaven LMB eigen middelen t.o.v 0,7%" dataDxfId="89"/>
    <tableColumn id="8" xr3:uid="{4A98492E-868F-4044-B1B1-9D4553A1122F}" name="Gerealiseerde uitgaven LMB subsidies" dataDxfId="88"/>
    <tableColumn id="9" xr3:uid="{2275967C-C886-4705-BF73-793A99B06C1E}" name="Gerealiseerde uitgaven LMB eigen middelen + subsidies" dataDxfId="87"/>
    <tableColumn id="11" xr3:uid="{EE499686-6B2C-4F77-8289-A4764141257B}" name="% gerealiseerde uitgaven LMB eigen middelen + subsidies t.o.v 0,7% doel" dataDxfId="86">
      <calculatedColumnFormula>Tabel41219[[#This Row],[Gerealiseerde uitgaven LMB eigen middelen + subsidies]]/(Tabel41219[[#This Row],[Gerealiseerde exploitatieontvangsten]]-Tabel41219[[#This Row],[Gerealiseerde exploitatieontvangsten onderwijs]])</calculatedColumnFormula>
    </tableColumn>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42FC286-8945-4383-B51B-846EDFFF4148}" name="Tabel21320" displayName="Tabel21320" ref="B15:J22" totalsRowShown="0" headerRowDxfId="85" dataDxfId="83" headerRowBorderDxfId="84" tableBorderDxfId="82" totalsRowBorderDxfId="81">
  <autoFilter ref="B15:J22" xr:uid="{26EF7A36-F13E-4855-A6A1-F7C0667C032C}"/>
  <tableColumns count="9">
    <tableColumn id="7" xr3:uid="{0CD86990-4CE6-410F-BABE-D680B18C6C5E}" name="NR" dataDxfId="80"/>
    <tableColumn id="1" xr3:uid="{690BD1AC-FBBC-4ED4-AB75-DDE7D7E4E6E2}" name="Omschrijving" dataDxfId="79"/>
    <tableColumn id="9" xr3:uid="{6EAF31FA-A22B-412A-9398-35C87D90BF17}" name="2020" dataDxfId="78"/>
    <tableColumn id="8" xr3:uid="{1D19AC96-B79F-41D1-8AC1-C7ACCC6820F8}" name="2021" dataDxfId="77"/>
    <tableColumn id="2" xr3:uid="{51B023B6-5930-456B-8101-BB0569808F07}" name="2022" dataDxfId="76"/>
    <tableColumn id="3" xr3:uid="{7847EC0F-F163-444E-AEB4-B21566C2C138}" name="2023" dataDxfId="75"/>
    <tableColumn id="4" xr3:uid="{96E37B07-DEB3-430D-9ED0-94FAA9753B27}" name="2024" dataDxfId="74"/>
    <tableColumn id="5" xr3:uid="{92E35FF4-49EF-4301-91CB-8E6CBB7BFA57}" name="2025" dataDxfId="73"/>
    <tableColumn id="6" xr3:uid="{92872582-5AFC-48C4-9B1B-E7947CAECA53}" name="2026" dataDxfId="72"/>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3D84392-6563-4AC5-B687-B4EF5C219A31}" name="Tabel111" displayName="Tabel111" ref="B5:J12" totalsRowShown="0" headerRowDxfId="41" dataDxfId="39" headerRowBorderDxfId="40" tableBorderDxfId="38" totalsRowBorderDxfId="37">
  <autoFilter ref="B5:J12" xr:uid="{F615E453-A543-4471-964D-8BC32C8B7924}"/>
  <tableColumns count="9">
    <tableColumn id="1" xr3:uid="{DCF35156-9D7A-450B-8A4B-1BB243D98A0D}" name="Jaartal" dataDxfId="36"/>
    <tableColumn id="2" xr3:uid="{1DC3697C-CAB7-474C-8199-6545B8C4FF11}" name="Totaal geraamde exploitatieontvangsten lokaal bestuur " dataDxfId="35"/>
    <tableColumn id="3" xr3:uid="{15BE93A2-CCDA-4E36-8621-8355C6A24663}" name="Totaal geraamde exploitatieontvangsten onderwijs (wedden lager, kleurter, IKO) " dataDxfId="34"/>
    <tableColumn id="4" xr3:uid="{5DE5294F-78DC-4B8C-BA37-39ADEB719D8F}" name="Berekening doel 0,7%" dataDxfId="33">
      <calculatedColumnFormula>(Tabel111[[#This Row],[Totaal geraamde exploitatieontvangsten lokaal bestuur ]]-Tabel111[[#This Row],[Totaal geraamde exploitatieontvangsten onderwijs (wedden lager, kleurter, IKO) ]])/100*0.7</calculatedColumnFormula>
    </tableColumn>
    <tableColumn id="5" xr3:uid="{7EF69D9E-E196-4B1C-AA7E-D5278C89A6C6}" name="Geraamd budget LMB eigen middelen" dataDxfId="32"/>
    <tableColumn id="8" xr3:uid="{BFF13317-4284-4E86-BB53-B8C449833F45}" name="% geraamd budget LMB eigen middelen t.o.v 0,7% " dataDxfId="31">
      <calculatedColumnFormula>Tabel111[[#This Row],[Geraamd budget LMB eigen middelen]]/(Tabel111[[#This Row],[Totaal geraamde exploitatieontvangsten lokaal bestuur ]]-Tabel111[[#This Row],[Totaal geraamde exploitatieontvangsten onderwijs (wedden lager, kleurter, IKO) ]])</calculatedColumnFormula>
    </tableColumn>
    <tableColumn id="6" xr3:uid="{DB857D36-F65D-4AE4-8FED-4B1129C5AFF4}" name="Geraamd budget LMB  subsidies" dataDxfId="30"/>
    <tableColumn id="7" xr3:uid="{1203655C-C144-4216-9178-D51E2C87930F}" name="Geraamd budget LMB eigen middelen + subsidies" dataDxfId="29" dataCellStyle="20% - Accent1">
      <calculatedColumnFormula>Tabel111[[#This Row],[Geraamd budget LMB eigen middelen]]+Tabel111[[#This Row],[Geraamd budget LMB  subsidies]]</calculatedColumnFormula>
    </tableColumn>
    <tableColumn id="9" xr3:uid="{85563D4F-D8E3-4C81-87EE-F11AAACB54A6}" name="% geraamd budget LMB eigen middelen + subsidies t.o.v 0,7%" dataDxfId="28" dataCellStyle="20% - Accent1">
      <calculatedColumnFormula>Tabel111[[#This Row],[Geraamd budget LMB eigen middelen + subsidies]]/(Tabel111[[#This Row],[Totaal geraamde exploitatieontvangsten lokaal bestuur ]]-Tabel111[[#This Row],[Totaal geraamde exploitatieontvangsten onderwijs (wedden lager, kleurter, IKO) ]])</calculatedColumnFormula>
    </tableColumn>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EAC9275-67E9-432A-861D-C649C44BDB2A}" name="Tabel412" displayName="Tabel412" ref="B25:J32" totalsRowShown="0" headerRowDxfId="27" dataDxfId="25" headerRowBorderDxfId="26" tableBorderDxfId="24" totalsRowBorderDxfId="23">
  <autoFilter ref="B25:J32" xr:uid="{4551E143-A311-4AF4-9F9B-0ABF10B8D34A}"/>
  <tableColumns count="9">
    <tableColumn id="1" xr3:uid="{1FD1A8ED-7CE1-4300-9636-2187677019CD}" name="Jaartal" dataDxfId="22"/>
    <tableColumn id="6" xr3:uid="{9F96CC42-5E97-4D8B-813E-F8CDD57B15CD}" name="Gerealiseerde exploitatieontvangsten" dataDxfId="21"/>
    <tableColumn id="4" xr3:uid="{F4E199A7-4CAC-4447-95D2-93EFCE10B786}" name="Gerealiseerde exploitatieontvangsten onderwijs" dataDxfId="20"/>
    <tableColumn id="5" xr3:uid="{DF2DC9FD-2775-48A8-943D-4095235E1745}" name="Berekening doel 0,7%" dataDxfId="19">
      <calculatedColumnFormula>(Tabel412[[#This Row],[Gerealiseerde exploitatieontvangsten]]-Tabel412[[#This Row],[Gerealiseerde exploitatieontvangsten onderwijs]])/100*0.7</calculatedColumnFormula>
    </tableColumn>
    <tableColumn id="7" xr3:uid="{188BEC64-CED1-465A-9C31-0DD647C6F17C}" name="Gerealiseerde uitgaven LMB eigen middelen (A tot F tabel 2)" dataDxfId="18"/>
    <tableColumn id="10" xr3:uid="{4DB2823C-F843-473F-B027-5CC0B561AECC}" name="% gerealiseerde uitgaven LMB eigen middelen t.o.v 0,7%" dataDxfId="17"/>
    <tableColumn id="8" xr3:uid="{30ECE108-C55A-44A7-905A-D71AF27FF28E}" name="Gerealiseerde uitgaven LMB subsidies" dataDxfId="16"/>
    <tableColumn id="9" xr3:uid="{9BB5972F-2C4F-40CE-B8CD-C19251E10438}" name="Gerealiseerde uitgaven LMB eigen middelen + subsidies" dataDxfId="15"/>
    <tableColumn id="11" xr3:uid="{588B7B30-6BE9-4227-AD57-0A7A552AA857}" name="% gerealiseerde uitgaven LMB eigen middelen + subsidies t.o.v 0,7% doel" dataDxfId="14">
      <calculatedColumnFormula>Tabel412[[#This Row],[Gerealiseerde uitgaven LMB eigen middelen + subsidies]]/(Tabel412[[#This Row],[Gerealiseerde exploitatieontvangsten]]-Tabel412[[#This Row],[Gerealiseerde exploitatieontvangsten onderwijs]])</calculatedColumnFormula>
    </tableColumn>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A30227D-6D72-4675-82C4-604315AB4A46}" name="Tabel213" displayName="Tabel213" ref="B15:J22" totalsRowShown="0" headerRowDxfId="13" dataDxfId="11" headerRowBorderDxfId="12" tableBorderDxfId="10" totalsRowBorderDxfId="9">
  <autoFilter ref="B15:J22" xr:uid="{26EF7A36-F13E-4855-A6A1-F7C0667C032C}"/>
  <tableColumns count="9">
    <tableColumn id="7" xr3:uid="{CB636512-F5DC-441B-9364-94B141D7D2C8}" name="NR" dataDxfId="8"/>
    <tableColumn id="1" xr3:uid="{0BA9C167-0257-4200-A863-24BB1A8A6CE8}" name="Omschrijving" dataDxfId="7"/>
    <tableColumn id="9" xr3:uid="{A4B890FA-542E-42D3-8649-5373CCB8D96E}" name="2020" dataDxfId="6"/>
    <tableColumn id="8" xr3:uid="{CEE9210C-4391-44DD-B804-4EC31FE9A873}" name="2021" dataDxfId="5"/>
    <tableColumn id="2" xr3:uid="{DAEEA0A1-EABE-4DB5-83C8-959F8EE7837D}" name="2022" dataDxfId="4"/>
    <tableColumn id="3" xr3:uid="{3EBD709B-CE5F-4F88-8BA2-8B0592CEC212}" name="2023" dataDxfId="3"/>
    <tableColumn id="4" xr3:uid="{7CC96588-EC03-4A33-9BB3-A16D626E6E56}" name="2024" dataDxfId="2"/>
    <tableColumn id="5" xr3:uid="{28D4E1B3-1F74-4D8E-B76B-10478ED34720}" name="2025" dataDxfId="1"/>
    <tableColumn id="6" xr3:uid="{3D36D8F4-8A54-4B53-9EAD-42001535AA84}" name="2026" dataDxfId="0"/>
  </tableColumns>
  <tableStyleInfo name="TableStyleMedium6"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82CB-4414-4288-9C4D-A353A4089EF1}">
  <sheetPr codeName="Blad1"/>
  <dimension ref="A1:L44"/>
  <sheetViews>
    <sheetView workbookViewId="0">
      <selection activeCell="B11" sqref="B11:L17"/>
    </sheetView>
  </sheetViews>
  <sheetFormatPr defaultRowHeight="14.4" x14ac:dyDescent="0.3"/>
  <cols>
    <col min="1" max="1" width="15.77734375" style="1" customWidth="1"/>
    <col min="2" max="16384" width="8.88671875" style="1"/>
  </cols>
  <sheetData>
    <row r="1" spans="1:12" ht="18" x14ac:dyDescent="0.35">
      <c r="A1" s="25" t="s">
        <v>24</v>
      </c>
      <c r="C1" s="49" t="s">
        <v>26</v>
      </c>
      <c r="D1" s="49"/>
      <c r="E1" s="49"/>
      <c r="F1" s="49"/>
      <c r="G1" s="49"/>
    </row>
    <row r="2" spans="1:12" ht="29.4" thickBot="1" x14ac:dyDescent="0.35">
      <c r="A2" s="26" t="s">
        <v>25</v>
      </c>
    </row>
    <row r="3" spans="1:12" x14ac:dyDescent="0.3">
      <c r="B3" s="50" t="s">
        <v>45</v>
      </c>
      <c r="C3" s="51"/>
      <c r="D3" s="51"/>
      <c r="E3" s="51"/>
      <c r="F3" s="51"/>
      <c r="G3" s="51"/>
      <c r="H3" s="51"/>
      <c r="I3" s="51"/>
      <c r="J3" s="51"/>
      <c r="K3" s="51"/>
      <c r="L3" s="52"/>
    </row>
    <row r="4" spans="1:12" x14ac:dyDescent="0.3">
      <c r="B4" s="53"/>
      <c r="C4" s="54"/>
      <c r="D4" s="54"/>
      <c r="E4" s="54"/>
      <c r="F4" s="54"/>
      <c r="G4" s="54"/>
      <c r="H4" s="54"/>
      <c r="I4" s="54"/>
      <c r="J4" s="54"/>
      <c r="K4" s="54"/>
      <c r="L4" s="55"/>
    </row>
    <row r="5" spans="1:12" x14ac:dyDescent="0.3">
      <c r="B5" s="53"/>
      <c r="C5" s="54"/>
      <c r="D5" s="54"/>
      <c r="E5" s="54"/>
      <c r="F5" s="54"/>
      <c r="G5" s="54"/>
      <c r="H5" s="54"/>
      <c r="I5" s="54"/>
      <c r="J5" s="54"/>
      <c r="K5" s="54"/>
      <c r="L5" s="55"/>
    </row>
    <row r="6" spans="1:12" x14ac:dyDescent="0.3">
      <c r="B6" s="53"/>
      <c r="C6" s="54"/>
      <c r="D6" s="54"/>
      <c r="E6" s="54"/>
      <c r="F6" s="54"/>
      <c r="G6" s="54"/>
      <c r="H6" s="54"/>
      <c r="I6" s="54"/>
      <c r="J6" s="54"/>
      <c r="K6" s="54"/>
      <c r="L6" s="55"/>
    </row>
    <row r="7" spans="1:12" x14ac:dyDescent="0.3">
      <c r="B7" s="53"/>
      <c r="C7" s="54"/>
      <c r="D7" s="54"/>
      <c r="E7" s="54"/>
      <c r="F7" s="54"/>
      <c r="G7" s="54"/>
      <c r="H7" s="54"/>
      <c r="I7" s="54"/>
      <c r="J7" s="54"/>
      <c r="K7" s="54"/>
      <c r="L7" s="55"/>
    </row>
    <row r="8" spans="1:12" x14ac:dyDescent="0.3">
      <c r="B8" s="53"/>
      <c r="C8" s="54"/>
      <c r="D8" s="54"/>
      <c r="E8" s="54"/>
      <c r="F8" s="54"/>
      <c r="G8" s="54"/>
      <c r="H8" s="54"/>
      <c r="I8" s="54"/>
      <c r="J8" s="54"/>
      <c r="K8" s="54"/>
      <c r="L8" s="55"/>
    </row>
    <row r="9" spans="1:12" ht="15" thickBot="1" x14ac:dyDescent="0.35">
      <c r="B9" s="56"/>
      <c r="C9" s="57"/>
      <c r="D9" s="57"/>
      <c r="E9" s="57"/>
      <c r="F9" s="57"/>
      <c r="G9" s="57"/>
      <c r="H9" s="57"/>
      <c r="I9" s="57"/>
      <c r="J9" s="57"/>
      <c r="K9" s="57"/>
      <c r="L9" s="58"/>
    </row>
    <row r="10" spans="1:12" ht="15" thickBot="1" x14ac:dyDescent="0.35">
      <c r="B10" s="3"/>
      <c r="C10" s="3"/>
      <c r="D10" s="3"/>
      <c r="E10" s="3"/>
      <c r="F10" s="3"/>
      <c r="G10" s="3"/>
      <c r="H10" s="3"/>
      <c r="I10" s="3"/>
      <c r="J10" s="3"/>
      <c r="K10" s="3"/>
      <c r="L10" s="3"/>
    </row>
    <row r="11" spans="1:12" x14ac:dyDescent="0.3">
      <c r="B11" s="50" t="s">
        <v>43</v>
      </c>
      <c r="C11" s="51"/>
      <c r="D11" s="51"/>
      <c r="E11" s="51"/>
      <c r="F11" s="51"/>
      <c r="G11" s="51"/>
      <c r="H11" s="51"/>
      <c r="I11" s="51"/>
      <c r="J11" s="51"/>
      <c r="K11" s="51"/>
      <c r="L11" s="52"/>
    </row>
    <row r="12" spans="1:12" x14ac:dyDescent="0.3">
      <c r="B12" s="53"/>
      <c r="C12" s="54"/>
      <c r="D12" s="54"/>
      <c r="E12" s="54"/>
      <c r="F12" s="54"/>
      <c r="G12" s="54"/>
      <c r="H12" s="54"/>
      <c r="I12" s="54"/>
      <c r="J12" s="54"/>
      <c r="K12" s="54"/>
      <c r="L12" s="55"/>
    </row>
    <row r="13" spans="1:12" x14ac:dyDescent="0.3">
      <c r="B13" s="53"/>
      <c r="C13" s="54"/>
      <c r="D13" s="54"/>
      <c r="E13" s="54"/>
      <c r="F13" s="54"/>
      <c r="G13" s="54"/>
      <c r="H13" s="54"/>
      <c r="I13" s="54"/>
      <c r="J13" s="54"/>
      <c r="K13" s="54"/>
      <c r="L13" s="55"/>
    </row>
    <row r="14" spans="1:12" x14ac:dyDescent="0.3">
      <c r="B14" s="53"/>
      <c r="C14" s="54"/>
      <c r="D14" s="54"/>
      <c r="E14" s="54"/>
      <c r="F14" s="54"/>
      <c r="G14" s="54"/>
      <c r="H14" s="54"/>
      <c r="I14" s="54"/>
      <c r="J14" s="54"/>
      <c r="K14" s="54"/>
      <c r="L14" s="55"/>
    </row>
    <row r="15" spans="1:12" x14ac:dyDescent="0.3">
      <c r="B15" s="53"/>
      <c r="C15" s="54"/>
      <c r="D15" s="54"/>
      <c r="E15" s="54"/>
      <c r="F15" s="54"/>
      <c r="G15" s="54"/>
      <c r="H15" s="54"/>
      <c r="I15" s="54"/>
      <c r="J15" s="54"/>
      <c r="K15" s="54"/>
      <c r="L15" s="55"/>
    </row>
    <row r="16" spans="1:12" x14ac:dyDescent="0.3">
      <c r="B16" s="53"/>
      <c r="C16" s="54"/>
      <c r="D16" s="54"/>
      <c r="E16" s="54"/>
      <c r="F16" s="54"/>
      <c r="G16" s="54"/>
      <c r="H16" s="54"/>
      <c r="I16" s="54"/>
      <c r="J16" s="54"/>
      <c r="K16" s="54"/>
      <c r="L16" s="55"/>
    </row>
    <row r="17" spans="2:12" ht="28.2" customHeight="1" thickBot="1" x14ac:dyDescent="0.35">
      <c r="B17" s="56"/>
      <c r="C17" s="57"/>
      <c r="D17" s="57"/>
      <c r="E17" s="57"/>
      <c r="F17" s="57"/>
      <c r="G17" s="57"/>
      <c r="H17" s="57"/>
      <c r="I17" s="57"/>
      <c r="J17" s="57"/>
      <c r="K17" s="57"/>
      <c r="L17" s="58"/>
    </row>
    <row r="18" spans="2:12" ht="15" thickBot="1" x14ac:dyDescent="0.35"/>
    <row r="19" spans="2:12" x14ac:dyDescent="0.3">
      <c r="B19" s="50" t="s">
        <v>42</v>
      </c>
      <c r="C19" s="51"/>
      <c r="D19" s="51"/>
      <c r="E19" s="51"/>
      <c r="F19" s="51"/>
      <c r="G19" s="51"/>
      <c r="H19" s="51"/>
      <c r="I19" s="51"/>
      <c r="J19" s="51"/>
      <c r="K19" s="51"/>
      <c r="L19" s="52"/>
    </row>
    <row r="20" spans="2:12" x14ac:dyDescent="0.3">
      <c r="B20" s="53"/>
      <c r="C20" s="54"/>
      <c r="D20" s="54"/>
      <c r="E20" s="54"/>
      <c r="F20" s="54"/>
      <c r="G20" s="54"/>
      <c r="H20" s="54"/>
      <c r="I20" s="54"/>
      <c r="J20" s="54"/>
      <c r="K20" s="54"/>
      <c r="L20" s="55"/>
    </row>
    <row r="21" spans="2:12" ht="15" thickBot="1" x14ac:dyDescent="0.35">
      <c r="B21" s="56"/>
      <c r="C21" s="57"/>
      <c r="D21" s="57"/>
      <c r="E21" s="57"/>
      <c r="F21" s="57"/>
      <c r="G21" s="57"/>
      <c r="H21" s="57"/>
      <c r="I21" s="57"/>
      <c r="J21" s="57"/>
      <c r="K21" s="57"/>
      <c r="L21" s="58"/>
    </row>
    <row r="22" spans="2:12" ht="15" thickBot="1" x14ac:dyDescent="0.35"/>
    <row r="23" spans="2:12" x14ac:dyDescent="0.3">
      <c r="B23" s="50" t="s">
        <v>44</v>
      </c>
      <c r="C23" s="51"/>
      <c r="D23" s="51"/>
      <c r="E23" s="51"/>
      <c r="F23" s="51"/>
      <c r="G23" s="51"/>
      <c r="H23" s="51"/>
      <c r="I23" s="51"/>
      <c r="J23" s="51"/>
      <c r="K23" s="51"/>
      <c r="L23" s="52"/>
    </row>
    <row r="24" spans="2:12" x14ac:dyDescent="0.3">
      <c r="B24" s="53"/>
      <c r="C24" s="54"/>
      <c r="D24" s="54"/>
      <c r="E24" s="54"/>
      <c r="F24" s="54"/>
      <c r="G24" s="54"/>
      <c r="H24" s="54"/>
      <c r="I24" s="54"/>
      <c r="J24" s="54"/>
      <c r="K24" s="54"/>
      <c r="L24" s="55"/>
    </row>
    <row r="25" spans="2:12" x14ac:dyDescent="0.3">
      <c r="B25" s="53"/>
      <c r="C25" s="54"/>
      <c r="D25" s="54"/>
      <c r="E25" s="54"/>
      <c r="F25" s="54"/>
      <c r="G25" s="54"/>
      <c r="H25" s="54"/>
      <c r="I25" s="54"/>
      <c r="J25" s="54"/>
      <c r="K25" s="54"/>
      <c r="L25" s="55"/>
    </row>
    <row r="26" spans="2:12" x14ac:dyDescent="0.3">
      <c r="B26" s="53"/>
      <c r="C26" s="54"/>
      <c r="D26" s="54"/>
      <c r="E26" s="54"/>
      <c r="F26" s="54"/>
      <c r="G26" s="54"/>
      <c r="H26" s="54"/>
      <c r="I26" s="54"/>
      <c r="J26" s="54"/>
      <c r="K26" s="54"/>
      <c r="L26" s="55"/>
    </row>
    <row r="27" spans="2:12" x14ac:dyDescent="0.3">
      <c r="B27" s="53"/>
      <c r="C27" s="54"/>
      <c r="D27" s="54"/>
      <c r="E27" s="54"/>
      <c r="F27" s="54"/>
      <c r="G27" s="54"/>
      <c r="H27" s="54"/>
      <c r="I27" s="54"/>
      <c r="J27" s="54"/>
      <c r="K27" s="54"/>
      <c r="L27" s="55"/>
    </row>
    <row r="28" spans="2:12" ht="15" thickBot="1" x14ac:dyDescent="0.35">
      <c r="B28" s="56"/>
      <c r="C28" s="57"/>
      <c r="D28" s="57"/>
      <c r="E28" s="57"/>
      <c r="F28" s="57"/>
      <c r="G28" s="57"/>
      <c r="H28" s="57"/>
      <c r="I28" s="57"/>
      <c r="J28" s="57"/>
      <c r="K28" s="57"/>
      <c r="L28" s="58"/>
    </row>
    <row r="30" spans="2:12" x14ac:dyDescent="0.3">
      <c r="B30" s="59"/>
      <c r="C30" s="60"/>
      <c r="D30" s="60"/>
      <c r="E30" s="60"/>
      <c r="F30" s="60"/>
      <c r="G30" s="60"/>
      <c r="H30" s="60"/>
      <c r="I30" s="60"/>
      <c r="J30" s="60"/>
      <c r="K30" s="60"/>
      <c r="L30" s="60"/>
    </row>
    <row r="31" spans="2:12" x14ac:dyDescent="0.3">
      <c r="B31" s="60"/>
      <c r="C31" s="60"/>
      <c r="D31" s="60"/>
      <c r="E31" s="60"/>
      <c r="F31" s="60"/>
      <c r="G31" s="60"/>
      <c r="H31" s="60"/>
      <c r="I31" s="60"/>
      <c r="J31" s="60"/>
      <c r="K31" s="60"/>
      <c r="L31" s="60"/>
    </row>
    <row r="32" spans="2:12" x14ac:dyDescent="0.3">
      <c r="B32" s="60"/>
      <c r="C32" s="60"/>
      <c r="D32" s="60"/>
      <c r="E32" s="60"/>
      <c r="F32" s="60"/>
      <c r="G32" s="60"/>
      <c r="H32" s="60"/>
      <c r="I32" s="60"/>
      <c r="J32" s="60"/>
      <c r="K32" s="60"/>
      <c r="L32" s="60"/>
    </row>
    <row r="33" spans="2:12" x14ac:dyDescent="0.3">
      <c r="B33" s="60"/>
      <c r="C33" s="60"/>
      <c r="D33" s="60"/>
      <c r="E33" s="60"/>
      <c r="F33" s="60"/>
      <c r="G33" s="60"/>
      <c r="H33" s="60"/>
      <c r="I33" s="60"/>
      <c r="J33" s="60"/>
      <c r="K33" s="60"/>
      <c r="L33" s="60"/>
    </row>
    <row r="34" spans="2:12" x14ac:dyDescent="0.3">
      <c r="B34" s="60"/>
      <c r="C34" s="60"/>
      <c r="D34" s="60"/>
      <c r="E34" s="60"/>
      <c r="F34" s="60"/>
      <c r="G34" s="60"/>
      <c r="H34" s="60"/>
      <c r="I34" s="60"/>
      <c r="J34" s="60"/>
      <c r="K34" s="60"/>
      <c r="L34" s="60"/>
    </row>
    <row r="35" spans="2:12" x14ac:dyDescent="0.3">
      <c r="B35" s="60"/>
      <c r="C35" s="60"/>
      <c r="D35" s="60"/>
      <c r="E35" s="60"/>
      <c r="F35" s="60"/>
      <c r="G35" s="60"/>
      <c r="H35" s="60"/>
      <c r="I35" s="60"/>
      <c r="J35" s="60"/>
      <c r="K35" s="60"/>
      <c r="L35" s="60"/>
    </row>
    <row r="36" spans="2:12" x14ac:dyDescent="0.3">
      <c r="B36" s="60"/>
      <c r="C36" s="60"/>
      <c r="D36" s="60"/>
      <c r="E36" s="60"/>
      <c r="F36" s="60"/>
      <c r="G36" s="60"/>
      <c r="H36" s="60"/>
      <c r="I36" s="60"/>
      <c r="J36" s="60"/>
      <c r="K36" s="60"/>
      <c r="L36" s="60"/>
    </row>
    <row r="38" spans="2:12" x14ac:dyDescent="0.3">
      <c r="B38" s="59"/>
      <c r="C38" s="60"/>
      <c r="D38" s="60"/>
      <c r="E38" s="60"/>
      <c r="F38" s="60"/>
      <c r="G38" s="60"/>
      <c r="H38" s="60"/>
      <c r="I38" s="60"/>
      <c r="J38" s="60"/>
      <c r="K38" s="60"/>
      <c r="L38" s="60"/>
    </row>
    <row r="39" spans="2:12" x14ac:dyDescent="0.3">
      <c r="B39" s="60"/>
      <c r="C39" s="60"/>
      <c r="D39" s="60"/>
      <c r="E39" s="60"/>
      <c r="F39" s="60"/>
      <c r="G39" s="60"/>
      <c r="H39" s="60"/>
      <c r="I39" s="60"/>
      <c r="J39" s="60"/>
      <c r="K39" s="60"/>
      <c r="L39" s="60"/>
    </row>
    <row r="40" spans="2:12" x14ac:dyDescent="0.3">
      <c r="B40" s="60"/>
      <c r="C40" s="60"/>
      <c r="D40" s="60"/>
      <c r="E40" s="60"/>
      <c r="F40" s="60"/>
      <c r="G40" s="60"/>
      <c r="H40" s="60"/>
      <c r="I40" s="60"/>
      <c r="J40" s="60"/>
      <c r="K40" s="60"/>
      <c r="L40" s="60"/>
    </row>
    <row r="41" spans="2:12" x14ac:dyDescent="0.3">
      <c r="B41" s="60"/>
      <c r="C41" s="60"/>
      <c r="D41" s="60"/>
      <c r="E41" s="60"/>
      <c r="F41" s="60"/>
      <c r="G41" s="60"/>
      <c r="H41" s="60"/>
      <c r="I41" s="60"/>
      <c r="J41" s="60"/>
      <c r="K41" s="60"/>
      <c r="L41" s="60"/>
    </row>
    <row r="42" spans="2:12" x14ac:dyDescent="0.3">
      <c r="B42" s="60"/>
      <c r="C42" s="60"/>
      <c r="D42" s="60"/>
      <c r="E42" s="60"/>
      <c r="F42" s="60"/>
      <c r="G42" s="60"/>
      <c r="H42" s="60"/>
      <c r="I42" s="60"/>
      <c r="J42" s="60"/>
      <c r="K42" s="60"/>
      <c r="L42" s="60"/>
    </row>
    <row r="43" spans="2:12" x14ac:dyDescent="0.3">
      <c r="B43" s="60"/>
      <c r="C43" s="60"/>
      <c r="D43" s="60"/>
      <c r="E43" s="60"/>
      <c r="F43" s="60"/>
      <c r="G43" s="60"/>
      <c r="H43" s="60"/>
      <c r="I43" s="60"/>
      <c r="J43" s="60"/>
      <c r="K43" s="60"/>
      <c r="L43" s="60"/>
    </row>
    <row r="44" spans="2:12" x14ac:dyDescent="0.3">
      <c r="B44" s="60"/>
      <c r="C44" s="60"/>
      <c r="D44" s="60"/>
      <c r="E44" s="60"/>
      <c r="F44" s="60"/>
      <c r="G44" s="60"/>
      <c r="H44" s="60"/>
      <c r="I44" s="60"/>
      <c r="J44" s="60"/>
      <c r="K44" s="60"/>
      <c r="L44" s="60"/>
    </row>
  </sheetData>
  <sheetProtection algorithmName="SHA-512" hashValue="8cmjPbfrGqeU1ytGw0J/schNJLNoARLJlkAR68BM65lisPfRB3/eMy1oG9od+bmLbOKdtKy3YSYK9+Tf3viWPw==" saltValue="Shv2YjdLJdHtNzTgToefYQ==" spinCount="100000" sheet="1" objects="1" scenarios="1" sort="0" autoFilter="0"/>
  <mergeCells count="7">
    <mergeCell ref="B30:L36"/>
    <mergeCell ref="B38:L44"/>
    <mergeCell ref="C1:G1"/>
    <mergeCell ref="B11:L17"/>
    <mergeCell ref="B19:L21"/>
    <mergeCell ref="B23:L28"/>
    <mergeCell ref="B3:L9"/>
  </mergeCells>
  <hyperlinks>
    <hyperlink ref="A1" location="'Berekening 0,7%'!A1" display="Berekening 0,7" xr:uid="{886C653D-A7E8-4F08-BD05-8915D00CC65B}"/>
    <hyperlink ref="A2" location="'Voorbeeld gemeente X'!A1" display="Voorbeeld gemeente x" xr:uid="{F6FAA449-1734-4BA6-B7E8-A8AAC83E0B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55962-8476-4439-9F7D-AB2ECD2A6ED7}">
  <sheetPr codeName="Blad4"/>
  <dimension ref="A1:K52"/>
  <sheetViews>
    <sheetView tabSelected="1" workbookViewId="0"/>
  </sheetViews>
  <sheetFormatPr defaultRowHeight="14.4" x14ac:dyDescent="0.3"/>
  <cols>
    <col min="1" max="1" width="17.77734375" style="1" customWidth="1"/>
    <col min="2" max="2" width="8.88671875" style="1"/>
    <col min="3" max="3" width="31" style="1" customWidth="1"/>
    <col min="4" max="4" width="30" style="1" customWidth="1"/>
    <col min="5" max="5" width="26.77734375" style="2" customWidth="1"/>
    <col min="6" max="6" width="15.109375" style="1" customWidth="1"/>
    <col min="7" max="7" width="15.21875" style="1" customWidth="1"/>
    <col min="8" max="8" width="14.5546875" style="1" customWidth="1"/>
    <col min="9" max="9" width="12.5546875" style="1" customWidth="1"/>
    <col min="10" max="10" width="12.33203125" style="1" customWidth="1"/>
    <col min="11" max="11" width="15.33203125" style="1" customWidth="1"/>
    <col min="12" max="16384" width="8.88671875" style="1"/>
  </cols>
  <sheetData>
    <row r="1" spans="1:10" ht="18" x14ac:dyDescent="0.35">
      <c r="A1" s="22" t="s">
        <v>23</v>
      </c>
      <c r="C1" s="21" t="s">
        <v>22</v>
      </c>
    </row>
    <row r="2" spans="1:10" ht="28.8" x14ac:dyDescent="0.3">
      <c r="A2" s="24" t="s">
        <v>25</v>
      </c>
    </row>
    <row r="3" spans="1:10" x14ac:dyDescent="0.3">
      <c r="A3" s="23"/>
    </row>
    <row r="4" spans="1:10" ht="15.6" x14ac:dyDescent="0.3">
      <c r="B4" s="61" t="s">
        <v>30</v>
      </c>
      <c r="C4" s="62"/>
      <c r="D4" s="62"/>
      <c r="E4" s="62"/>
      <c r="F4" s="62"/>
      <c r="G4" s="62"/>
      <c r="H4" s="62"/>
      <c r="I4" s="62"/>
      <c r="J4" s="62"/>
    </row>
    <row r="5" spans="1:10" ht="86.4" x14ac:dyDescent="0.3">
      <c r="B5" s="4" t="s">
        <v>0</v>
      </c>
      <c r="C5" s="5" t="s">
        <v>28</v>
      </c>
      <c r="D5" s="5" t="s">
        <v>29</v>
      </c>
      <c r="E5" s="5" t="s">
        <v>33</v>
      </c>
      <c r="F5" s="27" t="s">
        <v>31</v>
      </c>
      <c r="G5" s="27" t="s">
        <v>47</v>
      </c>
      <c r="H5" s="27" t="s">
        <v>40</v>
      </c>
      <c r="I5" s="35" t="s">
        <v>32</v>
      </c>
      <c r="J5" s="35" t="s">
        <v>49</v>
      </c>
    </row>
    <row r="6" spans="1:10" x14ac:dyDescent="0.3">
      <c r="B6" s="8">
        <v>2020</v>
      </c>
      <c r="C6" s="43"/>
      <c r="D6" s="43"/>
      <c r="E6" s="18">
        <f>(Tabel11118[[#This Row],[Totaal geraamde exploitatieontvangsten lokaal bestuur ]]-Tabel11118[[#This Row],[Totaal geraamde exploitatieontvangsten onderwijs (wedden lager, kleurter, IKO) ]])/100*0.7</f>
        <v>0</v>
      </c>
      <c r="F6" s="45"/>
      <c r="G6" s="41" t="e">
        <f>Tabel11118[[#This Row],[Geraamd budget LMB eigen middelen]]/(Tabel11118[[#This Row],[Totaal geraamde exploitatieontvangsten lokaal bestuur ]]-Tabel11118[[#This Row],[Totaal geraamde exploitatieontvangsten onderwijs (wedden lager, kleurter, IKO) ]])</f>
        <v>#DIV/0!</v>
      </c>
      <c r="H6" s="45"/>
      <c r="I6" s="38">
        <f>Tabel11118[[#This Row],[Geraamd budget LMB eigen middelen]]+Tabel11118[[#This Row],[Geraamd budget LMB  subsidies]]</f>
        <v>0</v>
      </c>
      <c r="J6" s="40" t="e">
        <f>Tabel11118[[#This Row],[Geraamd budget LMB eigen middelen + subsidies]]/(Tabel11118[[#This Row],[Totaal geraamde exploitatieontvangsten lokaal bestuur ]]-Tabel11118[[#This Row],[Totaal geraamde exploitatieontvangsten onderwijs (wedden lager, kleurter, IKO) ]])</f>
        <v>#DIV/0!</v>
      </c>
    </row>
    <row r="7" spans="1:10" x14ac:dyDescent="0.3">
      <c r="B7" s="8">
        <v>2021</v>
      </c>
      <c r="C7" s="43"/>
      <c r="D7" s="43"/>
      <c r="E7" s="18">
        <f>(Tabel11118[[#This Row],[Totaal geraamde exploitatieontvangsten lokaal bestuur ]]-Tabel11118[[#This Row],[Totaal geraamde exploitatieontvangsten onderwijs (wedden lager, kleurter, IKO) ]])/100*0.7</f>
        <v>0</v>
      </c>
      <c r="F7" s="45"/>
      <c r="G7" s="42" t="e">
        <f>Tabel11118[[#This Row],[Geraamd budget LMB eigen middelen]]/(Tabel11118[[#This Row],[Totaal geraamde exploitatieontvangsten lokaal bestuur ]]-Tabel11118[[#This Row],[Totaal geraamde exploitatieontvangsten onderwijs (wedden lager, kleurter, IKO) ]])</f>
        <v>#DIV/0!</v>
      </c>
      <c r="H7" s="46"/>
      <c r="I7" s="39">
        <f>Tabel11118[[#This Row],[Geraamd budget LMB eigen middelen]]+Tabel11118[[#This Row],[Geraamd budget LMB  subsidies]]</f>
        <v>0</v>
      </c>
      <c r="J7" s="40" t="e">
        <f>Tabel11118[[#This Row],[Geraamd budget LMB eigen middelen + subsidies]]/(Tabel11118[[#This Row],[Totaal geraamde exploitatieontvangsten lokaal bestuur ]]-Tabel11118[[#This Row],[Totaal geraamde exploitatieontvangsten onderwijs (wedden lager, kleurter, IKO) ]])</f>
        <v>#DIV/0!</v>
      </c>
    </row>
    <row r="8" spans="1:10" x14ac:dyDescent="0.3">
      <c r="B8" s="4">
        <v>2022</v>
      </c>
      <c r="C8" s="44"/>
      <c r="D8" s="43"/>
      <c r="E8" s="7">
        <f>(Tabel11118[[#This Row],[Totaal geraamde exploitatieontvangsten lokaal bestuur ]]-Tabel11118[[#This Row],[Totaal geraamde exploitatieontvangsten onderwijs (wedden lager, kleurter, IKO) ]])/100*0.7</f>
        <v>0</v>
      </c>
      <c r="F8" s="46"/>
      <c r="G8" s="41" t="e">
        <f>Tabel11118[[#This Row],[Geraamd budget LMB eigen middelen]]/(Tabel11118[[#This Row],[Totaal geraamde exploitatieontvangsten lokaal bestuur ]]-Tabel11118[[#This Row],[Totaal geraamde exploitatieontvangsten onderwijs (wedden lager, kleurter, IKO) ]])</f>
        <v>#DIV/0!</v>
      </c>
      <c r="H8" s="46"/>
      <c r="I8" s="38">
        <f>Tabel11118[[#This Row],[Geraamd budget LMB eigen middelen]]+Tabel11118[[#This Row],[Geraamd budget LMB  subsidies]]</f>
        <v>0</v>
      </c>
      <c r="J8" s="40" t="e">
        <f>Tabel11118[[#This Row],[Geraamd budget LMB eigen middelen + subsidies]]/(Tabel11118[[#This Row],[Totaal geraamde exploitatieontvangsten lokaal bestuur ]]-Tabel11118[[#This Row],[Totaal geraamde exploitatieontvangsten onderwijs (wedden lager, kleurter, IKO) ]])</f>
        <v>#DIV/0!</v>
      </c>
    </row>
    <row r="9" spans="1:10" x14ac:dyDescent="0.3">
      <c r="B9" s="4">
        <v>2023</v>
      </c>
      <c r="C9" s="44"/>
      <c r="D9" s="43"/>
      <c r="E9" s="7">
        <f>(Tabel11118[[#This Row],[Totaal geraamde exploitatieontvangsten lokaal bestuur ]]-Tabel11118[[#This Row],[Totaal geraamde exploitatieontvangsten onderwijs (wedden lager, kleurter, IKO) ]])/100*0.7</f>
        <v>0</v>
      </c>
      <c r="F9" s="46"/>
      <c r="G9" s="42" t="e">
        <f>Tabel11118[[#This Row],[Geraamd budget LMB eigen middelen]]/(Tabel11118[[#This Row],[Totaal geraamde exploitatieontvangsten lokaal bestuur ]]-Tabel11118[[#This Row],[Totaal geraamde exploitatieontvangsten onderwijs (wedden lager, kleurter, IKO) ]])</f>
        <v>#DIV/0!</v>
      </c>
      <c r="H9" s="46"/>
      <c r="I9" s="39">
        <f>Tabel11118[[#This Row],[Geraamd budget LMB eigen middelen]]+Tabel11118[[#This Row],[Geraamd budget LMB  subsidies]]</f>
        <v>0</v>
      </c>
      <c r="J9" s="40" t="e">
        <f>Tabel11118[[#This Row],[Geraamd budget LMB eigen middelen + subsidies]]/(Tabel11118[[#This Row],[Totaal geraamde exploitatieontvangsten lokaal bestuur ]]-Tabel11118[[#This Row],[Totaal geraamde exploitatieontvangsten onderwijs (wedden lager, kleurter, IKO) ]])</f>
        <v>#DIV/0!</v>
      </c>
    </row>
    <row r="10" spans="1:10" x14ac:dyDescent="0.3">
      <c r="B10" s="4">
        <v>2024</v>
      </c>
      <c r="C10" s="44"/>
      <c r="D10" s="43"/>
      <c r="E10" s="7">
        <f>(Tabel11118[[#This Row],[Totaal geraamde exploitatieontvangsten lokaal bestuur ]]-Tabel11118[[#This Row],[Totaal geraamde exploitatieontvangsten onderwijs (wedden lager, kleurter, IKO) ]])/100*0.7</f>
        <v>0</v>
      </c>
      <c r="F10" s="46"/>
      <c r="G10" s="41" t="e">
        <f>Tabel11118[[#This Row],[Geraamd budget LMB eigen middelen]]/(Tabel11118[[#This Row],[Totaal geraamde exploitatieontvangsten lokaal bestuur ]]-Tabel11118[[#This Row],[Totaal geraamde exploitatieontvangsten onderwijs (wedden lager, kleurter, IKO) ]])</f>
        <v>#DIV/0!</v>
      </c>
      <c r="H10" s="46"/>
      <c r="I10" s="38">
        <f>Tabel11118[[#This Row],[Geraamd budget LMB eigen middelen]]+Tabel11118[[#This Row],[Geraamd budget LMB  subsidies]]</f>
        <v>0</v>
      </c>
      <c r="J10" s="40" t="e">
        <f>Tabel11118[[#This Row],[Geraamd budget LMB eigen middelen + subsidies]]/(Tabel11118[[#This Row],[Totaal geraamde exploitatieontvangsten lokaal bestuur ]]-Tabel11118[[#This Row],[Totaal geraamde exploitatieontvangsten onderwijs (wedden lager, kleurter, IKO) ]])</f>
        <v>#DIV/0!</v>
      </c>
    </row>
    <row r="11" spans="1:10" x14ac:dyDescent="0.3">
      <c r="B11" s="4">
        <v>2025</v>
      </c>
      <c r="C11" s="44"/>
      <c r="D11" s="43"/>
      <c r="E11" s="7">
        <f>(Tabel11118[[#This Row],[Totaal geraamde exploitatieontvangsten lokaal bestuur ]]-Tabel11118[[#This Row],[Totaal geraamde exploitatieontvangsten onderwijs (wedden lager, kleurter, IKO) ]])/100*0.7</f>
        <v>0</v>
      </c>
      <c r="F11" s="46"/>
      <c r="G11" s="42" t="e">
        <f>Tabel11118[[#This Row],[Geraamd budget LMB eigen middelen]]/(Tabel11118[[#This Row],[Totaal geraamde exploitatieontvangsten lokaal bestuur ]]-Tabel11118[[#This Row],[Totaal geraamde exploitatieontvangsten onderwijs (wedden lager, kleurter, IKO) ]])</f>
        <v>#DIV/0!</v>
      </c>
      <c r="H11" s="46"/>
      <c r="I11" s="39">
        <f>Tabel11118[[#This Row],[Geraamd budget LMB eigen middelen]]+Tabel11118[[#This Row],[Geraamd budget LMB  subsidies]]</f>
        <v>0</v>
      </c>
      <c r="J11" s="40" t="e">
        <f>Tabel11118[[#This Row],[Geraamd budget LMB eigen middelen + subsidies]]/(Tabel11118[[#This Row],[Totaal geraamde exploitatieontvangsten lokaal bestuur ]]-Tabel11118[[#This Row],[Totaal geraamde exploitatieontvangsten onderwijs (wedden lager, kleurter, IKO) ]])</f>
        <v>#DIV/0!</v>
      </c>
    </row>
    <row r="12" spans="1:10" x14ac:dyDescent="0.3">
      <c r="B12" s="4">
        <v>2026</v>
      </c>
      <c r="C12" s="44"/>
      <c r="D12" s="43"/>
      <c r="E12" s="7">
        <f>(Tabel11118[[#This Row],[Totaal geraamde exploitatieontvangsten lokaal bestuur ]]-Tabel11118[[#This Row],[Totaal geraamde exploitatieontvangsten onderwijs (wedden lager, kleurter, IKO) ]])/100*0.7</f>
        <v>0</v>
      </c>
      <c r="F12" s="47"/>
      <c r="G12" s="41" t="e">
        <f>Tabel11118[[#This Row],[Geraamd budget LMB eigen middelen]]/(Tabel11118[[#This Row],[Totaal geraamde exploitatieontvangsten lokaal bestuur ]]-Tabel11118[[#This Row],[Totaal geraamde exploitatieontvangsten onderwijs (wedden lager, kleurter, IKO) ]])</f>
        <v>#DIV/0!</v>
      </c>
      <c r="H12" s="47"/>
      <c r="I12" s="38">
        <f>Tabel11118[[#This Row],[Geraamd budget LMB eigen middelen]]+Tabel11118[[#This Row],[Geraamd budget LMB  subsidies]]</f>
        <v>0</v>
      </c>
      <c r="J12" s="40" t="e">
        <f>Tabel11118[[#This Row],[Geraamd budget LMB eigen middelen + subsidies]]/(Tabel11118[[#This Row],[Totaal geraamde exploitatieontvangsten lokaal bestuur ]]-Tabel11118[[#This Row],[Totaal geraamde exploitatieontvangsten onderwijs (wedden lager, kleurter, IKO) ]])</f>
        <v>#DIV/0!</v>
      </c>
    </row>
    <row r="14" spans="1:10" ht="15.6" x14ac:dyDescent="0.3">
      <c r="B14" s="63" t="s">
        <v>39</v>
      </c>
      <c r="C14" s="62"/>
      <c r="D14" s="62"/>
      <c r="E14" s="62"/>
      <c r="F14" s="62"/>
      <c r="G14" s="62"/>
      <c r="H14" s="62"/>
      <c r="I14" s="62"/>
      <c r="J14" s="62"/>
    </row>
    <row r="15" spans="1:10" x14ac:dyDescent="0.3">
      <c r="B15" s="11" t="s">
        <v>1</v>
      </c>
      <c r="C15" s="11" t="s">
        <v>2</v>
      </c>
      <c r="D15" s="11" t="s">
        <v>20</v>
      </c>
      <c r="E15" s="11" t="s">
        <v>19</v>
      </c>
      <c r="F15" s="11" t="s">
        <v>3</v>
      </c>
      <c r="G15" s="12" t="s">
        <v>4</v>
      </c>
      <c r="H15" s="11" t="s">
        <v>5</v>
      </c>
      <c r="I15" s="11" t="s">
        <v>6</v>
      </c>
      <c r="J15" s="11" t="s">
        <v>7</v>
      </c>
    </row>
    <row r="16" spans="1:10" ht="28.8" x14ac:dyDescent="0.3">
      <c r="B16" s="13" t="s">
        <v>8</v>
      </c>
      <c r="C16" s="5" t="s">
        <v>9</v>
      </c>
      <c r="D16" s="43"/>
      <c r="E16" s="43"/>
      <c r="F16" s="44"/>
      <c r="G16" s="43"/>
      <c r="H16" s="44"/>
      <c r="I16" s="44"/>
      <c r="J16" s="44"/>
    </row>
    <row r="17" spans="2:11" ht="28.8" x14ac:dyDescent="0.3">
      <c r="B17" s="13" t="s">
        <v>10</v>
      </c>
      <c r="C17" s="5" t="s">
        <v>41</v>
      </c>
      <c r="D17" s="43"/>
      <c r="E17" s="43"/>
      <c r="F17" s="44"/>
      <c r="G17" s="43"/>
      <c r="H17" s="44"/>
      <c r="I17" s="44"/>
      <c r="J17" s="44"/>
    </row>
    <row r="18" spans="2:11" ht="28.8" x14ac:dyDescent="0.3">
      <c r="B18" s="13" t="s">
        <v>11</v>
      </c>
      <c r="C18" s="5" t="s">
        <v>21</v>
      </c>
      <c r="D18" s="43"/>
      <c r="E18" s="43"/>
      <c r="F18" s="44"/>
      <c r="G18" s="43"/>
      <c r="H18" s="44"/>
      <c r="I18" s="44"/>
      <c r="J18" s="44"/>
    </row>
    <row r="19" spans="2:11" x14ac:dyDescent="0.3">
      <c r="B19" s="13" t="s">
        <v>12</v>
      </c>
      <c r="C19" s="5" t="s">
        <v>13</v>
      </c>
      <c r="D19" s="43"/>
      <c r="E19" s="43"/>
      <c r="F19" s="44"/>
      <c r="G19" s="43"/>
      <c r="H19" s="44"/>
      <c r="I19" s="44"/>
      <c r="J19" s="44"/>
    </row>
    <row r="20" spans="2:11" ht="28.8" customHeight="1" x14ac:dyDescent="0.3">
      <c r="B20" s="13" t="s">
        <v>14</v>
      </c>
      <c r="C20" s="5" t="s">
        <v>15</v>
      </c>
      <c r="D20" s="43"/>
      <c r="E20" s="43"/>
      <c r="F20" s="44"/>
      <c r="G20" s="43"/>
      <c r="H20" s="44"/>
      <c r="I20" s="44"/>
      <c r="J20" s="44"/>
    </row>
    <row r="21" spans="2:11" ht="28.8" x14ac:dyDescent="0.3">
      <c r="B21" s="13" t="s">
        <v>16</v>
      </c>
      <c r="C21" s="5" t="s">
        <v>17</v>
      </c>
      <c r="D21" s="43"/>
      <c r="E21" s="43"/>
      <c r="F21" s="44"/>
      <c r="G21" s="43"/>
      <c r="H21" s="44"/>
      <c r="I21" s="44"/>
      <c r="J21" s="44"/>
    </row>
    <row r="22" spans="2:11" x14ac:dyDescent="0.3">
      <c r="B22" s="14"/>
      <c r="C22" s="5" t="s">
        <v>18</v>
      </c>
      <c r="D22" s="7">
        <f>SUBTOTAL(109,D16:D21)</f>
        <v>0</v>
      </c>
      <c r="E22" s="7">
        <f>SUBTOTAL(109,E16:E21)</f>
        <v>0</v>
      </c>
      <c r="F22" s="6">
        <f>SUBTOTAL(109,F16:F21)</f>
        <v>0</v>
      </c>
      <c r="G22" s="7">
        <f>SUBTOTAL(109,G16:G21)</f>
        <v>0</v>
      </c>
      <c r="H22" s="6">
        <f>SUM(H16:H21)</f>
        <v>0</v>
      </c>
      <c r="I22" s="6">
        <f>SUM(I16:I21)</f>
        <v>0</v>
      </c>
      <c r="J22" s="6">
        <f>SUM(J16:J21)</f>
        <v>0</v>
      </c>
    </row>
    <row r="24" spans="2:11" ht="15.6" x14ac:dyDescent="0.3">
      <c r="B24" s="64" t="s">
        <v>27</v>
      </c>
      <c r="C24" s="65"/>
      <c r="D24" s="65"/>
      <c r="E24" s="65"/>
      <c r="F24" s="65"/>
      <c r="G24" s="65"/>
      <c r="H24" s="65"/>
      <c r="I24" s="65"/>
      <c r="J24" s="65"/>
    </row>
    <row r="25" spans="2:11" ht="115.2" x14ac:dyDescent="0.3">
      <c r="B25" s="15" t="s">
        <v>0</v>
      </c>
      <c r="C25" s="12" t="s">
        <v>34</v>
      </c>
      <c r="D25" s="12" t="s">
        <v>35</v>
      </c>
      <c r="E25" s="12" t="s">
        <v>33</v>
      </c>
      <c r="F25" s="12" t="s">
        <v>36</v>
      </c>
      <c r="G25" s="35" t="s">
        <v>48</v>
      </c>
      <c r="H25" s="27" t="s">
        <v>37</v>
      </c>
      <c r="I25" s="12" t="s">
        <v>38</v>
      </c>
      <c r="J25" s="27" t="s">
        <v>46</v>
      </c>
      <c r="K25" s="9"/>
    </row>
    <row r="26" spans="2:11" x14ac:dyDescent="0.3">
      <c r="B26" s="16">
        <v>2020</v>
      </c>
      <c r="C26" s="43"/>
      <c r="D26" s="43"/>
      <c r="E26" s="7">
        <f>(Tabel41219[[#This Row],[Gerealiseerde exploitatieontvangsten]]-Tabel41219[[#This Row],[Gerealiseerde exploitatieontvangsten onderwijs]])/100*0.7</f>
        <v>0</v>
      </c>
      <c r="F26" s="7">
        <f>D22</f>
        <v>0</v>
      </c>
      <c r="G26" s="19" t="e">
        <f>Tabel41219[[#This Row],[Gerealiseerde uitgaven LMB eigen middelen (A tot F tabel 2)]]/(Tabel41219[[#This Row],[Gerealiseerde exploitatieontvangsten]]-Tabel41219[[#This Row],[Gerealiseerde exploitatieontvangsten onderwijs]]/100)</f>
        <v>#DIV/0!</v>
      </c>
      <c r="H26" s="43"/>
      <c r="I26" s="7">
        <f>Tabel41219[[#This Row],[Gerealiseerde uitgaven LMB eigen middelen (A tot F tabel 2)]]+Tabel41219[[#This Row],[Gerealiseerde uitgaven LMB subsidies]]</f>
        <v>0</v>
      </c>
      <c r="J26" s="36" t="e">
        <f>Tabel41219[[#This Row],[Gerealiseerde uitgaven LMB eigen middelen + subsidies]]/(Tabel41219[[#This Row],[Gerealiseerde exploitatieontvangsten]]-Tabel41219[[#This Row],[Gerealiseerde exploitatieontvangsten onderwijs]])</f>
        <v>#DIV/0!</v>
      </c>
      <c r="K26" s="9"/>
    </row>
    <row r="27" spans="2:11" x14ac:dyDescent="0.3">
      <c r="B27" s="16">
        <v>2021</v>
      </c>
      <c r="C27" s="43"/>
      <c r="D27" s="43"/>
      <c r="E27" s="7">
        <f>(Tabel41219[[#This Row],[Gerealiseerde exploitatieontvangsten]]-Tabel41219[[#This Row],[Gerealiseerde exploitatieontvangsten onderwijs]])/100*0.7</f>
        <v>0</v>
      </c>
      <c r="F27" s="7">
        <f>E22</f>
        <v>0</v>
      </c>
      <c r="G27" s="19" t="e">
        <f>Tabel41219[[#This Row],[Gerealiseerde uitgaven LMB eigen middelen (A tot F tabel 2)]]/(Tabel41219[[#This Row],[Gerealiseerde exploitatieontvangsten]]-Tabel41219[[#This Row],[Gerealiseerde exploitatieontvangsten onderwijs]])</f>
        <v>#DIV/0!</v>
      </c>
      <c r="H27" s="43"/>
      <c r="I27" s="7">
        <f>Tabel41219[[#This Row],[Gerealiseerde uitgaven LMB eigen middelen (A tot F tabel 2)]]+Tabel41219[[#This Row],[Gerealiseerde uitgaven LMB subsidies]]</f>
        <v>0</v>
      </c>
      <c r="J27" s="36" t="e">
        <f>Tabel41219[[#This Row],[Gerealiseerde uitgaven LMB eigen middelen + subsidies]]/(Tabel41219[[#This Row],[Gerealiseerde exploitatieontvangsten]]-Tabel41219[[#This Row],[Gerealiseerde exploitatieontvangsten onderwijs]])</f>
        <v>#DIV/0!</v>
      </c>
      <c r="K27" s="9"/>
    </row>
    <row r="28" spans="2:11" x14ac:dyDescent="0.3">
      <c r="B28" s="16">
        <v>2022</v>
      </c>
      <c r="C28" s="44"/>
      <c r="D28" s="44"/>
      <c r="E28" s="7">
        <f>(Tabel41219[[#This Row],[Gerealiseerde exploitatieontvangsten]]-Tabel41219[[#This Row],[Gerealiseerde exploitatieontvangsten onderwijs]])/100*0.7</f>
        <v>0</v>
      </c>
      <c r="F28" s="32">
        <f>F22</f>
        <v>0</v>
      </c>
      <c r="G28" s="19" t="e">
        <f>Tabel41219[[#This Row],[Gerealiseerde uitgaven LMB eigen middelen (A tot F tabel 2)]]/(Tabel41219[[#This Row],[Gerealiseerde exploitatieontvangsten]]-Tabel41219[[#This Row],[Gerealiseerde exploitatieontvangsten onderwijs]]/100)</f>
        <v>#DIV/0!</v>
      </c>
      <c r="H28" s="44"/>
      <c r="I28" s="20"/>
      <c r="J28" s="36" t="e">
        <f>Tabel41219[[#This Row],[Gerealiseerde uitgaven LMB eigen middelen + subsidies]]/(Tabel41219[[#This Row],[Gerealiseerde exploitatieontvangsten]]-Tabel41219[[#This Row],[Gerealiseerde exploitatieontvangsten onderwijs]])</f>
        <v>#DIV/0!</v>
      </c>
      <c r="K28" s="10"/>
    </row>
    <row r="29" spans="2:11" x14ac:dyDescent="0.3">
      <c r="B29" s="16">
        <v>2023</v>
      </c>
      <c r="C29" s="44"/>
      <c r="D29" s="44"/>
      <c r="E29" s="7">
        <f>(Tabel41219[[#This Row],[Gerealiseerde exploitatieontvangsten]]-Tabel41219[[#This Row],[Gerealiseerde exploitatieontvangsten onderwijs]])/100*0.7</f>
        <v>0</v>
      </c>
      <c r="F29" s="33">
        <f>G22</f>
        <v>0</v>
      </c>
      <c r="G29" s="19" t="e">
        <f>Tabel41219[[#This Row],[Gerealiseerde uitgaven LMB eigen middelen (A tot F tabel 2)]]/(Tabel41219[[#This Row],[Gerealiseerde exploitatieontvangsten]]-Tabel41219[[#This Row],[Gerealiseerde exploitatieontvangsten onderwijs]])</f>
        <v>#DIV/0!</v>
      </c>
      <c r="H29" s="44"/>
      <c r="I29" s="6"/>
      <c r="J29" s="36" t="e">
        <f>Tabel41219[[#This Row],[Gerealiseerde uitgaven LMB eigen middelen + subsidies]]/(Tabel41219[[#This Row],[Gerealiseerde exploitatieontvangsten]]-Tabel41219[[#This Row],[Gerealiseerde exploitatieontvangsten onderwijs]])</f>
        <v>#DIV/0!</v>
      </c>
      <c r="K29" s="10"/>
    </row>
    <row r="30" spans="2:11" x14ac:dyDescent="0.3">
      <c r="B30" s="16">
        <v>2024</v>
      </c>
      <c r="C30" s="44"/>
      <c r="D30" s="44"/>
      <c r="E30" s="7">
        <f>(Tabel41219[[#This Row],[Gerealiseerde exploitatieontvangsten]]-Tabel41219[[#This Row],[Gerealiseerde exploitatieontvangsten onderwijs]])/100*0.7</f>
        <v>0</v>
      </c>
      <c r="F30" s="32">
        <f>H22</f>
        <v>0</v>
      </c>
      <c r="G30" s="19" t="e">
        <f>Tabel41219[[#This Row],[Gerealiseerde uitgaven LMB eigen middelen (A tot F tabel 2)]]/(Tabel41219[[#This Row],[Gerealiseerde exploitatieontvangsten]]-Tabel41219[[#This Row],[Gerealiseerde exploitatieontvangsten onderwijs]]/100)</f>
        <v>#DIV/0!</v>
      </c>
      <c r="H30" s="44"/>
      <c r="I30" s="20"/>
      <c r="J30" s="36" t="e">
        <f>Tabel41219[[#This Row],[Gerealiseerde uitgaven LMB eigen middelen + subsidies]]/(Tabel41219[[#This Row],[Gerealiseerde exploitatieontvangsten]]-Tabel41219[[#This Row],[Gerealiseerde exploitatieontvangsten onderwijs]])</f>
        <v>#DIV/0!</v>
      </c>
      <c r="K30" s="10"/>
    </row>
    <row r="31" spans="2:11" x14ac:dyDescent="0.3">
      <c r="B31" s="16">
        <v>2025</v>
      </c>
      <c r="C31" s="44"/>
      <c r="D31" s="44"/>
      <c r="E31" s="7">
        <f>(Tabel41219[[#This Row],[Gerealiseerde exploitatieontvangsten]]-Tabel41219[[#This Row],[Gerealiseerde exploitatieontvangsten onderwijs]])/100*0.7</f>
        <v>0</v>
      </c>
      <c r="F31" s="33">
        <f>I22</f>
        <v>0</v>
      </c>
      <c r="G31" s="19" t="e">
        <f>Tabel41219[[#This Row],[Gerealiseerde uitgaven LMB eigen middelen (A tot F tabel 2)]]/(Tabel41219[[#This Row],[Gerealiseerde exploitatieontvangsten]]-Tabel41219[[#This Row],[Gerealiseerde exploitatieontvangsten onderwijs]])</f>
        <v>#DIV/0!</v>
      </c>
      <c r="H31" s="44"/>
      <c r="I31" s="6"/>
      <c r="J31" s="36" t="e">
        <f>Tabel41219[[#This Row],[Gerealiseerde uitgaven LMB eigen middelen + subsidies]]/(Tabel41219[[#This Row],[Gerealiseerde exploitatieontvangsten]]-Tabel41219[[#This Row],[Gerealiseerde exploitatieontvangsten onderwijs]])</f>
        <v>#DIV/0!</v>
      </c>
      <c r="K31" s="10"/>
    </row>
    <row r="32" spans="2:11" x14ac:dyDescent="0.3">
      <c r="B32" s="17">
        <v>2026</v>
      </c>
      <c r="C32" s="48"/>
      <c r="D32" s="48"/>
      <c r="E32" s="7">
        <f>(Tabel41219[[#This Row],[Gerealiseerde exploitatieontvangsten]]-Tabel41219[[#This Row],[Gerealiseerde exploitatieontvangsten onderwijs]])/100*0.7</f>
        <v>0</v>
      </c>
      <c r="F32" s="34">
        <f>J22</f>
        <v>0</v>
      </c>
      <c r="G32" s="19" t="e">
        <f>Tabel41219[[#This Row],[Gerealiseerde uitgaven LMB eigen middelen (A tot F tabel 2)]]/(Tabel41219[[#This Row],[Gerealiseerde exploitatieontvangsten]]-Tabel41219[[#This Row],[Gerealiseerde exploitatieontvangsten onderwijs]]/100)</f>
        <v>#DIV/0!</v>
      </c>
      <c r="H32" s="44"/>
      <c r="I32" s="20"/>
      <c r="J32" s="36" t="e">
        <f>Tabel41219[[#This Row],[Gerealiseerde uitgaven LMB eigen middelen + subsidies]]/(Tabel41219[[#This Row],[Gerealiseerde exploitatieontvangsten]]-Tabel41219[[#This Row],[Gerealiseerde exploitatieontvangsten onderwijs]])</f>
        <v>#DIV/0!</v>
      </c>
    </row>
    <row r="34" spans="2:6" ht="15.6" x14ac:dyDescent="0.3">
      <c r="B34" s="66"/>
      <c r="C34" s="66"/>
      <c r="D34" s="66"/>
      <c r="E34" s="66"/>
    </row>
    <row r="35" spans="2:6" x14ac:dyDescent="0.3">
      <c r="B35" s="3"/>
      <c r="C35" s="29"/>
      <c r="D35" s="28"/>
      <c r="E35" s="28"/>
      <c r="F35" s="2"/>
    </row>
    <row r="36" spans="2:6" x14ac:dyDescent="0.3">
      <c r="B36" s="30"/>
      <c r="C36" s="31"/>
      <c r="D36" s="31"/>
      <c r="E36" s="31"/>
      <c r="F36" s="2"/>
    </row>
    <row r="37" spans="2:6" x14ac:dyDescent="0.3">
      <c r="B37" s="30"/>
      <c r="C37" s="31"/>
      <c r="D37" s="31"/>
      <c r="E37" s="31"/>
      <c r="F37" s="2"/>
    </row>
    <row r="38" spans="2:6" x14ac:dyDescent="0.3">
      <c r="B38" s="30"/>
      <c r="C38" s="10"/>
      <c r="D38" s="10"/>
      <c r="E38" s="10"/>
      <c r="F38" s="2"/>
    </row>
    <row r="39" spans="2:6" x14ac:dyDescent="0.3">
      <c r="B39" s="30"/>
      <c r="C39" s="10"/>
      <c r="D39" s="10"/>
      <c r="E39" s="10"/>
      <c r="F39" s="2"/>
    </row>
    <row r="40" spans="2:6" x14ac:dyDescent="0.3">
      <c r="B40" s="30"/>
      <c r="C40" s="10"/>
      <c r="D40" s="10"/>
      <c r="E40" s="10"/>
      <c r="F40" s="2"/>
    </row>
    <row r="41" spans="2:6" x14ac:dyDescent="0.3">
      <c r="B41" s="30"/>
      <c r="C41" s="10"/>
      <c r="D41" s="10"/>
      <c r="E41" s="10"/>
    </row>
    <row r="42" spans="2:6" x14ac:dyDescent="0.3">
      <c r="B42" s="30"/>
      <c r="C42" s="10"/>
      <c r="D42" s="10"/>
      <c r="E42" s="10"/>
    </row>
    <row r="43" spans="2:6" x14ac:dyDescent="0.3">
      <c r="B43" s="3"/>
      <c r="C43" s="3"/>
      <c r="D43" s="3"/>
      <c r="E43" s="28"/>
    </row>
    <row r="44" spans="2:6" ht="15.6" x14ac:dyDescent="0.3">
      <c r="B44" s="66"/>
      <c r="C44" s="66"/>
      <c r="D44" s="66"/>
      <c r="E44" s="66"/>
    </row>
    <row r="45" spans="2:6" x14ac:dyDescent="0.3">
      <c r="B45" s="3"/>
      <c r="C45" s="29"/>
      <c r="D45" s="28"/>
      <c r="E45" s="28"/>
    </row>
    <row r="46" spans="2:6" x14ac:dyDescent="0.3">
      <c r="B46" s="30"/>
      <c r="C46" s="31"/>
      <c r="D46" s="31"/>
      <c r="E46" s="31"/>
    </row>
    <row r="47" spans="2:6" x14ac:dyDescent="0.3">
      <c r="B47" s="30"/>
      <c r="C47" s="31"/>
      <c r="D47" s="31"/>
      <c r="E47" s="31"/>
    </row>
    <row r="48" spans="2:6" x14ac:dyDescent="0.3">
      <c r="B48" s="30"/>
      <c r="C48" s="10"/>
      <c r="D48" s="10"/>
      <c r="E48" s="10"/>
    </row>
    <row r="49" spans="2:5" x14ac:dyDescent="0.3">
      <c r="B49" s="30"/>
      <c r="C49" s="10"/>
      <c r="D49" s="10"/>
      <c r="E49" s="10"/>
    </row>
    <row r="50" spans="2:5" x14ac:dyDescent="0.3">
      <c r="B50" s="30"/>
      <c r="C50" s="10"/>
      <c r="D50" s="10"/>
      <c r="E50" s="10"/>
    </row>
    <row r="51" spans="2:5" x14ac:dyDescent="0.3">
      <c r="B51" s="30"/>
      <c r="C51" s="10"/>
      <c r="D51" s="10"/>
      <c r="E51" s="10"/>
    </row>
    <row r="52" spans="2:5" x14ac:dyDescent="0.3">
      <c r="B52" s="30"/>
      <c r="C52" s="10"/>
      <c r="D52" s="10"/>
      <c r="E52" s="10"/>
    </row>
  </sheetData>
  <sheetProtection algorithmName="SHA-512" hashValue="tsGvAq06NLqHKoO6Ag5POTxhr8en9E+p7PsSGlv2YKJkqCXtrmux69DPs2yJDlIPozRWJAMJRs1fhiRiGB8ZXQ==" saltValue="I8PtjnTDcZttzj4sWpl2og==" spinCount="100000" sheet="1" objects="1" scenarios="1"/>
  <mergeCells count="5">
    <mergeCell ref="B4:J4"/>
    <mergeCell ref="B14:J14"/>
    <mergeCell ref="B24:J24"/>
    <mergeCell ref="B34:E34"/>
    <mergeCell ref="B44:E44"/>
  </mergeCells>
  <conditionalFormatting sqref="F26">
    <cfRule type="cellIs" dxfId="143" priority="29" operator="lessThan">
      <formula>$E$26</formula>
    </cfRule>
    <cfRule type="cellIs" dxfId="142" priority="30" operator="greaterThan">
      <formula>$E$26</formula>
    </cfRule>
  </conditionalFormatting>
  <conditionalFormatting sqref="F27">
    <cfRule type="cellIs" dxfId="141" priority="26" operator="lessThan">
      <formula>$E$27</formula>
    </cfRule>
    <cfRule type="cellIs" dxfId="140" priority="27" operator="greaterThan">
      <formula>$E$27</formula>
    </cfRule>
    <cfRule type="cellIs" dxfId="139" priority="28" operator="greaterThan">
      <formula>133320</formula>
    </cfRule>
  </conditionalFormatting>
  <conditionalFormatting sqref="F6">
    <cfRule type="cellIs" dxfId="138" priority="24" operator="lessThan">
      <formula>$E$6</formula>
    </cfRule>
    <cfRule type="cellIs" dxfId="137" priority="25" operator="greaterThan">
      <formula>$E$6</formula>
    </cfRule>
  </conditionalFormatting>
  <conditionalFormatting sqref="F7">
    <cfRule type="cellIs" dxfId="136" priority="22" operator="lessThan">
      <formula>$E$7</formula>
    </cfRule>
    <cfRule type="cellIs" dxfId="135" priority="23" operator="greaterThan">
      <formula>$E$7</formula>
    </cfRule>
  </conditionalFormatting>
  <conditionalFormatting sqref="F8">
    <cfRule type="cellIs" dxfId="134" priority="20" operator="lessThan">
      <formula>$E$8</formula>
    </cfRule>
    <cfRule type="cellIs" dxfId="133" priority="21" operator="greaterThan">
      <formula>$E$8</formula>
    </cfRule>
  </conditionalFormatting>
  <conditionalFormatting sqref="F9">
    <cfRule type="cellIs" dxfId="132" priority="18" operator="lessThan">
      <formula>$E$9</formula>
    </cfRule>
    <cfRule type="cellIs" dxfId="131" priority="19" operator="greaterThan">
      <formula>$E$9</formula>
    </cfRule>
  </conditionalFormatting>
  <conditionalFormatting sqref="F10">
    <cfRule type="cellIs" dxfId="130" priority="16" operator="lessThan">
      <formula>$E$10</formula>
    </cfRule>
    <cfRule type="cellIs" dxfId="129" priority="17" operator="greaterThan">
      <formula>$E$10</formula>
    </cfRule>
  </conditionalFormatting>
  <conditionalFormatting sqref="F11">
    <cfRule type="cellIs" dxfId="128" priority="14" operator="lessThan">
      <formula>$E$11</formula>
    </cfRule>
    <cfRule type="cellIs" dxfId="127" priority="15" operator="greaterThan">
      <formula>$E$11</formula>
    </cfRule>
  </conditionalFormatting>
  <conditionalFormatting sqref="F12">
    <cfRule type="cellIs" dxfId="126" priority="11" operator="greaterThan">
      <formula>$E$12</formula>
    </cfRule>
    <cfRule type="cellIs" dxfId="125" priority="12" operator="lessThan">
      <formula>$E$12</formula>
    </cfRule>
    <cfRule type="cellIs" dxfId="124" priority="13" operator="greaterThan">
      <formula>$E$12</formula>
    </cfRule>
  </conditionalFormatting>
  <conditionalFormatting sqref="G26 G28 G30 G32">
    <cfRule type="cellIs" dxfId="123" priority="9" operator="lessThan">
      <formula>0.007</formula>
    </cfRule>
    <cfRule type="cellIs" dxfId="122" priority="10" operator="greaterThan">
      <formula>0.0069</formula>
    </cfRule>
  </conditionalFormatting>
  <conditionalFormatting sqref="G27 G29 G31">
    <cfRule type="cellIs" dxfId="121" priority="7" operator="lessThan">
      <formula>0.007</formula>
    </cfRule>
    <cfRule type="cellIs" dxfId="120" priority="8" operator="greaterThan">
      <formula>0.0069</formula>
    </cfRule>
  </conditionalFormatting>
  <conditionalFormatting sqref="J26:J32">
    <cfRule type="cellIs" dxfId="119" priority="5" operator="lessThan">
      <formula>0.007</formula>
    </cfRule>
    <cfRule type="cellIs" dxfId="118" priority="6" operator="greaterThan">
      <formula>0.0069</formula>
    </cfRule>
  </conditionalFormatting>
  <conditionalFormatting sqref="G6:G12">
    <cfRule type="cellIs" dxfId="117" priority="3" operator="lessThan">
      <formula>0.007</formula>
    </cfRule>
    <cfRule type="cellIs" dxfId="116" priority="4" operator="greaterThan">
      <formula>0.0069</formula>
    </cfRule>
  </conditionalFormatting>
  <conditionalFormatting sqref="J6:J12">
    <cfRule type="cellIs" dxfId="115" priority="1" operator="greaterThan">
      <formula>0.0069</formula>
    </cfRule>
    <cfRule type="cellIs" dxfId="114" priority="2" operator="lessThan">
      <formula>0.007</formula>
    </cfRule>
  </conditionalFormatting>
  <hyperlinks>
    <hyperlink ref="A1" location="'Uitleg berekening '!A1" display="Uitleg berekening" xr:uid="{B74BD38A-FADF-40A0-ABFE-9BFE19D57785}"/>
    <hyperlink ref="A2" location="'Voorbeeld gemeente X'!A1" display="Voorbeeld gemeente x" xr:uid="{82F56783-E5A7-4547-BC09-077B384EA5C9}"/>
  </hyperlink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22FF-08F6-4A15-ABBF-2C2CE79B663D}">
  <sheetPr codeName="Blad3"/>
  <dimension ref="A1:K52"/>
  <sheetViews>
    <sheetView topLeftCell="A10" zoomScale="85" zoomScaleNormal="85" workbookViewId="0">
      <selection activeCell="F8" sqref="F8"/>
    </sheetView>
  </sheetViews>
  <sheetFormatPr defaultRowHeight="14.4" x14ac:dyDescent="0.3"/>
  <cols>
    <col min="1" max="1" width="17.77734375" style="1" customWidth="1"/>
    <col min="2" max="2" width="8.88671875" style="1"/>
    <col min="3" max="3" width="31" style="1" customWidth="1"/>
    <col min="4" max="4" width="30" style="1" customWidth="1"/>
    <col min="5" max="5" width="26.77734375" style="2" customWidth="1"/>
    <col min="6" max="6" width="15.109375" style="1" customWidth="1"/>
    <col min="7" max="7" width="15.21875" style="1" customWidth="1"/>
    <col min="8" max="8" width="14.5546875" style="1" customWidth="1"/>
    <col min="9" max="9" width="12.5546875" style="1" customWidth="1"/>
    <col min="10" max="10" width="12.33203125" style="1" customWidth="1"/>
    <col min="11" max="11" width="15.33203125" style="1" customWidth="1"/>
    <col min="12" max="16384" width="8.88671875" style="1"/>
  </cols>
  <sheetData>
    <row r="1" spans="1:10" ht="18" x14ac:dyDescent="0.35">
      <c r="A1" s="22" t="s">
        <v>23</v>
      </c>
      <c r="C1" s="21" t="s">
        <v>22</v>
      </c>
    </row>
    <row r="2" spans="1:10" x14ac:dyDescent="0.3">
      <c r="A2" s="22" t="s">
        <v>24</v>
      </c>
    </row>
    <row r="3" spans="1:10" x14ac:dyDescent="0.3">
      <c r="A3" s="23"/>
    </row>
    <row r="4" spans="1:10" ht="15.6" x14ac:dyDescent="0.3">
      <c r="B4" s="61" t="s">
        <v>30</v>
      </c>
      <c r="C4" s="62"/>
      <c r="D4" s="62"/>
      <c r="E4" s="62"/>
      <c r="F4" s="62"/>
      <c r="G4" s="62"/>
      <c r="H4" s="62"/>
      <c r="I4" s="62"/>
      <c r="J4" s="62"/>
    </row>
    <row r="5" spans="1:10" ht="86.4" x14ac:dyDescent="0.3">
      <c r="B5" s="4" t="s">
        <v>0</v>
      </c>
      <c r="C5" s="5" t="s">
        <v>28</v>
      </c>
      <c r="D5" s="5" t="s">
        <v>29</v>
      </c>
      <c r="E5" s="5" t="s">
        <v>33</v>
      </c>
      <c r="F5" s="27" t="s">
        <v>31</v>
      </c>
      <c r="G5" s="27" t="s">
        <v>47</v>
      </c>
      <c r="H5" s="27" t="s">
        <v>40</v>
      </c>
      <c r="I5" s="35" t="s">
        <v>32</v>
      </c>
      <c r="J5" s="35" t="s">
        <v>50</v>
      </c>
    </row>
    <row r="6" spans="1:10" x14ac:dyDescent="0.3">
      <c r="B6" s="8">
        <v>2020</v>
      </c>
      <c r="C6" s="43">
        <v>25000000</v>
      </c>
      <c r="D6" s="43">
        <v>3200000</v>
      </c>
      <c r="E6" s="18">
        <f>(Tabel111[[#This Row],[Totaal geraamde exploitatieontvangsten lokaal bestuur ]]-Tabel111[[#This Row],[Totaal geraamde exploitatieontvangsten onderwijs (wedden lager, kleurter, IKO) ]])/100*0.7</f>
        <v>152600</v>
      </c>
      <c r="F6" s="45">
        <v>125000</v>
      </c>
      <c r="G6" s="37">
        <f>Tabel111[[#This Row],[Geraamd budget LMB eigen middelen]]/(Tabel111[[#This Row],[Totaal geraamde exploitatieontvangsten lokaal bestuur ]]-Tabel111[[#This Row],[Totaal geraamde exploitatieontvangsten onderwijs (wedden lager, kleurter, IKO) ]])</f>
        <v>5.7339449541284407E-3</v>
      </c>
      <c r="H6" s="45">
        <v>52500</v>
      </c>
      <c r="I6" s="38">
        <f>Tabel111[[#This Row],[Geraamd budget LMB eigen middelen]]+Tabel111[[#This Row],[Geraamd budget LMB  subsidies]]</f>
        <v>177500</v>
      </c>
      <c r="J6" s="40">
        <f>Tabel111[[#This Row],[Geraamd budget LMB eigen middelen + subsidies]]/(Tabel111[[#This Row],[Totaal geraamde exploitatieontvangsten lokaal bestuur ]]-Tabel111[[#This Row],[Totaal geraamde exploitatieontvangsten onderwijs (wedden lager, kleurter, IKO) ]])</f>
        <v>8.1422018348623858E-3</v>
      </c>
    </row>
    <row r="7" spans="1:10" x14ac:dyDescent="0.3">
      <c r="B7" s="8">
        <v>2021</v>
      </c>
      <c r="C7" s="43">
        <v>22000000</v>
      </c>
      <c r="D7" s="43">
        <v>3500000</v>
      </c>
      <c r="E7" s="18">
        <f>(Tabel111[[#This Row],[Totaal geraamde exploitatieontvangsten lokaal bestuur ]]-Tabel111[[#This Row],[Totaal geraamde exploitatieontvangsten onderwijs (wedden lager, kleurter, IKO) ]])/100*0.7</f>
        <v>129499.99999999999</v>
      </c>
      <c r="F7" s="45">
        <v>130000</v>
      </c>
      <c r="G7" s="37">
        <f>Tabel111[[#This Row],[Geraamd budget LMB eigen middelen]]/(Tabel111[[#This Row],[Totaal geraamde exploitatieontvangsten lokaal bestuur ]]-Tabel111[[#This Row],[Totaal geraamde exploitatieontvangsten onderwijs (wedden lager, kleurter, IKO) ]])</f>
        <v>7.0270270270270272E-3</v>
      </c>
      <c r="H7" s="46">
        <v>52500</v>
      </c>
      <c r="I7" s="39">
        <f>Tabel111[[#This Row],[Geraamd budget LMB eigen middelen]]+Tabel111[[#This Row],[Geraamd budget LMB  subsidies]]</f>
        <v>182500</v>
      </c>
      <c r="J7" s="40">
        <f>Tabel111[[#This Row],[Geraamd budget LMB eigen middelen + subsidies]]/(Tabel111[[#This Row],[Totaal geraamde exploitatieontvangsten lokaal bestuur ]]-Tabel111[[#This Row],[Totaal geraamde exploitatieontvangsten onderwijs (wedden lager, kleurter, IKO) ]])</f>
        <v>9.8648648648648647E-3</v>
      </c>
    </row>
    <row r="8" spans="1:10" x14ac:dyDescent="0.3">
      <c r="B8" s="4">
        <v>2022</v>
      </c>
      <c r="C8" s="44"/>
      <c r="D8" s="43"/>
      <c r="E8" s="7">
        <f>(Tabel111[[#This Row],[Totaal geraamde exploitatieontvangsten lokaal bestuur ]]-Tabel111[[#This Row],[Totaal geraamde exploitatieontvangsten onderwijs (wedden lager, kleurter, IKO) ]])/100*0.7</f>
        <v>0</v>
      </c>
      <c r="F8" s="46"/>
      <c r="G8" s="41" t="e">
        <f>Tabel111[[#This Row],[Geraamd budget LMB eigen middelen]]/(Tabel111[[#This Row],[Totaal geraamde exploitatieontvangsten lokaal bestuur ]]-Tabel111[[#This Row],[Totaal geraamde exploitatieontvangsten onderwijs (wedden lager, kleurter, IKO) ]])</f>
        <v>#DIV/0!</v>
      </c>
      <c r="H8" s="46"/>
      <c r="I8" s="38">
        <f>Tabel111[[#This Row],[Geraamd budget LMB eigen middelen]]+Tabel111[[#This Row],[Geraamd budget LMB  subsidies]]</f>
        <v>0</v>
      </c>
      <c r="J8" s="40" t="e">
        <f>Tabel111[[#This Row],[Geraamd budget LMB eigen middelen + subsidies]]/(Tabel111[[#This Row],[Totaal geraamde exploitatieontvangsten lokaal bestuur ]]-Tabel111[[#This Row],[Totaal geraamde exploitatieontvangsten onderwijs (wedden lager, kleurter, IKO) ]])</f>
        <v>#DIV/0!</v>
      </c>
    </row>
    <row r="9" spans="1:10" x14ac:dyDescent="0.3">
      <c r="B9" s="4">
        <v>2023</v>
      </c>
      <c r="C9" s="44"/>
      <c r="D9" s="43"/>
      <c r="E9" s="7">
        <f>(Tabel111[[#This Row],[Totaal geraamde exploitatieontvangsten lokaal bestuur ]]-Tabel111[[#This Row],[Totaal geraamde exploitatieontvangsten onderwijs (wedden lager, kleurter, IKO) ]])/100*0.7</f>
        <v>0</v>
      </c>
      <c r="F9" s="46"/>
      <c r="G9" s="42" t="e">
        <f>Tabel111[[#This Row],[Geraamd budget LMB eigen middelen]]/(Tabel111[[#This Row],[Totaal geraamde exploitatieontvangsten lokaal bestuur ]]-Tabel111[[#This Row],[Totaal geraamde exploitatieontvangsten onderwijs (wedden lager, kleurter, IKO) ]])</f>
        <v>#DIV/0!</v>
      </c>
      <c r="H9" s="46"/>
      <c r="I9" s="39">
        <f>Tabel111[[#This Row],[Geraamd budget LMB eigen middelen]]+Tabel111[[#This Row],[Geraamd budget LMB  subsidies]]</f>
        <v>0</v>
      </c>
      <c r="J9" s="40" t="e">
        <f>Tabel111[[#This Row],[Geraamd budget LMB eigen middelen + subsidies]]/(Tabel111[[#This Row],[Totaal geraamde exploitatieontvangsten lokaal bestuur ]]-Tabel111[[#This Row],[Totaal geraamde exploitatieontvangsten onderwijs (wedden lager, kleurter, IKO) ]])</f>
        <v>#DIV/0!</v>
      </c>
    </row>
    <row r="10" spans="1:10" x14ac:dyDescent="0.3">
      <c r="B10" s="4">
        <v>2024</v>
      </c>
      <c r="C10" s="44"/>
      <c r="D10" s="43"/>
      <c r="E10" s="7">
        <f>(Tabel111[[#This Row],[Totaal geraamde exploitatieontvangsten lokaal bestuur ]]-Tabel111[[#This Row],[Totaal geraamde exploitatieontvangsten onderwijs (wedden lager, kleurter, IKO) ]])/100*0.7</f>
        <v>0</v>
      </c>
      <c r="F10" s="46"/>
      <c r="G10" s="41" t="e">
        <f>Tabel111[[#This Row],[Geraamd budget LMB eigen middelen]]/(Tabel111[[#This Row],[Totaal geraamde exploitatieontvangsten lokaal bestuur ]]-Tabel111[[#This Row],[Totaal geraamde exploitatieontvangsten onderwijs (wedden lager, kleurter, IKO) ]])</f>
        <v>#DIV/0!</v>
      </c>
      <c r="H10" s="46"/>
      <c r="I10" s="38">
        <f>Tabel111[[#This Row],[Geraamd budget LMB eigen middelen]]+Tabel111[[#This Row],[Geraamd budget LMB  subsidies]]</f>
        <v>0</v>
      </c>
      <c r="J10" s="40" t="e">
        <f>Tabel111[[#This Row],[Geraamd budget LMB eigen middelen + subsidies]]/(Tabel111[[#This Row],[Totaal geraamde exploitatieontvangsten lokaal bestuur ]]-Tabel111[[#This Row],[Totaal geraamde exploitatieontvangsten onderwijs (wedden lager, kleurter, IKO) ]])</f>
        <v>#DIV/0!</v>
      </c>
    </row>
    <row r="11" spans="1:10" x14ac:dyDescent="0.3">
      <c r="B11" s="4">
        <v>2025</v>
      </c>
      <c r="C11" s="44"/>
      <c r="D11" s="43"/>
      <c r="E11" s="7">
        <f>(Tabel111[[#This Row],[Totaal geraamde exploitatieontvangsten lokaal bestuur ]]-Tabel111[[#This Row],[Totaal geraamde exploitatieontvangsten onderwijs (wedden lager, kleurter, IKO) ]])/100*0.7</f>
        <v>0</v>
      </c>
      <c r="F11" s="46"/>
      <c r="G11" s="42" t="e">
        <f>Tabel111[[#This Row],[Geraamd budget LMB eigen middelen]]/(Tabel111[[#This Row],[Totaal geraamde exploitatieontvangsten lokaal bestuur ]]-Tabel111[[#This Row],[Totaal geraamde exploitatieontvangsten onderwijs (wedden lager, kleurter, IKO) ]])</f>
        <v>#DIV/0!</v>
      </c>
      <c r="H11" s="46"/>
      <c r="I11" s="39">
        <f>Tabel111[[#This Row],[Geraamd budget LMB eigen middelen]]+Tabel111[[#This Row],[Geraamd budget LMB  subsidies]]</f>
        <v>0</v>
      </c>
      <c r="J11" s="40" t="e">
        <f>Tabel111[[#This Row],[Geraamd budget LMB eigen middelen + subsidies]]/(Tabel111[[#This Row],[Totaal geraamde exploitatieontvangsten lokaal bestuur ]]-Tabel111[[#This Row],[Totaal geraamde exploitatieontvangsten onderwijs (wedden lager, kleurter, IKO) ]])</f>
        <v>#DIV/0!</v>
      </c>
    </row>
    <row r="12" spans="1:10" x14ac:dyDescent="0.3">
      <c r="B12" s="4">
        <v>2026</v>
      </c>
      <c r="C12" s="44"/>
      <c r="D12" s="43"/>
      <c r="E12" s="7">
        <f>(Tabel111[[#This Row],[Totaal geraamde exploitatieontvangsten lokaal bestuur ]]-Tabel111[[#This Row],[Totaal geraamde exploitatieontvangsten onderwijs (wedden lager, kleurter, IKO) ]])/100*0.7</f>
        <v>0</v>
      </c>
      <c r="F12" s="47"/>
      <c r="G12" s="41" t="e">
        <f>Tabel111[[#This Row],[Geraamd budget LMB eigen middelen]]/(Tabel111[[#This Row],[Totaal geraamde exploitatieontvangsten lokaal bestuur ]]-Tabel111[[#This Row],[Totaal geraamde exploitatieontvangsten onderwijs (wedden lager, kleurter, IKO) ]])</f>
        <v>#DIV/0!</v>
      </c>
      <c r="H12" s="47"/>
      <c r="I12" s="38">
        <f>Tabel111[[#This Row],[Geraamd budget LMB eigen middelen]]+Tabel111[[#This Row],[Geraamd budget LMB  subsidies]]</f>
        <v>0</v>
      </c>
      <c r="J12" s="40" t="e">
        <f>Tabel111[[#This Row],[Geraamd budget LMB eigen middelen + subsidies]]/(Tabel111[[#This Row],[Totaal geraamde exploitatieontvangsten lokaal bestuur ]]-Tabel111[[#This Row],[Totaal geraamde exploitatieontvangsten onderwijs (wedden lager, kleurter, IKO) ]])</f>
        <v>#DIV/0!</v>
      </c>
    </row>
    <row r="14" spans="1:10" ht="15.6" x14ac:dyDescent="0.3">
      <c r="B14" s="63" t="s">
        <v>39</v>
      </c>
      <c r="C14" s="62"/>
      <c r="D14" s="62"/>
      <c r="E14" s="62"/>
      <c r="F14" s="62"/>
      <c r="G14" s="62"/>
      <c r="H14" s="62"/>
      <c r="I14" s="62"/>
      <c r="J14" s="62"/>
    </row>
    <row r="15" spans="1:10" x14ac:dyDescent="0.3">
      <c r="B15" s="11" t="s">
        <v>1</v>
      </c>
      <c r="C15" s="11" t="s">
        <v>2</v>
      </c>
      <c r="D15" s="11" t="s">
        <v>20</v>
      </c>
      <c r="E15" s="11" t="s">
        <v>19</v>
      </c>
      <c r="F15" s="11" t="s">
        <v>3</v>
      </c>
      <c r="G15" s="12" t="s">
        <v>4</v>
      </c>
      <c r="H15" s="11" t="s">
        <v>5</v>
      </c>
      <c r="I15" s="11" t="s">
        <v>6</v>
      </c>
      <c r="J15" s="11" t="s">
        <v>7</v>
      </c>
    </row>
    <row r="16" spans="1:10" ht="28.8" x14ac:dyDescent="0.3">
      <c r="B16" s="13" t="s">
        <v>8</v>
      </c>
      <c r="C16" s="5" t="s">
        <v>9</v>
      </c>
      <c r="D16" s="43">
        <v>48342</v>
      </c>
      <c r="E16" s="43">
        <v>49500</v>
      </c>
      <c r="F16" s="44"/>
      <c r="G16" s="43"/>
      <c r="H16" s="44"/>
      <c r="I16" s="44"/>
      <c r="J16" s="44"/>
    </row>
    <row r="17" spans="2:11" ht="28.8" x14ac:dyDescent="0.3">
      <c r="B17" s="13" t="s">
        <v>10</v>
      </c>
      <c r="C17" s="5" t="s">
        <v>41</v>
      </c>
      <c r="D17" s="43">
        <v>0</v>
      </c>
      <c r="E17" s="43">
        <v>4500</v>
      </c>
      <c r="F17" s="44"/>
      <c r="G17" s="43"/>
      <c r="H17" s="44"/>
      <c r="I17" s="44"/>
      <c r="J17" s="44"/>
    </row>
    <row r="18" spans="2:11" ht="28.8" x14ac:dyDescent="0.3">
      <c r="B18" s="13" t="s">
        <v>11</v>
      </c>
      <c r="C18" s="5" t="s">
        <v>21</v>
      </c>
      <c r="D18" s="43">
        <v>24278</v>
      </c>
      <c r="E18" s="43">
        <v>25000</v>
      </c>
      <c r="F18" s="44"/>
      <c r="G18" s="43"/>
      <c r="H18" s="44"/>
      <c r="I18" s="44"/>
      <c r="J18" s="44"/>
    </row>
    <row r="19" spans="2:11" x14ac:dyDescent="0.3">
      <c r="B19" s="13" t="s">
        <v>12</v>
      </c>
      <c r="C19" s="5" t="s">
        <v>13</v>
      </c>
      <c r="D19" s="43">
        <v>30000</v>
      </c>
      <c r="E19" s="43">
        <v>30000</v>
      </c>
      <c r="F19" s="44"/>
      <c r="G19" s="43"/>
      <c r="H19" s="44"/>
      <c r="I19" s="44"/>
      <c r="J19" s="44"/>
    </row>
    <row r="20" spans="2:11" ht="28.8" customHeight="1" x14ac:dyDescent="0.3">
      <c r="B20" s="13" t="s">
        <v>14</v>
      </c>
      <c r="C20" s="5" t="s">
        <v>15</v>
      </c>
      <c r="D20" s="43">
        <v>5000</v>
      </c>
      <c r="E20" s="43">
        <v>7500</v>
      </c>
      <c r="F20" s="44"/>
      <c r="G20" s="43"/>
      <c r="H20" s="44"/>
      <c r="I20" s="44"/>
      <c r="J20" s="44"/>
    </row>
    <row r="21" spans="2:11" ht="28.8" x14ac:dyDescent="0.3">
      <c r="B21" s="13" t="s">
        <v>16</v>
      </c>
      <c r="C21" s="5" t="s">
        <v>17</v>
      </c>
      <c r="D21" s="43">
        <v>13585</v>
      </c>
      <c r="E21" s="43">
        <v>16820</v>
      </c>
      <c r="F21" s="44"/>
      <c r="G21" s="43"/>
      <c r="H21" s="44"/>
      <c r="I21" s="44"/>
      <c r="J21" s="44"/>
    </row>
    <row r="22" spans="2:11" x14ac:dyDescent="0.3">
      <c r="B22" s="14"/>
      <c r="C22" s="5" t="s">
        <v>18</v>
      </c>
      <c r="D22" s="7">
        <f>SUBTOTAL(109,D16:D21)</f>
        <v>121205</v>
      </c>
      <c r="E22" s="7">
        <f>SUBTOTAL(109,E16:E21)</f>
        <v>133320</v>
      </c>
      <c r="F22" s="6">
        <f>SUBTOTAL(109,F16:F21)</f>
        <v>0</v>
      </c>
      <c r="G22" s="7">
        <f>SUBTOTAL(109,G16:G21)</f>
        <v>0</v>
      </c>
      <c r="H22" s="6">
        <f>SUM(H16:H21)</f>
        <v>0</v>
      </c>
      <c r="I22" s="6">
        <f>SUM(I16:I21)</f>
        <v>0</v>
      </c>
      <c r="J22" s="6">
        <f>SUM(J16:J21)</f>
        <v>0</v>
      </c>
    </row>
    <row r="24" spans="2:11" ht="15.6" x14ac:dyDescent="0.3">
      <c r="B24" s="64" t="s">
        <v>27</v>
      </c>
      <c r="C24" s="65"/>
      <c r="D24" s="65"/>
      <c r="E24" s="65"/>
      <c r="F24" s="65"/>
      <c r="G24" s="65"/>
      <c r="H24" s="65"/>
      <c r="I24" s="65"/>
      <c r="J24" s="65"/>
    </row>
    <row r="25" spans="2:11" ht="115.2" x14ac:dyDescent="0.3">
      <c r="B25" s="15" t="s">
        <v>0</v>
      </c>
      <c r="C25" s="12" t="s">
        <v>34</v>
      </c>
      <c r="D25" s="12" t="s">
        <v>35</v>
      </c>
      <c r="E25" s="12" t="s">
        <v>33</v>
      </c>
      <c r="F25" s="12" t="s">
        <v>36</v>
      </c>
      <c r="G25" s="35" t="s">
        <v>48</v>
      </c>
      <c r="H25" s="27" t="s">
        <v>37</v>
      </c>
      <c r="I25" s="12" t="s">
        <v>38</v>
      </c>
      <c r="J25" s="27" t="s">
        <v>46</v>
      </c>
      <c r="K25" s="9"/>
    </row>
    <row r="26" spans="2:11" x14ac:dyDescent="0.3">
      <c r="B26" s="16">
        <v>2020</v>
      </c>
      <c r="C26" s="43">
        <v>23789252</v>
      </c>
      <c r="D26" s="43">
        <v>3621000</v>
      </c>
      <c r="E26" s="7">
        <f>(Tabel412[[#This Row],[Gerealiseerde exploitatieontvangsten]]-Tabel412[[#This Row],[Gerealiseerde exploitatieontvangsten onderwijs]])/100*0.7</f>
        <v>141177.764</v>
      </c>
      <c r="F26" s="7">
        <f>D22</f>
        <v>121205</v>
      </c>
      <c r="G26" s="19">
        <f>Tabel412[[#This Row],[Gerealiseerde uitgaven LMB eigen middelen (A tot F tabel 2)]]/(Tabel412[[#This Row],[Gerealiseerde exploitatieontvangsten]]-Tabel412[[#This Row],[Gerealiseerde exploitatieontvangsten onderwijs]]/100)</f>
        <v>5.1027148438503164E-3</v>
      </c>
      <c r="H26" s="43">
        <v>48250</v>
      </c>
      <c r="I26" s="7">
        <f>Tabel412[[#This Row],[Gerealiseerde uitgaven LMB eigen middelen (A tot F tabel 2)]]+Tabel412[[#This Row],[Gerealiseerde uitgaven LMB subsidies]]</f>
        <v>169455</v>
      </c>
      <c r="J26" s="36">
        <f>Tabel412[[#This Row],[Gerealiseerde uitgaven LMB eigen middelen + subsidies]]/(Tabel412[[#This Row],[Gerealiseerde exploitatieontvangsten]]-Tabel412[[#This Row],[Gerealiseerde exploitatieontvangsten onderwijs]])</f>
        <v>8.4020667730649139E-3</v>
      </c>
      <c r="K26" s="9"/>
    </row>
    <row r="27" spans="2:11" x14ac:dyDescent="0.3">
      <c r="B27" s="16">
        <v>2021</v>
      </c>
      <c r="C27" s="43">
        <v>22689100</v>
      </c>
      <c r="D27" s="43">
        <v>3648000</v>
      </c>
      <c r="E27" s="7">
        <f>(Tabel412[[#This Row],[Gerealiseerde exploitatieontvangsten]]-Tabel412[[#This Row],[Gerealiseerde exploitatieontvangsten onderwijs]])/100*0.7</f>
        <v>133287.69999999998</v>
      </c>
      <c r="F27" s="7">
        <f>E22</f>
        <v>133320</v>
      </c>
      <c r="G27" s="19">
        <f>Tabel412[[#This Row],[Gerealiseerde uitgaven LMB eigen middelen (A tot F tabel 2)]]/(Tabel412[[#This Row],[Gerealiseerde exploitatieontvangsten]]-Tabel412[[#This Row],[Gerealiseerde exploitatieontvangsten onderwijs]])</f>
        <v>7.0016963305691371E-3</v>
      </c>
      <c r="H27" s="43">
        <v>52000</v>
      </c>
      <c r="I27" s="7">
        <f>Tabel412[[#This Row],[Gerealiseerde uitgaven LMB eigen middelen (A tot F tabel 2)]]+Tabel412[[#This Row],[Gerealiseerde uitgaven LMB subsidies]]</f>
        <v>185320</v>
      </c>
      <c r="J27" s="36">
        <f>Tabel412[[#This Row],[Gerealiseerde uitgaven LMB eigen middelen + subsidies]]/(Tabel412[[#This Row],[Gerealiseerde exploitatieontvangsten]]-Tabel412[[#This Row],[Gerealiseerde exploitatieontvangsten onderwijs]])</f>
        <v>9.7326309929573404E-3</v>
      </c>
      <c r="K27" s="9"/>
    </row>
    <row r="28" spans="2:11" x14ac:dyDescent="0.3">
      <c r="B28" s="16">
        <v>2022</v>
      </c>
      <c r="C28" s="44"/>
      <c r="D28" s="44"/>
      <c r="E28" s="7">
        <f>(Tabel412[[#This Row],[Gerealiseerde exploitatieontvangsten]]-Tabel412[[#This Row],[Gerealiseerde exploitatieontvangsten onderwijs]])/100*0.7</f>
        <v>0</v>
      </c>
      <c r="F28" s="32">
        <f>F22</f>
        <v>0</v>
      </c>
      <c r="G28" s="19" t="e">
        <f>Tabel412[[#This Row],[Gerealiseerde uitgaven LMB eigen middelen (A tot F tabel 2)]]/(Tabel412[[#This Row],[Gerealiseerde exploitatieontvangsten]]-Tabel412[[#This Row],[Gerealiseerde exploitatieontvangsten onderwijs]]/100)</f>
        <v>#DIV/0!</v>
      </c>
      <c r="H28" s="44"/>
      <c r="I28" s="20"/>
      <c r="J28" s="36" t="e">
        <f>Tabel412[[#This Row],[Gerealiseerde uitgaven LMB eigen middelen + subsidies]]/(Tabel412[[#This Row],[Gerealiseerde exploitatieontvangsten]]-Tabel412[[#This Row],[Gerealiseerde exploitatieontvangsten onderwijs]])</f>
        <v>#DIV/0!</v>
      </c>
      <c r="K28" s="10"/>
    </row>
    <row r="29" spans="2:11" x14ac:dyDescent="0.3">
      <c r="B29" s="16">
        <v>2023</v>
      </c>
      <c r="C29" s="44"/>
      <c r="D29" s="44"/>
      <c r="E29" s="7">
        <f>(Tabel412[[#This Row],[Gerealiseerde exploitatieontvangsten]]-Tabel412[[#This Row],[Gerealiseerde exploitatieontvangsten onderwijs]])/100*0.7</f>
        <v>0</v>
      </c>
      <c r="F29" s="33">
        <f>G22</f>
        <v>0</v>
      </c>
      <c r="G29" s="19" t="e">
        <f>Tabel412[[#This Row],[Gerealiseerde uitgaven LMB eigen middelen (A tot F tabel 2)]]/(Tabel412[[#This Row],[Gerealiseerde exploitatieontvangsten]]-Tabel412[[#This Row],[Gerealiseerde exploitatieontvangsten onderwijs]])</f>
        <v>#DIV/0!</v>
      </c>
      <c r="H29" s="44"/>
      <c r="I29" s="6"/>
      <c r="J29" s="36" t="e">
        <f>Tabel412[[#This Row],[Gerealiseerde uitgaven LMB eigen middelen + subsidies]]/(Tabel412[[#This Row],[Gerealiseerde exploitatieontvangsten]]-Tabel412[[#This Row],[Gerealiseerde exploitatieontvangsten onderwijs]])</f>
        <v>#DIV/0!</v>
      </c>
      <c r="K29" s="10"/>
    </row>
    <row r="30" spans="2:11" x14ac:dyDescent="0.3">
      <c r="B30" s="16">
        <v>2024</v>
      </c>
      <c r="C30" s="44"/>
      <c r="D30" s="44"/>
      <c r="E30" s="7">
        <f>(Tabel412[[#This Row],[Gerealiseerde exploitatieontvangsten]]-Tabel412[[#This Row],[Gerealiseerde exploitatieontvangsten onderwijs]])/100*0.7</f>
        <v>0</v>
      </c>
      <c r="F30" s="32">
        <f>H22</f>
        <v>0</v>
      </c>
      <c r="G30" s="19" t="e">
        <f>Tabel412[[#This Row],[Gerealiseerde uitgaven LMB eigen middelen (A tot F tabel 2)]]/(Tabel412[[#This Row],[Gerealiseerde exploitatieontvangsten]]-Tabel412[[#This Row],[Gerealiseerde exploitatieontvangsten onderwijs]]/100)</f>
        <v>#DIV/0!</v>
      </c>
      <c r="H30" s="44"/>
      <c r="I30" s="20"/>
      <c r="J30" s="36" t="e">
        <f>Tabel412[[#This Row],[Gerealiseerde uitgaven LMB eigen middelen + subsidies]]/(Tabel412[[#This Row],[Gerealiseerde exploitatieontvangsten]]-Tabel412[[#This Row],[Gerealiseerde exploitatieontvangsten onderwijs]])</f>
        <v>#DIV/0!</v>
      </c>
      <c r="K30" s="10"/>
    </row>
    <row r="31" spans="2:11" x14ac:dyDescent="0.3">
      <c r="B31" s="16">
        <v>2025</v>
      </c>
      <c r="C31" s="44"/>
      <c r="D31" s="44"/>
      <c r="E31" s="7">
        <f>(Tabel412[[#This Row],[Gerealiseerde exploitatieontvangsten]]-Tabel412[[#This Row],[Gerealiseerde exploitatieontvangsten onderwijs]])/100*0.7</f>
        <v>0</v>
      </c>
      <c r="F31" s="33">
        <f>I22</f>
        <v>0</v>
      </c>
      <c r="G31" s="19" t="e">
        <f>Tabel412[[#This Row],[Gerealiseerde uitgaven LMB eigen middelen (A tot F tabel 2)]]/(Tabel412[[#This Row],[Gerealiseerde exploitatieontvangsten]]-Tabel412[[#This Row],[Gerealiseerde exploitatieontvangsten onderwijs]])</f>
        <v>#DIV/0!</v>
      </c>
      <c r="H31" s="44"/>
      <c r="I31" s="6"/>
      <c r="J31" s="36" t="e">
        <f>Tabel412[[#This Row],[Gerealiseerde uitgaven LMB eigen middelen + subsidies]]/(Tabel412[[#This Row],[Gerealiseerde exploitatieontvangsten]]-Tabel412[[#This Row],[Gerealiseerde exploitatieontvangsten onderwijs]])</f>
        <v>#DIV/0!</v>
      </c>
      <c r="K31" s="10"/>
    </row>
    <row r="32" spans="2:11" x14ac:dyDescent="0.3">
      <c r="B32" s="17">
        <v>2026</v>
      </c>
      <c r="C32" s="48"/>
      <c r="D32" s="48"/>
      <c r="E32" s="7">
        <f>(Tabel412[[#This Row],[Gerealiseerde exploitatieontvangsten]]-Tabel412[[#This Row],[Gerealiseerde exploitatieontvangsten onderwijs]])/100*0.7</f>
        <v>0</v>
      </c>
      <c r="F32" s="34">
        <f>J22</f>
        <v>0</v>
      </c>
      <c r="G32" s="19" t="e">
        <f>Tabel412[[#This Row],[Gerealiseerde uitgaven LMB eigen middelen (A tot F tabel 2)]]/(Tabel412[[#This Row],[Gerealiseerde exploitatieontvangsten]]-Tabel412[[#This Row],[Gerealiseerde exploitatieontvangsten onderwijs]]/100)</f>
        <v>#DIV/0!</v>
      </c>
      <c r="H32" s="44"/>
      <c r="I32" s="20"/>
      <c r="J32" s="36" t="e">
        <f>Tabel412[[#This Row],[Gerealiseerde uitgaven LMB eigen middelen + subsidies]]/(Tabel412[[#This Row],[Gerealiseerde exploitatieontvangsten]]-Tabel412[[#This Row],[Gerealiseerde exploitatieontvangsten onderwijs]])</f>
        <v>#DIV/0!</v>
      </c>
    </row>
    <row r="34" spans="2:6" ht="15.6" x14ac:dyDescent="0.3">
      <c r="B34" s="66"/>
      <c r="C34" s="66"/>
      <c r="D34" s="66"/>
      <c r="E34" s="66"/>
    </row>
    <row r="35" spans="2:6" x14ac:dyDescent="0.3">
      <c r="B35" s="3"/>
      <c r="C35" s="29"/>
      <c r="D35" s="28"/>
      <c r="E35" s="28"/>
      <c r="F35" s="2"/>
    </row>
    <row r="36" spans="2:6" x14ac:dyDescent="0.3">
      <c r="B36" s="30"/>
      <c r="C36" s="31"/>
      <c r="D36" s="31"/>
      <c r="E36" s="31"/>
      <c r="F36" s="2"/>
    </row>
    <row r="37" spans="2:6" x14ac:dyDescent="0.3">
      <c r="B37" s="30"/>
      <c r="C37" s="31"/>
      <c r="D37" s="31"/>
      <c r="E37" s="31"/>
      <c r="F37" s="2"/>
    </row>
    <row r="38" spans="2:6" x14ac:dyDescent="0.3">
      <c r="B38" s="30"/>
      <c r="C38" s="10"/>
      <c r="D38" s="10"/>
      <c r="E38" s="10"/>
      <c r="F38" s="2"/>
    </row>
    <row r="39" spans="2:6" x14ac:dyDescent="0.3">
      <c r="B39" s="30"/>
      <c r="C39" s="10"/>
      <c r="D39" s="10"/>
      <c r="E39" s="10"/>
      <c r="F39" s="2"/>
    </row>
    <row r="40" spans="2:6" x14ac:dyDescent="0.3">
      <c r="B40" s="30"/>
      <c r="C40" s="10"/>
      <c r="D40" s="10"/>
      <c r="E40" s="10"/>
      <c r="F40" s="2"/>
    </row>
    <row r="41" spans="2:6" x14ac:dyDescent="0.3">
      <c r="B41" s="30"/>
      <c r="C41" s="10"/>
      <c r="D41" s="10"/>
      <c r="E41" s="10"/>
    </row>
    <row r="42" spans="2:6" x14ac:dyDescent="0.3">
      <c r="B42" s="30"/>
      <c r="C42" s="10"/>
      <c r="D42" s="10"/>
      <c r="E42" s="10"/>
    </row>
    <row r="43" spans="2:6" x14ac:dyDescent="0.3">
      <c r="B43" s="3"/>
      <c r="C43" s="3"/>
      <c r="D43" s="3"/>
      <c r="E43" s="28"/>
    </row>
    <row r="44" spans="2:6" ht="15.6" x14ac:dyDescent="0.3">
      <c r="B44" s="66"/>
      <c r="C44" s="66"/>
      <c r="D44" s="66"/>
      <c r="E44" s="66"/>
    </row>
    <row r="45" spans="2:6" x14ac:dyDescent="0.3">
      <c r="B45" s="3"/>
      <c r="C45" s="29"/>
      <c r="D45" s="28"/>
      <c r="E45" s="28"/>
    </row>
    <row r="46" spans="2:6" x14ac:dyDescent="0.3">
      <c r="B46" s="30"/>
      <c r="C46" s="31"/>
      <c r="D46" s="31"/>
      <c r="E46" s="31"/>
    </row>
    <row r="47" spans="2:6" x14ac:dyDescent="0.3">
      <c r="B47" s="30"/>
      <c r="C47" s="31"/>
      <c r="D47" s="31"/>
      <c r="E47" s="31"/>
    </row>
    <row r="48" spans="2:6" x14ac:dyDescent="0.3">
      <c r="B48" s="30"/>
      <c r="C48" s="10"/>
      <c r="D48" s="10"/>
      <c r="E48" s="10"/>
    </row>
    <row r="49" spans="2:5" x14ac:dyDescent="0.3">
      <c r="B49" s="30"/>
      <c r="C49" s="10"/>
      <c r="D49" s="10"/>
      <c r="E49" s="10"/>
    </row>
    <row r="50" spans="2:5" x14ac:dyDescent="0.3">
      <c r="B50" s="30"/>
      <c r="C50" s="10"/>
      <c r="D50" s="10"/>
      <c r="E50" s="10"/>
    </row>
    <row r="51" spans="2:5" x14ac:dyDescent="0.3">
      <c r="B51" s="30"/>
      <c r="C51" s="10"/>
      <c r="D51" s="10"/>
      <c r="E51" s="10"/>
    </row>
    <row r="52" spans="2:5" x14ac:dyDescent="0.3">
      <c r="B52" s="30"/>
      <c r="C52" s="10"/>
      <c r="D52" s="10"/>
      <c r="E52" s="10"/>
    </row>
  </sheetData>
  <sheetProtection algorithmName="SHA-512" hashValue="et3V9Fl0V+Fc/OhAbnq1HKFFVwx4hYksji6CpbJzINQpRvpg6+JzowLy7aiaXMO8oKiur/Mj5MpsiQHNXonFTw==" saltValue="QWSeSisMiK46T9BxzntW2w==" spinCount="100000" sheet="1" objects="1" scenarios="1"/>
  <mergeCells count="5">
    <mergeCell ref="B24:J24"/>
    <mergeCell ref="B4:J4"/>
    <mergeCell ref="B34:E34"/>
    <mergeCell ref="B44:E44"/>
    <mergeCell ref="B14:J14"/>
  </mergeCells>
  <conditionalFormatting sqref="F26">
    <cfRule type="cellIs" dxfId="71" priority="46" operator="lessThan">
      <formula>$E$26</formula>
    </cfRule>
    <cfRule type="cellIs" dxfId="70" priority="47" operator="greaterThan">
      <formula>$E$26</formula>
    </cfRule>
  </conditionalFormatting>
  <conditionalFormatting sqref="F27">
    <cfRule type="cellIs" dxfId="69" priority="43" operator="lessThan">
      <formula>$E$27</formula>
    </cfRule>
    <cfRule type="cellIs" dxfId="68" priority="44" operator="greaterThan">
      <formula>$E$27</formula>
    </cfRule>
    <cfRule type="cellIs" dxfId="67" priority="45" operator="greaterThan">
      <formula>133320</formula>
    </cfRule>
  </conditionalFormatting>
  <conditionalFormatting sqref="F6">
    <cfRule type="cellIs" dxfId="66" priority="41" operator="lessThan">
      <formula>$E$6</formula>
    </cfRule>
    <cfRule type="cellIs" dxfId="65" priority="42" operator="greaterThan">
      <formula>$E$6</formula>
    </cfRule>
  </conditionalFormatting>
  <conditionalFormatting sqref="F7">
    <cfRule type="cellIs" dxfId="64" priority="39" operator="lessThan">
      <formula>$E$7</formula>
    </cfRule>
    <cfRule type="cellIs" dxfId="63" priority="40" operator="greaterThan">
      <formula>$E$7</formula>
    </cfRule>
  </conditionalFormatting>
  <conditionalFormatting sqref="F8">
    <cfRule type="cellIs" dxfId="62" priority="37" operator="lessThan">
      <formula>$E$8</formula>
    </cfRule>
    <cfRule type="cellIs" dxfId="61" priority="38" operator="greaterThan">
      <formula>$E$8</formula>
    </cfRule>
  </conditionalFormatting>
  <conditionalFormatting sqref="F9">
    <cfRule type="cellIs" dxfId="60" priority="35" operator="lessThan">
      <formula>$E$9</formula>
    </cfRule>
    <cfRule type="cellIs" dxfId="59" priority="36" operator="greaterThan">
      <formula>$E$9</formula>
    </cfRule>
  </conditionalFormatting>
  <conditionalFormatting sqref="F10">
    <cfRule type="cellIs" dxfId="58" priority="33" operator="lessThan">
      <formula>$E$10</formula>
    </cfRule>
    <cfRule type="cellIs" dxfId="57" priority="34" operator="greaterThan">
      <formula>$E$10</formula>
    </cfRule>
  </conditionalFormatting>
  <conditionalFormatting sqref="F11">
    <cfRule type="cellIs" dxfId="56" priority="31" operator="lessThan">
      <formula>$E$11</formula>
    </cfRule>
    <cfRule type="cellIs" dxfId="55" priority="32" operator="greaterThan">
      <formula>$E$11</formula>
    </cfRule>
  </conditionalFormatting>
  <conditionalFormatting sqref="F12">
    <cfRule type="cellIs" dxfId="54" priority="28" operator="greaterThan">
      <formula>$E$12</formula>
    </cfRule>
    <cfRule type="cellIs" dxfId="53" priority="29" operator="lessThan">
      <formula>$E$12</formula>
    </cfRule>
    <cfRule type="cellIs" dxfId="52" priority="30" operator="greaterThan">
      <formula>$E$12</formula>
    </cfRule>
  </conditionalFormatting>
  <conditionalFormatting sqref="G26 G28 G30 G32">
    <cfRule type="cellIs" dxfId="51" priority="26" operator="lessThan">
      <formula>0.007</formula>
    </cfRule>
    <cfRule type="cellIs" dxfId="50" priority="27" operator="greaterThan">
      <formula>0.0069</formula>
    </cfRule>
  </conditionalFormatting>
  <conditionalFormatting sqref="G27 G29 G31">
    <cfRule type="cellIs" dxfId="49" priority="24" operator="lessThan">
      <formula>0.007</formula>
    </cfRule>
    <cfRule type="cellIs" dxfId="48" priority="25" operator="greaterThan">
      <formula>0.0069</formula>
    </cfRule>
  </conditionalFormatting>
  <conditionalFormatting sqref="J26:J32">
    <cfRule type="cellIs" dxfId="47" priority="5" operator="lessThan">
      <formula>0.007</formula>
    </cfRule>
    <cfRule type="cellIs" dxfId="46" priority="6" operator="greaterThan">
      <formula>0.0069</formula>
    </cfRule>
  </conditionalFormatting>
  <conditionalFormatting sqref="G6:G12">
    <cfRule type="cellIs" dxfId="45" priority="3" operator="lessThan">
      <formula>0.007</formula>
    </cfRule>
    <cfRule type="cellIs" dxfId="44" priority="4" operator="greaterThan">
      <formula>0.0069</formula>
    </cfRule>
  </conditionalFormatting>
  <conditionalFormatting sqref="J6:J12">
    <cfRule type="cellIs" dxfId="43" priority="1" operator="greaterThan">
      <formula>0.0069</formula>
    </cfRule>
    <cfRule type="cellIs" dxfId="42" priority="2" operator="lessThan">
      <formula>0.007</formula>
    </cfRule>
  </conditionalFormatting>
  <hyperlinks>
    <hyperlink ref="A1" location="'Uitleg berekening '!A1" display="Uitleg berekening" xr:uid="{AAC0CFD7-C78B-415A-8E88-08EB62F59F37}"/>
    <hyperlink ref="A2" location="'Berekening 0,7%'!A1" display="Berekening 0,7" xr:uid="{FEDEF8D4-7D9E-47CF-A92F-0B79E202CB5E}"/>
  </hyperlinks>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Url xmlns="c8ac010d-6d17-47fa-a90c-275caea2cd4b">
      <Url xsi:nil="true"/>
      <Description xsi:nil="true"/>
    </_dlc_DocIdUrl>
    <_dlc_DocIdPersistId xmlns="c8ac010d-6d17-47fa-a90c-275caea2cd4b" xsi:nil="true"/>
    <_dlc_DocId xmlns="c8ac010d-6d17-47fa-a90c-275caea2cd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981907C5BD2C4E9FEA6DD061AA5FEA" ma:contentTypeVersion="18" ma:contentTypeDescription="Een nieuw document maken." ma:contentTypeScope="" ma:versionID="38e0e524faaae43df2958f31d58c283b">
  <xsd:schema xmlns:xsd="http://www.w3.org/2001/XMLSchema" xmlns:xs="http://www.w3.org/2001/XMLSchema" xmlns:p="http://schemas.microsoft.com/office/2006/metadata/properties" xmlns:ns2="c8ac010d-6d17-47fa-a90c-275caea2cd4b" xmlns:ns3="12595aa8-730c-4d80-9849-ce69feb01600" targetNamespace="http://schemas.microsoft.com/office/2006/metadata/properties" ma:root="true" ma:fieldsID="44a2efd322e05c7e4ec7725404510695" ns2:_="" ns3:_="">
    <xsd:import namespace="c8ac010d-6d17-47fa-a90c-275caea2cd4b"/>
    <xsd:import namespace="12595aa8-730c-4d80-9849-ce69feb016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_dlc_DocId" minOccurs="0"/>
                <xsd:element ref="ns2:_dlc_DocIdUrl" minOccurs="0"/>
                <xsd:element ref="ns2:_dlc_DocIdPersistId"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ac010d-6d17-47fa-a90c-275caea2cd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dlc_DocId" ma:index="14" nillable="true" ma:displayName="Waarde van de document-id" ma:description="De waarde van de document-id die aan dit item is toegewezen." ma:internalName="_dlc_DocId" ma:readOnly="false">
      <xsd:simpleType>
        <xsd:restriction base="dms:Text"/>
      </xsd:simpleType>
    </xsd:element>
    <xsd:element name="_dlc_DocIdUrl" ma:index="15" nillable="true" ma:displayName="Document-id" ma:description="Permanente koppeling naar dit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false">
      <xsd:simpleType>
        <xsd:restriction base="dms:Boolea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595aa8-730c-4d80-9849-ce69feb01600" elementFormDefault="qualified">
    <xsd:import namespace="http://schemas.microsoft.com/office/2006/documentManagement/types"/>
    <xsd:import namespace="http://schemas.microsoft.com/office/infopath/2007/PartnerControls"/>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5252F1-DA5A-45EA-984B-7E2A88E4EF12}">
  <ds:schemaRefs>
    <ds:schemaRef ds:uri="http://schemas.microsoft.com/office/2006/metadata/properties"/>
    <ds:schemaRef ds:uri="http://schemas.microsoft.com/office/infopath/2007/PartnerControls"/>
    <ds:schemaRef ds:uri="c8ac010d-6d17-47fa-a90c-275caea2cd4b"/>
  </ds:schemaRefs>
</ds:datastoreItem>
</file>

<file path=customXml/itemProps2.xml><?xml version="1.0" encoding="utf-8"?>
<ds:datastoreItem xmlns:ds="http://schemas.openxmlformats.org/officeDocument/2006/customXml" ds:itemID="{8D5170B5-75F1-4DB2-BE05-1AAE35069F4F}">
  <ds:schemaRefs>
    <ds:schemaRef ds:uri="http://schemas.microsoft.com/sharepoint/v3/contenttype/forms"/>
  </ds:schemaRefs>
</ds:datastoreItem>
</file>

<file path=customXml/itemProps3.xml><?xml version="1.0" encoding="utf-8"?>
<ds:datastoreItem xmlns:ds="http://schemas.openxmlformats.org/officeDocument/2006/customXml" ds:itemID="{83320D17-5E2F-47FD-B094-E5B5B888EA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Uitleg berekening </vt:lpstr>
      <vt:lpstr>Berekening 0,7%</vt:lpstr>
      <vt:lpstr>Voorbeeld gemeente 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Ouvry Michiel</dc:creator>
  <cp:keywords/>
  <dc:description/>
  <cp:lastModifiedBy>De Winter Jules</cp:lastModifiedBy>
  <cp:revision/>
  <dcterms:created xsi:type="dcterms:W3CDTF">2022-01-31T08:45:04Z</dcterms:created>
  <dcterms:modified xsi:type="dcterms:W3CDTF">2022-02-16T11:26:16Z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0x01010066981907C5BD2C4E9FEA6DD061AA5FEA</vt:lpwstr>
  </property>
</Properties>
</file>