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vvsgbe.sharepoint.com/sites/WerkingenOrganisatie/Shared Documents/General/FIN/Rekenbladen/Gemeentefonds/"/>
    </mc:Choice>
  </mc:AlternateContent>
  <xr:revisionPtr revIDLastSave="37" documentId="8_{E945926D-7693-4978-BEEC-266F20115AD3}" xr6:coauthVersionLast="47" xr6:coauthVersionMax="47" xr10:uidLastSave="{A6C0C68D-A1FC-4FC3-904A-81B0A6344F57}"/>
  <bookViews>
    <workbookView xWindow="-108" yWindow="-108" windowWidth="23256" windowHeight="12576" tabRatio="415" xr2:uid="{00000000-000D-0000-FFFF-FFFF00000000}"/>
  </bookViews>
  <sheets>
    <sheet name="Verdeling Gemeentefonds 2022" sheetId="4" r:id="rId1"/>
    <sheet name="Gewicht van de verdeelcriteria" sheetId="5" r:id="rId2"/>
  </sheets>
  <definedNames>
    <definedName name="_xlnm._FilterDatabase" localSheetId="0" hidden="1">'Verdeling Gemeentefonds 2022'!$A$1:$BT$306</definedName>
    <definedName name="_xlnm.Database">#REF!</definedName>
  </definedNames>
  <calcPr calcId="191029"/>
  <customWorkbookViews>
    <customWorkbookView name="Swaelsst - Persoonlijke weergave" guid="{B4CCE30A-286E-11D3-81E2-006097AE3EE7}" mergeInterval="0" personalView="1" maximized="1" windowWidth="796" windowHeight="4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S41" i="4" l="1"/>
  <c r="BS39" i="4"/>
  <c r="BS14" i="4"/>
  <c r="BS10" i="4"/>
  <c r="BS306" i="4"/>
  <c r="BS305" i="4"/>
  <c r="BS304" i="4"/>
  <c r="BS303" i="4"/>
  <c r="BS302" i="4"/>
  <c r="BS301" i="4"/>
  <c r="BS300" i="4"/>
  <c r="BS299" i="4"/>
  <c r="BS298" i="4"/>
  <c r="BS297" i="4"/>
  <c r="BS296" i="4"/>
  <c r="BS295" i="4"/>
  <c r="BS294" i="4"/>
  <c r="BS293" i="4"/>
  <c r="BS292" i="4"/>
  <c r="BS291" i="4"/>
  <c r="BS290" i="4"/>
  <c r="BS289" i="4"/>
  <c r="BS288" i="4"/>
  <c r="BS287" i="4"/>
  <c r="BS286" i="4"/>
  <c r="BS285" i="4"/>
  <c r="BS284" i="4"/>
  <c r="BS283" i="4"/>
  <c r="BS282" i="4"/>
  <c r="BS281" i="4"/>
  <c r="BS280" i="4"/>
  <c r="BS279" i="4"/>
  <c r="BS278" i="4"/>
  <c r="BS277" i="4"/>
  <c r="BS276" i="4"/>
  <c r="BS275" i="4"/>
  <c r="BS274" i="4"/>
  <c r="BS273" i="4"/>
  <c r="BS272" i="4"/>
  <c r="BS271" i="4"/>
  <c r="BS270" i="4"/>
  <c r="BS269" i="4"/>
  <c r="BS268" i="4"/>
  <c r="BS267" i="4"/>
  <c r="BS266" i="4"/>
  <c r="BS265" i="4"/>
  <c r="BS264" i="4"/>
  <c r="BS263" i="4"/>
  <c r="BS262" i="4"/>
  <c r="BS261" i="4"/>
  <c r="BS260" i="4"/>
  <c r="BS259" i="4"/>
  <c r="BS258" i="4"/>
  <c r="BS257" i="4"/>
  <c r="BS256" i="4"/>
  <c r="BS255" i="4"/>
  <c r="BS254" i="4"/>
  <c r="BS253" i="4"/>
  <c r="BS252" i="4"/>
  <c r="BS251" i="4"/>
  <c r="BS250" i="4"/>
  <c r="BS249" i="4"/>
  <c r="BS248" i="4"/>
  <c r="BS247" i="4"/>
  <c r="BS246" i="4"/>
  <c r="BS245" i="4"/>
  <c r="BS244" i="4"/>
  <c r="BS243" i="4"/>
  <c r="BS242" i="4"/>
  <c r="BS241" i="4"/>
  <c r="BS240" i="4"/>
  <c r="BS239" i="4"/>
  <c r="BS238" i="4"/>
  <c r="BS237" i="4"/>
  <c r="BS236" i="4"/>
  <c r="BS235" i="4"/>
  <c r="BS234" i="4"/>
  <c r="BS233" i="4"/>
  <c r="BS232" i="4"/>
  <c r="BS231" i="4"/>
  <c r="BS230" i="4"/>
  <c r="BS229" i="4"/>
  <c r="BS228" i="4"/>
  <c r="BS227" i="4"/>
  <c r="BS226" i="4"/>
  <c r="BS225" i="4"/>
  <c r="BS224" i="4"/>
  <c r="BS223" i="4"/>
  <c r="BS222" i="4"/>
  <c r="BS221" i="4"/>
  <c r="BS220" i="4"/>
  <c r="BS219" i="4"/>
  <c r="BS218" i="4"/>
  <c r="BS217" i="4"/>
  <c r="BS216" i="4"/>
  <c r="BS215" i="4"/>
  <c r="BS214" i="4"/>
  <c r="BS213" i="4"/>
  <c r="BS212" i="4"/>
  <c r="BS211" i="4"/>
  <c r="BS210" i="4"/>
  <c r="BS209" i="4"/>
  <c r="BS208" i="4"/>
  <c r="BS207" i="4"/>
  <c r="BS206" i="4"/>
  <c r="BS205" i="4"/>
  <c r="BS204" i="4"/>
  <c r="BS203" i="4"/>
  <c r="BS202" i="4"/>
  <c r="BS201" i="4"/>
  <c r="BS200" i="4"/>
  <c r="BS199" i="4"/>
  <c r="BS198" i="4"/>
  <c r="BS197" i="4"/>
  <c r="BS196" i="4"/>
  <c r="BS195" i="4"/>
  <c r="BS194" i="4"/>
  <c r="BS193" i="4"/>
  <c r="BS192" i="4"/>
  <c r="BS191" i="4"/>
  <c r="BS190" i="4"/>
  <c r="BS189" i="4"/>
  <c r="BS188" i="4"/>
  <c r="BS187" i="4"/>
  <c r="BS186" i="4"/>
  <c r="BS185" i="4"/>
  <c r="BS184" i="4"/>
  <c r="BS183" i="4"/>
  <c r="BS182" i="4"/>
  <c r="BS181" i="4"/>
  <c r="BS180" i="4"/>
  <c r="BS179" i="4"/>
  <c r="BS178" i="4"/>
  <c r="BS177" i="4"/>
  <c r="BS176" i="4"/>
  <c r="BS175" i="4"/>
  <c r="BS174" i="4"/>
  <c r="BS173" i="4"/>
  <c r="BS172" i="4"/>
  <c r="BS171" i="4"/>
  <c r="BS170" i="4"/>
  <c r="BS169" i="4"/>
  <c r="BS168" i="4"/>
  <c r="BS167" i="4"/>
  <c r="BS166" i="4"/>
  <c r="BS165" i="4"/>
  <c r="BS164" i="4"/>
  <c r="BS163" i="4"/>
  <c r="BS162" i="4"/>
  <c r="BS161" i="4"/>
  <c r="BS160" i="4"/>
  <c r="BS159" i="4"/>
  <c r="BS158" i="4"/>
  <c r="BS157" i="4"/>
  <c r="BS156" i="4"/>
  <c r="BS155" i="4"/>
  <c r="BS154" i="4"/>
  <c r="BS153" i="4"/>
  <c r="BS152" i="4"/>
  <c r="BS151" i="4"/>
  <c r="BS150" i="4"/>
  <c r="BS149" i="4"/>
  <c r="BS148" i="4"/>
  <c r="BS147" i="4"/>
  <c r="BS146" i="4"/>
  <c r="BS145" i="4"/>
  <c r="BS144" i="4"/>
  <c r="BS143" i="4"/>
  <c r="BS142" i="4"/>
  <c r="BS141" i="4"/>
  <c r="BS140" i="4"/>
  <c r="BS139" i="4"/>
  <c r="BS138" i="4"/>
  <c r="BS137" i="4"/>
  <c r="BS136" i="4"/>
  <c r="BS135" i="4"/>
  <c r="BS134" i="4"/>
  <c r="BS133" i="4"/>
  <c r="BS132" i="4"/>
  <c r="BS131" i="4"/>
  <c r="BS130" i="4"/>
  <c r="BS129" i="4"/>
  <c r="BS128" i="4"/>
  <c r="BS127" i="4"/>
  <c r="BS126" i="4"/>
  <c r="BS125" i="4"/>
  <c r="BS124" i="4"/>
  <c r="BS123" i="4"/>
  <c r="BS122" i="4"/>
  <c r="BS121" i="4"/>
  <c r="BS120" i="4"/>
  <c r="BS119" i="4"/>
  <c r="BS118" i="4"/>
  <c r="BS117" i="4"/>
  <c r="BS116" i="4"/>
  <c r="BS115" i="4"/>
  <c r="BS114" i="4"/>
  <c r="BS113" i="4"/>
  <c r="BS112" i="4"/>
  <c r="BS111" i="4"/>
  <c r="BS110" i="4"/>
  <c r="BS109" i="4"/>
  <c r="BS108" i="4"/>
  <c r="BS107" i="4"/>
  <c r="BS106" i="4"/>
  <c r="BS105" i="4"/>
  <c r="BS104" i="4"/>
  <c r="BS103" i="4"/>
  <c r="BS102" i="4"/>
  <c r="BS101" i="4"/>
  <c r="BS100" i="4"/>
  <c r="BS99" i="4"/>
  <c r="BS98" i="4"/>
  <c r="BS97" i="4"/>
  <c r="BS96" i="4"/>
  <c r="BS95" i="4"/>
  <c r="BS94" i="4"/>
  <c r="BS93" i="4"/>
  <c r="BS92" i="4"/>
  <c r="BS91" i="4"/>
  <c r="BS90" i="4"/>
  <c r="BS89" i="4"/>
  <c r="BS88" i="4"/>
  <c r="BS87" i="4"/>
  <c r="BS86" i="4"/>
  <c r="BS85" i="4"/>
  <c r="BS84" i="4"/>
  <c r="BS83" i="4"/>
  <c r="BS82" i="4"/>
  <c r="BS81" i="4"/>
  <c r="BS80" i="4"/>
  <c r="BS79" i="4"/>
  <c r="BS78" i="4"/>
  <c r="BS77" i="4"/>
  <c r="BS76" i="4"/>
  <c r="BS75" i="4"/>
  <c r="BS74" i="4"/>
  <c r="BS73" i="4"/>
  <c r="BS72" i="4"/>
  <c r="BS71" i="4"/>
  <c r="BS70" i="4"/>
  <c r="BS69" i="4"/>
  <c r="BS68" i="4"/>
  <c r="BS67" i="4"/>
  <c r="BS66" i="4"/>
  <c r="BS65" i="4"/>
  <c r="BS64" i="4"/>
  <c r="BS63" i="4"/>
  <c r="BS62" i="4"/>
  <c r="BS61" i="4"/>
  <c r="BS60" i="4"/>
  <c r="BS59" i="4"/>
  <c r="BS58" i="4"/>
  <c r="BS57" i="4"/>
  <c r="BS56" i="4"/>
  <c r="BS55" i="4"/>
  <c r="BS54" i="4"/>
  <c r="BS53" i="4"/>
  <c r="BS52" i="4"/>
  <c r="BS51" i="4"/>
  <c r="BS50" i="4"/>
  <c r="BS49" i="4"/>
  <c r="BS48" i="4"/>
  <c r="BS47" i="4"/>
  <c r="BS46" i="4"/>
  <c r="BS45" i="4"/>
  <c r="BS44" i="4"/>
  <c r="BS43" i="4"/>
  <c r="BS42" i="4"/>
  <c r="BS40" i="4"/>
  <c r="BS38" i="4"/>
  <c r="BS37" i="4"/>
  <c r="BS36" i="4"/>
  <c r="BS35" i="4"/>
  <c r="BS34" i="4"/>
  <c r="BS33" i="4"/>
  <c r="BS32" i="4"/>
  <c r="BS31" i="4"/>
  <c r="BS30" i="4"/>
  <c r="BS29" i="4"/>
  <c r="BS28" i="4"/>
  <c r="BS27" i="4"/>
  <c r="BS26" i="4"/>
  <c r="BS25" i="4"/>
  <c r="BS24" i="4"/>
  <c r="BS23" i="4"/>
  <c r="BS22" i="4"/>
  <c r="BS21" i="4"/>
  <c r="BS20" i="4"/>
  <c r="BS19" i="4"/>
  <c r="BS18" i="4"/>
  <c r="BS17" i="4"/>
  <c r="BS16" i="4"/>
  <c r="BS15" i="4"/>
  <c r="BS13" i="4"/>
  <c r="BS12" i="4"/>
  <c r="BS11" i="4"/>
  <c r="BS9" i="4"/>
  <c r="BS8" i="4"/>
  <c r="BP306" i="4"/>
  <c r="AD220" i="4"/>
  <c r="AB220" i="4"/>
  <c r="AD219" i="4"/>
  <c r="AB219" i="4"/>
  <c r="AD218" i="4"/>
  <c r="AB218" i="4"/>
  <c r="AD217" i="4"/>
  <c r="AB217" i="4"/>
  <c r="AD215" i="4"/>
  <c r="AB215" i="4"/>
  <c r="AD216" i="4"/>
  <c r="AB216" i="4"/>
  <c r="AD168" i="4"/>
  <c r="AB168" i="4"/>
  <c r="Y220" i="4"/>
  <c r="W220" i="4"/>
  <c r="Y219" i="4"/>
  <c r="W219" i="4"/>
  <c r="Y218" i="4"/>
  <c r="W218" i="4"/>
  <c r="Y217" i="4"/>
  <c r="W217" i="4"/>
  <c r="Y215" i="4"/>
  <c r="W215" i="4"/>
  <c r="Y216" i="4"/>
  <c r="W216" i="4"/>
  <c r="Y168" i="4"/>
  <c r="W168" i="4"/>
  <c r="Q216" i="4"/>
  <c r="Q220" i="4"/>
  <c r="J220" i="4"/>
  <c r="K220" i="4" s="1"/>
  <c r="J216" i="4"/>
  <c r="K216" i="4" s="1"/>
  <c r="J168" i="4"/>
  <c r="K168" i="4" s="1"/>
  <c r="Q168" i="4"/>
  <c r="V6" i="5"/>
  <c r="O6" i="5"/>
  <c r="L6" i="5"/>
  <c r="I6" i="5"/>
  <c r="BB4" i="4"/>
  <c r="AK4" i="4"/>
  <c r="AF4" i="4"/>
  <c r="T4" i="4"/>
  <c r="G6" i="4"/>
  <c r="J4" i="4"/>
  <c r="P6" i="4"/>
  <c r="O6" i="4"/>
  <c r="Q306" i="4"/>
  <c r="Q305" i="4"/>
  <c r="Q304" i="4"/>
  <c r="Q303" i="4"/>
  <c r="Q302" i="4"/>
  <c r="Q301" i="4"/>
  <c r="Q300" i="4"/>
  <c r="Q299" i="4"/>
  <c r="Q298" i="4"/>
  <c r="Q297" i="4"/>
  <c r="Q296" i="4"/>
  <c r="Q295" i="4"/>
  <c r="Q294" i="4"/>
  <c r="Q293" i="4"/>
  <c r="Q292" i="4"/>
  <c r="Q291" i="4"/>
  <c r="Q290" i="4"/>
  <c r="Q289" i="4"/>
  <c r="Q288" i="4"/>
  <c r="Q287" i="4"/>
  <c r="Q286" i="4"/>
  <c r="Q285" i="4"/>
  <c r="Q284" i="4"/>
  <c r="Q283" i="4"/>
  <c r="Q282" i="4"/>
  <c r="Q281" i="4"/>
  <c r="Q280" i="4"/>
  <c r="Q279" i="4"/>
  <c r="Q278" i="4"/>
  <c r="Q277" i="4"/>
  <c r="Q276" i="4"/>
  <c r="Q275" i="4"/>
  <c r="Q274" i="4"/>
  <c r="Q273" i="4"/>
  <c r="Q272" i="4"/>
  <c r="Q271" i="4"/>
  <c r="Q270" i="4"/>
  <c r="Q269" i="4"/>
  <c r="Q268" i="4"/>
  <c r="Q267" i="4"/>
  <c r="Q266" i="4"/>
  <c r="Q265" i="4"/>
  <c r="Q264" i="4"/>
  <c r="Q263" i="4"/>
  <c r="Q262" i="4"/>
  <c r="Q261" i="4"/>
  <c r="Q260" i="4"/>
  <c r="Q259" i="4"/>
  <c r="Q258" i="4"/>
  <c r="Q257" i="4"/>
  <c r="Q256" i="4"/>
  <c r="Q255" i="4"/>
  <c r="Q254" i="4"/>
  <c r="Q253" i="4"/>
  <c r="Q252" i="4"/>
  <c r="Q251" i="4"/>
  <c r="Q250" i="4"/>
  <c r="Q249" i="4"/>
  <c r="Q248" i="4"/>
  <c r="Q247" i="4"/>
  <c r="Q246" i="4"/>
  <c r="Q245" i="4"/>
  <c r="Q244" i="4"/>
  <c r="Q243" i="4"/>
  <c r="Q242" i="4"/>
  <c r="Q241" i="4"/>
  <c r="Q240" i="4"/>
  <c r="Q239" i="4"/>
  <c r="Q238" i="4"/>
  <c r="Q237" i="4"/>
  <c r="Q236" i="4"/>
  <c r="Q235" i="4"/>
  <c r="Q234" i="4"/>
  <c r="Q233" i="4"/>
  <c r="Q232" i="4"/>
  <c r="Q231" i="4"/>
  <c r="Q230" i="4"/>
  <c r="Q229" i="4"/>
  <c r="Q228" i="4"/>
  <c r="Q227" i="4"/>
  <c r="Q226" i="4"/>
  <c r="Q225" i="4"/>
  <c r="Q224" i="4"/>
  <c r="Q223" i="4"/>
  <c r="Q222" i="4"/>
  <c r="Q221" i="4"/>
  <c r="Q219" i="4"/>
  <c r="Q218" i="4"/>
  <c r="Q217" i="4"/>
  <c r="Q215" i="4"/>
  <c r="Q214" i="4"/>
  <c r="Q213" i="4"/>
  <c r="Q212" i="4"/>
  <c r="Q211" i="4"/>
  <c r="Q210" i="4"/>
  <c r="Q209" i="4"/>
  <c r="Q208" i="4"/>
  <c r="Q207" i="4"/>
  <c r="Q206" i="4"/>
  <c r="Q205" i="4"/>
  <c r="Q204" i="4"/>
  <c r="Q203" i="4"/>
  <c r="Q202" i="4"/>
  <c r="Q201" i="4"/>
  <c r="Q200" i="4"/>
  <c r="Q199" i="4"/>
  <c r="Q198" i="4"/>
  <c r="Q197" i="4"/>
  <c r="Q196" i="4"/>
  <c r="Q195" i="4"/>
  <c r="Q194" i="4"/>
  <c r="Q193" i="4"/>
  <c r="Q192" i="4"/>
  <c r="Q191" i="4"/>
  <c r="Q190" i="4"/>
  <c r="Q189" i="4"/>
  <c r="Q188" i="4"/>
  <c r="Q187" i="4"/>
  <c r="Q186" i="4"/>
  <c r="Q185" i="4"/>
  <c r="Q184" i="4"/>
  <c r="Q183" i="4"/>
  <c r="Q182" i="4"/>
  <c r="Q181" i="4"/>
  <c r="Q180" i="4"/>
  <c r="Q179" i="4"/>
  <c r="Q178" i="4"/>
  <c r="Q177" i="4"/>
  <c r="Q176" i="4"/>
  <c r="Q175" i="4"/>
  <c r="Q174" i="4"/>
  <c r="Q173" i="4"/>
  <c r="Q172" i="4"/>
  <c r="Q171" i="4"/>
  <c r="Q170" i="4"/>
  <c r="Q169" i="4"/>
  <c r="Q167" i="4"/>
  <c r="Q166" i="4"/>
  <c r="Q165" i="4"/>
  <c r="Q164" i="4"/>
  <c r="Q163" i="4"/>
  <c r="Q162" i="4"/>
  <c r="Q161" i="4"/>
  <c r="Q160" i="4"/>
  <c r="Q159" i="4"/>
  <c r="Q158" i="4"/>
  <c r="Q157" i="4"/>
  <c r="Q156" i="4"/>
  <c r="Q155" i="4"/>
  <c r="Q154" i="4"/>
  <c r="Q153" i="4"/>
  <c r="Q152" i="4"/>
  <c r="Q151" i="4"/>
  <c r="Q150" i="4"/>
  <c r="Q149" i="4"/>
  <c r="Q148" i="4"/>
  <c r="Q147" i="4"/>
  <c r="Q146" i="4"/>
  <c r="Q145" i="4"/>
  <c r="Q144" i="4"/>
  <c r="Q143" i="4"/>
  <c r="Q142" i="4"/>
  <c r="Q141" i="4"/>
  <c r="Q140" i="4"/>
  <c r="Q139" i="4"/>
  <c r="Q138" i="4"/>
  <c r="Q137" i="4"/>
  <c r="Q136" i="4"/>
  <c r="Q135" i="4"/>
  <c r="Q134" i="4"/>
  <c r="Q133" i="4"/>
  <c r="Q132" i="4"/>
  <c r="Q131" i="4"/>
  <c r="Q130" i="4"/>
  <c r="Q129" i="4"/>
  <c r="Q128" i="4"/>
  <c r="Q127" i="4"/>
  <c r="Q126" i="4"/>
  <c r="Q125" i="4"/>
  <c r="Q124" i="4"/>
  <c r="Q123" i="4"/>
  <c r="Q122" i="4"/>
  <c r="Q121" i="4"/>
  <c r="Q120" i="4"/>
  <c r="Q119" i="4"/>
  <c r="Q118" i="4"/>
  <c r="Q117" i="4"/>
  <c r="Q116" i="4"/>
  <c r="Q115" i="4"/>
  <c r="Q114" i="4"/>
  <c r="Q113" i="4"/>
  <c r="Q112" i="4"/>
  <c r="Q111" i="4"/>
  <c r="Q110" i="4"/>
  <c r="Q109" i="4"/>
  <c r="Q108" i="4"/>
  <c r="Q107" i="4"/>
  <c r="Q106" i="4"/>
  <c r="Q105" i="4"/>
  <c r="Q104" i="4"/>
  <c r="Q103" i="4"/>
  <c r="Q102" i="4"/>
  <c r="Q101" i="4"/>
  <c r="Q100" i="4"/>
  <c r="Q99" i="4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D6" i="4"/>
  <c r="C6" i="4"/>
  <c r="F6" i="4"/>
  <c r="F52" i="4" s="1"/>
  <c r="H6" i="4"/>
  <c r="L6" i="4"/>
  <c r="M168" i="4" s="1"/>
  <c r="N6" i="4"/>
  <c r="V6" i="4"/>
  <c r="Z6" i="4"/>
  <c r="AA6" i="4"/>
  <c r="AE6" i="4"/>
  <c r="AH6" i="4"/>
  <c r="AI305" i="4" s="1"/>
  <c r="AM6" i="4"/>
  <c r="AN215" i="4" s="1"/>
  <c r="AO215" i="4" s="1"/>
  <c r="AP6" i="4"/>
  <c r="AQ51" i="4" s="1"/>
  <c r="AR6" i="4"/>
  <c r="AS6" i="4"/>
  <c r="AV6" i="4"/>
  <c r="AW141" i="4" s="1"/>
  <c r="AX141" i="4" s="1"/>
  <c r="AX6" i="4"/>
  <c r="AY6" i="4"/>
  <c r="AZ120" i="4" s="1"/>
  <c r="BE6" i="4"/>
  <c r="AD306" i="4"/>
  <c r="AD305" i="4"/>
  <c r="AD304" i="4"/>
  <c r="AD303" i="4"/>
  <c r="AD302" i="4"/>
  <c r="AD301" i="4"/>
  <c r="AD300" i="4"/>
  <c r="AD299" i="4"/>
  <c r="AD298" i="4"/>
  <c r="AD297" i="4"/>
  <c r="AD296" i="4"/>
  <c r="AD295" i="4"/>
  <c r="AD294" i="4"/>
  <c r="AD293" i="4"/>
  <c r="AD292" i="4"/>
  <c r="AD291" i="4"/>
  <c r="AD290" i="4"/>
  <c r="AD289" i="4"/>
  <c r="AD288" i="4"/>
  <c r="AD287" i="4"/>
  <c r="AD286" i="4"/>
  <c r="AD285" i="4"/>
  <c r="AD284" i="4"/>
  <c r="AD283" i="4"/>
  <c r="AD282" i="4"/>
  <c r="AD281" i="4"/>
  <c r="AD280" i="4"/>
  <c r="AD279" i="4"/>
  <c r="AD278" i="4"/>
  <c r="AD277" i="4"/>
  <c r="AD276" i="4"/>
  <c r="AD275" i="4"/>
  <c r="AD274" i="4"/>
  <c r="AD273" i="4"/>
  <c r="AD272" i="4"/>
  <c r="AD271" i="4"/>
  <c r="AD270" i="4"/>
  <c r="AD269" i="4"/>
  <c r="AD268" i="4"/>
  <c r="AD267" i="4"/>
  <c r="AD266" i="4"/>
  <c r="AD265" i="4"/>
  <c r="AD264" i="4"/>
  <c r="AD263" i="4"/>
  <c r="AD262" i="4"/>
  <c r="AD261" i="4"/>
  <c r="AD260" i="4"/>
  <c r="AD259" i="4"/>
  <c r="AD258" i="4"/>
  <c r="AD257" i="4"/>
  <c r="AD256" i="4"/>
  <c r="AD255" i="4"/>
  <c r="AD254" i="4"/>
  <c r="AD253" i="4"/>
  <c r="AD252" i="4"/>
  <c r="AD251" i="4"/>
  <c r="AD250" i="4"/>
  <c r="AD249" i="4"/>
  <c r="AD248" i="4"/>
  <c r="AD247" i="4"/>
  <c r="AD246" i="4"/>
  <c r="AD245" i="4"/>
  <c r="AD244" i="4"/>
  <c r="AD243" i="4"/>
  <c r="AD242" i="4"/>
  <c r="AD241" i="4"/>
  <c r="AD240" i="4"/>
  <c r="AD239" i="4"/>
  <c r="AD238" i="4"/>
  <c r="AD237" i="4"/>
  <c r="AD236" i="4"/>
  <c r="AD235" i="4"/>
  <c r="AD234" i="4"/>
  <c r="AD233" i="4"/>
  <c r="AD232" i="4"/>
  <c r="AD231" i="4"/>
  <c r="AD230" i="4"/>
  <c r="AD229" i="4"/>
  <c r="AD228" i="4"/>
  <c r="AD227" i="4"/>
  <c r="AD226" i="4"/>
  <c r="AD225" i="4"/>
  <c r="AD224" i="4"/>
  <c r="AD223" i="4"/>
  <c r="AD222" i="4"/>
  <c r="AD221" i="4"/>
  <c r="AD214" i="4"/>
  <c r="AD213" i="4"/>
  <c r="AD212" i="4"/>
  <c r="AD211" i="4"/>
  <c r="AD210" i="4"/>
  <c r="AD209" i="4"/>
  <c r="AD208" i="4"/>
  <c r="AD207" i="4"/>
  <c r="AD206" i="4"/>
  <c r="AD205" i="4"/>
  <c r="AD204" i="4"/>
  <c r="AD203" i="4"/>
  <c r="AD202" i="4"/>
  <c r="AD201" i="4"/>
  <c r="AD200" i="4"/>
  <c r="AD199" i="4"/>
  <c r="AD198" i="4"/>
  <c r="AD197" i="4"/>
  <c r="AD196" i="4"/>
  <c r="AD195" i="4"/>
  <c r="AD194" i="4"/>
  <c r="AD193" i="4"/>
  <c r="AD192" i="4"/>
  <c r="AD191" i="4"/>
  <c r="AD190" i="4"/>
  <c r="AD189" i="4"/>
  <c r="AD188" i="4"/>
  <c r="AD187" i="4"/>
  <c r="AD186" i="4"/>
  <c r="AD185" i="4"/>
  <c r="AD184" i="4"/>
  <c r="AD183" i="4"/>
  <c r="AD182" i="4"/>
  <c r="AD181" i="4"/>
  <c r="AD180" i="4"/>
  <c r="AD179" i="4"/>
  <c r="AD178" i="4"/>
  <c r="AD177" i="4"/>
  <c r="AD176" i="4"/>
  <c r="AD175" i="4"/>
  <c r="AD174" i="4"/>
  <c r="AD173" i="4"/>
  <c r="AD172" i="4"/>
  <c r="AD171" i="4"/>
  <c r="AD170" i="4"/>
  <c r="AD169" i="4"/>
  <c r="AD167" i="4"/>
  <c r="AD166" i="4"/>
  <c r="AD165" i="4"/>
  <c r="AD164" i="4"/>
  <c r="AD163" i="4"/>
  <c r="AD162" i="4"/>
  <c r="AD161" i="4"/>
  <c r="AD160" i="4"/>
  <c r="AD159" i="4"/>
  <c r="AD158" i="4"/>
  <c r="AD157" i="4"/>
  <c r="AD156" i="4"/>
  <c r="AD155" i="4"/>
  <c r="AD154" i="4"/>
  <c r="AD153" i="4"/>
  <c r="AD152" i="4"/>
  <c r="AD151" i="4"/>
  <c r="AD150" i="4"/>
  <c r="AD149" i="4"/>
  <c r="AD148" i="4"/>
  <c r="AD147" i="4"/>
  <c r="AD146" i="4"/>
  <c r="AD145" i="4"/>
  <c r="AD144" i="4"/>
  <c r="AD143" i="4"/>
  <c r="AD142" i="4"/>
  <c r="AD141" i="4"/>
  <c r="AD140" i="4"/>
  <c r="AD139" i="4"/>
  <c r="AD138" i="4"/>
  <c r="AD137" i="4"/>
  <c r="AD136" i="4"/>
  <c r="AD135" i="4"/>
  <c r="AD134" i="4"/>
  <c r="AD133" i="4"/>
  <c r="AD132" i="4"/>
  <c r="AD131" i="4"/>
  <c r="AD130" i="4"/>
  <c r="AD129" i="4"/>
  <c r="AD128" i="4"/>
  <c r="AD127" i="4"/>
  <c r="AD126" i="4"/>
  <c r="AD125" i="4"/>
  <c r="AD124" i="4"/>
  <c r="AD123" i="4"/>
  <c r="AD122" i="4"/>
  <c r="AD121" i="4"/>
  <c r="AD120" i="4"/>
  <c r="AD119" i="4"/>
  <c r="AD118" i="4"/>
  <c r="AD117" i="4"/>
  <c r="AD116" i="4"/>
  <c r="AD115" i="4"/>
  <c r="AD114" i="4"/>
  <c r="AD113" i="4"/>
  <c r="AD112" i="4"/>
  <c r="AD111" i="4"/>
  <c r="AD110" i="4"/>
  <c r="AD109" i="4"/>
  <c r="AD108" i="4"/>
  <c r="AD107" i="4"/>
  <c r="AD106" i="4"/>
  <c r="AD105" i="4"/>
  <c r="AD104" i="4"/>
  <c r="AD103" i="4"/>
  <c r="AD102" i="4"/>
  <c r="AD101" i="4"/>
  <c r="AD100" i="4"/>
  <c r="AD99" i="4"/>
  <c r="AD98" i="4"/>
  <c r="AD97" i="4"/>
  <c r="AD96" i="4"/>
  <c r="AD95" i="4"/>
  <c r="AD94" i="4"/>
  <c r="AD93" i="4"/>
  <c r="AD92" i="4"/>
  <c r="AD91" i="4"/>
  <c r="AD90" i="4"/>
  <c r="AD89" i="4"/>
  <c r="AD88" i="4"/>
  <c r="AD87" i="4"/>
  <c r="AD86" i="4"/>
  <c r="AD85" i="4"/>
  <c r="AD84" i="4"/>
  <c r="AD83" i="4"/>
  <c r="AD82" i="4"/>
  <c r="AD81" i="4"/>
  <c r="AD80" i="4"/>
  <c r="AD79" i="4"/>
  <c r="AD78" i="4"/>
  <c r="AD77" i="4"/>
  <c r="AD76" i="4"/>
  <c r="AD75" i="4"/>
  <c r="AD74" i="4"/>
  <c r="AD73" i="4"/>
  <c r="AD72" i="4"/>
  <c r="AD71" i="4"/>
  <c r="AD70" i="4"/>
  <c r="AD69" i="4"/>
  <c r="AD68" i="4"/>
  <c r="AD67" i="4"/>
  <c r="AD66" i="4"/>
  <c r="AD65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B306" i="4"/>
  <c r="AB305" i="4"/>
  <c r="AB304" i="4"/>
  <c r="AB303" i="4"/>
  <c r="AB302" i="4"/>
  <c r="AB301" i="4"/>
  <c r="AB300" i="4"/>
  <c r="AB299" i="4"/>
  <c r="AB298" i="4"/>
  <c r="AB297" i="4"/>
  <c r="AB296" i="4"/>
  <c r="AB295" i="4"/>
  <c r="AB294" i="4"/>
  <c r="AB293" i="4"/>
  <c r="AB292" i="4"/>
  <c r="AB291" i="4"/>
  <c r="AB290" i="4"/>
  <c r="AB289" i="4"/>
  <c r="AB288" i="4"/>
  <c r="AB287" i="4"/>
  <c r="AB286" i="4"/>
  <c r="AB285" i="4"/>
  <c r="AB284" i="4"/>
  <c r="AB283" i="4"/>
  <c r="AB282" i="4"/>
  <c r="AB281" i="4"/>
  <c r="AB280" i="4"/>
  <c r="AB279" i="4"/>
  <c r="AB278" i="4"/>
  <c r="AB277" i="4"/>
  <c r="AB276" i="4"/>
  <c r="AB275" i="4"/>
  <c r="AB274" i="4"/>
  <c r="AB273" i="4"/>
  <c r="AB272" i="4"/>
  <c r="AB271" i="4"/>
  <c r="AB270" i="4"/>
  <c r="AB269" i="4"/>
  <c r="AB268" i="4"/>
  <c r="AB267" i="4"/>
  <c r="AB266" i="4"/>
  <c r="AB265" i="4"/>
  <c r="AB264" i="4"/>
  <c r="AB263" i="4"/>
  <c r="AB262" i="4"/>
  <c r="AB261" i="4"/>
  <c r="AB260" i="4"/>
  <c r="AB259" i="4"/>
  <c r="AB258" i="4"/>
  <c r="AB257" i="4"/>
  <c r="AB256" i="4"/>
  <c r="AB255" i="4"/>
  <c r="AB254" i="4"/>
  <c r="AB253" i="4"/>
  <c r="AB252" i="4"/>
  <c r="AB251" i="4"/>
  <c r="AB250" i="4"/>
  <c r="AB249" i="4"/>
  <c r="AB248" i="4"/>
  <c r="AB247" i="4"/>
  <c r="AB246" i="4"/>
  <c r="AB245" i="4"/>
  <c r="AB244" i="4"/>
  <c r="AB243" i="4"/>
  <c r="AB242" i="4"/>
  <c r="AB241" i="4"/>
  <c r="AB240" i="4"/>
  <c r="AB239" i="4"/>
  <c r="AB238" i="4"/>
  <c r="AB237" i="4"/>
  <c r="AB236" i="4"/>
  <c r="AB235" i="4"/>
  <c r="AB234" i="4"/>
  <c r="AB233" i="4"/>
  <c r="AB232" i="4"/>
  <c r="AB231" i="4"/>
  <c r="AB230" i="4"/>
  <c r="AB229" i="4"/>
  <c r="AB228" i="4"/>
  <c r="AB227" i="4"/>
  <c r="AB226" i="4"/>
  <c r="AB225" i="4"/>
  <c r="AB224" i="4"/>
  <c r="AB223" i="4"/>
  <c r="AB222" i="4"/>
  <c r="AB221" i="4"/>
  <c r="AB214" i="4"/>
  <c r="AB213" i="4"/>
  <c r="AB212" i="4"/>
  <c r="AB211" i="4"/>
  <c r="AB210" i="4"/>
  <c r="AB209" i="4"/>
  <c r="AB208" i="4"/>
  <c r="AB207" i="4"/>
  <c r="AB206" i="4"/>
  <c r="AB205" i="4"/>
  <c r="AB204" i="4"/>
  <c r="AB203" i="4"/>
  <c r="AB202" i="4"/>
  <c r="AB201" i="4"/>
  <c r="AB200" i="4"/>
  <c r="AB199" i="4"/>
  <c r="AB198" i="4"/>
  <c r="AB197" i="4"/>
  <c r="AB196" i="4"/>
  <c r="AB195" i="4"/>
  <c r="AB194" i="4"/>
  <c r="AB193" i="4"/>
  <c r="AB192" i="4"/>
  <c r="AB191" i="4"/>
  <c r="AB190" i="4"/>
  <c r="AB189" i="4"/>
  <c r="AB188" i="4"/>
  <c r="AB187" i="4"/>
  <c r="AB186" i="4"/>
  <c r="AB185" i="4"/>
  <c r="AB184" i="4"/>
  <c r="AB183" i="4"/>
  <c r="AB182" i="4"/>
  <c r="AB181" i="4"/>
  <c r="AB180" i="4"/>
  <c r="AB179" i="4"/>
  <c r="AB178" i="4"/>
  <c r="AB177" i="4"/>
  <c r="AB176" i="4"/>
  <c r="AB175" i="4"/>
  <c r="AB174" i="4"/>
  <c r="AB173" i="4"/>
  <c r="AB172" i="4"/>
  <c r="AB171" i="4"/>
  <c r="AB170" i="4"/>
  <c r="AB169" i="4"/>
  <c r="AB167" i="4"/>
  <c r="AB166" i="4"/>
  <c r="AB165" i="4"/>
  <c r="AB164" i="4"/>
  <c r="AB163" i="4"/>
  <c r="AB162" i="4"/>
  <c r="AB161" i="4"/>
  <c r="AB160" i="4"/>
  <c r="AB159" i="4"/>
  <c r="AB158" i="4"/>
  <c r="AB157" i="4"/>
  <c r="AB156" i="4"/>
  <c r="AB155" i="4"/>
  <c r="AB154" i="4"/>
  <c r="AB153" i="4"/>
  <c r="AB152" i="4"/>
  <c r="AB151" i="4"/>
  <c r="AB150" i="4"/>
  <c r="AB149" i="4"/>
  <c r="AB148" i="4"/>
  <c r="AB147" i="4"/>
  <c r="AB146" i="4"/>
  <c r="AB145" i="4"/>
  <c r="AB144" i="4"/>
  <c r="AB143" i="4"/>
  <c r="AB142" i="4"/>
  <c r="AB141" i="4"/>
  <c r="AB140" i="4"/>
  <c r="AB139" i="4"/>
  <c r="AB138" i="4"/>
  <c r="AB137" i="4"/>
  <c r="AB136" i="4"/>
  <c r="AB135" i="4"/>
  <c r="AB134" i="4"/>
  <c r="AB133" i="4"/>
  <c r="AB132" i="4"/>
  <c r="AB131" i="4"/>
  <c r="AB130" i="4"/>
  <c r="AB129" i="4"/>
  <c r="AB128" i="4"/>
  <c r="AB127" i="4"/>
  <c r="AB126" i="4"/>
  <c r="AB125" i="4"/>
  <c r="AB124" i="4"/>
  <c r="AB123" i="4"/>
  <c r="AB122" i="4"/>
  <c r="AB121" i="4"/>
  <c r="AB120" i="4"/>
  <c r="AB119" i="4"/>
  <c r="AB118" i="4"/>
  <c r="AB117" i="4"/>
  <c r="AB116" i="4"/>
  <c r="AB115" i="4"/>
  <c r="AB114" i="4"/>
  <c r="AB113" i="4"/>
  <c r="AB112" i="4"/>
  <c r="AB111" i="4"/>
  <c r="AB110" i="4"/>
  <c r="AB109" i="4"/>
  <c r="AB108" i="4"/>
  <c r="AB107" i="4"/>
  <c r="AB106" i="4"/>
  <c r="AB105" i="4"/>
  <c r="AB104" i="4"/>
  <c r="AB103" i="4"/>
  <c r="AB102" i="4"/>
  <c r="AB101" i="4"/>
  <c r="AB100" i="4"/>
  <c r="AB99" i="4"/>
  <c r="AB98" i="4"/>
  <c r="AB97" i="4"/>
  <c r="AB96" i="4"/>
  <c r="AB95" i="4"/>
  <c r="AB94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AB67" i="4"/>
  <c r="AB66" i="4"/>
  <c r="AB65" i="4"/>
  <c r="AB64" i="4"/>
  <c r="AB63" i="4"/>
  <c r="AB62" i="4"/>
  <c r="AB61" i="4"/>
  <c r="AB60" i="4"/>
  <c r="AB59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Y306" i="4"/>
  <c r="Y305" i="4"/>
  <c r="Y304" i="4"/>
  <c r="Y303" i="4"/>
  <c r="Y302" i="4"/>
  <c r="Y301" i="4"/>
  <c r="Y300" i="4"/>
  <c r="Y299" i="4"/>
  <c r="Y298" i="4"/>
  <c r="Y297" i="4"/>
  <c r="Y296" i="4"/>
  <c r="Y295" i="4"/>
  <c r="Y294" i="4"/>
  <c r="Y293" i="4"/>
  <c r="Y292" i="4"/>
  <c r="Y291" i="4"/>
  <c r="Y290" i="4"/>
  <c r="Y289" i="4"/>
  <c r="Y288" i="4"/>
  <c r="Y287" i="4"/>
  <c r="Y286" i="4"/>
  <c r="Y285" i="4"/>
  <c r="Y284" i="4"/>
  <c r="Y283" i="4"/>
  <c r="Y282" i="4"/>
  <c r="Y281" i="4"/>
  <c r="Y280" i="4"/>
  <c r="Y279" i="4"/>
  <c r="Y278" i="4"/>
  <c r="Y277" i="4"/>
  <c r="Y276" i="4"/>
  <c r="Y275" i="4"/>
  <c r="Y274" i="4"/>
  <c r="Y273" i="4"/>
  <c r="Y272" i="4"/>
  <c r="Y271" i="4"/>
  <c r="Y270" i="4"/>
  <c r="Y269" i="4"/>
  <c r="Y268" i="4"/>
  <c r="Y267" i="4"/>
  <c r="Y266" i="4"/>
  <c r="Y265" i="4"/>
  <c r="Y264" i="4"/>
  <c r="Y263" i="4"/>
  <c r="Y262" i="4"/>
  <c r="Y261" i="4"/>
  <c r="Y260" i="4"/>
  <c r="Y259" i="4"/>
  <c r="Y258" i="4"/>
  <c r="Y257" i="4"/>
  <c r="Y256" i="4"/>
  <c r="Y255" i="4"/>
  <c r="Y254" i="4"/>
  <c r="Y253" i="4"/>
  <c r="Y252" i="4"/>
  <c r="Y251" i="4"/>
  <c r="Y250" i="4"/>
  <c r="Y249" i="4"/>
  <c r="Y248" i="4"/>
  <c r="Y247" i="4"/>
  <c r="Y246" i="4"/>
  <c r="Y245" i="4"/>
  <c r="Y244" i="4"/>
  <c r="Y243" i="4"/>
  <c r="Y242" i="4"/>
  <c r="Y241" i="4"/>
  <c r="Y240" i="4"/>
  <c r="Y239" i="4"/>
  <c r="Y238" i="4"/>
  <c r="Y237" i="4"/>
  <c r="Y236" i="4"/>
  <c r="Y235" i="4"/>
  <c r="Y234" i="4"/>
  <c r="Y233" i="4"/>
  <c r="Y232" i="4"/>
  <c r="Y231" i="4"/>
  <c r="Y230" i="4"/>
  <c r="Y229" i="4"/>
  <c r="Y228" i="4"/>
  <c r="Y227" i="4"/>
  <c r="Y226" i="4"/>
  <c r="Y225" i="4"/>
  <c r="Y224" i="4"/>
  <c r="Y223" i="4"/>
  <c r="Y222" i="4"/>
  <c r="Y221" i="4"/>
  <c r="Y214" i="4"/>
  <c r="Y213" i="4"/>
  <c r="Y212" i="4"/>
  <c r="Y211" i="4"/>
  <c r="Y210" i="4"/>
  <c r="Y209" i="4"/>
  <c r="Y208" i="4"/>
  <c r="Y207" i="4"/>
  <c r="Y206" i="4"/>
  <c r="Y205" i="4"/>
  <c r="Y204" i="4"/>
  <c r="Y203" i="4"/>
  <c r="Y202" i="4"/>
  <c r="Y201" i="4"/>
  <c r="Y200" i="4"/>
  <c r="Y199" i="4"/>
  <c r="Y198" i="4"/>
  <c r="Y197" i="4"/>
  <c r="Y196" i="4"/>
  <c r="Y195" i="4"/>
  <c r="Y194" i="4"/>
  <c r="Y193" i="4"/>
  <c r="Y192" i="4"/>
  <c r="Y191" i="4"/>
  <c r="Y190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75" i="4"/>
  <c r="Y174" i="4"/>
  <c r="Y173" i="4"/>
  <c r="Y172" i="4"/>
  <c r="Y171" i="4"/>
  <c r="Y170" i="4"/>
  <c r="Y169" i="4"/>
  <c r="Y167" i="4"/>
  <c r="Y166" i="4"/>
  <c r="Y165" i="4"/>
  <c r="Y164" i="4"/>
  <c r="Y163" i="4"/>
  <c r="Y162" i="4"/>
  <c r="Y161" i="4"/>
  <c r="Y160" i="4"/>
  <c r="Y159" i="4"/>
  <c r="Y158" i="4"/>
  <c r="Y157" i="4"/>
  <c r="Y156" i="4"/>
  <c r="Y155" i="4"/>
  <c r="Y154" i="4"/>
  <c r="Y153" i="4"/>
  <c r="Y152" i="4"/>
  <c r="Y151" i="4"/>
  <c r="Y150" i="4"/>
  <c r="Y149" i="4"/>
  <c r="Y148" i="4"/>
  <c r="Y147" i="4"/>
  <c r="Y146" i="4"/>
  <c r="Y145" i="4"/>
  <c r="Y144" i="4"/>
  <c r="Y143" i="4"/>
  <c r="Y142" i="4"/>
  <c r="Y141" i="4"/>
  <c r="Y140" i="4"/>
  <c r="Y139" i="4"/>
  <c r="Y138" i="4"/>
  <c r="Y137" i="4"/>
  <c r="Y136" i="4"/>
  <c r="Y135" i="4"/>
  <c r="Y134" i="4"/>
  <c r="Y133" i="4"/>
  <c r="Y132" i="4"/>
  <c r="Y131" i="4"/>
  <c r="Y130" i="4"/>
  <c r="Y129" i="4"/>
  <c r="Y128" i="4"/>
  <c r="Y127" i="4"/>
  <c r="Y126" i="4"/>
  <c r="Y125" i="4"/>
  <c r="Y124" i="4"/>
  <c r="Y123" i="4"/>
  <c r="Y122" i="4"/>
  <c r="Y121" i="4"/>
  <c r="Y120" i="4"/>
  <c r="Y119" i="4"/>
  <c r="Y118" i="4"/>
  <c r="Y117" i="4"/>
  <c r="Y116" i="4"/>
  <c r="Y115" i="4"/>
  <c r="Y114" i="4"/>
  <c r="Y113" i="4"/>
  <c r="Y112" i="4"/>
  <c r="Y111" i="4"/>
  <c r="Y110" i="4"/>
  <c r="Y109" i="4"/>
  <c r="Y108" i="4"/>
  <c r="Y107" i="4"/>
  <c r="Y106" i="4"/>
  <c r="Y105" i="4"/>
  <c r="Y104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5" i="4"/>
  <c r="Y74" i="4"/>
  <c r="Y73" i="4"/>
  <c r="Y72" i="4"/>
  <c r="Y71" i="4"/>
  <c r="Y70" i="4"/>
  <c r="Y69" i="4"/>
  <c r="Y68" i="4"/>
  <c r="Y67" i="4"/>
  <c r="Y66" i="4"/>
  <c r="Y65" i="4"/>
  <c r="Y64" i="4"/>
  <c r="Y63" i="4"/>
  <c r="Y62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W306" i="4"/>
  <c r="W305" i="4"/>
  <c r="W304" i="4"/>
  <c r="W303" i="4"/>
  <c r="W302" i="4"/>
  <c r="W301" i="4"/>
  <c r="W300" i="4"/>
  <c r="W299" i="4"/>
  <c r="W298" i="4"/>
  <c r="W297" i="4"/>
  <c r="W296" i="4"/>
  <c r="W295" i="4"/>
  <c r="W294" i="4"/>
  <c r="W293" i="4"/>
  <c r="W292" i="4"/>
  <c r="W291" i="4"/>
  <c r="W290" i="4"/>
  <c r="W289" i="4"/>
  <c r="W288" i="4"/>
  <c r="W287" i="4"/>
  <c r="W286" i="4"/>
  <c r="W285" i="4"/>
  <c r="W284" i="4"/>
  <c r="W283" i="4"/>
  <c r="W282" i="4"/>
  <c r="W281" i="4"/>
  <c r="W280" i="4"/>
  <c r="W279" i="4"/>
  <c r="W278" i="4"/>
  <c r="W277" i="4"/>
  <c r="W276" i="4"/>
  <c r="W275" i="4"/>
  <c r="W274" i="4"/>
  <c r="W273" i="4"/>
  <c r="W272" i="4"/>
  <c r="W271" i="4"/>
  <c r="W270" i="4"/>
  <c r="W269" i="4"/>
  <c r="W268" i="4"/>
  <c r="W267" i="4"/>
  <c r="W266" i="4"/>
  <c r="W265" i="4"/>
  <c r="W264" i="4"/>
  <c r="W263" i="4"/>
  <c r="W262" i="4"/>
  <c r="W261" i="4"/>
  <c r="W260" i="4"/>
  <c r="W259" i="4"/>
  <c r="W258" i="4"/>
  <c r="W257" i="4"/>
  <c r="W256" i="4"/>
  <c r="W255" i="4"/>
  <c r="W254" i="4"/>
  <c r="W253" i="4"/>
  <c r="W252" i="4"/>
  <c r="W251" i="4"/>
  <c r="W250" i="4"/>
  <c r="W249" i="4"/>
  <c r="W248" i="4"/>
  <c r="W247" i="4"/>
  <c r="W246" i="4"/>
  <c r="W245" i="4"/>
  <c r="W244" i="4"/>
  <c r="W243" i="4"/>
  <c r="W242" i="4"/>
  <c r="W241" i="4"/>
  <c r="W240" i="4"/>
  <c r="W239" i="4"/>
  <c r="W238" i="4"/>
  <c r="W237" i="4"/>
  <c r="W236" i="4"/>
  <c r="W235" i="4"/>
  <c r="W234" i="4"/>
  <c r="W233" i="4"/>
  <c r="W232" i="4"/>
  <c r="W231" i="4"/>
  <c r="W230" i="4"/>
  <c r="W229" i="4"/>
  <c r="W228" i="4"/>
  <c r="W227" i="4"/>
  <c r="W226" i="4"/>
  <c r="W225" i="4"/>
  <c r="W224" i="4"/>
  <c r="W223" i="4"/>
  <c r="W222" i="4"/>
  <c r="W221" i="4"/>
  <c r="W214" i="4"/>
  <c r="W213" i="4"/>
  <c r="W212" i="4"/>
  <c r="W211" i="4"/>
  <c r="W210" i="4"/>
  <c r="W209" i="4"/>
  <c r="W208" i="4"/>
  <c r="W207" i="4"/>
  <c r="W206" i="4"/>
  <c r="W205" i="4"/>
  <c r="W204" i="4"/>
  <c r="W203" i="4"/>
  <c r="W202" i="4"/>
  <c r="W201" i="4"/>
  <c r="W200" i="4"/>
  <c r="W199" i="4"/>
  <c r="W198" i="4"/>
  <c r="W197" i="4"/>
  <c r="W196" i="4"/>
  <c r="W195" i="4"/>
  <c r="W194" i="4"/>
  <c r="W193" i="4"/>
  <c r="W192" i="4"/>
  <c r="W191" i="4"/>
  <c r="W190" i="4"/>
  <c r="W189" i="4"/>
  <c r="W188" i="4"/>
  <c r="W187" i="4"/>
  <c r="W186" i="4"/>
  <c r="W185" i="4"/>
  <c r="W184" i="4"/>
  <c r="W183" i="4"/>
  <c r="W182" i="4"/>
  <c r="W181" i="4"/>
  <c r="W180" i="4"/>
  <c r="W179" i="4"/>
  <c r="W178" i="4"/>
  <c r="W177" i="4"/>
  <c r="W176" i="4"/>
  <c r="W175" i="4"/>
  <c r="W174" i="4"/>
  <c r="W173" i="4"/>
  <c r="W172" i="4"/>
  <c r="W171" i="4"/>
  <c r="W170" i="4"/>
  <c r="W169" i="4"/>
  <c r="W167" i="4"/>
  <c r="W166" i="4"/>
  <c r="W165" i="4"/>
  <c r="W164" i="4"/>
  <c r="W163" i="4"/>
  <c r="W162" i="4"/>
  <c r="W161" i="4"/>
  <c r="W160" i="4"/>
  <c r="W159" i="4"/>
  <c r="W158" i="4"/>
  <c r="W157" i="4"/>
  <c r="W156" i="4"/>
  <c r="W155" i="4"/>
  <c r="W154" i="4"/>
  <c r="W153" i="4"/>
  <c r="W152" i="4"/>
  <c r="W151" i="4"/>
  <c r="W150" i="4"/>
  <c r="W149" i="4"/>
  <c r="W148" i="4"/>
  <c r="W147" i="4"/>
  <c r="W146" i="4"/>
  <c r="W145" i="4"/>
  <c r="W144" i="4"/>
  <c r="W143" i="4"/>
  <c r="W142" i="4"/>
  <c r="W141" i="4"/>
  <c r="W140" i="4"/>
  <c r="W139" i="4"/>
  <c r="W138" i="4"/>
  <c r="W137" i="4"/>
  <c r="W136" i="4"/>
  <c r="W135" i="4"/>
  <c r="W134" i="4"/>
  <c r="W133" i="4"/>
  <c r="W132" i="4"/>
  <c r="W131" i="4"/>
  <c r="W130" i="4"/>
  <c r="W129" i="4"/>
  <c r="W128" i="4"/>
  <c r="W127" i="4"/>
  <c r="W126" i="4"/>
  <c r="W125" i="4"/>
  <c r="W124" i="4"/>
  <c r="W123" i="4"/>
  <c r="W122" i="4"/>
  <c r="W121" i="4"/>
  <c r="W120" i="4"/>
  <c r="W119" i="4"/>
  <c r="W118" i="4"/>
  <c r="W117" i="4"/>
  <c r="W116" i="4"/>
  <c r="W115" i="4"/>
  <c r="W114" i="4"/>
  <c r="W113" i="4"/>
  <c r="W112" i="4"/>
  <c r="W111" i="4"/>
  <c r="W110" i="4"/>
  <c r="W109" i="4"/>
  <c r="W108" i="4"/>
  <c r="W107" i="4"/>
  <c r="W106" i="4"/>
  <c r="W105" i="4"/>
  <c r="W104" i="4"/>
  <c r="W103" i="4"/>
  <c r="W102" i="4"/>
  <c r="W101" i="4"/>
  <c r="W100" i="4"/>
  <c r="W99" i="4"/>
  <c r="W98" i="4"/>
  <c r="W97" i="4"/>
  <c r="W96" i="4"/>
  <c r="W95" i="4"/>
  <c r="W94" i="4"/>
  <c r="W93" i="4"/>
  <c r="W92" i="4"/>
  <c r="W91" i="4"/>
  <c r="W90" i="4"/>
  <c r="W89" i="4"/>
  <c r="W88" i="4"/>
  <c r="W87" i="4"/>
  <c r="W86" i="4"/>
  <c r="W85" i="4"/>
  <c r="W84" i="4"/>
  <c r="W83" i="4"/>
  <c r="W82" i="4"/>
  <c r="W81" i="4"/>
  <c r="W80" i="4"/>
  <c r="W79" i="4"/>
  <c r="W78" i="4"/>
  <c r="W77" i="4"/>
  <c r="W76" i="4"/>
  <c r="W75" i="4"/>
  <c r="W74" i="4"/>
  <c r="W73" i="4"/>
  <c r="W72" i="4"/>
  <c r="W71" i="4"/>
  <c r="W70" i="4"/>
  <c r="W69" i="4"/>
  <c r="W68" i="4"/>
  <c r="W67" i="4"/>
  <c r="W66" i="4"/>
  <c r="W65" i="4"/>
  <c r="W64" i="4"/>
  <c r="W63" i="4"/>
  <c r="W62" i="4"/>
  <c r="W61" i="4"/>
  <c r="W60" i="4"/>
  <c r="W59" i="4"/>
  <c r="W58" i="4"/>
  <c r="W57" i="4"/>
  <c r="W56" i="4"/>
  <c r="W55" i="4"/>
  <c r="W54" i="4"/>
  <c r="W53" i="4"/>
  <c r="W52" i="4"/>
  <c r="W51" i="4"/>
  <c r="W50" i="4"/>
  <c r="W49" i="4"/>
  <c r="W48" i="4"/>
  <c r="W47" i="4"/>
  <c r="W46" i="4"/>
  <c r="W45" i="4"/>
  <c r="W44" i="4"/>
  <c r="W43" i="4"/>
  <c r="W42" i="4"/>
  <c r="W41" i="4"/>
  <c r="W40" i="4"/>
  <c r="W39" i="4"/>
  <c r="W38" i="4"/>
  <c r="W37" i="4"/>
  <c r="W36" i="4"/>
  <c r="W35" i="4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9" i="4"/>
  <c r="W8" i="4"/>
  <c r="W7" i="4"/>
  <c r="J8" i="4"/>
  <c r="K8" i="4" s="1"/>
  <c r="J306" i="4"/>
  <c r="K306" i="4" s="1"/>
  <c r="J305" i="4"/>
  <c r="K305" i="4" s="1"/>
  <c r="J304" i="4"/>
  <c r="K304" i="4" s="1"/>
  <c r="J303" i="4"/>
  <c r="K303" i="4" s="1"/>
  <c r="J302" i="4"/>
  <c r="K302" i="4" s="1"/>
  <c r="J301" i="4"/>
  <c r="K301" i="4" s="1"/>
  <c r="J300" i="4"/>
  <c r="K300" i="4" s="1"/>
  <c r="J299" i="4"/>
  <c r="K299" i="4" s="1"/>
  <c r="J298" i="4"/>
  <c r="K298" i="4" s="1"/>
  <c r="J297" i="4"/>
  <c r="K297" i="4" s="1"/>
  <c r="J296" i="4"/>
  <c r="K296" i="4" s="1"/>
  <c r="J295" i="4"/>
  <c r="K295" i="4" s="1"/>
  <c r="J294" i="4"/>
  <c r="K294" i="4" s="1"/>
  <c r="J293" i="4"/>
  <c r="K293" i="4" s="1"/>
  <c r="J292" i="4"/>
  <c r="K292" i="4" s="1"/>
  <c r="J291" i="4"/>
  <c r="K291" i="4" s="1"/>
  <c r="J290" i="4"/>
  <c r="K290" i="4" s="1"/>
  <c r="J289" i="4"/>
  <c r="K289" i="4" s="1"/>
  <c r="J288" i="4"/>
  <c r="K288" i="4" s="1"/>
  <c r="J287" i="4"/>
  <c r="K287" i="4" s="1"/>
  <c r="J286" i="4"/>
  <c r="K286" i="4" s="1"/>
  <c r="J285" i="4"/>
  <c r="K285" i="4" s="1"/>
  <c r="J284" i="4"/>
  <c r="K284" i="4" s="1"/>
  <c r="J283" i="4"/>
  <c r="K283" i="4" s="1"/>
  <c r="J282" i="4"/>
  <c r="K282" i="4" s="1"/>
  <c r="J281" i="4"/>
  <c r="K281" i="4" s="1"/>
  <c r="J280" i="4"/>
  <c r="K280" i="4" s="1"/>
  <c r="J279" i="4"/>
  <c r="K279" i="4" s="1"/>
  <c r="J278" i="4"/>
  <c r="K278" i="4" s="1"/>
  <c r="J277" i="4"/>
  <c r="K277" i="4" s="1"/>
  <c r="J276" i="4"/>
  <c r="K276" i="4" s="1"/>
  <c r="J275" i="4"/>
  <c r="K275" i="4" s="1"/>
  <c r="J273" i="4"/>
  <c r="K273" i="4" s="1"/>
  <c r="J272" i="4"/>
  <c r="K272" i="4" s="1"/>
  <c r="J271" i="4"/>
  <c r="K271" i="4" s="1"/>
  <c r="J270" i="4"/>
  <c r="K270" i="4" s="1"/>
  <c r="J269" i="4"/>
  <c r="K269" i="4" s="1"/>
  <c r="J268" i="4"/>
  <c r="K268" i="4" s="1"/>
  <c r="J266" i="4"/>
  <c r="K266" i="4" s="1"/>
  <c r="J264" i="4"/>
  <c r="K264" i="4" s="1"/>
  <c r="J263" i="4"/>
  <c r="K263" i="4" s="1"/>
  <c r="J260" i="4"/>
  <c r="K260" i="4" s="1"/>
  <c r="J258" i="4"/>
  <c r="K258" i="4" s="1"/>
  <c r="J257" i="4"/>
  <c r="K257" i="4" s="1"/>
  <c r="J256" i="4"/>
  <c r="K256" i="4" s="1"/>
  <c r="J255" i="4"/>
  <c r="K255" i="4" s="1"/>
  <c r="J254" i="4"/>
  <c r="K254" i="4" s="1"/>
  <c r="J253" i="4"/>
  <c r="K253" i="4" s="1"/>
  <c r="J252" i="4"/>
  <c r="K252" i="4" s="1"/>
  <c r="J251" i="4"/>
  <c r="K251" i="4" s="1"/>
  <c r="J250" i="4"/>
  <c r="K250" i="4" s="1"/>
  <c r="J248" i="4"/>
  <c r="K248" i="4" s="1"/>
  <c r="J246" i="4"/>
  <c r="K246" i="4" s="1"/>
  <c r="J245" i="4"/>
  <c r="K245" i="4" s="1"/>
  <c r="J244" i="4"/>
  <c r="K244" i="4" s="1"/>
  <c r="J243" i="4"/>
  <c r="K243" i="4" s="1"/>
  <c r="J242" i="4"/>
  <c r="K242" i="4" s="1"/>
  <c r="J241" i="4"/>
  <c r="K241" i="4" s="1"/>
  <c r="J240" i="4"/>
  <c r="K240" i="4" s="1"/>
  <c r="J239" i="4"/>
  <c r="K239" i="4" s="1"/>
  <c r="J238" i="4"/>
  <c r="K238" i="4" s="1"/>
  <c r="J237" i="4"/>
  <c r="K237" i="4" s="1"/>
  <c r="J236" i="4"/>
  <c r="K236" i="4" s="1"/>
  <c r="J235" i="4"/>
  <c r="K235" i="4" s="1"/>
  <c r="J234" i="4"/>
  <c r="K234" i="4" s="1"/>
  <c r="J233" i="4"/>
  <c r="K233" i="4" s="1"/>
  <c r="J230" i="4"/>
  <c r="K230" i="4" s="1"/>
  <c r="J229" i="4"/>
  <c r="K229" i="4" s="1"/>
  <c r="J228" i="4"/>
  <c r="K228" i="4" s="1"/>
  <c r="J227" i="4"/>
  <c r="K227" i="4" s="1"/>
  <c r="J226" i="4"/>
  <c r="K226" i="4" s="1"/>
  <c r="J225" i="4"/>
  <c r="K225" i="4" s="1"/>
  <c r="J224" i="4"/>
  <c r="K224" i="4" s="1"/>
  <c r="J223" i="4"/>
  <c r="K223" i="4" s="1"/>
  <c r="J222" i="4"/>
  <c r="K222" i="4" s="1"/>
  <c r="J221" i="4"/>
  <c r="K221" i="4" s="1"/>
  <c r="J219" i="4"/>
  <c r="K219" i="4" s="1"/>
  <c r="J218" i="4"/>
  <c r="K218" i="4" s="1"/>
  <c r="J217" i="4"/>
  <c r="K217" i="4" s="1"/>
  <c r="J215" i="4"/>
  <c r="K215" i="4" s="1"/>
  <c r="J214" i="4"/>
  <c r="K214" i="4" s="1"/>
  <c r="J212" i="4"/>
  <c r="K212" i="4" s="1"/>
  <c r="J211" i="4"/>
  <c r="K211" i="4" s="1"/>
  <c r="J210" i="4"/>
  <c r="K210" i="4" s="1"/>
  <c r="J209" i="4"/>
  <c r="K209" i="4" s="1"/>
  <c r="J207" i="4"/>
  <c r="K207" i="4" s="1"/>
  <c r="J206" i="4"/>
  <c r="K206" i="4" s="1"/>
  <c r="J205" i="4"/>
  <c r="K205" i="4" s="1"/>
  <c r="J203" i="4"/>
  <c r="K203" i="4" s="1"/>
  <c r="J202" i="4"/>
  <c r="K202" i="4" s="1"/>
  <c r="J201" i="4"/>
  <c r="K201" i="4" s="1"/>
  <c r="J200" i="4"/>
  <c r="K200" i="4" s="1"/>
  <c r="J199" i="4"/>
  <c r="K199" i="4" s="1"/>
  <c r="J197" i="4"/>
  <c r="K197" i="4" s="1"/>
  <c r="J195" i="4"/>
  <c r="K195" i="4" s="1"/>
  <c r="J194" i="4"/>
  <c r="K194" i="4" s="1"/>
  <c r="J193" i="4"/>
  <c r="K193" i="4" s="1"/>
  <c r="J192" i="4"/>
  <c r="K192" i="4" s="1"/>
  <c r="J191" i="4"/>
  <c r="K191" i="4" s="1"/>
  <c r="J190" i="4"/>
  <c r="K190" i="4" s="1"/>
  <c r="J189" i="4"/>
  <c r="K189" i="4" s="1"/>
  <c r="J188" i="4"/>
  <c r="K188" i="4" s="1"/>
  <c r="J187" i="4"/>
  <c r="K187" i="4" s="1"/>
  <c r="J185" i="4"/>
  <c r="K185" i="4" s="1"/>
  <c r="J184" i="4"/>
  <c r="K184" i="4" s="1"/>
  <c r="J183" i="4"/>
  <c r="K183" i="4" s="1"/>
  <c r="J182" i="4"/>
  <c r="K182" i="4" s="1"/>
  <c r="J181" i="4"/>
  <c r="K181" i="4" s="1"/>
  <c r="J180" i="4"/>
  <c r="K180" i="4" s="1"/>
  <c r="J179" i="4"/>
  <c r="K179" i="4" s="1"/>
  <c r="J178" i="4"/>
  <c r="K178" i="4" s="1"/>
  <c r="J177" i="4"/>
  <c r="K177" i="4" s="1"/>
  <c r="J176" i="4"/>
  <c r="K176" i="4" s="1"/>
  <c r="J175" i="4"/>
  <c r="K175" i="4" s="1"/>
  <c r="J173" i="4"/>
  <c r="K173" i="4" s="1"/>
  <c r="J172" i="4"/>
  <c r="K172" i="4" s="1"/>
  <c r="J171" i="4"/>
  <c r="K171" i="4" s="1"/>
  <c r="J170" i="4"/>
  <c r="K170" i="4" s="1"/>
  <c r="J169" i="4"/>
  <c r="K169" i="4" s="1"/>
  <c r="J167" i="4"/>
  <c r="K167" i="4" s="1"/>
  <c r="J165" i="4"/>
  <c r="K165" i="4" s="1"/>
  <c r="J164" i="4"/>
  <c r="K164" i="4" s="1"/>
  <c r="J162" i="4"/>
  <c r="K162" i="4" s="1"/>
  <c r="J161" i="4"/>
  <c r="K161" i="4" s="1"/>
  <c r="J160" i="4"/>
  <c r="K160" i="4" s="1"/>
  <c r="J159" i="4"/>
  <c r="K159" i="4" s="1"/>
  <c r="J158" i="4"/>
  <c r="K158" i="4" s="1"/>
  <c r="J157" i="4"/>
  <c r="K157" i="4" s="1"/>
  <c r="J156" i="4"/>
  <c r="K156" i="4" s="1"/>
  <c r="J155" i="4"/>
  <c r="K155" i="4" s="1"/>
  <c r="J154" i="4"/>
  <c r="K154" i="4" s="1"/>
  <c r="J153" i="4"/>
  <c r="K153" i="4" s="1"/>
  <c r="J152" i="4"/>
  <c r="K152" i="4" s="1"/>
  <c r="J151" i="4"/>
  <c r="K151" i="4" s="1"/>
  <c r="J150" i="4"/>
  <c r="K150" i="4" s="1"/>
  <c r="J149" i="4"/>
  <c r="K149" i="4" s="1"/>
  <c r="J148" i="4"/>
  <c r="K148" i="4" s="1"/>
  <c r="J146" i="4"/>
  <c r="K146" i="4" s="1"/>
  <c r="J145" i="4"/>
  <c r="K145" i="4" s="1"/>
  <c r="J144" i="4"/>
  <c r="K144" i="4" s="1"/>
  <c r="J143" i="4"/>
  <c r="K143" i="4" s="1"/>
  <c r="J142" i="4"/>
  <c r="K142" i="4" s="1"/>
  <c r="J140" i="4"/>
  <c r="K140" i="4" s="1"/>
  <c r="J138" i="4"/>
  <c r="K138" i="4" s="1"/>
  <c r="J137" i="4"/>
  <c r="K137" i="4" s="1"/>
  <c r="J136" i="4"/>
  <c r="K136" i="4" s="1"/>
  <c r="J135" i="4"/>
  <c r="K135" i="4" s="1"/>
  <c r="J134" i="4"/>
  <c r="K134" i="4" s="1"/>
  <c r="J133" i="4"/>
  <c r="K133" i="4" s="1"/>
  <c r="J132" i="4"/>
  <c r="K132" i="4" s="1"/>
  <c r="J131" i="4"/>
  <c r="K131" i="4" s="1"/>
  <c r="J130" i="4"/>
  <c r="K130" i="4" s="1"/>
  <c r="J129" i="4"/>
  <c r="K129" i="4" s="1"/>
  <c r="J128" i="4"/>
  <c r="K128" i="4" s="1"/>
  <c r="J127" i="4"/>
  <c r="K127" i="4" s="1"/>
  <c r="J125" i="4"/>
  <c r="K125" i="4" s="1"/>
  <c r="J124" i="4"/>
  <c r="K124" i="4" s="1"/>
  <c r="J123" i="4"/>
  <c r="K123" i="4" s="1"/>
  <c r="J122" i="4"/>
  <c r="K122" i="4" s="1"/>
  <c r="J121" i="4"/>
  <c r="K121" i="4" s="1"/>
  <c r="J120" i="4"/>
  <c r="K120" i="4" s="1"/>
  <c r="J119" i="4"/>
  <c r="K119" i="4" s="1"/>
  <c r="J118" i="4"/>
  <c r="K118" i="4" s="1"/>
  <c r="J117" i="4"/>
  <c r="K117" i="4" s="1"/>
  <c r="J116" i="4"/>
  <c r="K116" i="4" s="1"/>
  <c r="J115" i="4"/>
  <c r="K115" i="4" s="1"/>
  <c r="J114" i="4"/>
  <c r="K114" i="4" s="1"/>
  <c r="J113" i="4"/>
  <c r="K113" i="4" s="1"/>
  <c r="J112" i="4"/>
  <c r="K112" i="4" s="1"/>
  <c r="J111" i="4"/>
  <c r="K111" i="4" s="1"/>
  <c r="J110" i="4"/>
  <c r="K110" i="4" s="1"/>
  <c r="J109" i="4"/>
  <c r="K109" i="4" s="1"/>
  <c r="J108" i="4"/>
  <c r="K108" i="4" s="1"/>
  <c r="J107" i="4"/>
  <c r="K107" i="4" s="1"/>
  <c r="J106" i="4"/>
  <c r="K106" i="4" s="1"/>
  <c r="J105" i="4"/>
  <c r="K105" i="4" s="1"/>
  <c r="J103" i="4"/>
  <c r="K103" i="4" s="1"/>
  <c r="J102" i="4"/>
  <c r="K102" i="4" s="1"/>
  <c r="J101" i="4"/>
  <c r="K101" i="4" s="1"/>
  <c r="J100" i="4"/>
  <c r="K100" i="4" s="1"/>
  <c r="J99" i="4"/>
  <c r="K99" i="4" s="1"/>
  <c r="J97" i="4"/>
  <c r="K97" i="4" s="1"/>
  <c r="J96" i="4"/>
  <c r="K96" i="4" s="1"/>
  <c r="J95" i="4"/>
  <c r="K95" i="4" s="1"/>
  <c r="J94" i="4"/>
  <c r="K94" i="4" s="1"/>
  <c r="J92" i="4"/>
  <c r="K92" i="4" s="1"/>
  <c r="J91" i="4"/>
  <c r="K91" i="4" s="1"/>
  <c r="J90" i="4"/>
  <c r="K90" i="4" s="1"/>
  <c r="J89" i="4"/>
  <c r="K89" i="4" s="1"/>
  <c r="J88" i="4"/>
  <c r="K88" i="4" s="1"/>
  <c r="J87" i="4"/>
  <c r="K87" i="4" s="1"/>
  <c r="J86" i="4"/>
  <c r="K86" i="4" s="1"/>
  <c r="J85" i="4"/>
  <c r="K85" i="4" s="1"/>
  <c r="J84" i="4"/>
  <c r="K84" i="4" s="1"/>
  <c r="J83" i="4"/>
  <c r="K83" i="4" s="1"/>
  <c r="J80" i="4"/>
  <c r="K80" i="4" s="1"/>
  <c r="J78" i="4"/>
  <c r="K78" i="4" s="1"/>
  <c r="J77" i="4"/>
  <c r="K77" i="4" s="1"/>
  <c r="J76" i="4"/>
  <c r="K76" i="4" s="1"/>
  <c r="J75" i="4"/>
  <c r="K75" i="4" s="1"/>
  <c r="J74" i="4"/>
  <c r="K74" i="4" s="1"/>
  <c r="J72" i="4"/>
  <c r="K72" i="4" s="1"/>
  <c r="J71" i="4"/>
  <c r="K71" i="4" s="1"/>
  <c r="J70" i="4"/>
  <c r="K70" i="4" s="1"/>
  <c r="J69" i="4"/>
  <c r="K69" i="4" s="1"/>
  <c r="J68" i="4"/>
  <c r="K68" i="4" s="1"/>
  <c r="J67" i="4"/>
  <c r="K67" i="4" s="1"/>
  <c r="J65" i="4"/>
  <c r="K65" i="4" s="1"/>
  <c r="J64" i="4"/>
  <c r="K64" i="4" s="1"/>
  <c r="J63" i="4"/>
  <c r="K63" i="4" s="1"/>
  <c r="J62" i="4"/>
  <c r="K62" i="4" s="1"/>
  <c r="J60" i="4"/>
  <c r="K60" i="4" s="1"/>
  <c r="J58" i="4"/>
  <c r="K58" i="4" s="1"/>
  <c r="J57" i="4"/>
  <c r="K57" i="4" s="1"/>
  <c r="J54" i="4"/>
  <c r="K54" i="4" s="1"/>
  <c r="J53" i="4"/>
  <c r="K53" i="4" s="1"/>
  <c r="J51" i="4"/>
  <c r="K51" i="4" s="1"/>
  <c r="J49" i="4"/>
  <c r="K49" i="4" s="1"/>
  <c r="J48" i="4"/>
  <c r="K48" i="4" s="1"/>
  <c r="J47" i="4"/>
  <c r="K47" i="4" s="1"/>
  <c r="J46" i="4"/>
  <c r="K46" i="4" s="1"/>
  <c r="J45" i="4"/>
  <c r="K45" i="4" s="1"/>
  <c r="J44" i="4"/>
  <c r="K44" i="4" s="1"/>
  <c r="J43" i="4"/>
  <c r="K43" i="4" s="1"/>
  <c r="J42" i="4"/>
  <c r="K42" i="4" s="1"/>
  <c r="J41" i="4"/>
  <c r="K41" i="4"/>
  <c r="J40" i="4"/>
  <c r="K40" i="4" s="1"/>
  <c r="J39" i="4"/>
  <c r="K39" i="4" s="1"/>
  <c r="J38" i="4"/>
  <c r="K38" i="4" s="1"/>
  <c r="J36" i="4"/>
  <c r="K36" i="4" s="1"/>
  <c r="J35" i="4"/>
  <c r="K35" i="4" s="1"/>
  <c r="J34" i="4"/>
  <c r="K34" i="4" s="1"/>
  <c r="J33" i="4"/>
  <c r="K33" i="4" s="1"/>
  <c r="J32" i="4"/>
  <c r="K32" i="4" s="1"/>
  <c r="J31" i="4"/>
  <c r="K31" i="4" s="1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3" i="4"/>
  <c r="K13" i="4" s="1"/>
  <c r="J12" i="4"/>
  <c r="K12" i="4" s="1"/>
  <c r="J11" i="4"/>
  <c r="K11" i="4" s="1"/>
  <c r="J10" i="4"/>
  <c r="K10" i="4" s="1"/>
  <c r="E6" i="4"/>
  <c r="E265" i="4"/>
  <c r="J265" i="4" s="1"/>
  <c r="K265" i="4" s="1"/>
  <c r="E98" i="4"/>
  <c r="J98" i="4" s="1"/>
  <c r="K98" i="4" s="1"/>
  <c r="BA6" i="4"/>
  <c r="AU6" i="4"/>
  <c r="AO6" i="4"/>
  <c r="AJ6" i="4"/>
  <c r="S6" i="4"/>
  <c r="I6" i="4"/>
  <c r="I37" i="4"/>
  <c r="J37" i="4" s="1"/>
  <c r="K37" i="4" s="1"/>
  <c r="I55" i="4"/>
  <c r="J55" i="4" s="1"/>
  <c r="K55" i="4" s="1"/>
  <c r="AN229" i="4"/>
  <c r="H274" i="4"/>
  <c r="J274" i="4" s="1"/>
  <c r="K274" i="4" s="1"/>
  <c r="H126" i="4"/>
  <c r="J126" i="4" s="1"/>
  <c r="K126" i="4" s="1"/>
  <c r="H93" i="4"/>
  <c r="J93" i="4" s="1"/>
  <c r="K93" i="4" s="1"/>
  <c r="I139" i="4"/>
  <c r="I50" i="4"/>
  <c r="J50" i="4" s="1"/>
  <c r="K50" i="4" s="1"/>
  <c r="I56" i="4"/>
  <c r="J56" i="4" s="1"/>
  <c r="K56" i="4" s="1"/>
  <c r="E147" i="4"/>
  <c r="J147" i="4" s="1"/>
  <c r="K147" i="4" s="1"/>
  <c r="E81" i="4"/>
  <c r="J81" i="4" s="1"/>
  <c r="K81" i="4" s="1"/>
  <c r="E208" i="4"/>
  <c r="E247" i="4"/>
  <c r="J247" i="4" s="1"/>
  <c r="K247" i="4" s="1"/>
  <c r="E186" i="4"/>
  <c r="J186" i="4" s="1"/>
  <c r="E7" i="4"/>
  <c r="J7" i="4" s="1"/>
  <c r="K7" i="4" s="1"/>
  <c r="E231" i="4"/>
  <c r="J231" i="4" s="1"/>
  <c r="K231" i="4" s="1"/>
  <c r="AQ137" i="4"/>
  <c r="AR137" i="4" s="1"/>
  <c r="AQ138" i="4"/>
  <c r="AR138" i="4" s="1"/>
  <c r="AR51" i="4"/>
  <c r="AQ34" i="4"/>
  <c r="AQ36" i="4"/>
  <c r="AR36" i="4" s="1"/>
  <c r="AQ301" i="4"/>
  <c r="AR301" i="4" s="1"/>
  <c r="AQ248" i="4"/>
  <c r="AR248" i="4" s="1"/>
  <c r="AQ97" i="4"/>
  <c r="AR97" i="4" s="1"/>
  <c r="AQ208" i="4"/>
  <c r="AR208" i="4" s="1"/>
  <c r="AQ240" i="4"/>
  <c r="AR240" i="4" s="1"/>
  <c r="AQ278" i="4"/>
  <c r="AR278" i="4" s="1"/>
  <c r="AQ58" i="4"/>
  <c r="AR58" i="4" s="1"/>
  <c r="AQ38" i="4"/>
  <c r="AR38" i="4" s="1"/>
  <c r="AQ187" i="4"/>
  <c r="AR187" i="4" s="1"/>
  <c r="AQ27" i="4"/>
  <c r="AR27" i="4" s="1"/>
  <c r="AQ56" i="4"/>
  <c r="AR56" i="4" s="1"/>
  <c r="AQ111" i="4"/>
  <c r="AR111" i="4" s="1"/>
  <c r="AQ118" i="4"/>
  <c r="AR118" i="4" s="1"/>
  <c r="AQ303" i="4"/>
  <c r="AR303" i="4" s="1"/>
  <c r="AQ13" i="4"/>
  <c r="AR13" i="4" s="1"/>
  <c r="AQ98" i="4"/>
  <c r="AR98" i="4" s="1"/>
  <c r="AQ176" i="4"/>
  <c r="AR176" i="4" s="1"/>
  <c r="AQ64" i="4"/>
  <c r="AR64" i="4" s="1"/>
  <c r="M71" i="4"/>
  <c r="N71" i="4" s="1"/>
  <c r="M44" i="4"/>
  <c r="N44" i="4" s="1"/>
  <c r="M141" i="4"/>
  <c r="N141" i="4" s="1"/>
  <c r="M45" i="4"/>
  <c r="N45" i="4" s="1"/>
  <c r="D14" i="4"/>
  <c r="J14" i="4" s="1"/>
  <c r="K14" i="4" s="1"/>
  <c r="D82" i="4"/>
  <c r="J82" i="4" s="1"/>
  <c r="K82" i="4" s="1"/>
  <c r="M74" i="4"/>
  <c r="N74" i="4" s="1"/>
  <c r="M306" i="4"/>
  <c r="N306" i="4" s="1"/>
  <c r="M19" i="4"/>
  <c r="N19" i="4" s="1"/>
  <c r="M117" i="4"/>
  <c r="N117" i="4" s="1"/>
  <c r="M123" i="4"/>
  <c r="N123" i="4" s="1"/>
  <c r="M273" i="4"/>
  <c r="N273" i="4" s="1"/>
  <c r="M27" i="4"/>
  <c r="N27" i="4" s="1"/>
  <c r="M285" i="4"/>
  <c r="N285" i="4" s="1"/>
  <c r="M131" i="4"/>
  <c r="N131" i="4" s="1"/>
  <c r="M61" i="4"/>
  <c r="N61" i="4" s="1"/>
  <c r="M31" i="4"/>
  <c r="N31" i="4" s="1"/>
  <c r="M135" i="4"/>
  <c r="N135" i="4" s="1"/>
  <c r="M299" i="4"/>
  <c r="N299" i="4" s="1"/>
  <c r="M59" i="4"/>
  <c r="N59" i="4" s="1"/>
  <c r="M69" i="4"/>
  <c r="N69" i="4" s="1"/>
  <c r="M125" i="4"/>
  <c r="N125" i="4" s="1"/>
  <c r="M53" i="4"/>
  <c r="N53" i="4" s="1"/>
  <c r="M240" i="4"/>
  <c r="N240" i="4" s="1"/>
  <c r="M106" i="4"/>
  <c r="N106" i="4" s="1"/>
  <c r="M177" i="4"/>
  <c r="N177" i="4" s="1"/>
  <c r="M13" i="4"/>
  <c r="N13" i="4" s="1"/>
  <c r="M114" i="4"/>
  <c r="N114" i="4" s="1"/>
  <c r="M49" i="4"/>
  <c r="N49" i="4" s="1"/>
  <c r="M275" i="4"/>
  <c r="N275" i="4" s="1"/>
  <c r="M66" i="4"/>
  <c r="N66" i="4" s="1"/>
  <c r="M67" i="4"/>
  <c r="N67" i="4" s="1"/>
  <c r="M213" i="4"/>
  <c r="N213" i="4" s="1"/>
  <c r="M78" i="4"/>
  <c r="N78" i="4" s="1"/>
  <c r="M263" i="4"/>
  <c r="N263" i="4" s="1"/>
  <c r="M93" i="4"/>
  <c r="N93" i="4" s="1"/>
  <c r="M294" i="4"/>
  <c r="N294" i="4" s="1"/>
  <c r="M147" i="4"/>
  <c r="N147" i="4" s="1"/>
  <c r="M222" i="4"/>
  <c r="N222" i="4" s="1"/>
  <c r="M143" i="4"/>
  <c r="N143" i="4" s="1"/>
  <c r="M149" i="4"/>
  <c r="N149" i="4" s="1"/>
  <c r="M99" i="4"/>
  <c r="N99" i="4" s="1"/>
  <c r="M237" i="4"/>
  <c r="N237" i="4" s="1"/>
  <c r="M250" i="4"/>
  <c r="N250" i="4" s="1"/>
  <c r="M50" i="4"/>
  <c r="N50" i="4" s="1"/>
  <c r="M268" i="4"/>
  <c r="N268" i="4" s="1"/>
  <c r="M248" i="4"/>
  <c r="N248" i="4" s="1"/>
  <c r="M239" i="4"/>
  <c r="N239" i="4" s="1"/>
  <c r="M130" i="4"/>
  <c r="N130" i="4" s="1"/>
  <c r="M230" i="4"/>
  <c r="N230" i="4" s="1"/>
  <c r="M207" i="4"/>
  <c r="N207" i="4" s="1"/>
  <c r="M136" i="4"/>
  <c r="N136" i="4" s="1"/>
  <c r="M176" i="4"/>
  <c r="N176" i="4" s="1"/>
  <c r="M219" i="4"/>
  <c r="N219" i="4" s="1"/>
  <c r="M300" i="4"/>
  <c r="N300" i="4" s="1"/>
  <c r="M172" i="4"/>
  <c r="N172" i="4" s="1"/>
  <c r="M92" i="4"/>
  <c r="N92" i="4" s="1"/>
  <c r="M132" i="4"/>
  <c r="N132" i="4" s="1"/>
  <c r="M223" i="4"/>
  <c r="N223" i="4" s="1"/>
  <c r="M68" i="4"/>
  <c r="N68" i="4" s="1"/>
  <c r="M210" i="4"/>
  <c r="N210" i="4" s="1"/>
  <c r="M72" i="4"/>
  <c r="N72" i="4" s="1"/>
  <c r="M295" i="4"/>
  <c r="N295" i="4" s="1"/>
  <c r="M203" i="4"/>
  <c r="N203" i="4" s="1"/>
  <c r="M39" i="4"/>
  <c r="N39" i="4" s="1"/>
  <c r="M264" i="4"/>
  <c r="N264" i="4" s="1"/>
  <c r="M97" i="4"/>
  <c r="N97" i="4" s="1"/>
  <c r="M225" i="4"/>
  <c r="N225" i="4" s="1"/>
  <c r="M201" i="4"/>
  <c r="N201" i="4" s="1"/>
  <c r="M221" i="4"/>
  <c r="N221" i="4" s="1"/>
  <c r="M89" i="4"/>
  <c r="N89" i="4" s="1"/>
  <c r="M126" i="4"/>
  <c r="N126" i="4" s="1"/>
  <c r="M142" i="4"/>
  <c r="N142" i="4" s="1"/>
  <c r="M104" i="4"/>
  <c r="N104" i="4" s="1"/>
  <c r="M100" i="4"/>
  <c r="N100" i="4" s="1"/>
  <c r="M173" i="4"/>
  <c r="N173" i="4" s="1"/>
  <c r="M251" i="4"/>
  <c r="N251" i="4" s="1"/>
  <c r="M79" i="4"/>
  <c r="N79" i="4" s="1"/>
  <c r="M115" i="4"/>
  <c r="N115" i="4" s="1"/>
  <c r="M282" i="4"/>
  <c r="N282" i="4" s="1"/>
  <c r="M255" i="4"/>
  <c r="N255" i="4" s="1"/>
  <c r="M253" i="4"/>
  <c r="N253" i="4" s="1"/>
  <c r="M301" i="4"/>
  <c r="N301" i="4" s="1"/>
  <c r="M204" i="4"/>
  <c r="N204" i="4" s="1"/>
  <c r="M82" i="4"/>
  <c r="N82" i="4" s="1"/>
  <c r="M76" i="4"/>
  <c r="N76" i="4" s="1"/>
  <c r="M42" i="4"/>
  <c r="N42" i="4" s="1"/>
  <c r="M70" i="4"/>
  <c r="N70" i="4" s="1"/>
  <c r="M29" i="4"/>
  <c r="N29" i="4" s="1"/>
  <c r="M233" i="4"/>
  <c r="N233" i="4" s="1"/>
  <c r="M274" i="4"/>
  <c r="N274" i="4" s="1"/>
  <c r="M107" i="4"/>
  <c r="N107" i="4" s="1"/>
  <c r="M88" i="4"/>
  <c r="N88" i="4" s="1"/>
  <c r="M293" i="4"/>
  <c r="N293" i="4" s="1"/>
  <c r="M199" i="4"/>
  <c r="N199" i="4" s="1"/>
  <c r="M102" i="4"/>
  <c r="N102" i="4" s="1"/>
  <c r="M73" i="4"/>
  <c r="N73" i="4" s="1"/>
  <c r="M246" i="4"/>
  <c r="N246" i="4" s="1"/>
  <c r="M217" i="4"/>
  <c r="N217" i="4" s="1"/>
  <c r="M272" i="4"/>
  <c r="N272" i="4" s="1"/>
  <c r="M241" i="4"/>
  <c r="N241" i="4" s="1"/>
  <c r="M256" i="4"/>
  <c r="N256" i="4" s="1"/>
  <c r="M194" i="4"/>
  <c r="N194" i="4" s="1"/>
  <c r="M298" i="4"/>
  <c r="N298" i="4" s="1"/>
  <c r="M116" i="4"/>
  <c r="N116" i="4" s="1"/>
  <c r="M287" i="4"/>
  <c r="N287" i="4" s="1"/>
  <c r="M124" i="4"/>
  <c r="N124" i="4" s="1"/>
  <c r="M258" i="4"/>
  <c r="N258" i="4" s="1"/>
  <c r="M145" i="4"/>
  <c r="N145" i="4" s="1"/>
  <c r="M58" i="4"/>
  <c r="N58" i="4" s="1"/>
  <c r="AK6" i="4"/>
  <c r="AZ30" i="4"/>
  <c r="AZ271" i="4"/>
  <c r="AQ220" i="4"/>
  <c r="AR220" i="4" s="1"/>
  <c r="AQ219" i="4"/>
  <c r="AR219" i="4" s="1"/>
  <c r="AQ216" i="4"/>
  <c r="AR216" i="4" s="1"/>
  <c r="AQ39" i="4"/>
  <c r="AR39" i="4" s="1"/>
  <c r="AQ65" i="4"/>
  <c r="AR65" i="4" s="1"/>
  <c r="AQ256" i="4"/>
  <c r="AR256" i="4" s="1"/>
  <c r="AQ279" i="4"/>
  <c r="AR279" i="4" s="1"/>
  <c r="AQ305" i="4"/>
  <c r="AR305" i="4" s="1"/>
  <c r="AQ20" i="4"/>
  <c r="AR20" i="4" s="1"/>
  <c r="AQ233" i="4"/>
  <c r="AR233" i="4" s="1"/>
  <c r="AQ297" i="4"/>
  <c r="AR297" i="4" s="1"/>
  <c r="AQ167" i="4"/>
  <c r="AR167" i="4" s="1"/>
  <c r="AQ160" i="4"/>
  <c r="AR160" i="4" s="1"/>
  <c r="AQ26" i="4"/>
  <c r="AR26" i="4" s="1"/>
  <c r="AQ298" i="4"/>
  <c r="AR298" i="4" s="1"/>
  <c r="AQ247" i="4"/>
  <c r="AR247" i="4" s="1"/>
  <c r="AQ293" i="4"/>
  <c r="AR293" i="4" s="1"/>
  <c r="AQ265" i="4"/>
  <c r="AR265" i="4" s="1"/>
  <c r="AQ123" i="4"/>
  <c r="AR123" i="4" s="1"/>
  <c r="AQ23" i="4"/>
  <c r="AR23" i="4" s="1"/>
  <c r="AQ115" i="4"/>
  <c r="AR115" i="4" s="1"/>
  <c r="AQ151" i="4"/>
  <c r="AR151" i="4" s="1"/>
  <c r="AQ206" i="4"/>
  <c r="AR206" i="4" s="1"/>
  <c r="AQ61" i="4"/>
  <c r="AR61" i="4" s="1"/>
  <c r="AQ276" i="4"/>
  <c r="AR276" i="4" s="1"/>
  <c r="AQ72" i="4"/>
  <c r="AR72" i="4" s="1"/>
  <c r="AQ213" i="4"/>
  <c r="AR213" i="4" s="1"/>
  <c r="AQ52" i="4"/>
  <c r="AR52" i="4" s="1"/>
  <c r="AQ60" i="4"/>
  <c r="AR60" i="4" s="1"/>
  <c r="AQ189" i="4"/>
  <c r="AR189" i="4" s="1"/>
  <c r="AQ88" i="4"/>
  <c r="AR88" i="4" s="1"/>
  <c r="AQ74" i="4"/>
  <c r="AR74" i="4" s="1"/>
  <c r="AQ95" i="4"/>
  <c r="AR95" i="4" s="1"/>
  <c r="AQ103" i="4"/>
  <c r="AR103" i="4" s="1"/>
  <c r="AQ77" i="4"/>
  <c r="AR77" i="4" s="1"/>
  <c r="AQ12" i="4"/>
  <c r="AR12" i="4" s="1"/>
  <c r="AQ87" i="4"/>
  <c r="AR87" i="4" s="1"/>
  <c r="AQ7" i="4"/>
  <c r="AR7" i="4" s="1"/>
  <c r="AQ287" i="4"/>
  <c r="AR287" i="4" s="1"/>
  <c r="AQ70" i="4"/>
  <c r="AR70" i="4" s="1"/>
  <c r="AQ9" i="4"/>
  <c r="AR9" i="4" s="1"/>
  <c r="AQ19" i="4"/>
  <c r="AR19" i="4" s="1"/>
  <c r="AQ304" i="4"/>
  <c r="AR304" i="4" s="1"/>
  <c r="AQ163" i="4"/>
  <c r="AR163" i="4" s="1"/>
  <c r="AQ47" i="4"/>
  <c r="AR47" i="4" s="1"/>
  <c r="AQ112" i="4"/>
  <c r="AR112" i="4" s="1"/>
  <c r="AQ119" i="4"/>
  <c r="AR119" i="4" s="1"/>
  <c r="AQ78" i="4"/>
  <c r="AR78" i="4" s="1"/>
  <c r="AQ226" i="4"/>
  <c r="AR226" i="4" s="1"/>
  <c r="AQ25" i="4"/>
  <c r="AR25" i="4" s="1"/>
  <c r="AQ200" i="4"/>
  <c r="AR200" i="4" s="1"/>
  <c r="AQ183" i="4"/>
  <c r="AR183" i="4" s="1"/>
  <c r="AQ201" i="4"/>
  <c r="AR201" i="4" s="1"/>
  <c r="AQ8" i="4"/>
  <c r="AR8" i="4" s="1"/>
  <c r="AQ89" i="4"/>
  <c r="AR89" i="4" s="1"/>
  <c r="AQ262" i="4"/>
  <c r="AR262" i="4" s="1"/>
  <c r="AQ35" i="4"/>
  <c r="AR35" i="4" s="1"/>
  <c r="AQ227" i="4"/>
  <c r="AR227" i="4" s="1"/>
  <c r="AQ69" i="4"/>
  <c r="AR69" i="4" s="1"/>
  <c r="AQ174" i="4"/>
  <c r="AR174" i="4" s="1"/>
  <c r="AQ117" i="4"/>
  <c r="AR117" i="4" s="1"/>
  <c r="AQ181" i="4"/>
  <c r="AR181" i="4" s="1"/>
  <c r="AQ99" i="4"/>
  <c r="AR99" i="4" s="1"/>
  <c r="AQ125" i="4"/>
  <c r="AR125" i="4" s="1"/>
  <c r="AQ127" i="4"/>
  <c r="AR127" i="4" s="1"/>
  <c r="AQ155" i="4"/>
  <c r="AR155" i="4" s="1"/>
  <c r="AQ66" i="4"/>
  <c r="AR66" i="4" s="1"/>
  <c r="AQ258" i="4"/>
  <c r="AR258" i="4" s="1"/>
  <c r="AQ246" i="4"/>
  <c r="AR246" i="4" s="1"/>
  <c r="AQ147" i="4"/>
  <c r="AR147" i="4" s="1"/>
  <c r="AQ255" i="4"/>
  <c r="AR255" i="4" s="1"/>
  <c r="AQ15" i="4"/>
  <c r="AR15" i="4" s="1"/>
  <c r="AQ194" i="4"/>
  <c r="AR194" i="4" s="1"/>
  <c r="AQ159" i="4"/>
  <c r="AR159" i="4" s="1"/>
  <c r="AQ264" i="4"/>
  <c r="AR264" i="4" s="1"/>
  <c r="AQ191" i="4"/>
  <c r="AR191" i="4" s="1"/>
  <c r="AQ217" i="4"/>
  <c r="AR217" i="4" s="1"/>
  <c r="AQ224" i="4"/>
  <c r="AR224" i="4" s="1"/>
  <c r="AQ82" i="4"/>
  <c r="AR82" i="4" s="1"/>
  <c r="AQ222" i="4"/>
  <c r="AR222" i="4" s="1"/>
  <c r="AQ209" i="4"/>
  <c r="AR209" i="4" s="1"/>
  <c r="AQ43" i="4"/>
  <c r="AR43" i="4" s="1"/>
  <c r="AQ107" i="4"/>
  <c r="AR107" i="4" s="1"/>
  <c r="AQ211" i="4"/>
  <c r="AR211" i="4" s="1"/>
  <c r="AQ164" i="4"/>
  <c r="AR164" i="4" s="1"/>
  <c r="AQ241" i="4"/>
  <c r="AR241" i="4" s="1"/>
  <c r="AQ272" i="4"/>
  <c r="AR272" i="4" s="1"/>
  <c r="AQ286" i="4"/>
  <c r="AR286" i="4" s="1"/>
  <c r="AQ242" i="4"/>
  <c r="AR242" i="4" s="1"/>
  <c r="AQ259" i="4"/>
  <c r="AR259" i="4" s="1"/>
  <c r="AQ210" i="4"/>
  <c r="AR210" i="4" s="1"/>
  <c r="AQ223" i="4"/>
  <c r="AR223" i="4" s="1"/>
  <c r="AQ296" i="4"/>
  <c r="AR296" i="4" s="1"/>
  <c r="AQ16" i="4"/>
  <c r="AR16" i="4" s="1"/>
  <c r="AQ280" i="4"/>
  <c r="AR280" i="4" s="1"/>
  <c r="AQ32" i="4"/>
  <c r="AR32" i="4" s="1"/>
  <c r="AQ178" i="4"/>
  <c r="AR178" i="4" s="1"/>
  <c r="AQ135" i="4"/>
  <c r="AR135" i="4" s="1"/>
  <c r="AQ232" i="4"/>
  <c r="AR232" i="4" s="1"/>
  <c r="AQ71" i="4"/>
  <c r="AR71" i="4" s="1"/>
  <c r="AQ205" i="4"/>
  <c r="AR205" i="4" s="1"/>
  <c r="AQ146" i="4"/>
  <c r="AR146" i="4" s="1"/>
  <c r="AQ263" i="4"/>
  <c r="AR263" i="4" s="1"/>
  <c r="AQ221" i="4"/>
  <c r="AR221" i="4" s="1"/>
  <c r="AQ90" i="4"/>
  <c r="AR90" i="4" s="1"/>
  <c r="AQ54" i="4"/>
  <c r="AR54" i="4" s="1"/>
  <c r="AQ131" i="4"/>
  <c r="AR131" i="4" s="1"/>
  <c r="AQ172" i="4"/>
  <c r="AR172" i="4" s="1"/>
  <c r="AQ141" i="4"/>
  <c r="AR141" i="4" s="1"/>
  <c r="AQ294" i="4"/>
  <c r="AR294" i="4" s="1"/>
  <c r="AQ234" i="4"/>
  <c r="AR234" i="4" s="1"/>
  <c r="AQ239" i="4"/>
  <c r="AR239" i="4" s="1"/>
  <c r="AQ94" i="4"/>
  <c r="AR94" i="4" s="1"/>
  <c r="AQ257" i="4"/>
  <c r="AR257" i="4" s="1"/>
  <c r="AQ228" i="4"/>
  <c r="AR228" i="4" s="1"/>
  <c r="AQ140" i="4"/>
  <c r="AR140" i="4" s="1"/>
  <c r="AQ91" i="4"/>
  <c r="AR91" i="4" s="1"/>
  <c r="AQ290" i="4"/>
  <c r="AR290" i="4" s="1"/>
  <c r="AQ300" i="4"/>
  <c r="AR300" i="4" s="1"/>
  <c r="AQ31" i="4"/>
  <c r="AR31" i="4" s="1"/>
  <c r="AQ14" i="4"/>
  <c r="AR14" i="4" s="1"/>
  <c r="AQ67" i="4"/>
  <c r="AR67" i="4" s="1"/>
  <c r="AQ244" i="4"/>
  <c r="AR244" i="4" s="1"/>
  <c r="AQ30" i="4"/>
  <c r="AR30" i="4" s="1"/>
  <c r="AQ40" i="4"/>
  <c r="AR40" i="4" s="1"/>
  <c r="AQ277" i="4"/>
  <c r="AR277" i="4" s="1"/>
  <c r="AQ214" i="4"/>
  <c r="AR214" i="4" s="1"/>
  <c r="AQ116" i="4"/>
  <c r="AR116" i="4" s="1"/>
  <c r="AQ42" i="4"/>
  <c r="AR42" i="4" s="1"/>
  <c r="AQ109" i="4"/>
  <c r="AR109" i="4" s="1"/>
  <c r="AQ231" i="4"/>
  <c r="AR231" i="4" s="1"/>
  <c r="AQ273" i="4"/>
  <c r="AR273" i="4" s="1"/>
  <c r="AQ129" i="4"/>
  <c r="AR129" i="4" s="1"/>
  <c r="AQ22" i="4"/>
  <c r="AR22" i="4" s="1"/>
  <c r="AQ59" i="4"/>
  <c r="AR59" i="4" s="1"/>
  <c r="AQ41" i="4"/>
  <c r="AR41" i="4" s="1"/>
  <c r="AQ130" i="4"/>
  <c r="AR130" i="4" s="1"/>
  <c r="AQ44" i="4"/>
  <c r="AR44" i="4" s="1"/>
  <c r="AQ134" i="4"/>
  <c r="AR134" i="4" s="1"/>
  <c r="AQ253" i="4"/>
  <c r="AR253" i="4" s="1"/>
  <c r="AQ295" i="4"/>
  <c r="AR295" i="4" s="1"/>
  <c r="AQ182" i="4"/>
  <c r="AR182" i="4" s="1"/>
  <c r="AQ270" i="4"/>
  <c r="AR270" i="4" s="1"/>
  <c r="AQ289" i="4"/>
  <c r="AR289" i="4" s="1"/>
  <c r="AQ24" i="4"/>
  <c r="AR24" i="4" s="1"/>
  <c r="AQ243" i="4"/>
  <c r="AR243" i="4" s="1"/>
  <c r="AQ251" i="4"/>
  <c r="AR251" i="4" s="1"/>
  <c r="AQ29" i="4"/>
  <c r="AR29" i="4" s="1"/>
  <c r="AQ285" i="4"/>
  <c r="AR285" i="4" s="1"/>
  <c r="AQ11" i="4"/>
  <c r="AR11" i="4" s="1"/>
  <c r="AQ195" i="4"/>
  <c r="AR195" i="4" s="1"/>
  <c r="AQ177" i="4"/>
  <c r="AR177" i="4" s="1"/>
  <c r="AQ250" i="4"/>
  <c r="AR250" i="4" s="1"/>
  <c r="AQ245" i="4"/>
  <c r="AR245" i="4" s="1"/>
  <c r="AQ158" i="4"/>
  <c r="AR158" i="4" s="1"/>
  <c r="AQ254" i="4"/>
  <c r="AR254" i="4" s="1"/>
  <c r="AQ153" i="4"/>
  <c r="AR153" i="4" s="1"/>
  <c r="AQ100" i="4"/>
  <c r="AR100" i="4" s="1"/>
  <c r="AQ114" i="4"/>
  <c r="AR114" i="4" s="1"/>
  <c r="AQ212" i="4"/>
  <c r="AR212" i="4" s="1"/>
  <c r="AQ230" i="4"/>
  <c r="AR230" i="4" s="1"/>
  <c r="AQ79" i="4"/>
  <c r="AR79" i="4" s="1"/>
  <c r="AQ96" i="4"/>
  <c r="AR96" i="4" s="1"/>
  <c r="AQ102" i="4"/>
  <c r="AR102" i="4" s="1"/>
  <c r="AQ267" i="4"/>
  <c r="AR267" i="4" s="1"/>
  <c r="AQ299" i="4"/>
  <c r="AR299" i="4" s="1"/>
  <c r="AQ144" i="4"/>
  <c r="AR144" i="4" s="1"/>
  <c r="AQ266" i="4"/>
  <c r="AR266" i="4" s="1"/>
  <c r="AQ120" i="4"/>
  <c r="AR120" i="4" s="1"/>
  <c r="AQ170" i="4"/>
  <c r="AR170" i="4" s="1"/>
  <c r="AQ193" i="4"/>
  <c r="AR193" i="4" s="1"/>
  <c r="AQ288" i="4"/>
  <c r="AR288" i="4" s="1"/>
  <c r="AQ92" i="4"/>
  <c r="AR92" i="4" s="1"/>
  <c r="AQ105" i="4"/>
  <c r="AR105" i="4" s="1"/>
  <c r="AQ62" i="4"/>
  <c r="AR62" i="4" s="1"/>
  <c r="AQ199" i="4"/>
  <c r="AR199" i="4" s="1"/>
  <c r="AQ73" i="4"/>
  <c r="AR73" i="4" s="1"/>
  <c r="AQ225" i="4"/>
  <c r="AR225" i="4" s="1"/>
  <c r="AQ93" i="4"/>
  <c r="AR93" i="4" s="1"/>
  <c r="AQ173" i="4"/>
  <c r="AR173" i="4" s="1"/>
  <c r="AQ150" i="4"/>
  <c r="AR150" i="4" s="1"/>
  <c r="AQ110" i="4"/>
  <c r="AR110" i="4" s="1"/>
  <c r="AQ86" i="4"/>
  <c r="AR86" i="4" s="1"/>
  <c r="AQ235" i="4"/>
  <c r="AR235" i="4" s="1"/>
  <c r="AQ157" i="4"/>
  <c r="AR157" i="4" s="1"/>
  <c r="AQ139" i="4"/>
  <c r="AR139" i="4" s="1"/>
  <c r="AQ274" i="4"/>
  <c r="AR274" i="4" s="1"/>
  <c r="AQ154" i="4"/>
  <c r="AR154" i="4" s="1"/>
  <c r="AQ302" i="4"/>
  <c r="AR302" i="4" s="1"/>
  <c r="AQ148" i="4"/>
  <c r="AR148" i="4" s="1"/>
  <c r="AQ113" i="4"/>
  <c r="AR113" i="4" s="1"/>
  <c r="AQ55" i="4"/>
  <c r="AR55" i="4" s="1"/>
  <c r="AQ21" i="4"/>
  <c r="AR21" i="4" s="1"/>
  <c r="AQ229" i="4"/>
  <c r="AR229" i="4" s="1"/>
  <c r="AQ45" i="4"/>
  <c r="AR45" i="4" s="1"/>
  <c r="AQ33" i="4"/>
  <c r="AR33" i="4" s="1"/>
  <c r="AQ249" i="4"/>
  <c r="AR249" i="4" s="1"/>
  <c r="AQ121" i="4"/>
  <c r="AR121" i="4" s="1"/>
  <c r="AQ236" i="4"/>
  <c r="AR236" i="4" s="1"/>
  <c r="AQ260" i="4"/>
  <c r="AR260" i="4" s="1"/>
  <c r="AQ108" i="4"/>
  <c r="AR108" i="4" s="1"/>
  <c r="AQ161" i="4"/>
  <c r="AR161" i="4" s="1"/>
  <c r="AQ192" i="4"/>
  <c r="AR192" i="4" s="1"/>
  <c r="AQ132" i="4"/>
  <c r="AR132" i="4" s="1"/>
  <c r="AQ238" i="4"/>
  <c r="AR238" i="4" s="1"/>
  <c r="AQ143" i="4"/>
  <c r="AR143" i="4" s="1"/>
  <c r="AQ28" i="4"/>
  <c r="AR28" i="4" s="1"/>
  <c r="AQ275" i="4"/>
  <c r="AR275" i="4" s="1"/>
  <c r="AQ136" i="4"/>
  <c r="AR136" i="4" s="1"/>
  <c r="AQ162" i="4"/>
  <c r="AR162" i="4" s="1"/>
  <c r="AQ292" i="4"/>
  <c r="AR292" i="4" s="1"/>
  <c r="AQ57" i="4"/>
  <c r="AR57" i="4" s="1"/>
  <c r="AQ252" i="4"/>
  <c r="AR252" i="4" s="1"/>
  <c r="AQ171" i="4"/>
  <c r="AR171" i="4" s="1"/>
  <c r="AQ282" i="4"/>
  <c r="AR282" i="4" s="1"/>
  <c r="AQ283" i="4"/>
  <c r="AR283" i="4" s="1"/>
  <c r="AQ268" i="4"/>
  <c r="AR268" i="4" s="1"/>
  <c r="AQ166" i="4"/>
  <c r="AR166" i="4" s="1"/>
  <c r="AQ202" i="4"/>
  <c r="AR202" i="4" s="1"/>
  <c r="AQ46" i="4"/>
  <c r="AR46" i="4" s="1"/>
  <c r="AQ68" i="4"/>
  <c r="AR68" i="4" s="1"/>
  <c r="AQ106" i="4"/>
  <c r="AR106" i="4" s="1"/>
  <c r="AQ145" i="4"/>
  <c r="AR145" i="4" s="1"/>
  <c r="AQ271" i="4"/>
  <c r="AR271" i="4" s="1"/>
  <c r="AQ124" i="4"/>
  <c r="AR124" i="4" s="1"/>
  <c r="AQ75" i="4"/>
  <c r="AR75" i="4" s="1"/>
  <c r="AQ190" i="4"/>
  <c r="AR190" i="4" s="1"/>
  <c r="AQ18" i="4"/>
  <c r="AR18" i="4" s="1"/>
  <c r="AQ156" i="4"/>
  <c r="AR156" i="4" s="1"/>
  <c r="AQ142" i="4"/>
  <c r="AR142" i="4" s="1"/>
  <c r="AQ197" i="4"/>
  <c r="AR197" i="4" s="1"/>
  <c r="AQ104" i="4"/>
  <c r="AR104" i="4" s="1"/>
  <c r="AQ291" i="4"/>
  <c r="AR291" i="4" s="1"/>
  <c r="AQ198" i="4"/>
  <c r="AR198" i="4" s="1"/>
  <c r="AQ101" i="4"/>
  <c r="AR101" i="4" s="1"/>
  <c r="AQ196" i="4"/>
  <c r="AR196" i="4" s="1"/>
  <c r="AQ128" i="4"/>
  <c r="AR128" i="4" s="1"/>
  <c r="AQ237" i="4"/>
  <c r="AR237" i="4" s="1"/>
  <c r="AQ76" i="4"/>
  <c r="AR76" i="4" s="1"/>
  <c r="AQ269" i="4"/>
  <c r="AR269" i="4" s="1"/>
  <c r="AQ83" i="4"/>
  <c r="AR83" i="4" s="1"/>
  <c r="AQ284" i="4"/>
  <c r="AR284" i="4" s="1"/>
  <c r="AQ53" i="4"/>
  <c r="AR53" i="4" s="1"/>
  <c r="AQ37" i="4"/>
  <c r="AR37" i="4" s="1"/>
  <c r="AQ184" i="4"/>
  <c r="AR184" i="4" s="1"/>
  <c r="AQ50" i="4"/>
  <c r="AR50" i="4" s="1"/>
  <c r="AQ81" i="4"/>
  <c r="AR81" i="4" s="1"/>
  <c r="AQ175" i="4"/>
  <c r="AR175" i="4" s="1"/>
  <c r="AQ133" i="4"/>
  <c r="AR133" i="4" s="1"/>
  <c r="AQ188" i="4"/>
  <c r="AR188" i="4" s="1"/>
  <c r="AQ48" i="4"/>
  <c r="AR48" i="4" s="1"/>
  <c r="AQ85" i="4"/>
  <c r="AR85" i="4" s="1"/>
  <c r="AQ152" i="4"/>
  <c r="AR152" i="4" s="1"/>
  <c r="M220" i="4"/>
  <c r="N220" i="4" s="1"/>
  <c r="M41" i="4"/>
  <c r="N41" i="4" s="1"/>
  <c r="M202" i="4"/>
  <c r="N202" i="4" s="1"/>
  <c r="M155" i="4"/>
  <c r="N155" i="4" s="1"/>
  <c r="M254" i="4"/>
  <c r="N254" i="4" s="1"/>
  <c r="M34" i="4"/>
  <c r="N34" i="4" s="1"/>
  <c r="M209" i="4"/>
  <c r="N209" i="4" s="1"/>
  <c r="M211" i="4"/>
  <c r="N211" i="4" s="1"/>
  <c r="M257" i="4"/>
  <c r="N257" i="4" s="1"/>
  <c r="M86" i="4"/>
  <c r="N86" i="4" s="1"/>
  <c r="M205" i="4"/>
  <c r="N205" i="4" s="1"/>
  <c r="M37" i="4"/>
  <c r="N37" i="4" s="1"/>
  <c r="M51" i="4"/>
  <c r="N51" i="4" s="1"/>
  <c r="M152" i="4"/>
  <c r="N152" i="4" s="1"/>
  <c r="M161" i="4"/>
  <c r="N161" i="4" s="1"/>
  <c r="M296" i="4"/>
  <c r="N296" i="4" s="1"/>
  <c r="M184" i="4"/>
  <c r="N184" i="4" s="1"/>
  <c r="M121" i="4"/>
  <c r="N121" i="4" s="1"/>
  <c r="M187" i="4"/>
  <c r="N187" i="4" s="1"/>
  <c r="M242" i="4"/>
  <c r="N242" i="4" s="1"/>
  <c r="M279" i="4"/>
  <c r="N279" i="4" s="1"/>
  <c r="M119" i="4"/>
  <c r="N119" i="4" s="1"/>
  <c r="M9" i="4"/>
  <c r="N9" i="4" s="1"/>
  <c r="M305" i="4"/>
  <c r="N305" i="4" s="1"/>
  <c r="M190" i="4"/>
  <c r="N190" i="4" s="1"/>
  <c r="M171" i="4"/>
  <c r="N171" i="4" s="1"/>
  <c r="M112" i="4"/>
  <c r="N112" i="4" s="1"/>
  <c r="M23" i="4"/>
  <c r="N23" i="4" s="1"/>
  <c r="M277" i="4"/>
  <c r="N277" i="4" s="1"/>
  <c r="M303" i="4"/>
  <c r="N303" i="4" s="1"/>
  <c r="M245" i="4"/>
  <c r="N245" i="4" s="1"/>
  <c r="M134" i="4"/>
  <c r="N134" i="4" s="1"/>
  <c r="M62" i="4"/>
  <c r="N62" i="4" s="1"/>
  <c r="M22" i="4"/>
  <c r="N22" i="4" s="1"/>
  <c r="M153" i="4"/>
  <c r="N153" i="4" s="1"/>
  <c r="M54" i="4"/>
  <c r="N54" i="4" s="1"/>
  <c r="M183" i="4"/>
  <c r="N183" i="4" s="1"/>
  <c r="M113" i="4"/>
  <c r="N113" i="4" s="1"/>
  <c r="M235" i="4"/>
  <c r="N235" i="4" s="1"/>
  <c r="M65" i="4"/>
  <c r="N65" i="4" s="1"/>
  <c r="M281" i="4"/>
  <c r="N281" i="4" s="1"/>
  <c r="M139" i="4"/>
  <c r="N139" i="4" s="1"/>
  <c r="M286" i="4"/>
  <c r="N286" i="4" s="1"/>
  <c r="M182" i="4"/>
  <c r="N182" i="4" s="1"/>
  <c r="M128" i="4"/>
  <c r="N128" i="4" s="1"/>
  <c r="M77" i="4"/>
  <c r="N77" i="4" s="1"/>
  <c r="M289" i="4"/>
  <c r="N289" i="4" s="1"/>
  <c r="M191" i="4"/>
  <c r="N191" i="4" s="1"/>
  <c r="M129" i="4"/>
  <c r="N129" i="4" s="1"/>
  <c r="M174" i="4"/>
  <c r="N174" i="4" s="1"/>
  <c r="M186" i="4"/>
  <c r="N186" i="4" s="1"/>
  <c r="M108" i="4"/>
  <c r="N108" i="4" s="1"/>
  <c r="M75" i="4"/>
  <c r="N75" i="4" s="1"/>
  <c r="M48" i="4"/>
  <c r="N48" i="4" s="1"/>
  <c r="M90" i="4"/>
  <c r="N90" i="4" s="1"/>
  <c r="M32" i="4"/>
  <c r="N32" i="4" s="1"/>
  <c r="M43" i="4"/>
  <c r="N43" i="4" s="1"/>
  <c r="M52" i="4"/>
  <c r="N52" i="4" s="1"/>
  <c r="M56" i="4"/>
  <c r="N56" i="4" s="1"/>
  <c r="M103" i="4"/>
  <c r="N103" i="4" s="1"/>
  <c r="M144" i="4"/>
  <c r="N144" i="4" s="1"/>
  <c r="M140" i="4"/>
  <c r="N140" i="4" s="1"/>
  <c r="M170" i="4"/>
  <c r="N170" i="4" s="1"/>
  <c r="M198" i="4"/>
  <c r="N198" i="4" s="1"/>
  <c r="M266" i="4"/>
  <c r="N266" i="4" s="1"/>
  <c r="M196" i="4"/>
  <c r="N196" i="4" s="1"/>
  <c r="M60" i="4"/>
  <c r="N60" i="4" s="1"/>
  <c r="M21" i="4"/>
  <c r="N21" i="4" s="1"/>
  <c r="M262" i="4"/>
  <c r="N262" i="4" s="1"/>
  <c r="M30" i="4"/>
  <c r="N30" i="4" s="1"/>
  <c r="M17" i="4"/>
  <c r="N17" i="4" s="1"/>
  <c r="M159" i="4"/>
  <c r="N159" i="4" s="1"/>
  <c r="M40" i="4"/>
  <c r="N40" i="4" s="1"/>
  <c r="M12" i="4"/>
  <c r="N12" i="4" s="1"/>
  <c r="M167" i="4"/>
  <c r="N167" i="4" s="1"/>
  <c r="M291" i="4"/>
  <c r="N291" i="4" s="1"/>
  <c r="M265" i="4"/>
  <c r="N265" i="4" s="1"/>
  <c r="M96" i="4"/>
  <c r="N96" i="4" s="1"/>
  <c r="M122" i="4"/>
  <c r="N122" i="4" s="1"/>
  <c r="M35" i="4"/>
  <c r="N35" i="4" s="1"/>
  <c r="M47" i="4"/>
  <c r="N47" i="4" s="1"/>
  <c r="M234" i="4"/>
  <c r="N234" i="4" s="1"/>
  <c r="M91" i="4"/>
  <c r="N91" i="4" s="1"/>
  <c r="M212" i="4"/>
  <c r="N212" i="4" s="1"/>
  <c r="M284" i="4"/>
  <c r="N284" i="4" s="1"/>
  <c r="M270" i="4"/>
  <c r="N270" i="4" s="1"/>
  <c r="M111" i="4"/>
  <c r="N111" i="4" s="1"/>
  <c r="M188" i="4"/>
  <c r="N188" i="4" s="1"/>
  <c r="M231" i="4"/>
  <c r="N231" i="4" s="1"/>
  <c r="M84" i="4"/>
  <c r="N84" i="4" s="1"/>
  <c r="M83" i="4"/>
  <c r="N83" i="4" s="1"/>
  <c r="M179" i="4"/>
  <c r="N179" i="4" s="1"/>
  <c r="M261" i="4"/>
  <c r="N261" i="4" s="1"/>
  <c r="M180" i="4"/>
  <c r="N180" i="4" s="1"/>
  <c r="M87" i="4"/>
  <c r="N87" i="4" s="1"/>
  <c r="M94" i="4"/>
  <c r="N94" i="4" s="1"/>
  <c r="M271" i="4"/>
  <c r="N271" i="4" s="1"/>
  <c r="M165" i="4"/>
  <c r="N165" i="4" s="1"/>
  <c r="M227" i="4"/>
  <c r="N227" i="4" s="1"/>
  <c r="M181" i="4"/>
  <c r="N181" i="4" s="1"/>
  <c r="M64" i="4"/>
  <c r="N64" i="4" s="1"/>
  <c r="M276" i="4"/>
  <c r="N276" i="4" s="1"/>
  <c r="M214" i="4"/>
  <c r="N214" i="4" s="1"/>
  <c r="M80" i="4"/>
  <c r="N80" i="4" s="1"/>
  <c r="M8" i="4"/>
  <c r="N8" i="4" s="1"/>
  <c r="M148" i="4"/>
  <c r="N148" i="4" s="1"/>
  <c r="M151" i="4"/>
  <c r="N151" i="4" s="1"/>
  <c r="M224" i="4"/>
  <c r="N224" i="4" s="1"/>
  <c r="M304" i="4"/>
  <c r="N304" i="4" s="1"/>
  <c r="M164" i="4"/>
  <c r="N164" i="4" s="1"/>
  <c r="M178" i="4"/>
  <c r="N178" i="4" s="1"/>
  <c r="M160" i="4"/>
  <c r="N160" i="4" s="1"/>
  <c r="M228" i="4"/>
  <c r="N228" i="4" s="1"/>
  <c r="M38" i="4"/>
  <c r="N38" i="4" s="1"/>
  <c r="M162" i="4"/>
  <c r="N162" i="4" s="1"/>
  <c r="M232" i="4"/>
  <c r="N232" i="4" s="1"/>
  <c r="M267" i="4"/>
  <c r="N267" i="4" s="1"/>
  <c r="M297" i="4"/>
  <c r="N297" i="4" s="1"/>
  <c r="M195" i="4"/>
  <c r="N195" i="4" s="1"/>
  <c r="M252" i="4"/>
  <c r="N252" i="4" s="1"/>
  <c r="M101" i="4"/>
  <c r="N101" i="4" s="1"/>
  <c r="M118" i="4"/>
  <c r="N118" i="4" s="1"/>
  <c r="M280" i="4"/>
  <c r="N280" i="4" s="1"/>
  <c r="M260" i="4"/>
  <c r="N260" i="4" s="1"/>
  <c r="M24" i="4"/>
  <c r="N24" i="4" s="1"/>
  <c r="M193" i="4"/>
  <c r="N193" i="4" s="1"/>
  <c r="M238" i="4"/>
  <c r="N238" i="4" s="1"/>
  <c r="M98" i="4"/>
  <c r="N98" i="4" s="1"/>
  <c r="M283" i="4"/>
  <c r="N283" i="4" s="1"/>
  <c r="M175" i="4"/>
  <c r="N175" i="4" s="1"/>
  <c r="M85" i="4"/>
  <c r="N85" i="4" s="1"/>
  <c r="M11" i="4"/>
  <c r="N11" i="4" s="1"/>
  <c r="M302" i="4"/>
  <c r="N302" i="4" s="1"/>
  <c r="M18" i="4"/>
  <c r="N18" i="4" s="1"/>
  <c r="M120" i="4"/>
  <c r="N120" i="4" s="1"/>
  <c r="M290" i="4"/>
  <c r="N290" i="4" s="1"/>
  <c r="M55" i="4"/>
  <c r="N55" i="4" s="1"/>
  <c r="M197" i="4"/>
  <c r="N197" i="4" s="1"/>
  <c r="M33" i="4"/>
  <c r="N33" i="4" s="1"/>
  <c r="M169" i="4"/>
  <c r="N169" i="4" s="1"/>
  <c r="M14" i="4"/>
  <c r="N14" i="4" s="1"/>
  <c r="M206" i="4"/>
  <c r="N206" i="4" s="1"/>
  <c r="M166" i="4"/>
  <c r="N166" i="4" s="1"/>
  <c r="M259" i="4"/>
  <c r="N259" i="4" s="1"/>
  <c r="M95" i="4"/>
  <c r="N95" i="4" s="1"/>
  <c r="M26" i="4"/>
  <c r="N26" i="4" s="1"/>
  <c r="M236" i="4"/>
  <c r="N236" i="4" s="1"/>
  <c r="M156" i="4"/>
  <c r="N156" i="4" s="1"/>
  <c r="M57" i="4"/>
  <c r="N57" i="4" s="1"/>
  <c r="M192" i="4"/>
  <c r="N192" i="4" s="1"/>
  <c r="M229" i="4"/>
  <c r="N229" i="4" s="1"/>
  <c r="M127" i="4"/>
  <c r="N127" i="4" s="1"/>
  <c r="M185" i="4"/>
  <c r="N185" i="4" s="1"/>
  <c r="M137" i="4"/>
  <c r="N137" i="4" s="1"/>
  <c r="M269" i="4"/>
  <c r="N269" i="4" s="1"/>
  <c r="M36" i="4"/>
  <c r="N36" i="4" s="1"/>
  <c r="M7" i="4"/>
  <c r="M16" i="4"/>
  <c r="N16" i="4" s="1"/>
  <c r="M154" i="4"/>
  <c r="N154" i="4" s="1"/>
  <c r="M158" i="4"/>
  <c r="N158" i="4" s="1"/>
  <c r="M278" i="4"/>
  <c r="N278" i="4" s="1"/>
  <c r="M200" i="4"/>
  <c r="N200" i="4" s="1"/>
  <c r="M243" i="4"/>
  <c r="N243" i="4" s="1"/>
  <c r="M63" i="4"/>
  <c r="N63" i="4" s="1"/>
  <c r="M208" i="4"/>
  <c r="N208" i="4" s="1"/>
  <c r="M249" i="4"/>
  <c r="N249" i="4" s="1"/>
  <c r="M81" i="4"/>
  <c r="N81" i="4" s="1"/>
  <c r="M292" i="4"/>
  <c r="N292" i="4" s="1"/>
  <c r="M163" i="4"/>
  <c r="N163" i="4" s="1"/>
  <c r="M109" i="4"/>
  <c r="N109" i="4" s="1"/>
  <c r="M105" i="4"/>
  <c r="N105" i="4" s="1"/>
  <c r="M288" i="4"/>
  <c r="N288" i="4" s="1"/>
  <c r="M150" i="4"/>
  <c r="N150" i="4" s="1"/>
  <c r="M20" i="4"/>
  <c r="N20" i="4" s="1"/>
  <c r="M157" i="4"/>
  <c r="N157" i="4" s="1"/>
  <c r="M110" i="4"/>
  <c r="N110" i="4" s="1"/>
  <c r="M10" i="4"/>
  <c r="N10" i="4" s="1"/>
  <c r="M25" i="4"/>
  <c r="N25" i="4" s="1"/>
  <c r="M189" i="4"/>
  <c r="N189" i="4" s="1"/>
  <c r="M28" i="4"/>
  <c r="N28" i="4" s="1"/>
  <c r="M226" i="4"/>
  <c r="N226" i="4" s="1"/>
  <c r="M247" i="4"/>
  <c r="N247" i="4" s="1"/>
  <c r="M46" i="4"/>
  <c r="N46" i="4" s="1"/>
  <c r="M215" i="4"/>
  <c r="N215" i="4" s="1"/>
  <c r="M138" i="4"/>
  <c r="N138" i="4" s="1"/>
  <c r="M146" i="4"/>
  <c r="N146" i="4" s="1"/>
  <c r="M244" i="4"/>
  <c r="N244" i="4" s="1"/>
  <c r="M218" i="4"/>
  <c r="N218" i="4" s="1"/>
  <c r="M15" i="4"/>
  <c r="N15" i="4" s="1"/>
  <c r="M133" i="4"/>
  <c r="N133" i="4" s="1"/>
  <c r="AN32" i="4"/>
  <c r="AN233" i="4"/>
  <c r="M216" i="4"/>
  <c r="N216" i="4" s="1"/>
  <c r="AQ168" i="4"/>
  <c r="AR168" i="4" s="1"/>
  <c r="AQ215" i="4"/>
  <c r="AQ218" i="4"/>
  <c r="AR218" i="4" s="1"/>
  <c r="BP56" i="4"/>
  <c r="BP141" i="4"/>
  <c r="BP139" i="4"/>
  <c r="AZ71" i="4"/>
  <c r="AZ279" i="4"/>
  <c r="BA279" i="4" s="1"/>
  <c r="H249" i="4"/>
  <c r="J249" i="4" s="1"/>
  <c r="K249" i="4" s="1"/>
  <c r="H139" i="4"/>
  <c r="H259" i="4"/>
  <c r="J259" i="4" s="1"/>
  <c r="K259" i="4" s="1"/>
  <c r="I141" i="4"/>
  <c r="I208" i="4"/>
  <c r="I52" i="4"/>
  <c r="I196" i="4"/>
  <c r="J196" i="4" s="1"/>
  <c r="K196" i="4" s="1"/>
  <c r="I204" i="4"/>
  <c r="J204" i="4" s="1"/>
  <c r="K204" i="4" s="1"/>
  <c r="AW195" i="4"/>
  <c r="AX195" i="4" s="1"/>
  <c r="AN107" i="4"/>
  <c r="AN16" i="4"/>
  <c r="H267" i="4"/>
  <c r="J267" i="4" s="1"/>
  <c r="K267" i="4" s="1"/>
  <c r="H232" i="4"/>
  <c r="J232" i="4" s="1"/>
  <c r="K232" i="4" s="1"/>
  <c r="H9" i="4"/>
  <c r="J9" i="4" s="1"/>
  <c r="K9" i="4" s="1"/>
  <c r="H73" i="4"/>
  <c r="J73" i="4" s="1"/>
  <c r="K73" i="4" s="1"/>
  <c r="H79" i="4"/>
  <c r="J79" i="4" s="1"/>
  <c r="K79" i="4" s="1"/>
  <c r="AW69" i="4"/>
  <c r="AX69" i="4" s="1"/>
  <c r="AW276" i="4"/>
  <c r="AX276" i="4" s="1"/>
  <c r="AW47" i="4"/>
  <c r="AX47" i="4" s="1"/>
  <c r="AW79" i="4"/>
  <c r="AX79" i="4" s="1"/>
  <c r="AW14" i="4"/>
  <c r="AX14" i="4" s="1"/>
  <c r="AW138" i="4"/>
  <c r="AX138" i="4" s="1"/>
  <c r="J141" i="4"/>
  <c r="K141" i="4" s="1"/>
  <c r="H61" i="4"/>
  <c r="J61" i="4" s="1"/>
  <c r="H59" i="4"/>
  <c r="J59" i="4" s="1"/>
  <c r="AF6" i="4"/>
  <c r="H261" i="4"/>
  <c r="J261" i="4" s="1"/>
  <c r="K261" i="4" s="1"/>
  <c r="BL78" i="4"/>
  <c r="BL205" i="4"/>
  <c r="BL117" i="4"/>
  <c r="BN161" i="4"/>
  <c r="BN147" i="4"/>
  <c r="BN242" i="4"/>
  <c r="BN205" i="4"/>
  <c r="BL161" i="4"/>
  <c r="BN78" i="4"/>
  <c r="BL147" i="4"/>
  <c r="BL242" i="4"/>
  <c r="BN117" i="4"/>
  <c r="BL300" i="4"/>
  <c r="BN300" i="4"/>
  <c r="BL268" i="4"/>
  <c r="BN268" i="4"/>
  <c r="BN72" i="4"/>
  <c r="BL72" i="4"/>
  <c r="BN207" i="4"/>
  <c r="BL207" i="4"/>
  <c r="BL129" i="4"/>
  <c r="BN129" i="4"/>
  <c r="BN167" i="4"/>
  <c r="BL167" i="4"/>
  <c r="BN162" i="4"/>
  <c r="BL162" i="4"/>
  <c r="BN194" i="4"/>
  <c r="BL194" i="4"/>
  <c r="BN196" i="4"/>
  <c r="BN182" i="4"/>
  <c r="BL182" i="4"/>
  <c r="BN249" i="4"/>
  <c r="BL249" i="4"/>
  <c r="BN176" i="4"/>
  <c r="BL176" i="4"/>
  <c r="BL121" i="4"/>
  <c r="BN121" i="4"/>
  <c r="BN238" i="4"/>
  <c r="BL238" i="4"/>
  <c r="BN34" i="4"/>
  <c r="BL34" i="4"/>
  <c r="BN12" i="4"/>
  <c r="BL12" i="4"/>
  <c r="BN239" i="4"/>
  <c r="BL239" i="4"/>
  <c r="BN259" i="4"/>
  <c r="BL259" i="4"/>
  <c r="BL217" i="4"/>
  <c r="BN217" i="4"/>
  <c r="BL284" i="4"/>
  <c r="BN284" i="4"/>
  <c r="BN50" i="4"/>
  <c r="BL50" i="4"/>
  <c r="BL285" i="4"/>
  <c r="BN285" i="4"/>
  <c r="BN112" i="4"/>
  <c r="BL112" i="4"/>
  <c r="BN283" i="4"/>
  <c r="BL283" i="4"/>
  <c r="BN232" i="4"/>
  <c r="BL232" i="4"/>
  <c r="BN186" i="4"/>
  <c r="BL186" i="4"/>
  <c r="BN119" i="4"/>
  <c r="BL119" i="4"/>
  <c r="BN44" i="4"/>
  <c r="BL44" i="4"/>
  <c r="BN136" i="4"/>
  <c r="BL136" i="4"/>
  <c r="BN246" i="4"/>
  <c r="BL246" i="4"/>
  <c r="BN155" i="4"/>
  <c r="BL155" i="4"/>
  <c r="BN66" i="4"/>
  <c r="BL66" i="4"/>
  <c r="BN280" i="4"/>
  <c r="BL280" i="4"/>
  <c r="BN81" i="4"/>
  <c r="BL81" i="4"/>
  <c r="BL244" i="4"/>
  <c r="BN244" i="4"/>
  <c r="BN102" i="4"/>
  <c r="BL102" i="4"/>
  <c r="BN36" i="4"/>
  <c r="BL36" i="4"/>
  <c r="BN75" i="4"/>
  <c r="BL75" i="4"/>
  <c r="BN206" i="4"/>
  <c r="BL206" i="4"/>
  <c r="BL260" i="4"/>
  <c r="BN260" i="4"/>
  <c r="BN11" i="4"/>
  <c r="BL11" i="4"/>
  <c r="BN224" i="4"/>
  <c r="BL224" i="4"/>
  <c r="BL9" i="4"/>
  <c r="BN9" i="4"/>
  <c r="BN222" i="4"/>
  <c r="BL222" i="4"/>
  <c r="BN188" i="4"/>
  <c r="BL188" i="4"/>
  <c r="BN144" i="4"/>
  <c r="BL144" i="4"/>
  <c r="BN99" i="4"/>
  <c r="BL99" i="4"/>
  <c r="BN86" i="4"/>
  <c r="BL86" i="4"/>
  <c r="BL84" i="4"/>
  <c r="BN84" i="4"/>
  <c r="BN45" i="4"/>
  <c r="BL45" i="4"/>
  <c r="BL172" i="4"/>
  <c r="BN172" i="4"/>
  <c r="BN37" i="4"/>
  <c r="BL37" i="4"/>
  <c r="BN138" i="4"/>
  <c r="BL138" i="4"/>
  <c r="BN306" i="4"/>
  <c r="BN304" i="4"/>
  <c r="BL304" i="4"/>
  <c r="BN302" i="4"/>
  <c r="BL302" i="4"/>
  <c r="BN61" i="4"/>
  <c r="BL61" i="4"/>
  <c r="BN13" i="4"/>
  <c r="BL13" i="4"/>
  <c r="BN90" i="4"/>
  <c r="BL90" i="4"/>
  <c r="BN273" i="4"/>
  <c r="BL273" i="4"/>
  <c r="BN274" i="4"/>
  <c r="BL274" i="4"/>
  <c r="BN27" i="4"/>
  <c r="BL27" i="4"/>
  <c r="BN131" i="4"/>
  <c r="BL131" i="4"/>
  <c r="BN71" i="4"/>
  <c r="BL71" i="4"/>
  <c r="BN26" i="4"/>
  <c r="BL26" i="4"/>
  <c r="BN223" i="4"/>
  <c r="BL223" i="4"/>
  <c r="BN103" i="4"/>
  <c r="BL103" i="4"/>
  <c r="BN43" i="4"/>
  <c r="BL43" i="4"/>
  <c r="BN267" i="4"/>
  <c r="BL267" i="4"/>
  <c r="BN59" i="4"/>
  <c r="BL59" i="4"/>
  <c r="BN263" i="4"/>
  <c r="BL263" i="4"/>
  <c r="BN166" i="4"/>
  <c r="BL166" i="4"/>
  <c r="BN82" i="4"/>
  <c r="BL82" i="4"/>
  <c r="BL213" i="4"/>
  <c r="BN213" i="4"/>
  <c r="BN214" i="4"/>
  <c r="BL214" i="4"/>
  <c r="BN163" i="4"/>
  <c r="BL163" i="4"/>
  <c r="BN272" i="4"/>
  <c r="BL272" i="4"/>
  <c r="BN65" i="4"/>
  <c r="BL65" i="4"/>
  <c r="BN256" i="4"/>
  <c r="BL256" i="4"/>
  <c r="BN51" i="4"/>
  <c r="BL51" i="4"/>
  <c r="BN183" i="4"/>
  <c r="BL183" i="4"/>
  <c r="BN35" i="4"/>
  <c r="BL35" i="4"/>
  <c r="BL92" i="4"/>
  <c r="BN92" i="4"/>
  <c r="BN130" i="4"/>
  <c r="BL130" i="4"/>
  <c r="BN231" i="4"/>
  <c r="BL231" i="4"/>
  <c r="BN21" i="4"/>
  <c r="BL21" i="4"/>
  <c r="BN114" i="4"/>
  <c r="BL114" i="4"/>
  <c r="BN33" i="4"/>
  <c r="BL33" i="4"/>
  <c r="BL293" i="4"/>
  <c r="BN293" i="4"/>
  <c r="BL76" i="4"/>
  <c r="BN76" i="4"/>
  <c r="BN57" i="4"/>
  <c r="BL57" i="4"/>
  <c r="BN126" i="4"/>
  <c r="BL126" i="4"/>
  <c r="BN257" i="4"/>
  <c r="BL257" i="4"/>
  <c r="BN139" i="4"/>
  <c r="BN30" i="4"/>
  <c r="BL30" i="4"/>
  <c r="BN95" i="4"/>
  <c r="BL95" i="4"/>
  <c r="BN230" i="4"/>
  <c r="BL230" i="4"/>
  <c r="BN111" i="4"/>
  <c r="BL111" i="4"/>
  <c r="BN195" i="4"/>
  <c r="BL195" i="4"/>
  <c r="BN40" i="4"/>
  <c r="BL40" i="4"/>
  <c r="BN152" i="4"/>
  <c r="BL152" i="4"/>
  <c r="BN101" i="4"/>
  <c r="BL101" i="4"/>
  <c r="BL212" i="4"/>
  <c r="BN212" i="4"/>
  <c r="BL105" i="4"/>
  <c r="BN105" i="4"/>
  <c r="BN294" i="4"/>
  <c r="BL294" i="4"/>
  <c r="BL25" i="4"/>
  <c r="BN25" i="4"/>
  <c r="BL228" i="4"/>
  <c r="BN228" i="4"/>
  <c r="BN38" i="4"/>
  <c r="BL38" i="4"/>
  <c r="BL108" i="4"/>
  <c r="BN108" i="4"/>
  <c r="BN89" i="4"/>
  <c r="BL89" i="4"/>
  <c r="BN56" i="4"/>
  <c r="BN202" i="4"/>
  <c r="BL202" i="4"/>
  <c r="BN243" i="4"/>
  <c r="BL243" i="4"/>
  <c r="BN262" i="4"/>
  <c r="BL262" i="4"/>
  <c r="BN17" i="4"/>
  <c r="BL17" i="4"/>
  <c r="BN148" i="4"/>
  <c r="BL148" i="4"/>
  <c r="BN204" i="4"/>
  <c r="BL204" i="4"/>
  <c r="BN106" i="4"/>
  <c r="BL106" i="4"/>
  <c r="BN85" i="4"/>
  <c r="BL85" i="4"/>
  <c r="BN118" i="4"/>
  <c r="BL118" i="4"/>
  <c r="BN28" i="4"/>
  <c r="BL28" i="4"/>
  <c r="BN156" i="4"/>
  <c r="BL156" i="4"/>
  <c r="BN192" i="4"/>
  <c r="BL192" i="4"/>
  <c r="BL140" i="4"/>
  <c r="BN140" i="4"/>
  <c r="BN53" i="4"/>
  <c r="BL53" i="4"/>
  <c r="BN234" i="4"/>
  <c r="BL234" i="4"/>
  <c r="BN208" i="4"/>
  <c r="BL208" i="4"/>
  <c r="BN253" i="4"/>
  <c r="BL253" i="4"/>
  <c r="BN124" i="4"/>
  <c r="BL124" i="4"/>
  <c r="BN226" i="4"/>
  <c r="BL226" i="4"/>
  <c r="BN15" i="4"/>
  <c r="BL15" i="4"/>
  <c r="BN270" i="4"/>
  <c r="BL270" i="4"/>
  <c r="BL180" i="4"/>
  <c r="BN180" i="4"/>
  <c r="BN264" i="4"/>
  <c r="BL264" i="4"/>
  <c r="BN93" i="4"/>
  <c r="BL93" i="4"/>
  <c r="BN58" i="4"/>
  <c r="BL58" i="4"/>
  <c r="BN299" i="4"/>
  <c r="BL299" i="4"/>
  <c r="BN210" i="4"/>
  <c r="BL210" i="4"/>
  <c r="BN122" i="4"/>
  <c r="BL122" i="4"/>
  <c r="BN79" i="4"/>
  <c r="BL79" i="4"/>
  <c r="BN291" i="4"/>
  <c r="BL291" i="4"/>
  <c r="BN255" i="4"/>
  <c r="BL255" i="4"/>
  <c r="BN254" i="4"/>
  <c r="BL254" i="4"/>
  <c r="BN8" i="4"/>
  <c r="BL8" i="4"/>
  <c r="BL137" i="4"/>
  <c r="BN137" i="4"/>
  <c r="BN203" i="4"/>
  <c r="BL203" i="4"/>
  <c r="BN74" i="4"/>
  <c r="BL74" i="4"/>
  <c r="BN295" i="4"/>
  <c r="BL295" i="4"/>
  <c r="BN18" i="4"/>
  <c r="BL18" i="4"/>
  <c r="BN135" i="4"/>
  <c r="BL135" i="4"/>
  <c r="BN80" i="4"/>
  <c r="BL80" i="4"/>
  <c r="BN39" i="4"/>
  <c r="BL39" i="4"/>
  <c r="BN97" i="4"/>
  <c r="BL97" i="4"/>
  <c r="BN178" i="4"/>
  <c r="BL178" i="4"/>
  <c r="BL292" i="4"/>
  <c r="BN292" i="4"/>
  <c r="BN221" i="4"/>
  <c r="BL221" i="4"/>
  <c r="BN171" i="4"/>
  <c r="BL171" i="4"/>
  <c r="BN177" i="4"/>
  <c r="BL177" i="4"/>
  <c r="BN227" i="4"/>
  <c r="BL227" i="4"/>
  <c r="BL169" i="4"/>
  <c r="BN169" i="4"/>
  <c r="BN23" i="4"/>
  <c r="BL23" i="4"/>
  <c r="BN298" i="4"/>
  <c r="BL298" i="4"/>
  <c r="BN286" i="4"/>
  <c r="BL286" i="4"/>
  <c r="BN46" i="4"/>
  <c r="BL46" i="4"/>
  <c r="BN296" i="4"/>
  <c r="BL296" i="4"/>
  <c r="BL116" i="4"/>
  <c r="BN116" i="4"/>
  <c r="BN31" i="4"/>
  <c r="BL31" i="4"/>
  <c r="BN271" i="4"/>
  <c r="BL271" i="4"/>
  <c r="BN173" i="4"/>
  <c r="BL173" i="4"/>
  <c r="BN153" i="4"/>
  <c r="BL153" i="4"/>
  <c r="BN190" i="4"/>
  <c r="BL190" i="4"/>
  <c r="BN248" i="4"/>
  <c r="BL248" i="4"/>
  <c r="BN269" i="4"/>
  <c r="BL269" i="4"/>
  <c r="BN241" i="4"/>
  <c r="BL241" i="4"/>
  <c r="BN160" i="4"/>
  <c r="BL160" i="4"/>
  <c r="BN47" i="4"/>
  <c r="BL47" i="4"/>
  <c r="BL209" i="4"/>
  <c r="BN209" i="4"/>
  <c r="BL276" i="4"/>
  <c r="BN276" i="4"/>
  <c r="BN218" i="4"/>
  <c r="BL218" i="4"/>
  <c r="BN134" i="4"/>
  <c r="BL134" i="4"/>
  <c r="BN157" i="4"/>
  <c r="BL157" i="4"/>
  <c r="BN198" i="4"/>
  <c r="BL198" i="4"/>
  <c r="BN14" i="4"/>
  <c r="BL14" i="4"/>
  <c r="BN77" i="4"/>
  <c r="BL77" i="4"/>
  <c r="BN290" i="4"/>
  <c r="BL290" i="4"/>
  <c r="BN63" i="4"/>
  <c r="BL63" i="4"/>
  <c r="BN175" i="4"/>
  <c r="BL175" i="4"/>
  <c r="BN123" i="4"/>
  <c r="BL123" i="4"/>
  <c r="BN233" i="4"/>
  <c r="BL233" i="4"/>
  <c r="BN64" i="4"/>
  <c r="BL64" i="4"/>
  <c r="BN287" i="4"/>
  <c r="BL287" i="4"/>
  <c r="BN225" i="4"/>
  <c r="BL225" i="4"/>
  <c r="BL68" i="4"/>
  <c r="BN68" i="4"/>
  <c r="BN265" i="4"/>
  <c r="BL265" i="4"/>
  <c r="BN278" i="4"/>
  <c r="BL278" i="4"/>
  <c r="BN73" i="4"/>
  <c r="BL73" i="4"/>
  <c r="BL113" i="4"/>
  <c r="BN113" i="4"/>
  <c r="BN277" i="4"/>
  <c r="BL277" i="4"/>
  <c r="BN279" i="4"/>
  <c r="BL279" i="4"/>
  <c r="BN216" i="4"/>
  <c r="BL216" i="4"/>
  <c r="BN55" i="4"/>
  <c r="BL55" i="4"/>
  <c r="BN146" i="4"/>
  <c r="BL146" i="4"/>
  <c r="BN235" i="4"/>
  <c r="BL235" i="4"/>
  <c r="BN191" i="4"/>
  <c r="BL191" i="4"/>
  <c r="BN282" i="4"/>
  <c r="BL282" i="4"/>
  <c r="BN143" i="4"/>
  <c r="BL143" i="4"/>
  <c r="BN67" i="4"/>
  <c r="BL67" i="4"/>
  <c r="BN128" i="4"/>
  <c r="BL128" i="4"/>
  <c r="BN288" i="4"/>
  <c r="BL288" i="4"/>
  <c r="BN261" i="4"/>
  <c r="BL261" i="4"/>
  <c r="BN174" i="4"/>
  <c r="BL174" i="4"/>
  <c r="BN211" i="4"/>
  <c r="BL211" i="4"/>
  <c r="BN109" i="4"/>
  <c r="BL109" i="4"/>
  <c r="BN229" i="4"/>
  <c r="BL229" i="4"/>
  <c r="BN110" i="4"/>
  <c r="BL110" i="4"/>
  <c r="BN98" i="4"/>
  <c r="BL98" i="4"/>
  <c r="BN154" i="4"/>
  <c r="BL154" i="4"/>
  <c r="BN107" i="4"/>
  <c r="BL107" i="4"/>
  <c r="BN199" i="4"/>
  <c r="BL199" i="4"/>
  <c r="BN69" i="4"/>
  <c r="BL69" i="4"/>
  <c r="BN266" i="4"/>
  <c r="BL266" i="4"/>
  <c r="BN240" i="4"/>
  <c r="BL240" i="4"/>
  <c r="BN141" i="4"/>
  <c r="BN149" i="4"/>
  <c r="BL149" i="4"/>
  <c r="BN159" i="4"/>
  <c r="BL159" i="4"/>
  <c r="BL220" i="4"/>
  <c r="BN220" i="4"/>
  <c r="BN70" i="4"/>
  <c r="BL70" i="4"/>
  <c r="BN179" i="4"/>
  <c r="BL179" i="4"/>
  <c r="BL133" i="4"/>
  <c r="BN133" i="4"/>
  <c r="BN120" i="4"/>
  <c r="BL120" i="4"/>
  <c r="BN104" i="4"/>
  <c r="BL104" i="4"/>
  <c r="BL125" i="4"/>
  <c r="BN125" i="4"/>
  <c r="BL193" i="4"/>
  <c r="BN193" i="4"/>
  <c r="BN48" i="4"/>
  <c r="BL48" i="4"/>
  <c r="BL201" i="4"/>
  <c r="BN201" i="4"/>
  <c r="BN29" i="4"/>
  <c r="BL29" i="4"/>
  <c r="BN52" i="4"/>
  <c r="BL52" i="4"/>
  <c r="BL236" i="4"/>
  <c r="BN236" i="4"/>
  <c r="BN158" i="4"/>
  <c r="BL158" i="4"/>
  <c r="BN275" i="4"/>
  <c r="BL275" i="4"/>
  <c r="BL132" i="4"/>
  <c r="BN132" i="4"/>
  <c r="BL197" i="4"/>
  <c r="BN197" i="4"/>
  <c r="BN19" i="4"/>
  <c r="BL19" i="4"/>
  <c r="BL252" i="4"/>
  <c r="BN252" i="4"/>
  <c r="BN127" i="4"/>
  <c r="BL127" i="4"/>
  <c r="BN237" i="4"/>
  <c r="BL237" i="4"/>
  <c r="BN10" i="4"/>
  <c r="BN247" i="4"/>
  <c r="BL247" i="4"/>
  <c r="BN115" i="4"/>
  <c r="BL115" i="4"/>
  <c r="BN200" i="4"/>
  <c r="BL200" i="4"/>
  <c r="BL20" i="4"/>
  <c r="BN20" i="4"/>
  <c r="BL60" i="4"/>
  <c r="BN60" i="4"/>
  <c r="BL297" i="4"/>
  <c r="BN297" i="4"/>
  <c r="BN91" i="4"/>
  <c r="BL91" i="4"/>
  <c r="BN49" i="4"/>
  <c r="BL49" i="4"/>
  <c r="BN165" i="4"/>
  <c r="BL165" i="4"/>
  <c r="BN150" i="4"/>
  <c r="BL150" i="4"/>
  <c r="BL305" i="4"/>
  <c r="BN305" i="4"/>
  <c r="BN170" i="4"/>
  <c r="BL170" i="4"/>
  <c r="BN87" i="4"/>
  <c r="BL87" i="4"/>
  <c r="BN184" i="4"/>
  <c r="BL184" i="4"/>
  <c r="BN215" i="4"/>
  <c r="BL215" i="4"/>
  <c r="BN251" i="4"/>
  <c r="BL251" i="4"/>
  <c r="BN24" i="4"/>
  <c r="BL24" i="4"/>
  <c r="BN151" i="4"/>
  <c r="BL151" i="4"/>
  <c r="BN303" i="4"/>
  <c r="BL303" i="4"/>
  <c r="BN145" i="4"/>
  <c r="BL145" i="4"/>
  <c r="BL100" i="4"/>
  <c r="BN100" i="4"/>
  <c r="BN62" i="4"/>
  <c r="BL62" i="4"/>
  <c r="BL189" i="4"/>
  <c r="BN189" i="4"/>
  <c r="BL281" i="4"/>
  <c r="BN281" i="4"/>
  <c r="BN164" i="4"/>
  <c r="BL164" i="4"/>
  <c r="BL289" i="4"/>
  <c r="BN289" i="4"/>
  <c r="BN22" i="4"/>
  <c r="BL22" i="4"/>
  <c r="BN88" i="4"/>
  <c r="BL88" i="4"/>
  <c r="BN32" i="4"/>
  <c r="BL32" i="4"/>
  <c r="BN41" i="4"/>
  <c r="BL41" i="4"/>
  <c r="BN258" i="4"/>
  <c r="BL258" i="4"/>
  <c r="BN16" i="4"/>
  <c r="BL16" i="4"/>
  <c r="BL168" i="4"/>
  <c r="BN168" i="4"/>
  <c r="BL185" i="4"/>
  <c r="BN185" i="4"/>
  <c r="BN42" i="4"/>
  <c r="BL42" i="4"/>
  <c r="BN96" i="4"/>
  <c r="BL96" i="4"/>
  <c r="BL301" i="4"/>
  <c r="BN301" i="4"/>
  <c r="BN219" i="4"/>
  <c r="BL219" i="4"/>
  <c r="BN187" i="4"/>
  <c r="BL187" i="4"/>
  <c r="BN54" i="4"/>
  <c r="BL54" i="4"/>
  <c r="BN245" i="4"/>
  <c r="BL245" i="4"/>
  <c r="BN83" i="4"/>
  <c r="BL83" i="4"/>
  <c r="BN181" i="4"/>
  <c r="BL181" i="4"/>
  <c r="BN142" i="4"/>
  <c r="BL142" i="4"/>
  <c r="BN250" i="4"/>
  <c r="BL250" i="4"/>
  <c r="BN94" i="4"/>
  <c r="BL94" i="4"/>
  <c r="BN7" i="4"/>
  <c r="BL7" i="4"/>
  <c r="AW39" i="4" l="1"/>
  <c r="AX39" i="4" s="1"/>
  <c r="AW204" i="4"/>
  <c r="AX204" i="4" s="1"/>
  <c r="AW205" i="4"/>
  <c r="AX205" i="4" s="1"/>
  <c r="AW119" i="4"/>
  <c r="AX119" i="4" s="1"/>
  <c r="AW192" i="4"/>
  <c r="AX192" i="4" s="1"/>
  <c r="AW302" i="4"/>
  <c r="AX302" i="4" s="1"/>
  <c r="AW212" i="4"/>
  <c r="AX212" i="4" s="1"/>
  <c r="AW34" i="4"/>
  <c r="AX34" i="4" s="1"/>
  <c r="AW46" i="4"/>
  <c r="AX46" i="4" s="1"/>
  <c r="AW165" i="4"/>
  <c r="AX165" i="4" s="1"/>
  <c r="AW227" i="4"/>
  <c r="AX227" i="4" s="1"/>
  <c r="AW303" i="4"/>
  <c r="AX303" i="4" s="1"/>
  <c r="AW221" i="4"/>
  <c r="AX221" i="4" s="1"/>
  <c r="AW296" i="4"/>
  <c r="AX296" i="4" s="1"/>
  <c r="AW288" i="4"/>
  <c r="AX288" i="4" s="1"/>
  <c r="AW273" i="4"/>
  <c r="AX273" i="4" s="1"/>
  <c r="AW181" i="4"/>
  <c r="AX181" i="4" s="1"/>
  <c r="AW295" i="4"/>
  <c r="AX295" i="4" s="1"/>
  <c r="AW13" i="4"/>
  <c r="AX13" i="4" s="1"/>
  <c r="AW59" i="4"/>
  <c r="AX59" i="4" s="1"/>
  <c r="AW262" i="4"/>
  <c r="AX262" i="4" s="1"/>
  <c r="AW210" i="4"/>
  <c r="AX210" i="4" s="1"/>
  <c r="AW263" i="4"/>
  <c r="AX263" i="4" s="1"/>
  <c r="AW226" i="4"/>
  <c r="AX226" i="4" s="1"/>
  <c r="AW278" i="4"/>
  <c r="AX278" i="4" s="1"/>
  <c r="AN178" i="4"/>
  <c r="AN141" i="4"/>
  <c r="AO141" i="4" s="1"/>
  <c r="AN45" i="4"/>
  <c r="AO45" i="4" s="1"/>
  <c r="AN188" i="4"/>
  <c r="AO188" i="4" s="1"/>
  <c r="AN297" i="4"/>
  <c r="AO297" i="4" s="1"/>
  <c r="AN18" i="4"/>
  <c r="AO18" i="4" s="1"/>
  <c r="AN169" i="4"/>
  <c r="AN190" i="4"/>
  <c r="AO190" i="4" s="1"/>
  <c r="AN274" i="4"/>
  <c r="AO274" i="4" s="1"/>
  <c r="AN87" i="4"/>
  <c r="AO87" i="4" s="1"/>
  <c r="J139" i="4"/>
  <c r="K139" i="4" s="1"/>
  <c r="AZ179" i="4"/>
  <c r="AZ220" i="4"/>
  <c r="AZ166" i="4"/>
  <c r="AZ212" i="4"/>
  <c r="BA212" i="4" s="1"/>
  <c r="AZ216" i="4"/>
  <c r="AZ19" i="4"/>
  <c r="AZ250" i="4"/>
  <c r="AJ305" i="4"/>
  <c r="AK305" i="4" s="1"/>
  <c r="AL305" i="4" s="1"/>
  <c r="AL6" i="4"/>
  <c r="AO233" i="4"/>
  <c r="AO32" i="4"/>
  <c r="AR34" i="4"/>
  <c r="AO16" i="4"/>
  <c r="AO107" i="4"/>
  <c r="AO178" i="4"/>
  <c r="AO169" i="4"/>
  <c r="AO229" i="4"/>
  <c r="T6" i="4"/>
  <c r="AZ297" i="4"/>
  <c r="BA297" i="4" s="1"/>
  <c r="AZ255" i="4"/>
  <c r="AZ122" i="4"/>
  <c r="AZ183" i="4"/>
  <c r="BA183" i="4" s="1"/>
  <c r="AG6" i="4"/>
  <c r="AZ7" i="4"/>
  <c r="BA7" i="4" s="1"/>
  <c r="AZ230" i="4"/>
  <c r="AZ27" i="4"/>
  <c r="BA27" i="4" s="1"/>
  <c r="AZ15" i="4"/>
  <c r="BA15" i="4" s="1"/>
  <c r="AZ128" i="4"/>
  <c r="BA128" i="4" s="1"/>
  <c r="AZ158" i="4"/>
  <c r="BA158" i="4" s="1"/>
  <c r="AZ164" i="4"/>
  <c r="BA164" i="4" s="1"/>
  <c r="AZ52" i="4"/>
  <c r="BA52" i="4" s="1"/>
  <c r="AZ104" i="4"/>
  <c r="BA104" i="4" s="1"/>
  <c r="AZ233" i="4"/>
  <c r="AZ254" i="4"/>
  <c r="BA254" i="4" s="1"/>
  <c r="AZ189" i="4"/>
  <c r="BA189" i="4" s="1"/>
  <c r="AZ295" i="4"/>
  <c r="BA295" i="4" s="1"/>
  <c r="AZ149" i="4"/>
  <c r="AZ195" i="4"/>
  <c r="AZ268" i="4"/>
  <c r="BA268" i="4" s="1"/>
  <c r="AZ211" i="4"/>
  <c r="BA211" i="4" s="1"/>
  <c r="AZ260" i="4"/>
  <c r="AZ227" i="4"/>
  <c r="BA227" i="4" s="1"/>
  <c r="AZ148" i="4"/>
  <c r="BA148" i="4" s="1"/>
  <c r="AZ60" i="4"/>
  <c r="BA60" i="4" s="1"/>
  <c r="AZ172" i="4"/>
  <c r="AZ94" i="4"/>
  <c r="BA94" i="4" s="1"/>
  <c r="AZ74" i="4"/>
  <c r="BA74" i="4" s="1"/>
  <c r="AZ134" i="4"/>
  <c r="BA134" i="4" s="1"/>
  <c r="AZ72" i="4"/>
  <c r="BA72" i="4" s="1"/>
  <c r="AZ88" i="4"/>
  <c r="BA88" i="4" s="1"/>
  <c r="AZ131" i="4"/>
  <c r="BA131" i="4" s="1"/>
  <c r="AZ26" i="4"/>
  <c r="BA26" i="4" s="1"/>
  <c r="AZ40" i="4"/>
  <c r="BA40" i="4" s="1"/>
  <c r="AZ67" i="4"/>
  <c r="BA67" i="4" s="1"/>
  <c r="AZ58" i="4"/>
  <c r="BA58" i="4" s="1"/>
  <c r="AZ46" i="4"/>
  <c r="BA46" i="4" s="1"/>
  <c r="AZ282" i="4"/>
  <c r="AZ185" i="4"/>
  <c r="BA185" i="4" s="1"/>
  <c r="AZ56" i="4"/>
  <c r="BA56" i="4" s="1"/>
  <c r="AZ273" i="4"/>
  <c r="BA273" i="4" s="1"/>
  <c r="AZ186" i="4"/>
  <c r="AZ24" i="4"/>
  <c r="BA24" i="4" s="1"/>
  <c r="AZ194" i="4"/>
  <c r="BA194" i="4" s="1"/>
  <c r="AZ63" i="4"/>
  <c r="BA63" i="4" s="1"/>
  <c r="AZ129" i="4"/>
  <c r="AZ204" i="4"/>
  <c r="BA204" i="4" s="1"/>
  <c r="AZ105" i="4"/>
  <c r="BA105" i="4" s="1"/>
  <c r="AZ292" i="4"/>
  <c r="BA292" i="4" s="1"/>
  <c r="AZ200" i="4"/>
  <c r="AZ119" i="4"/>
  <c r="BA119" i="4" s="1"/>
  <c r="AZ258" i="4"/>
  <c r="BA258" i="4" s="1"/>
  <c r="AZ109" i="4"/>
  <c r="BA109" i="4" s="1"/>
  <c r="AZ264" i="4"/>
  <c r="BA264" i="4" s="1"/>
  <c r="AZ288" i="4"/>
  <c r="BA288" i="4" s="1"/>
  <c r="AZ103" i="4"/>
  <c r="BA103" i="4" s="1"/>
  <c r="AZ141" i="4"/>
  <c r="BA141" i="4" s="1"/>
  <c r="AZ303" i="4"/>
  <c r="BA303" i="4" s="1"/>
  <c r="AZ191" i="4"/>
  <c r="BA191" i="4" s="1"/>
  <c r="AZ135" i="4"/>
  <c r="BA135" i="4" s="1"/>
  <c r="AZ286" i="4"/>
  <c r="BA286" i="4" s="1"/>
  <c r="AZ125" i="4"/>
  <c r="AZ33" i="4"/>
  <c r="BA33" i="4" s="1"/>
  <c r="AZ210" i="4"/>
  <c r="BA210" i="4" s="1"/>
  <c r="AZ113" i="4"/>
  <c r="BA113" i="4" s="1"/>
  <c r="J208" i="4"/>
  <c r="K208" i="4" s="1"/>
  <c r="AZ299" i="4"/>
  <c r="BA299" i="4" s="1"/>
  <c r="AZ37" i="4"/>
  <c r="BA37" i="4" s="1"/>
  <c r="AZ228" i="4"/>
  <c r="BA228" i="4" s="1"/>
  <c r="AZ176" i="4"/>
  <c r="AZ140" i="4"/>
  <c r="BA140" i="4" s="1"/>
  <c r="AZ28" i="4"/>
  <c r="BA28" i="4" s="1"/>
  <c r="AZ21" i="4"/>
  <c r="BA21" i="4" s="1"/>
  <c r="AZ118" i="4"/>
  <c r="BA118" i="4" s="1"/>
  <c r="AZ263" i="4"/>
  <c r="BA263" i="4" s="1"/>
  <c r="AZ111" i="4"/>
  <c r="BA111" i="4" s="1"/>
  <c r="AZ54" i="4"/>
  <c r="BA54" i="4" s="1"/>
  <c r="AZ223" i="4"/>
  <c r="AZ219" i="4"/>
  <c r="BA219" i="4" s="1"/>
  <c r="AZ65" i="4"/>
  <c r="BA65" i="4" s="1"/>
  <c r="AZ69" i="4"/>
  <c r="BA69" i="4" s="1"/>
  <c r="AZ144" i="4"/>
  <c r="BA144" i="4" s="1"/>
  <c r="AZ244" i="4"/>
  <c r="BA244" i="4" s="1"/>
  <c r="AZ242" i="4"/>
  <c r="BA242" i="4" s="1"/>
  <c r="AZ188" i="4"/>
  <c r="BA188" i="4" s="1"/>
  <c r="AZ89" i="4"/>
  <c r="BA89" i="4" s="1"/>
  <c r="AZ145" i="4"/>
  <c r="BA145" i="4" s="1"/>
  <c r="AZ275" i="4"/>
  <c r="BA275" i="4" s="1"/>
  <c r="AZ8" i="4"/>
  <c r="BA8" i="4" s="1"/>
  <c r="AZ115" i="4"/>
  <c r="AZ47" i="4"/>
  <c r="BA47" i="4" s="1"/>
  <c r="AZ85" i="4"/>
  <c r="BA85" i="4" s="1"/>
  <c r="AZ139" i="4"/>
  <c r="BA139" i="4" s="1"/>
  <c r="AZ51" i="4"/>
  <c r="BA51" i="4" s="1"/>
  <c r="AZ62" i="4"/>
  <c r="BA62" i="4" s="1"/>
  <c r="AZ175" i="4"/>
  <c r="BA175" i="4" s="1"/>
  <c r="AZ208" i="4"/>
  <c r="BA208" i="4" s="1"/>
  <c r="AZ92" i="4"/>
  <c r="AZ155" i="4"/>
  <c r="BA155" i="4" s="1"/>
  <c r="AZ241" i="4"/>
  <c r="BA241" i="4" s="1"/>
  <c r="AZ293" i="4"/>
  <c r="BA293" i="4" s="1"/>
  <c r="AZ229" i="4"/>
  <c r="BA229" i="4" s="1"/>
  <c r="AZ277" i="4"/>
  <c r="BA277" i="4" s="1"/>
  <c r="AZ18" i="4"/>
  <c r="BA18" i="4" s="1"/>
  <c r="AZ35" i="4"/>
  <c r="BA35" i="4" s="1"/>
  <c r="AZ300" i="4"/>
  <c r="BA300" i="4" s="1"/>
  <c r="AZ108" i="4"/>
  <c r="BA108" i="4" s="1"/>
  <c r="AZ91" i="4"/>
  <c r="BA91" i="4" s="1"/>
  <c r="AZ101" i="4"/>
  <c r="BA101" i="4" s="1"/>
  <c r="AZ284" i="4"/>
  <c r="BA284" i="4" s="1"/>
  <c r="AZ201" i="4"/>
  <c r="BA201" i="4" s="1"/>
  <c r="AZ238" i="4"/>
  <c r="BA238" i="4" s="1"/>
  <c r="AZ294" i="4"/>
  <c r="BA294" i="4" s="1"/>
  <c r="AZ256" i="4"/>
  <c r="BA256" i="4" s="1"/>
  <c r="AZ42" i="4"/>
  <c r="BA42" i="4" s="1"/>
  <c r="AZ80" i="4"/>
  <c r="BA80" i="4" s="1"/>
  <c r="AZ215" i="4"/>
  <c r="BA215" i="4" s="1"/>
  <c r="AZ168" i="4"/>
  <c r="AZ14" i="4"/>
  <c r="BA14" i="4" s="1"/>
  <c r="AZ147" i="4"/>
  <c r="BA147" i="4" s="1"/>
  <c r="AZ269" i="4"/>
  <c r="BA269" i="4" s="1"/>
  <c r="AZ64" i="4"/>
  <c r="AZ126" i="4"/>
  <c r="BA126" i="4" s="1"/>
  <c r="AZ165" i="4"/>
  <c r="AZ196" i="4"/>
  <c r="BA196" i="4" s="1"/>
  <c r="AZ138" i="4"/>
  <c r="BA138" i="4" s="1"/>
  <c r="AZ146" i="4"/>
  <c r="BA146" i="4" s="1"/>
  <c r="AZ251" i="4"/>
  <c r="BA251" i="4" s="1"/>
  <c r="AZ97" i="4"/>
  <c r="BA97" i="4" s="1"/>
  <c r="AZ110" i="4"/>
  <c r="AZ38" i="4"/>
  <c r="BA38" i="4" s="1"/>
  <c r="AZ98" i="4"/>
  <c r="BA98" i="4" s="1"/>
  <c r="AZ171" i="4"/>
  <c r="BA171" i="4" s="1"/>
  <c r="AZ23" i="4"/>
  <c r="BA23" i="4" s="1"/>
  <c r="AZ305" i="4"/>
  <c r="BA305" i="4" s="1"/>
  <c r="AZ34" i="4"/>
  <c r="BA34" i="4" s="1"/>
  <c r="AZ160" i="4"/>
  <c r="BA160" i="4" s="1"/>
  <c r="AZ209" i="4"/>
  <c r="BA209" i="4" s="1"/>
  <c r="AZ261" i="4"/>
  <c r="BA261" i="4" s="1"/>
  <c r="AZ9" i="4"/>
  <c r="BA9" i="4" s="1"/>
  <c r="AZ205" i="4"/>
  <c r="BA205" i="4" s="1"/>
  <c r="AZ162" i="4"/>
  <c r="BA162" i="4" s="1"/>
  <c r="AT135" i="4"/>
  <c r="AU135" i="4" s="1"/>
  <c r="AT301" i="4"/>
  <c r="AU301" i="4" s="1"/>
  <c r="AT179" i="4"/>
  <c r="AU179" i="4" s="1"/>
  <c r="AT293" i="4"/>
  <c r="AU293" i="4" s="1"/>
  <c r="AT234" i="4"/>
  <c r="AU234" i="4" s="1"/>
  <c r="AT39" i="4"/>
  <c r="AU39" i="4" s="1"/>
  <c r="AT28" i="4"/>
  <c r="AU28" i="4" s="1"/>
  <c r="AT160" i="4"/>
  <c r="AU160" i="4" s="1"/>
  <c r="AT129" i="4"/>
  <c r="AU129" i="4" s="1"/>
  <c r="AT168" i="4"/>
  <c r="AU168" i="4" s="1"/>
  <c r="AT138" i="4"/>
  <c r="AU138" i="4" s="1"/>
  <c r="AI160" i="4"/>
  <c r="AJ160" i="4" s="1"/>
  <c r="AK160" i="4" s="1"/>
  <c r="AL160" i="4" s="1"/>
  <c r="AI78" i="4"/>
  <c r="AJ78" i="4" s="1"/>
  <c r="AK78" i="4" s="1"/>
  <c r="AL78" i="4" s="1"/>
  <c r="AI201" i="4"/>
  <c r="AJ201" i="4" s="1"/>
  <c r="AK201" i="4" s="1"/>
  <c r="AL201" i="4" s="1"/>
  <c r="AI99" i="4"/>
  <c r="AJ99" i="4" s="1"/>
  <c r="AK99" i="4" s="1"/>
  <c r="AL99" i="4" s="1"/>
  <c r="AT267" i="4"/>
  <c r="AU267" i="4" s="1"/>
  <c r="AZ66" i="4"/>
  <c r="BA66" i="4" s="1"/>
  <c r="AZ87" i="4"/>
  <c r="BA87" i="4" s="1"/>
  <c r="AZ77" i="4"/>
  <c r="BA77" i="4" s="1"/>
  <c r="AZ153" i="4"/>
  <c r="BA153" i="4" s="1"/>
  <c r="AZ44" i="4"/>
  <c r="BA44" i="4" s="1"/>
  <c r="AZ49" i="4"/>
  <c r="BA49" i="4" s="1"/>
  <c r="AZ151" i="4"/>
  <c r="BA151" i="4" s="1"/>
  <c r="AZ178" i="4"/>
  <c r="BA178" i="4" s="1"/>
  <c r="AZ177" i="4"/>
  <c r="BA177" i="4" s="1"/>
  <c r="AZ272" i="4"/>
  <c r="BA272" i="4" s="1"/>
  <c r="AZ167" i="4"/>
  <c r="BA167" i="4" s="1"/>
  <c r="AZ287" i="4"/>
  <c r="BA287" i="4" s="1"/>
  <c r="AZ247" i="4"/>
  <c r="BA247" i="4" s="1"/>
  <c r="AZ130" i="4"/>
  <c r="BA130" i="4" s="1"/>
  <c r="AZ199" i="4"/>
  <c r="BA199" i="4" s="1"/>
  <c r="AZ102" i="4"/>
  <c r="BA102" i="4" s="1"/>
  <c r="AZ280" i="4"/>
  <c r="BA280" i="4" s="1"/>
  <c r="AZ142" i="4"/>
  <c r="BA142" i="4" s="1"/>
  <c r="AZ248" i="4"/>
  <c r="BA248" i="4" s="1"/>
  <c r="AZ79" i="4"/>
  <c r="BA79" i="4" s="1"/>
  <c r="AZ124" i="4"/>
  <c r="BA124" i="4" s="1"/>
  <c r="AZ68" i="4"/>
  <c r="BA68" i="4" s="1"/>
  <c r="AZ226" i="4"/>
  <c r="BA226" i="4" s="1"/>
  <c r="AZ240" i="4"/>
  <c r="BA240" i="4" s="1"/>
  <c r="AZ218" i="4"/>
  <c r="BA218" i="4" s="1"/>
  <c r="AZ276" i="4"/>
  <c r="BA276" i="4" s="1"/>
  <c r="AZ48" i="4"/>
  <c r="BA48" i="4" s="1"/>
  <c r="AZ143" i="4"/>
  <c r="BA143" i="4" s="1"/>
  <c r="AZ136" i="4"/>
  <c r="BA136" i="4" s="1"/>
  <c r="AZ112" i="4"/>
  <c r="BA112" i="4" s="1"/>
  <c r="AZ174" i="4"/>
  <c r="BA174" i="4" s="1"/>
  <c r="AZ75" i="4"/>
  <c r="BA75" i="4" s="1"/>
  <c r="AZ170" i="4"/>
  <c r="BA170" i="4" s="1"/>
  <c r="AZ117" i="4"/>
  <c r="BA117" i="4" s="1"/>
  <c r="AZ173" i="4"/>
  <c r="BA173" i="4" s="1"/>
  <c r="AZ10" i="4"/>
  <c r="BA10" i="4" s="1"/>
  <c r="AZ93" i="4"/>
  <c r="BA93" i="4" s="1"/>
  <c r="AZ237" i="4"/>
  <c r="BA237" i="4" s="1"/>
  <c r="AZ246" i="4"/>
  <c r="BA246" i="4" s="1"/>
  <c r="AZ274" i="4"/>
  <c r="BA274" i="4" s="1"/>
  <c r="AZ266" i="4"/>
  <c r="BA266" i="4" s="1"/>
  <c r="AZ132" i="4"/>
  <c r="BA132" i="4" s="1"/>
  <c r="AZ163" i="4"/>
  <c r="BA163" i="4" s="1"/>
  <c r="AZ296" i="4"/>
  <c r="BA296" i="4" s="1"/>
  <c r="AZ25" i="4"/>
  <c r="BA25" i="4" s="1"/>
  <c r="AZ116" i="4"/>
  <c r="BA116" i="4" s="1"/>
  <c r="AZ169" i="4"/>
  <c r="BA169" i="4" s="1"/>
  <c r="AZ12" i="4"/>
  <c r="BA12" i="4" s="1"/>
  <c r="AZ298" i="4"/>
  <c r="BA298" i="4" s="1"/>
  <c r="AZ249" i="4"/>
  <c r="BA249" i="4" s="1"/>
  <c r="AZ239" i="4"/>
  <c r="BA239" i="4" s="1"/>
  <c r="AZ302" i="4"/>
  <c r="BA302" i="4" s="1"/>
  <c r="AZ283" i="4"/>
  <c r="BA283" i="4" s="1"/>
  <c r="AZ252" i="4"/>
  <c r="BA252" i="4" s="1"/>
  <c r="AZ198" i="4"/>
  <c r="BA198" i="4" s="1"/>
  <c r="AZ36" i="4"/>
  <c r="BA36" i="4" s="1"/>
  <c r="AZ202" i="4"/>
  <c r="BA202" i="4" s="1"/>
  <c r="AZ39" i="4"/>
  <c r="BA39" i="4" s="1"/>
  <c r="AZ259" i="4"/>
  <c r="BA259" i="4" s="1"/>
  <c r="AZ53" i="4"/>
  <c r="BA53" i="4" s="1"/>
  <c r="AZ224" i="4"/>
  <c r="BA224" i="4" s="1"/>
  <c r="AZ107" i="4"/>
  <c r="BA107" i="4" s="1"/>
  <c r="AZ257" i="4"/>
  <c r="BA257" i="4" s="1"/>
  <c r="AZ16" i="4"/>
  <c r="BA16" i="4" s="1"/>
  <c r="AZ278" i="4"/>
  <c r="BA278" i="4" s="1"/>
  <c r="AZ221" i="4"/>
  <c r="BA221" i="4" s="1"/>
  <c r="AZ306" i="4"/>
  <c r="BA306" i="4" s="1"/>
  <c r="AZ152" i="4"/>
  <c r="BA152" i="4" s="1"/>
  <c r="AZ161" i="4"/>
  <c r="BA161" i="4" s="1"/>
  <c r="AZ78" i="4"/>
  <c r="BA78" i="4" s="1"/>
  <c r="AZ253" i="4"/>
  <c r="BA253" i="4" s="1"/>
  <c r="AZ154" i="4"/>
  <c r="BA154" i="4" s="1"/>
  <c r="AZ106" i="4"/>
  <c r="BA106" i="4" s="1"/>
  <c r="AZ127" i="4"/>
  <c r="BA127" i="4" s="1"/>
  <c r="AZ156" i="4"/>
  <c r="BA156" i="4" s="1"/>
  <c r="AZ184" i="4"/>
  <c r="BA184" i="4" s="1"/>
  <c r="AZ45" i="4"/>
  <c r="BA45" i="4" s="1"/>
  <c r="AZ197" i="4"/>
  <c r="BA197" i="4" s="1"/>
  <c r="AZ99" i="4"/>
  <c r="BA99" i="4" s="1"/>
  <c r="AZ267" i="4"/>
  <c r="BA267" i="4" s="1"/>
  <c r="AZ61" i="4"/>
  <c r="BA61" i="4" s="1"/>
  <c r="AZ234" i="4"/>
  <c r="BA234" i="4" s="1"/>
  <c r="AZ285" i="4"/>
  <c r="BA285" i="4" s="1"/>
  <c r="AZ133" i="4"/>
  <c r="BA133" i="4" s="1"/>
  <c r="AZ137" i="4"/>
  <c r="BA137" i="4" s="1"/>
  <c r="AZ232" i="4"/>
  <c r="BA232" i="4" s="1"/>
  <c r="AZ83" i="4"/>
  <c r="BA83" i="4" s="1"/>
  <c r="AZ262" i="4"/>
  <c r="BA262" i="4" s="1"/>
  <c r="AZ222" i="4"/>
  <c r="BA222" i="4" s="1"/>
  <c r="AZ291" i="4"/>
  <c r="BA291" i="4" s="1"/>
  <c r="AZ236" i="4"/>
  <c r="BA236" i="4" s="1"/>
  <c r="AZ192" i="4"/>
  <c r="BA192" i="4" s="1"/>
  <c r="AZ243" i="4"/>
  <c r="BA243" i="4" s="1"/>
  <c r="AZ187" i="4"/>
  <c r="BA187" i="4" s="1"/>
  <c r="AZ41" i="4"/>
  <c r="BA41" i="4" s="1"/>
  <c r="AZ304" i="4"/>
  <c r="BA304" i="4" s="1"/>
  <c r="AZ207" i="4"/>
  <c r="BA207" i="4" s="1"/>
  <c r="AZ235" i="4"/>
  <c r="BA235" i="4" s="1"/>
  <c r="AZ217" i="4"/>
  <c r="BA217" i="4" s="1"/>
  <c r="AZ31" i="4"/>
  <c r="BA31" i="4" s="1"/>
  <c r="AZ181" i="4"/>
  <c r="BA181" i="4" s="1"/>
  <c r="AZ270" i="4"/>
  <c r="BA270" i="4" s="1"/>
  <c r="AZ59" i="4"/>
  <c r="BA59" i="4" s="1"/>
  <c r="AZ206" i="4"/>
  <c r="BA206" i="4" s="1"/>
  <c r="AZ84" i="4"/>
  <c r="BA84" i="4" s="1"/>
  <c r="AZ157" i="4"/>
  <c r="BA157" i="4" s="1"/>
  <c r="AZ17" i="4"/>
  <c r="BA17" i="4" s="1"/>
  <c r="AZ290" i="4"/>
  <c r="BA290" i="4" s="1"/>
  <c r="AZ76" i="4"/>
  <c r="BA76" i="4" s="1"/>
  <c r="AZ281" i="4"/>
  <c r="BA281" i="4" s="1"/>
  <c r="AZ86" i="4"/>
  <c r="BA86" i="4" s="1"/>
  <c r="AZ11" i="4"/>
  <c r="BA11" i="4" s="1"/>
  <c r="AZ57" i="4"/>
  <c r="BA57" i="4" s="1"/>
  <c r="AZ114" i="4"/>
  <c r="BA114" i="4" s="1"/>
  <c r="AZ82" i="4"/>
  <c r="BA82" i="4" s="1"/>
  <c r="AZ182" i="4"/>
  <c r="BA182" i="4" s="1"/>
  <c r="AZ225" i="4"/>
  <c r="BA225" i="4" s="1"/>
  <c r="AZ70" i="4"/>
  <c r="BA70" i="4" s="1"/>
  <c r="AZ214" i="4"/>
  <c r="BA214" i="4" s="1"/>
  <c r="AZ22" i="4"/>
  <c r="BA22" i="4" s="1"/>
  <c r="AZ95" i="4"/>
  <c r="BA95" i="4" s="1"/>
  <c r="AZ20" i="4"/>
  <c r="BA20" i="4" s="1"/>
  <c r="AZ150" i="4"/>
  <c r="BA150" i="4" s="1"/>
  <c r="AZ190" i="4"/>
  <c r="BA190" i="4" s="1"/>
  <c r="AZ203" i="4"/>
  <c r="BA203" i="4" s="1"/>
  <c r="AZ193" i="4"/>
  <c r="BA193" i="4" s="1"/>
  <c r="AZ73" i="4"/>
  <c r="BA73" i="4" s="1"/>
  <c r="AZ13" i="4"/>
  <c r="BA13" i="4" s="1"/>
  <c r="AZ100" i="4"/>
  <c r="BA100" i="4" s="1"/>
  <c r="AZ265" i="4"/>
  <c r="BA265" i="4" s="1"/>
  <c r="AZ301" i="4"/>
  <c r="BA301" i="4" s="1"/>
  <c r="AZ289" i="4"/>
  <c r="BA289" i="4" s="1"/>
  <c r="AZ180" i="4"/>
  <c r="BA180" i="4" s="1"/>
  <c r="AZ43" i="4"/>
  <c r="BA43" i="4" s="1"/>
  <c r="AZ213" i="4"/>
  <c r="BA213" i="4" s="1"/>
  <c r="AZ32" i="4"/>
  <c r="BA32" i="4" s="1"/>
  <c r="AZ96" i="4"/>
  <c r="BA96" i="4" s="1"/>
  <c r="AZ121" i="4"/>
  <c r="BA121" i="4" s="1"/>
  <c r="AZ29" i="4"/>
  <c r="BA29" i="4" s="1"/>
  <c r="AZ245" i="4"/>
  <c r="BA245" i="4" s="1"/>
  <c r="AZ90" i="4"/>
  <c r="BA90" i="4" s="1"/>
  <c r="AZ50" i="4"/>
  <c r="BA50" i="4" s="1"/>
  <c r="AZ231" i="4"/>
  <c r="BA231" i="4" s="1"/>
  <c r="AZ81" i="4"/>
  <c r="BA81" i="4" s="1"/>
  <c r="AZ123" i="4"/>
  <c r="BA123" i="4" s="1"/>
  <c r="AZ55" i="4"/>
  <c r="BA55" i="4" s="1"/>
  <c r="AZ159" i="4"/>
  <c r="BA159" i="4" s="1"/>
  <c r="BA195" i="4"/>
  <c r="BA176" i="4"/>
  <c r="BA71" i="4"/>
  <c r="BA200" i="4"/>
  <c r="BA230" i="4"/>
  <c r="BA223" i="4"/>
  <c r="BA216" i="4"/>
  <c r="BB6" i="4"/>
  <c r="BA19" i="4"/>
  <c r="BA260" i="4"/>
  <c r="BA64" i="4"/>
  <c r="BA165" i="4"/>
  <c r="BA30" i="4"/>
  <c r="BA110" i="4"/>
  <c r="BA250" i="4"/>
  <c r="BA125" i="4"/>
  <c r="BA172" i="4"/>
  <c r="AW245" i="4"/>
  <c r="AX245" i="4" s="1"/>
  <c r="AW95" i="4"/>
  <c r="AX95" i="4" s="1"/>
  <c r="AW150" i="4"/>
  <c r="AX150" i="4" s="1"/>
  <c r="AW248" i="4"/>
  <c r="AX248" i="4" s="1"/>
  <c r="AW259" i="4"/>
  <c r="AX259" i="4" s="1"/>
  <c r="AW265" i="4"/>
  <c r="AX265" i="4" s="1"/>
  <c r="AW37" i="4"/>
  <c r="AX37" i="4" s="1"/>
  <c r="AW300" i="4"/>
  <c r="AX300" i="4" s="1"/>
  <c r="AW256" i="4"/>
  <c r="AX256" i="4" s="1"/>
  <c r="AW27" i="4"/>
  <c r="AX27" i="4" s="1"/>
  <c r="AW144" i="4"/>
  <c r="AX144" i="4" s="1"/>
  <c r="AW121" i="4"/>
  <c r="AX121" i="4" s="1"/>
  <c r="AW45" i="4"/>
  <c r="AX45" i="4" s="1"/>
  <c r="AW217" i="4"/>
  <c r="AX217" i="4" s="1"/>
  <c r="AN285" i="4"/>
  <c r="AO285" i="4" s="1"/>
  <c r="AN76" i="4"/>
  <c r="AO76" i="4" s="1"/>
  <c r="AN27" i="4"/>
  <c r="AO27" i="4" s="1"/>
  <c r="AN201" i="4"/>
  <c r="AO201" i="4" s="1"/>
  <c r="AN180" i="4"/>
  <c r="AO180" i="4" s="1"/>
  <c r="AN114" i="4"/>
  <c r="AO114" i="4" s="1"/>
  <c r="AN211" i="4"/>
  <c r="AO211" i="4" s="1"/>
  <c r="AN212" i="4"/>
  <c r="AO212" i="4" s="1"/>
  <c r="AN198" i="4"/>
  <c r="AO198" i="4" s="1"/>
  <c r="AN105" i="4"/>
  <c r="AO105" i="4" s="1"/>
  <c r="AN25" i="4"/>
  <c r="AO25" i="4" s="1"/>
  <c r="AN68" i="4"/>
  <c r="AO68" i="4" s="1"/>
  <c r="AN196" i="4"/>
  <c r="AO196" i="4" s="1"/>
  <c r="AN63" i="4"/>
  <c r="AO63" i="4" s="1"/>
  <c r="AN26" i="4"/>
  <c r="AO26" i="4" s="1"/>
  <c r="AN235" i="4"/>
  <c r="AO235" i="4" s="1"/>
  <c r="AN99" i="4"/>
  <c r="AO99" i="4" s="1"/>
  <c r="H66" i="4"/>
  <c r="J66" i="4" s="1"/>
  <c r="K66" i="4" s="1"/>
  <c r="H166" i="4"/>
  <c r="J166" i="4" s="1"/>
  <c r="K166" i="4" s="1"/>
  <c r="H198" i="4"/>
  <c r="J198" i="4" s="1"/>
  <c r="K198" i="4" s="1"/>
  <c r="H262" i="4"/>
  <c r="J262" i="4" s="1"/>
  <c r="K262" i="4" s="1"/>
  <c r="H104" i="4"/>
  <c r="J104" i="4" s="1"/>
  <c r="K104" i="4" s="1"/>
  <c r="H174" i="4"/>
  <c r="J174" i="4" s="1"/>
  <c r="K174" i="4" s="1"/>
  <c r="H213" i="4"/>
  <c r="J213" i="4" s="1"/>
  <c r="K213" i="4" s="1"/>
  <c r="Q6" i="4"/>
  <c r="R281" i="4" s="1"/>
  <c r="S281" i="4" s="1"/>
  <c r="T281" i="4" s="1"/>
  <c r="U281" i="4" s="1"/>
  <c r="J6" i="4"/>
  <c r="K6" i="4" s="1"/>
  <c r="G163" i="4"/>
  <c r="J163" i="4" s="1"/>
  <c r="K163" i="4" s="1"/>
  <c r="BA166" i="4"/>
  <c r="BA129" i="4"/>
  <c r="BA120" i="4"/>
  <c r="Y6" i="4"/>
  <c r="U6" i="4"/>
  <c r="BA179" i="4"/>
  <c r="BA220" i="4"/>
  <c r="BA168" i="4"/>
  <c r="BA255" i="4"/>
  <c r="BA233" i="4"/>
  <c r="BA282" i="4"/>
  <c r="BA271" i="4"/>
  <c r="BA115" i="4"/>
  <c r="BA122" i="4"/>
  <c r="BA186" i="4"/>
  <c r="BA92" i="4"/>
  <c r="BA149" i="4"/>
  <c r="AD6" i="4"/>
  <c r="N168" i="4"/>
  <c r="AW64" i="4"/>
  <c r="AX64" i="4" s="1"/>
  <c r="AW30" i="4"/>
  <c r="AX30" i="4" s="1"/>
  <c r="AW126" i="4"/>
  <c r="AX126" i="4" s="1"/>
  <c r="AW24" i="4"/>
  <c r="AX24" i="4" s="1"/>
  <c r="AW81" i="4"/>
  <c r="AX81" i="4" s="1"/>
  <c r="AW272" i="4"/>
  <c r="AX272" i="4" s="1"/>
  <c r="AW111" i="4"/>
  <c r="AX111" i="4" s="1"/>
  <c r="AW280" i="4"/>
  <c r="AX280" i="4" s="1"/>
  <c r="AW66" i="4"/>
  <c r="AX66" i="4" s="1"/>
  <c r="AW211" i="4"/>
  <c r="AX211" i="4" s="1"/>
  <c r="AW257" i="4"/>
  <c r="AX257" i="4" s="1"/>
  <c r="AW80" i="4"/>
  <c r="AX80" i="4" s="1"/>
  <c r="AW63" i="4"/>
  <c r="AX63" i="4" s="1"/>
  <c r="AW131" i="4"/>
  <c r="AX131" i="4" s="1"/>
  <c r="AW142" i="4"/>
  <c r="AX142" i="4" s="1"/>
  <c r="AW88" i="4"/>
  <c r="AX88" i="4" s="1"/>
  <c r="AW55" i="4"/>
  <c r="AX55" i="4" s="1"/>
  <c r="AW118" i="4"/>
  <c r="AX118" i="4" s="1"/>
  <c r="AW147" i="4"/>
  <c r="AX147" i="4" s="1"/>
  <c r="AW145" i="4"/>
  <c r="AX145" i="4" s="1"/>
  <c r="AW266" i="4"/>
  <c r="AX266" i="4" s="1"/>
  <c r="AW90" i="4"/>
  <c r="AX90" i="4" s="1"/>
  <c r="AW179" i="4"/>
  <c r="AX179" i="4" s="1"/>
  <c r="AW77" i="4"/>
  <c r="AX77" i="4" s="1"/>
  <c r="AW82" i="4"/>
  <c r="AX82" i="4" s="1"/>
  <c r="AW23" i="4"/>
  <c r="AX23" i="4" s="1"/>
  <c r="AW274" i="4"/>
  <c r="AX274" i="4" s="1"/>
  <c r="AW250" i="4"/>
  <c r="AX250" i="4" s="1"/>
  <c r="AW218" i="4"/>
  <c r="AX218" i="4" s="1"/>
  <c r="AW219" i="4"/>
  <c r="AX219" i="4" s="1"/>
  <c r="AW86" i="4"/>
  <c r="AX86" i="4" s="1"/>
  <c r="AW289" i="4"/>
  <c r="AX289" i="4" s="1"/>
  <c r="AW301" i="4"/>
  <c r="AX301" i="4" s="1"/>
  <c r="AW116" i="4"/>
  <c r="AX116" i="4" s="1"/>
  <c r="AW156" i="4"/>
  <c r="AX156" i="4" s="1"/>
  <c r="AW127" i="4"/>
  <c r="AX127" i="4" s="1"/>
  <c r="AW67" i="4"/>
  <c r="AX67" i="4" s="1"/>
  <c r="AW110" i="4"/>
  <c r="AX110" i="4" s="1"/>
  <c r="AW29" i="4"/>
  <c r="AX29" i="4" s="1"/>
  <c r="AW101" i="4"/>
  <c r="AX101" i="4" s="1"/>
  <c r="AW123" i="4"/>
  <c r="AX123" i="4" s="1"/>
  <c r="AW234" i="4"/>
  <c r="AX234" i="4" s="1"/>
  <c r="AW122" i="4"/>
  <c r="AX122" i="4" s="1"/>
  <c r="AW91" i="4"/>
  <c r="AX91" i="4" s="1"/>
  <c r="AW132" i="4"/>
  <c r="AX132" i="4" s="1"/>
  <c r="AW140" i="4"/>
  <c r="AX140" i="4" s="1"/>
  <c r="AW83" i="4"/>
  <c r="AX83" i="4" s="1"/>
  <c r="AW114" i="4"/>
  <c r="AX114" i="4" s="1"/>
  <c r="AW287" i="4"/>
  <c r="AX287" i="4" s="1"/>
  <c r="AW241" i="4"/>
  <c r="AX241" i="4" s="1"/>
  <c r="AW222" i="4"/>
  <c r="AX222" i="4" s="1"/>
  <c r="AW284" i="4"/>
  <c r="AX284" i="4" s="1"/>
  <c r="AW133" i="4"/>
  <c r="AX133" i="4" s="1"/>
  <c r="AW99" i="4"/>
  <c r="AX99" i="4" s="1"/>
  <c r="AW252" i="4"/>
  <c r="AX252" i="4" s="1"/>
  <c r="AW290" i="4"/>
  <c r="AX290" i="4" s="1"/>
  <c r="AW159" i="4"/>
  <c r="AX159" i="4" s="1"/>
  <c r="AW182" i="4"/>
  <c r="AX182" i="4" s="1"/>
  <c r="AW78" i="4"/>
  <c r="AX78" i="4" s="1"/>
  <c r="AW41" i="4"/>
  <c r="AX41" i="4" s="1"/>
  <c r="AW58" i="4"/>
  <c r="AX58" i="4" s="1"/>
  <c r="AW76" i="4"/>
  <c r="AX76" i="4" s="1"/>
  <c r="AW161" i="4"/>
  <c r="AX161" i="4" s="1"/>
  <c r="AW167" i="4"/>
  <c r="AX167" i="4" s="1"/>
  <c r="AW197" i="4"/>
  <c r="AX197" i="4" s="1"/>
  <c r="AW190" i="4"/>
  <c r="AX190" i="4" s="1"/>
  <c r="AW149" i="4"/>
  <c r="AX149" i="4" s="1"/>
  <c r="AW267" i="4"/>
  <c r="AX267" i="4" s="1"/>
  <c r="AW44" i="4"/>
  <c r="AX44" i="4" s="1"/>
  <c r="AW286" i="4"/>
  <c r="AX286" i="4" s="1"/>
  <c r="AW32" i="4"/>
  <c r="AX32" i="4" s="1"/>
  <c r="AW35" i="4"/>
  <c r="AX35" i="4" s="1"/>
  <c r="AW36" i="4"/>
  <c r="AX36" i="4" s="1"/>
  <c r="AW291" i="4"/>
  <c r="AX291" i="4" s="1"/>
  <c r="AW7" i="4"/>
  <c r="AX7" i="4" s="1"/>
  <c r="AW157" i="4"/>
  <c r="AX157" i="4" s="1"/>
  <c r="AW268" i="4"/>
  <c r="AX268" i="4" s="1"/>
  <c r="AW200" i="4"/>
  <c r="AX200" i="4" s="1"/>
  <c r="AW87" i="4"/>
  <c r="AX87" i="4" s="1"/>
  <c r="AW215" i="4"/>
  <c r="AX215" i="4" s="1"/>
  <c r="AW216" i="4"/>
  <c r="AX216" i="4" s="1"/>
  <c r="AW306" i="4"/>
  <c r="AX306" i="4" s="1"/>
  <c r="AW109" i="4"/>
  <c r="AX109" i="4" s="1"/>
  <c r="AW74" i="4"/>
  <c r="AX74" i="4" s="1"/>
  <c r="AW297" i="4"/>
  <c r="AX297" i="4" s="1"/>
  <c r="AW152" i="4"/>
  <c r="AX152" i="4" s="1"/>
  <c r="AW199" i="4"/>
  <c r="AX199" i="4" s="1"/>
  <c r="AW275" i="4"/>
  <c r="AX275" i="4" s="1"/>
  <c r="AW183" i="4"/>
  <c r="AX183" i="4" s="1"/>
  <c r="AW68" i="4"/>
  <c r="AX68" i="4" s="1"/>
  <c r="AW61" i="4"/>
  <c r="AX61" i="4" s="1"/>
  <c r="AW237" i="4"/>
  <c r="AX237" i="4" s="1"/>
  <c r="AW65" i="4"/>
  <c r="AX65" i="4" s="1"/>
  <c r="AW70" i="4"/>
  <c r="AX70" i="4" s="1"/>
  <c r="AW31" i="4"/>
  <c r="AX31" i="4" s="1"/>
  <c r="AW96" i="4"/>
  <c r="AX96" i="4" s="1"/>
  <c r="AW139" i="4"/>
  <c r="AX139" i="4" s="1"/>
  <c r="AW40" i="4"/>
  <c r="AX40" i="4" s="1"/>
  <c r="AW97" i="4"/>
  <c r="AX97" i="4" s="1"/>
  <c r="AW305" i="4"/>
  <c r="AX305" i="4" s="1"/>
  <c r="AW208" i="4"/>
  <c r="AX208" i="4" s="1"/>
  <c r="AW163" i="4"/>
  <c r="AX163" i="4" s="1"/>
  <c r="AW26" i="4"/>
  <c r="AX26" i="4" s="1"/>
  <c r="AW230" i="4"/>
  <c r="AX230" i="4" s="1"/>
  <c r="AW171" i="4"/>
  <c r="AX171" i="4" s="1"/>
  <c r="AW9" i="4"/>
  <c r="AX9" i="4" s="1"/>
  <c r="AW107" i="4"/>
  <c r="AX107" i="4" s="1"/>
  <c r="AW235" i="4"/>
  <c r="AX235" i="4" s="1"/>
  <c r="AW98" i="4"/>
  <c r="AX98" i="4" s="1"/>
  <c r="AW71" i="4"/>
  <c r="AX71" i="4" s="1"/>
  <c r="AW178" i="4"/>
  <c r="AX178" i="4" s="1"/>
  <c r="AW53" i="4"/>
  <c r="AX53" i="4" s="1"/>
  <c r="AW93" i="4"/>
  <c r="AX93" i="4" s="1"/>
  <c r="AW100" i="4"/>
  <c r="AX100" i="4" s="1"/>
  <c r="AW225" i="4"/>
  <c r="AX225" i="4" s="1"/>
  <c r="AW84" i="4"/>
  <c r="AX84" i="4" s="1"/>
  <c r="AW10" i="4"/>
  <c r="AX10" i="4" s="1"/>
  <c r="AW229" i="4"/>
  <c r="AX229" i="4" s="1"/>
  <c r="AW255" i="4"/>
  <c r="AX255" i="4" s="1"/>
  <c r="AW108" i="4"/>
  <c r="AX108" i="4" s="1"/>
  <c r="AW28" i="4"/>
  <c r="AX28" i="4" s="1"/>
  <c r="AW22" i="4"/>
  <c r="AX22" i="4" s="1"/>
  <c r="AW134" i="4"/>
  <c r="AX134" i="4" s="1"/>
  <c r="AW105" i="4"/>
  <c r="AX105" i="4" s="1"/>
  <c r="AW148" i="4"/>
  <c r="AX148" i="4" s="1"/>
  <c r="AW279" i="4"/>
  <c r="AX279" i="4" s="1"/>
  <c r="AW8" i="4"/>
  <c r="AX8" i="4" s="1"/>
  <c r="AW130" i="4"/>
  <c r="AX130" i="4" s="1"/>
  <c r="AW260" i="4"/>
  <c r="AX260" i="4" s="1"/>
  <c r="AW18" i="4"/>
  <c r="AX18" i="4" s="1"/>
  <c r="AW85" i="4"/>
  <c r="AX85" i="4" s="1"/>
  <c r="AW187" i="4"/>
  <c r="AX187" i="4" s="1"/>
  <c r="AW194" i="4"/>
  <c r="AX194" i="4" s="1"/>
  <c r="AW176" i="4"/>
  <c r="AX176" i="4" s="1"/>
  <c r="AW57" i="4"/>
  <c r="AX57" i="4" s="1"/>
  <c r="AW75" i="4"/>
  <c r="AX75" i="4" s="1"/>
  <c r="AW188" i="4"/>
  <c r="AX188" i="4" s="1"/>
  <c r="AW56" i="4"/>
  <c r="AX56" i="4" s="1"/>
  <c r="AW304" i="4"/>
  <c r="AX304" i="4" s="1"/>
  <c r="AW243" i="4"/>
  <c r="AX243" i="4" s="1"/>
  <c r="AW285" i="4"/>
  <c r="AX285" i="4" s="1"/>
  <c r="AW238" i="4"/>
  <c r="AX238" i="4" s="1"/>
  <c r="AW52" i="4"/>
  <c r="AX52" i="4" s="1"/>
  <c r="AW175" i="4"/>
  <c r="AX175" i="4" s="1"/>
  <c r="AW25" i="4"/>
  <c r="AX25" i="4" s="1"/>
  <c r="AW160" i="4"/>
  <c r="AX160" i="4" s="1"/>
  <c r="AW143" i="4"/>
  <c r="AX143" i="4" s="1"/>
  <c r="AW239" i="4"/>
  <c r="AX239" i="4" s="1"/>
  <c r="AW169" i="4"/>
  <c r="AX169" i="4" s="1"/>
  <c r="AW54" i="4"/>
  <c r="AX54" i="4" s="1"/>
  <c r="AW136" i="4"/>
  <c r="AX136" i="4" s="1"/>
  <c r="AW129" i="4"/>
  <c r="AX129" i="4" s="1"/>
  <c r="AW168" i="4"/>
  <c r="AX168" i="4" s="1"/>
  <c r="AW213" i="4"/>
  <c r="AX213" i="4" s="1"/>
  <c r="AW73" i="4"/>
  <c r="AX73" i="4" s="1"/>
  <c r="AW20" i="4"/>
  <c r="AX20" i="4" s="1"/>
  <c r="AW151" i="4"/>
  <c r="AX151" i="4" s="1"/>
  <c r="AW269" i="4"/>
  <c r="AX269" i="4" s="1"/>
  <c r="AW42" i="4"/>
  <c r="AX42" i="4" s="1"/>
  <c r="AW12" i="4"/>
  <c r="AX12" i="4" s="1"/>
  <c r="AW72" i="4"/>
  <c r="AX72" i="4" s="1"/>
  <c r="AW236" i="4"/>
  <c r="AX236" i="4" s="1"/>
  <c r="AW17" i="4"/>
  <c r="AX17" i="4" s="1"/>
  <c r="AW43" i="4"/>
  <c r="AX43" i="4" s="1"/>
  <c r="AW15" i="4"/>
  <c r="AX15" i="4" s="1"/>
  <c r="AW154" i="4"/>
  <c r="AX154" i="4" s="1"/>
  <c r="AW242" i="4"/>
  <c r="AX242" i="4" s="1"/>
  <c r="AW11" i="4"/>
  <c r="AX11" i="4" s="1"/>
  <c r="AW249" i="4"/>
  <c r="AX249" i="4" s="1"/>
  <c r="AW231" i="4"/>
  <c r="AX231" i="4" s="1"/>
  <c r="AW128" i="4"/>
  <c r="AX128" i="4" s="1"/>
  <c r="AW120" i="4"/>
  <c r="AX120" i="4" s="1"/>
  <c r="AW292" i="4"/>
  <c r="AX292" i="4" s="1"/>
  <c r="AW207" i="4"/>
  <c r="AX207" i="4" s="1"/>
  <c r="AW294" i="4"/>
  <c r="AX294" i="4" s="1"/>
  <c r="AW153" i="4"/>
  <c r="AX153" i="4" s="1"/>
  <c r="AW293" i="4"/>
  <c r="AX293" i="4" s="1"/>
  <c r="AW283" i="4"/>
  <c r="AX283" i="4" s="1"/>
  <c r="AW264" i="4"/>
  <c r="AX264" i="4" s="1"/>
  <c r="AW244" i="4"/>
  <c r="AX244" i="4" s="1"/>
  <c r="AW246" i="4"/>
  <c r="AX246" i="4" s="1"/>
  <c r="AW232" i="4"/>
  <c r="AX232" i="4" s="1"/>
  <c r="AW170" i="4"/>
  <c r="AX170" i="4" s="1"/>
  <c r="AW135" i="4"/>
  <c r="AX135" i="4" s="1"/>
  <c r="AW299" i="4"/>
  <c r="AX299" i="4" s="1"/>
  <c r="AW206" i="4"/>
  <c r="AX206" i="4" s="1"/>
  <c r="AW21" i="4"/>
  <c r="AX21" i="4" s="1"/>
  <c r="AW184" i="4"/>
  <c r="AX184" i="4" s="1"/>
  <c r="AW117" i="4"/>
  <c r="AX117" i="4" s="1"/>
  <c r="AW51" i="4"/>
  <c r="AX51" i="4" s="1"/>
  <c r="AW112" i="4"/>
  <c r="AX112" i="4" s="1"/>
  <c r="AW277" i="4"/>
  <c r="AX277" i="4" s="1"/>
  <c r="AW158" i="4"/>
  <c r="AX158" i="4" s="1"/>
  <c r="AW50" i="4"/>
  <c r="AX50" i="4" s="1"/>
  <c r="AW162" i="4"/>
  <c r="AX162" i="4" s="1"/>
  <c r="AW220" i="4"/>
  <c r="AX220" i="4" s="1"/>
  <c r="AW180" i="4"/>
  <c r="AX180" i="4" s="1"/>
  <c r="AW172" i="4"/>
  <c r="AX172" i="4" s="1"/>
  <c r="AW115" i="4"/>
  <c r="AX115" i="4" s="1"/>
  <c r="AW253" i="4"/>
  <c r="AX253" i="4" s="1"/>
  <c r="AW223" i="4"/>
  <c r="AX223" i="4" s="1"/>
  <c r="AW89" i="4"/>
  <c r="AX89" i="4" s="1"/>
  <c r="AW281" i="4"/>
  <c r="AX281" i="4" s="1"/>
  <c r="AW164" i="4"/>
  <c r="AX164" i="4" s="1"/>
  <c r="AW185" i="4"/>
  <c r="AX185" i="4" s="1"/>
  <c r="AW166" i="4"/>
  <c r="AX166" i="4" s="1"/>
  <c r="AW214" i="4"/>
  <c r="AX214" i="4" s="1"/>
  <c r="AW209" i="4"/>
  <c r="AX209" i="4" s="1"/>
  <c r="AW254" i="4"/>
  <c r="AX254" i="4" s="1"/>
  <c r="AW270" i="4"/>
  <c r="AX270" i="4" s="1"/>
  <c r="AW124" i="4"/>
  <c r="AX124" i="4" s="1"/>
  <c r="AW155" i="4"/>
  <c r="AX155" i="4" s="1"/>
  <c r="AW106" i="4"/>
  <c r="AX106" i="4" s="1"/>
  <c r="AW247" i="4"/>
  <c r="AX247" i="4" s="1"/>
  <c r="AW228" i="4"/>
  <c r="AX228" i="4" s="1"/>
  <c r="AW33" i="4"/>
  <c r="AX33" i="4" s="1"/>
  <c r="AW62" i="4"/>
  <c r="AX62" i="4" s="1"/>
  <c r="AW125" i="4"/>
  <c r="AX125" i="4" s="1"/>
  <c r="AW261" i="4"/>
  <c r="AX261" i="4" s="1"/>
  <c r="AW298" i="4"/>
  <c r="AX298" i="4" s="1"/>
  <c r="AW193" i="4"/>
  <c r="AX193" i="4" s="1"/>
  <c r="AW251" i="4"/>
  <c r="AX251" i="4" s="1"/>
  <c r="AW173" i="4"/>
  <c r="AX173" i="4" s="1"/>
  <c r="AW258" i="4"/>
  <c r="AX258" i="4" s="1"/>
  <c r="AW174" i="4"/>
  <c r="AX174" i="4" s="1"/>
  <c r="AW203" i="4"/>
  <c r="AX203" i="4" s="1"/>
  <c r="AW191" i="4"/>
  <c r="AX191" i="4" s="1"/>
  <c r="AW198" i="4"/>
  <c r="AX198" i="4" s="1"/>
  <c r="AW202" i="4"/>
  <c r="AX202" i="4" s="1"/>
  <c r="AW233" i="4"/>
  <c r="AX233" i="4" s="1"/>
  <c r="AW60" i="4"/>
  <c r="AX60" i="4" s="1"/>
  <c r="AW186" i="4"/>
  <c r="AX186" i="4" s="1"/>
  <c r="AW104" i="4"/>
  <c r="AX104" i="4" s="1"/>
  <c r="AW240" i="4"/>
  <c r="AX240" i="4" s="1"/>
  <c r="AW137" i="4"/>
  <c r="AX137" i="4" s="1"/>
  <c r="AW201" i="4"/>
  <c r="AX201" i="4" s="1"/>
  <c r="AW94" i="4"/>
  <c r="AX94" i="4" s="1"/>
  <c r="AW103" i="4"/>
  <c r="AX103" i="4" s="1"/>
  <c r="AW38" i="4"/>
  <c r="AX38" i="4" s="1"/>
  <c r="AW189" i="4"/>
  <c r="AX189" i="4" s="1"/>
  <c r="AW113" i="4"/>
  <c r="AX113" i="4" s="1"/>
  <c r="AW49" i="4"/>
  <c r="AX49" i="4" s="1"/>
  <c r="AW224" i="4"/>
  <c r="AX224" i="4" s="1"/>
  <c r="AW196" i="4"/>
  <c r="AX196" i="4" s="1"/>
  <c r="AW48" i="4"/>
  <c r="AX48" i="4" s="1"/>
  <c r="AW16" i="4"/>
  <c r="AX16" i="4" s="1"/>
  <c r="AW282" i="4"/>
  <c r="AX282" i="4" s="1"/>
  <c r="AW271" i="4"/>
  <c r="AX271" i="4" s="1"/>
  <c r="AW177" i="4"/>
  <c r="AX177" i="4" s="1"/>
  <c r="AW92" i="4"/>
  <c r="AX92" i="4" s="1"/>
  <c r="AW102" i="4"/>
  <c r="AX102" i="4" s="1"/>
  <c r="AW146" i="4"/>
  <c r="AX146" i="4" s="1"/>
  <c r="AW19" i="4"/>
  <c r="AX19" i="4" s="1"/>
  <c r="AT128" i="4"/>
  <c r="AU128" i="4" s="1"/>
  <c r="AT91" i="4"/>
  <c r="AU91" i="4" s="1"/>
  <c r="AT287" i="4"/>
  <c r="AU287" i="4" s="1"/>
  <c r="AT142" i="4"/>
  <c r="AU142" i="4" s="1"/>
  <c r="AT236" i="4"/>
  <c r="AU236" i="4" s="1"/>
  <c r="AT143" i="4"/>
  <c r="AU143" i="4" s="1"/>
  <c r="AT99" i="4"/>
  <c r="AU99" i="4" s="1"/>
  <c r="AT239" i="4"/>
  <c r="AU239" i="4" s="1"/>
  <c r="AT247" i="4"/>
  <c r="AU247" i="4" s="1"/>
  <c r="AT306" i="4"/>
  <c r="AU306" i="4" s="1"/>
  <c r="AN203" i="4"/>
  <c r="AO203" i="4" s="1"/>
  <c r="AN280" i="4"/>
  <c r="AO280" i="4" s="1"/>
  <c r="AN250" i="4"/>
  <c r="AO250" i="4" s="1"/>
  <c r="AN7" i="4"/>
  <c r="AN173" i="4"/>
  <c r="AO173" i="4" s="1"/>
  <c r="AN100" i="4"/>
  <c r="AO100" i="4" s="1"/>
  <c r="AN66" i="4"/>
  <c r="AO66" i="4" s="1"/>
  <c r="AN248" i="4"/>
  <c r="AO248" i="4" s="1"/>
  <c r="AN168" i="4"/>
  <c r="AO168" i="4" s="1"/>
  <c r="AN276" i="4"/>
  <c r="AO276" i="4" s="1"/>
  <c r="AN171" i="4"/>
  <c r="AO171" i="4" s="1"/>
  <c r="AN296" i="4"/>
  <c r="AO296" i="4" s="1"/>
  <c r="AN44" i="4"/>
  <c r="AO44" i="4" s="1"/>
  <c r="AN9" i="4"/>
  <c r="AO9" i="4" s="1"/>
  <c r="AN124" i="4"/>
  <c r="AO124" i="4" s="1"/>
  <c r="AN197" i="4"/>
  <c r="AO197" i="4" s="1"/>
  <c r="AN117" i="4"/>
  <c r="AO117" i="4" s="1"/>
  <c r="AN108" i="4"/>
  <c r="AO108" i="4" s="1"/>
  <c r="AN134" i="4"/>
  <c r="AO134" i="4" s="1"/>
  <c r="AN273" i="4"/>
  <c r="AO273" i="4" s="1"/>
  <c r="AN267" i="4"/>
  <c r="AO267" i="4" s="1"/>
  <c r="AN46" i="4"/>
  <c r="AO46" i="4" s="1"/>
  <c r="AN226" i="4"/>
  <c r="AO226" i="4" s="1"/>
  <c r="AN80" i="4"/>
  <c r="AO80" i="4" s="1"/>
  <c r="AN259" i="4"/>
  <c r="AO259" i="4" s="1"/>
  <c r="AN234" i="4"/>
  <c r="AO234" i="4" s="1"/>
  <c r="AN232" i="4"/>
  <c r="AO232" i="4" s="1"/>
  <c r="AN227" i="4"/>
  <c r="AO227" i="4" s="1"/>
  <c r="AN271" i="4"/>
  <c r="AO271" i="4" s="1"/>
  <c r="AN175" i="4"/>
  <c r="AO175" i="4" s="1"/>
  <c r="AN150" i="4"/>
  <c r="AO150" i="4" s="1"/>
  <c r="AN28" i="4"/>
  <c r="AO28" i="4" s="1"/>
  <c r="AN154" i="4"/>
  <c r="AO154" i="4" s="1"/>
  <c r="AN74" i="4"/>
  <c r="AO74" i="4" s="1"/>
  <c r="AN174" i="4"/>
  <c r="AO174" i="4" s="1"/>
  <c r="AN118" i="4"/>
  <c r="AO118" i="4" s="1"/>
  <c r="AN195" i="4"/>
  <c r="AO195" i="4" s="1"/>
  <c r="AN183" i="4"/>
  <c r="AO183" i="4" s="1"/>
  <c r="AN55" i="4"/>
  <c r="AO55" i="4" s="1"/>
  <c r="AN148" i="4"/>
  <c r="AO148" i="4" s="1"/>
  <c r="AN278" i="4"/>
  <c r="AO278" i="4" s="1"/>
  <c r="AN172" i="4"/>
  <c r="AO172" i="4" s="1"/>
  <c r="AN253" i="4"/>
  <c r="AO253" i="4" s="1"/>
  <c r="AN225" i="4"/>
  <c r="AN176" i="4"/>
  <c r="AO176" i="4" s="1"/>
  <c r="AN184" i="4"/>
  <c r="AO184" i="4" s="1"/>
  <c r="AN192" i="4"/>
  <c r="AO192" i="4" s="1"/>
  <c r="AN290" i="4"/>
  <c r="AO290" i="4" s="1"/>
  <c r="AN146" i="4"/>
  <c r="AO146" i="4" s="1"/>
  <c r="AN167" i="4"/>
  <c r="AO167" i="4" s="1"/>
  <c r="AN54" i="4"/>
  <c r="AO54" i="4" s="1"/>
  <c r="AN298" i="4"/>
  <c r="AO298" i="4" s="1"/>
  <c r="AN279" i="4"/>
  <c r="AO279" i="4" s="1"/>
  <c r="AN264" i="4"/>
  <c r="AO264" i="4" s="1"/>
  <c r="AN40" i="4"/>
  <c r="AO40" i="4" s="1"/>
  <c r="AN133" i="4"/>
  <c r="AO133" i="4" s="1"/>
  <c r="AN163" i="4"/>
  <c r="AO163" i="4" s="1"/>
  <c r="AN64" i="4"/>
  <c r="AO64" i="4" s="1"/>
  <c r="AN292" i="4"/>
  <c r="AO292" i="4" s="1"/>
  <c r="AN143" i="4"/>
  <c r="AO143" i="4" s="1"/>
  <c r="AN288" i="4"/>
  <c r="AO288" i="4" s="1"/>
  <c r="AN191" i="4"/>
  <c r="AO191" i="4" s="1"/>
  <c r="AN119" i="4"/>
  <c r="AO119" i="4" s="1"/>
  <c r="AN202" i="4"/>
  <c r="AO202" i="4" s="1"/>
  <c r="AN159" i="4"/>
  <c r="AO159" i="4" s="1"/>
  <c r="AN254" i="4"/>
  <c r="AO254" i="4" s="1"/>
  <c r="AN270" i="4"/>
  <c r="AO270" i="4" s="1"/>
  <c r="AN36" i="4"/>
  <c r="AO36" i="4" s="1"/>
  <c r="AN147" i="4"/>
  <c r="AO147" i="4" s="1"/>
  <c r="AN131" i="4"/>
  <c r="AO131" i="4" s="1"/>
  <c r="AN137" i="4"/>
  <c r="AN21" i="4"/>
  <c r="AO21" i="4" s="1"/>
  <c r="AN257" i="4"/>
  <c r="AO257" i="4" s="1"/>
  <c r="AN135" i="4"/>
  <c r="AO135" i="4" s="1"/>
  <c r="AN262" i="4"/>
  <c r="AN102" i="4"/>
  <c r="AO102" i="4" s="1"/>
  <c r="AN268" i="4"/>
  <c r="AO268" i="4" s="1"/>
  <c r="AN214" i="4"/>
  <c r="AO214" i="4" s="1"/>
  <c r="AN218" i="4"/>
  <c r="AO218" i="4" s="1"/>
  <c r="AN20" i="4"/>
  <c r="AO20" i="4" s="1"/>
  <c r="AN244" i="4"/>
  <c r="AO244" i="4" s="1"/>
  <c r="AN14" i="4"/>
  <c r="AO14" i="4" s="1"/>
  <c r="AN11" i="4"/>
  <c r="AO11" i="4" s="1"/>
  <c r="AN186" i="4"/>
  <c r="AO186" i="4" s="1"/>
  <c r="AN151" i="4"/>
  <c r="AO151" i="4" s="1"/>
  <c r="AN294" i="4"/>
  <c r="AO294" i="4" s="1"/>
  <c r="AN72" i="4"/>
  <c r="AO72" i="4" s="1"/>
  <c r="AN283" i="4"/>
  <c r="AO283" i="4" s="1"/>
  <c r="AN136" i="4"/>
  <c r="AO136" i="4" s="1"/>
  <c r="AN222" i="4"/>
  <c r="AO222" i="4" s="1"/>
  <c r="AN91" i="4"/>
  <c r="AO91" i="4" s="1"/>
  <c r="AN75" i="4"/>
  <c r="AO75" i="4" s="1"/>
  <c r="AN24" i="4"/>
  <c r="AO24" i="4" s="1"/>
  <c r="AN261" i="4"/>
  <c r="AO261" i="4" s="1"/>
  <c r="AN155" i="4"/>
  <c r="AO155" i="4" s="1"/>
  <c r="AN90" i="4"/>
  <c r="AO90" i="4" s="1"/>
  <c r="AN224" i="4"/>
  <c r="AO224" i="4" s="1"/>
  <c r="AN71" i="4"/>
  <c r="AO71" i="4" s="1"/>
  <c r="AN158" i="4"/>
  <c r="AO158" i="4" s="1"/>
  <c r="AN82" i="4"/>
  <c r="AO82" i="4" s="1"/>
  <c r="AN179" i="4"/>
  <c r="AO179" i="4" s="1"/>
  <c r="AN160" i="4"/>
  <c r="AO160" i="4" s="1"/>
  <c r="AN286" i="4"/>
  <c r="AO286" i="4" s="1"/>
  <c r="AN89" i="4"/>
  <c r="AO89" i="4" s="1"/>
  <c r="AN291" i="4"/>
  <c r="AO291" i="4" s="1"/>
  <c r="AN38" i="4"/>
  <c r="AO38" i="4" s="1"/>
  <c r="AN110" i="4"/>
  <c r="AO110" i="4" s="1"/>
  <c r="AN101" i="4"/>
  <c r="AO101" i="4" s="1"/>
  <c r="AN207" i="4"/>
  <c r="AO207" i="4" s="1"/>
  <c r="AN223" i="4"/>
  <c r="AO223" i="4" s="1"/>
  <c r="AN305" i="4"/>
  <c r="AO305" i="4" s="1"/>
  <c r="AN85" i="4"/>
  <c r="AO85" i="4" s="1"/>
  <c r="AN34" i="4"/>
  <c r="AO34" i="4" s="1"/>
  <c r="AN19" i="4"/>
  <c r="AO19" i="4" s="1"/>
  <c r="AN219" i="4"/>
  <c r="AO219" i="4" s="1"/>
  <c r="AN213" i="4"/>
  <c r="AO213" i="4" s="1"/>
  <c r="AN177" i="4"/>
  <c r="AO177" i="4" s="1"/>
  <c r="AN304" i="4"/>
  <c r="AO304" i="4" s="1"/>
  <c r="AN56" i="4"/>
  <c r="AO56" i="4" s="1"/>
  <c r="AN237" i="4"/>
  <c r="AO237" i="4" s="1"/>
  <c r="AN153" i="4"/>
  <c r="AO153" i="4" s="1"/>
  <c r="AN98" i="4"/>
  <c r="AO98" i="4" s="1"/>
  <c r="AN111" i="4"/>
  <c r="AN53" i="4"/>
  <c r="AO53" i="4" s="1"/>
  <c r="AN251" i="4"/>
  <c r="AO251" i="4" s="1"/>
  <c r="AN79" i="4"/>
  <c r="AO79" i="4" s="1"/>
  <c r="AN252" i="4"/>
  <c r="AO252" i="4" s="1"/>
  <c r="AN33" i="4"/>
  <c r="AO33" i="4" s="1"/>
  <c r="AN31" i="4"/>
  <c r="AO31" i="4" s="1"/>
  <c r="AN170" i="4"/>
  <c r="AO170" i="4" s="1"/>
  <c r="AN272" i="4"/>
  <c r="AO272" i="4" s="1"/>
  <c r="AN242" i="4"/>
  <c r="AO242" i="4" s="1"/>
  <c r="AN130" i="4"/>
  <c r="AO130" i="4" s="1"/>
  <c r="AN301" i="4"/>
  <c r="AO301" i="4" s="1"/>
  <c r="AN39" i="4"/>
  <c r="AO39" i="4" s="1"/>
  <c r="AN48" i="4"/>
  <c r="AO48" i="4" s="1"/>
  <c r="AN266" i="4"/>
  <c r="AO266" i="4" s="1"/>
  <c r="AN152" i="4"/>
  <c r="AO152" i="4" s="1"/>
  <c r="AN81" i="4"/>
  <c r="AO81" i="4" s="1"/>
  <c r="AN122" i="4"/>
  <c r="AO122" i="4" s="1"/>
  <c r="AN162" i="4"/>
  <c r="AO162" i="4" s="1"/>
  <c r="AN37" i="4"/>
  <c r="AO37" i="4" s="1"/>
  <c r="AN83" i="4"/>
  <c r="AO83" i="4" s="1"/>
  <c r="AN116" i="4"/>
  <c r="AO116" i="4" s="1"/>
  <c r="AN295" i="4"/>
  <c r="AO295" i="4" s="1"/>
  <c r="AN78" i="4"/>
  <c r="AO78" i="4" s="1"/>
  <c r="AN88" i="4"/>
  <c r="AO88" i="4" s="1"/>
  <c r="AN281" i="4"/>
  <c r="AO281" i="4" s="1"/>
  <c r="AN255" i="4"/>
  <c r="AO255" i="4" s="1"/>
  <c r="AN204" i="4"/>
  <c r="AO204" i="4" s="1"/>
  <c r="AN60" i="4"/>
  <c r="AO60" i="4" s="1"/>
  <c r="AN228" i="4"/>
  <c r="AO228" i="4" s="1"/>
  <c r="AN30" i="4"/>
  <c r="AO30" i="4" s="1"/>
  <c r="AN15" i="4"/>
  <c r="AO15" i="4" s="1"/>
  <c r="AN8" i="4"/>
  <c r="AN126" i="4"/>
  <c r="AO126" i="4" s="1"/>
  <c r="AN51" i="4"/>
  <c r="AO51" i="4" s="1"/>
  <c r="AN41" i="4"/>
  <c r="AO41" i="4" s="1"/>
  <c r="AN73" i="4"/>
  <c r="AN293" i="4"/>
  <c r="AO293" i="4" s="1"/>
  <c r="AN231" i="4"/>
  <c r="AO231" i="4" s="1"/>
  <c r="AN240" i="4"/>
  <c r="AO240" i="4" s="1"/>
  <c r="AN29" i="4"/>
  <c r="AN284" i="4"/>
  <c r="AO284" i="4" s="1"/>
  <c r="AN189" i="4"/>
  <c r="AO189" i="4" s="1"/>
  <c r="AN241" i="4"/>
  <c r="AO241" i="4" s="1"/>
  <c r="AN52" i="4"/>
  <c r="AO52" i="4" s="1"/>
  <c r="AN275" i="4"/>
  <c r="AO275" i="4" s="1"/>
  <c r="AN120" i="4"/>
  <c r="AO120" i="4" s="1"/>
  <c r="AN50" i="4"/>
  <c r="AO50" i="4" s="1"/>
  <c r="AN47" i="4"/>
  <c r="AN205" i="4"/>
  <c r="AO205" i="4" s="1"/>
  <c r="AN139" i="4"/>
  <c r="AO139" i="4" s="1"/>
  <c r="AN106" i="4"/>
  <c r="AO106" i="4" s="1"/>
  <c r="AN145" i="4"/>
  <c r="AO145" i="4" s="1"/>
  <c r="AN256" i="4"/>
  <c r="AO256" i="4" s="1"/>
  <c r="AN157" i="4"/>
  <c r="AO157" i="4" s="1"/>
  <c r="AN42" i="4"/>
  <c r="AO42" i="4" s="1"/>
  <c r="AN216" i="4"/>
  <c r="AO216" i="4" s="1"/>
  <c r="AN289" i="4"/>
  <c r="AO289" i="4" s="1"/>
  <c r="AN96" i="4"/>
  <c r="AO96" i="4" s="1"/>
  <c r="AN230" i="4"/>
  <c r="AO230" i="4" s="1"/>
  <c r="AN246" i="4"/>
  <c r="AO246" i="4" s="1"/>
  <c r="AN208" i="4"/>
  <c r="AO208" i="4" s="1"/>
  <c r="AN109" i="4"/>
  <c r="AO109" i="4" s="1"/>
  <c r="AN210" i="4"/>
  <c r="AO210" i="4" s="1"/>
  <c r="AN10" i="4"/>
  <c r="AO10" i="4" s="1"/>
  <c r="AN115" i="4"/>
  <c r="AO115" i="4" s="1"/>
  <c r="AN113" i="4"/>
  <c r="AO113" i="4" s="1"/>
  <c r="AN94" i="4"/>
  <c r="AO94" i="4" s="1"/>
  <c r="AN132" i="4"/>
  <c r="AO132" i="4" s="1"/>
  <c r="AN92" i="4"/>
  <c r="AO92" i="4" s="1"/>
  <c r="AN303" i="4"/>
  <c r="AO303" i="4" s="1"/>
  <c r="AN13" i="4"/>
  <c r="AO13" i="4" s="1"/>
  <c r="AN199" i="4"/>
  <c r="AO199" i="4" s="1"/>
  <c r="AN282" i="4"/>
  <c r="AO282" i="4" s="1"/>
  <c r="AN84" i="4"/>
  <c r="AO84" i="4" s="1"/>
  <c r="AN217" i="4"/>
  <c r="AO217" i="4" s="1"/>
  <c r="AN245" i="4"/>
  <c r="AO245" i="4" s="1"/>
  <c r="AN104" i="4"/>
  <c r="AO104" i="4" s="1"/>
  <c r="AN129" i="4"/>
  <c r="AO129" i="4" s="1"/>
  <c r="AN43" i="4"/>
  <c r="AO43" i="4" s="1"/>
  <c r="AN194" i="4"/>
  <c r="AO194" i="4" s="1"/>
  <c r="AN209" i="4"/>
  <c r="AO209" i="4" s="1"/>
  <c r="AN127" i="4"/>
  <c r="AO127" i="4" s="1"/>
  <c r="AN236" i="4"/>
  <c r="AO236" i="4" s="1"/>
  <c r="AN77" i="4"/>
  <c r="AO77" i="4" s="1"/>
  <c r="AN112" i="4"/>
  <c r="AO112" i="4" s="1"/>
  <c r="AN287" i="4"/>
  <c r="AO287" i="4" s="1"/>
  <c r="AN97" i="4"/>
  <c r="AO97" i="4" s="1"/>
  <c r="AN103" i="4"/>
  <c r="AO103" i="4" s="1"/>
  <c r="AN12" i="4"/>
  <c r="AO12" i="4" s="1"/>
  <c r="AN181" i="4"/>
  <c r="AO181" i="4" s="1"/>
  <c r="AN193" i="4"/>
  <c r="AO193" i="4" s="1"/>
  <c r="AN121" i="4"/>
  <c r="AO121" i="4" s="1"/>
  <c r="AN299" i="4"/>
  <c r="AO299" i="4" s="1"/>
  <c r="AN138" i="4"/>
  <c r="AO138" i="4" s="1"/>
  <c r="AN59" i="4"/>
  <c r="AO59" i="4" s="1"/>
  <c r="AN128" i="4"/>
  <c r="AO128" i="4" s="1"/>
  <c r="AN247" i="4"/>
  <c r="AO247" i="4" s="1"/>
  <c r="AN187" i="4"/>
  <c r="AO187" i="4" s="1"/>
  <c r="AN263" i="4"/>
  <c r="AO263" i="4" s="1"/>
  <c r="AN58" i="4"/>
  <c r="AO58" i="4" s="1"/>
  <c r="AN260" i="4"/>
  <c r="AO260" i="4" s="1"/>
  <c r="AN185" i="4"/>
  <c r="AO185" i="4" s="1"/>
  <c r="AN156" i="4"/>
  <c r="AO156" i="4" s="1"/>
  <c r="AN22" i="4"/>
  <c r="AO22" i="4" s="1"/>
  <c r="AN49" i="4"/>
  <c r="AO49" i="4" s="1"/>
  <c r="AN142" i="4"/>
  <c r="AO142" i="4" s="1"/>
  <c r="AN93" i="4"/>
  <c r="AO93" i="4" s="1"/>
  <c r="AN166" i="4"/>
  <c r="AO166" i="4" s="1"/>
  <c r="AN306" i="4"/>
  <c r="AO306" i="4" s="1"/>
  <c r="AN220" i="4"/>
  <c r="AO220" i="4" s="1"/>
  <c r="AN221" i="4"/>
  <c r="AO221" i="4" s="1"/>
  <c r="AN265" i="4"/>
  <c r="AN61" i="4"/>
  <c r="AO61" i="4" s="1"/>
  <c r="AN70" i="4"/>
  <c r="AO70" i="4" s="1"/>
  <c r="AN206" i="4"/>
  <c r="AO206" i="4" s="1"/>
  <c r="AN123" i="4"/>
  <c r="AO123" i="4" s="1"/>
  <c r="AN57" i="4"/>
  <c r="AO57" i="4" s="1"/>
  <c r="AN62" i="4"/>
  <c r="AO62" i="4" s="1"/>
  <c r="AN125" i="4"/>
  <c r="AO125" i="4" s="1"/>
  <c r="AN17" i="4"/>
  <c r="AO17" i="4" s="1"/>
  <c r="AN239" i="4"/>
  <c r="AO239" i="4" s="1"/>
  <c r="AN144" i="4"/>
  <c r="AO144" i="4" s="1"/>
  <c r="AN238" i="4"/>
  <c r="AO238" i="4" s="1"/>
  <c r="AN65" i="4"/>
  <c r="AO65" i="4" s="1"/>
  <c r="AN300" i="4"/>
  <c r="AO300" i="4" s="1"/>
  <c r="AN95" i="4"/>
  <c r="AO95" i="4" s="1"/>
  <c r="AN86" i="4"/>
  <c r="AO86" i="4" s="1"/>
  <c r="AN277" i="4"/>
  <c r="AO277" i="4" s="1"/>
  <c r="AN67" i="4"/>
  <c r="AO67" i="4" s="1"/>
  <c r="AN23" i="4"/>
  <c r="AO23" i="4" s="1"/>
  <c r="AN258" i="4"/>
  <c r="AO258" i="4" s="1"/>
  <c r="AN243" i="4"/>
  <c r="AO243" i="4" s="1"/>
  <c r="AN164" i="4"/>
  <c r="AO164" i="4" s="1"/>
  <c r="AN149" i="4"/>
  <c r="AO149" i="4" s="1"/>
  <c r="AN35" i="4"/>
  <c r="AO35" i="4" s="1"/>
  <c r="AN140" i="4"/>
  <c r="AO140" i="4" s="1"/>
  <c r="AN302" i="4"/>
  <c r="AO302" i="4" s="1"/>
  <c r="AN165" i="4"/>
  <c r="AO165" i="4" s="1"/>
  <c r="AN200" i="4"/>
  <c r="AO200" i="4" s="1"/>
  <c r="AN249" i="4"/>
  <c r="AO249" i="4" s="1"/>
  <c r="AN269" i="4"/>
  <c r="AO269" i="4" s="1"/>
  <c r="AN69" i="4"/>
  <c r="AO69" i="4" s="1"/>
  <c r="AN161" i="4"/>
  <c r="AO161" i="4" s="1"/>
  <c r="AN182" i="4"/>
  <c r="AO182" i="4" s="1"/>
  <c r="AI123" i="4"/>
  <c r="AJ123" i="4" s="1"/>
  <c r="AK123" i="4" s="1"/>
  <c r="AL123" i="4" s="1"/>
  <c r="AI174" i="4"/>
  <c r="AJ174" i="4" s="1"/>
  <c r="AK174" i="4" s="1"/>
  <c r="AL174" i="4" s="1"/>
  <c r="AI284" i="4"/>
  <c r="AJ284" i="4" s="1"/>
  <c r="AK284" i="4" s="1"/>
  <c r="AL284" i="4" s="1"/>
  <c r="AI182" i="4"/>
  <c r="AJ182" i="4" s="1"/>
  <c r="AK182" i="4" s="1"/>
  <c r="AL182" i="4" s="1"/>
  <c r="R48" i="4"/>
  <c r="S48" i="4" s="1"/>
  <c r="T48" i="4" s="1"/>
  <c r="U48" i="4" s="1"/>
  <c r="R173" i="4"/>
  <c r="S173" i="4" s="1"/>
  <c r="T173" i="4" s="1"/>
  <c r="U173" i="4" s="1"/>
  <c r="AT297" i="4"/>
  <c r="AU297" i="4" s="1"/>
  <c r="AT16" i="4"/>
  <c r="AU16" i="4" s="1"/>
  <c r="AT201" i="4"/>
  <c r="AU201" i="4" s="1"/>
  <c r="AT290" i="4"/>
  <c r="AU290" i="4" s="1"/>
  <c r="AT250" i="4"/>
  <c r="AU250" i="4" s="1"/>
  <c r="AT134" i="4"/>
  <c r="AU134" i="4" s="1"/>
  <c r="AT21" i="4"/>
  <c r="AU21" i="4" s="1"/>
  <c r="AT182" i="4"/>
  <c r="AU182" i="4" s="1"/>
  <c r="AT273" i="4"/>
  <c r="AU273" i="4" s="1"/>
  <c r="AT162" i="4"/>
  <c r="AU162" i="4" s="1"/>
  <c r="AT73" i="4"/>
  <c r="AU73" i="4" s="1"/>
  <c r="AT26" i="4"/>
  <c r="AU26" i="4" s="1"/>
  <c r="AT256" i="4"/>
  <c r="AU256" i="4" s="1"/>
  <c r="AT29" i="4"/>
  <c r="AU29" i="4" s="1"/>
  <c r="AT261" i="4"/>
  <c r="AU261" i="4" s="1"/>
  <c r="AT163" i="4"/>
  <c r="AU163" i="4" s="1"/>
  <c r="AT140" i="4"/>
  <c r="AU140" i="4" s="1"/>
  <c r="AT81" i="4"/>
  <c r="AU81" i="4" s="1"/>
  <c r="AT69" i="4"/>
  <c r="AU69" i="4" s="1"/>
  <c r="AT195" i="4"/>
  <c r="AU195" i="4" s="1"/>
  <c r="AT31" i="4"/>
  <c r="AU31" i="4" s="1"/>
  <c r="AT170" i="4"/>
  <c r="AU170" i="4" s="1"/>
  <c r="AT151" i="4"/>
  <c r="AU151" i="4" s="1"/>
  <c r="AT270" i="4"/>
  <c r="AU270" i="4" s="1"/>
  <c r="AT210" i="4"/>
  <c r="AU210" i="4" s="1"/>
  <c r="AT175" i="4"/>
  <c r="AU175" i="4" s="1"/>
  <c r="AT221" i="4"/>
  <c r="AU221" i="4" s="1"/>
  <c r="AT92" i="4"/>
  <c r="AU92" i="4" s="1"/>
  <c r="AT184" i="4"/>
  <c r="AU184" i="4" s="1"/>
  <c r="AT200" i="4"/>
  <c r="AU200" i="4" s="1"/>
  <c r="AT266" i="4"/>
  <c r="AU266" i="4" s="1"/>
  <c r="AT76" i="4"/>
  <c r="AU76" i="4" s="1"/>
  <c r="AT191" i="4"/>
  <c r="AU191" i="4" s="1"/>
  <c r="AT244" i="4"/>
  <c r="AU244" i="4" s="1"/>
  <c r="AT211" i="4"/>
  <c r="AU211" i="4" s="1"/>
  <c r="AT285" i="4"/>
  <c r="AU285" i="4" s="1"/>
  <c r="AT249" i="4"/>
  <c r="AU249" i="4" s="1"/>
  <c r="AT147" i="4"/>
  <c r="AU147" i="4" s="1"/>
  <c r="AT255" i="4"/>
  <c r="AU255" i="4" s="1"/>
  <c r="AT24" i="4"/>
  <c r="AU24" i="4" s="1"/>
  <c r="AT96" i="4"/>
  <c r="AU96" i="4" s="1"/>
  <c r="AT177" i="4"/>
  <c r="AU177" i="4" s="1"/>
  <c r="AT223" i="4"/>
  <c r="AU223" i="4" s="1"/>
  <c r="AT84" i="4"/>
  <c r="AU84" i="4" s="1"/>
  <c r="AT80" i="4"/>
  <c r="AU80" i="4" s="1"/>
  <c r="AT288" i="4"/>
  <c r="AU288" i="4" s="1"/>
  <c r="AT66" i="4"/>
  <c r="AU66" i="4" s="1"/>
  <c r="AT30" i="4"/>
  <c r="AU30" i="4" s="1"/>
  <c r="AT116" i="4"/>
  <c r="AU116" i="4" s="1"/>
  <c r="AT54" i="4"/>
  <c r="AU54" i="4" s="1"/>
  <c r="AT193" i="4"/>
  <c r="AU193" i="4" s="1"/>
  <c r="AT248" i="4"/>
  <c r="AU248" i="4" s="1"/>
  <c r="AT260" i="4"/>
  <c r="AU260" i="4" s="1"/>
  <c r="AT271" i="4"/>
  <c r="AU271" i="4" s="1"/>
  <c r="AT176" i="4"/>
  <c r="AU176" i="4" s="1"/>
  <c r="AT194" i="4"/>
  <c r="AU194" i="4" s="1"/>
  <c r="AT286" i="4"/>
  <c r="AU286" i="4" s="1"/>
  <c r="AT282" i="4"/>
  <c r="AU282" i="4" s="1"/>
  <c r="AT264" i="4"/>
  <c r="AU264" i="4" s="1"/>
  <c r="AT45" i="4"/>
  <c r="AU45" i="4" s="1"/>
  <c r="AT41" i="4"/>
  <c r="AU41" i="4" s="1"/>
  <c r="AT246" i="4"/>
  <c r="AU246" i="4" s="1"/>
  <c r="AT132" i="4"/>
  <c r="AU132" i="4" s="1"/>
  <c r="AT51" i="4"/>
  <c r="AU51" i="4" s="1"/>
  <c r="AT202" i="4"/>
  <c r="AU202" i="4" s="1"/>
  <c r="AT9" i="4"/>
  <c r="AU9" i="4" s="1"/>
  <c r="AT50" i="4"/>
  <c r="AU50" i="4" s="1"/>
  <c r="AT14" i="4"/>
  <c r="AU14" i="4" s="1"/>
  <c r="AT238" i="4"/>
  <c r="AU238" i="4" s="1"/>
  <c r="AT196" i="4"/>
  <c r="AU196" i="4" s="1"/>
  <c r="AT148" i="4"/>
  <c r="AU148" i="4" s="1"/>
  <c r="AT207" i="4"/>
  <c r="AU207" i="4" s="1"/>
  <c r="AT117" i="4"/>
  <c r="AU117" i="4" s="1"/>
  <c r="AT43" i="4"/>
  <c r="AU43" i="4" s="1"/>
  <c r="AT58" i="4"/>
  <c r="AU58" i="4" s="1"/>
  <c r="AT240" i="4"/>
  <c r="AU240" i="4" s="1"/>
  <c r="AT137" i="4"/>
  <c r="AU137" i="4" s="1"/>
  <c r="AT185" i="4"/>
  <c r="AU185" i="4" s="1"/>
  <c r="AT102" i="4"/>
  <c r="AU102" i="4" s="1"/>
  <c r="AT209" i="4"/>
  <c r="AU209" i="4" s="1"/>
  <c r="AT55" i="4"/>
  <c r="AU55" i="4" s="1"/>
  <c r="AT67" i="4"/>
  <c r="AU67" i="4" s="1"/>
  <c r="AT78" i="4"/>
  <c r="AU78" i="4" s="1"/>
  <c r="AT197" i="4"/>
  <c r="AU197" i="4" s="1"/>
  <c r="AT93" i="4"/>
  <c r="AU93" i="4" s="1"/>
  <c r="AT180" i="4"/>
  <c r="AU180" i="4" s="1"/>
  <c r="AT187" i="4"/>
  <c r="AU187" i="4" s="1"/>
  <c r="AT152" i="4"/>
  <c r="AU152" i="4" s="1"/>
  <c r="AT105" i="4"/>
  <c r="AU105" i="4" s="1"/>
  <c r="AT95" i="4"/>
  <c r="AU95" i="4" s="1"/>
  <c r="AT224" i="4"/>
  <c r="AU224" i="4" s="1"/>
  <c r="AT56" i="4"/>
  <c r="AU56" i="4" s="1"/>
  <c r="AT101" i="4"/>
  <c r="AU101" i="4" s="1"/>
  <c r="AT68" i="4"/>
  <c r="AU68" i="4" s="1"/>
  <c r="AT289" i="4"/>
  <c r="AU289" i="4" s="1"/>
  <c r="AT161" i="4"/>
  <c r="AU161" i="4" s="1"/>
  <c r="AT268" i="4"/>
  <c r="AU268" i="4" s="1"/>
  <c r="AT144" i="4"/>
  <c r="AU144" i="4" s="1"/>
  <c r="AT141" i="4"/>
  <c r="AU141" i="4" s="1"/>
  <c r="AT97" i="4"/>
  <c r="AU97" i="4" s="1"/>
  <c r="AT303" i="4"/>
  <c r="AU303" i="4" s="1"/>
  <c r="AT229" i="4"/>
  <c r="AU229" i="4" s="1"/>
  <c r="AT189" i="4"/>
  <c r="AU189" i="4" s="1"/>
  <c r="AT284" i="4"/>
  <c r="AU284" i="4" s="1"/>
  <c r="AT174" i="4"/>
  <c r="AU174" i="4" s="1"/>
  <c r="AT72" i="4"/>
  <c r="AU72" i="4" s="1"/>
  <c r="AT62" i="4"/>
  <c r="AU62" i="4" s="1"/>
  <c r="AT186" i="4"/>
  <c r="AU186" i="4" s="1"/>
  <c r="AT214" i="4"/>
  <c r="AU214" i="4" s="1"/>
  <c r="AT108" i="4"/>
  <c r="AU108" i="4" s="1"/>
  <c r="AT222" i="4"/>
  <c r="AU222" i="4" s="1"/>
  <c r="AT90" i="4"/>
  <c r="AU90" i="4" s="1"/>
  <c r="AT216" i="4"/>
  <c r="AU216" i="4" s="1"/>
  <c r="AT136" i="4"/>
  <c r="AU136" i="4" s="1"/>
  <c r="AT296" i="4"/>
  <c r="AU296" i="4" s="1"/>
  <c r="AT118" i="4"/>
  <c r="AU118" i="4" s="1"/>
  <c r="AT169" i="4"/>
  <c r="AU169" i="4" s="1"/>
  <c r="AT305" i="4"/>
  <c r="AU305" i="4" s="1"/>
  <c r="AT231" i="4"/>
  <c r="AU231" i="4" s="1"/>
  <c r="AT243" i="4"/>
  <c r="AU243" i="4" s="1"/>
  <c r="AT259" i="4"/>
  <c r="AU259" i="4" s="1"/>
  <c r="AT10" i="4"/>
  <c r="AU10" i="4" s="1"/>
  <c r="AT146" i="4"/>
  <c r="AU146" i="4" s="1"/>
  <c r="AT40" i="4"/>
  <c r="AU40" i="4" s="1"/>
  <c r="AT154" i="4"/>
  <c r="AU154" i="4" s="1"/>
  <c r="AT213" i="4"/>
  <c r="AU213" i="4" s="1"/>
  <c r="AT36" i="4"/>
  <c r="AU36" i="4" s="1"/>
  <c r="AT227" i="4"/>
  <c r="AU227" i="4" s="1"/>
  <c r="AT88" i="4"/>
  <c r="AU88" i="4" s="1"/>
  <c r="AT212" i="4"/>
  <c r="AU212" i="4" s="1"/>
  <c r="AT63" i="4"/>
  <c r="AU63" i="4" s="1"/>
  <c r="AT34" i="4"/>
  <c r="AU34" i="4" s="1"/>
  <c r="AT71" i="4"/>
  <c r="AU71" i="4" s="1"/>
  <c r="AT164" i="4"/>
  <c r="AU164" i="4" s="1"/>
  <c r="AT295" i="4"/>
  <c r="AU295" i="4" s="1"/>
  <c r="AT75" i="4"/>
  <c r="AU75" i="4" s="1"/>
  <c r="AT33" i="4"/>
  <c r="AU33" i="4" s="1"/>
  <c r="AT37" i="4"/>
  <c r="AU37" i="4" s="1"/>
  <c r="AT83" i="4"/>
  <c r="AU83" i="4" s="1"/>
  <c r="AT298" i="4"/>
  <c r="AU298" i="4" s="1"/>
  <c r="AT86" i="4"/>
  <c r="AU86" i="4" s="1"/>
  <c r="AT100" i="4"/>
  <c r="AU100" i="4" s="1"/>
  <c r="AT25" i="4"/>
  <c r="AU25" i="4" s="1"/>
  <c r="AT173" i="4"/>
  <c r="AU173" i="4" s="1"/>
  <c r="AT57" i="4"/>
  <c r="AU57" i="4" s="1"/>
  <c r="AT278" i="4"/>
  <c r="AU278" i="4" s="1"/>
  <c r="AT291" i="4"/>
  <c r="AU291" i="4" s="1"/>
  <c r="AT46" i="4"/>
  <c r="AU46" i="4" s="1"/>
  <c r="AT127" i="4"/>
  <c r="AU127" i="4" s="1"/>
  <c r="AT199" i="4"/>
  <c r="AU199" i="4" s="1"/>
  <c r="AT283" i="4"/>
  <c r="AU283" i="4" s="1"/>
  <c r="AT232" i="4"/>
  <c r="AU232" i="4" s="1"/>
  <c r="AT205" i="4"/>
  <c r="AU205" i="4" s="1"/>
  <c r="AT233" i="4"/>
  <c r="AU233" i="4" s="1"/>
  <c r="AT89" i="4"/>
  <c r="AU89" i="4" s="1"/>
  <c r="AT292" i="4"/>
  <c r="AU292" i="4" s="1"/>
  <c r="AT60" i="4"/>
  <c r="AU60" i="4" s="1"/>
  <c r="AT106" i="4"/>
  <c r="AU106" i="4" s="1"/>
  <c r="AT262" i="4"/>
  <c r="AU262" i="4" s="1"/>
  <c r="AT119" i="4"/>
  <c r="AU119" i="4" s="1"/>
  <c r="AT150" i="4"/>
  <c r="AU150" i="4" s="1"/>
  <c r="AT74" i="4"/>
  <c r="AU74" i="4" s="1"/>
  <c r="AT275" i="4"/>
  <c r="AU275" i="4" s="1"/>
  <c r="AT172" i="4"/>
  <c r="AU172" i="4" s="1"/>
  <c r="AT304" i="4"/>
  <c r="AU304" i="4" s="1"/>
  <c r="AT269" i="4"/>
  <c r="AU269" i="4" s="1"/>
  <c r="AT156" i="4"/>
  <c r="AU156" i="4" s="1"/>
  <c r="AT302" i="4"/>
  <c r="AU302" i="4" s="1"/>
  <c r="AT277" i="4"/>
  <c r="AU277" i="4" s="1"/>
  <c r="AT158" i="4"/>
  <c r="AU158" i="4" s="1"/>
  <c r="AT188" i="4"/>
  <c r="AU188" i="4" s="1"/>
  <c r="AT11" i="4"/>
  <c r="AU11" i="4" s="1"/>
  <c r="AT130" i="4"/>
  <c r="AU130" i="4" s="1"/>
  <c r="AT226" i="4"/>
  <c r="AU226" i="4" s="1"/>
  <c r="AT110" i="4"/>
  <c r="AU110" i="4" s="1"/>
  <c r="AT85" i="4"/>
  <c r="AU85" i="4" s="1"/>
  <c r="AT235" i="4"/>
  <c r="AU235" i="4" s="1"/>
  <c r="AT70" i="4"/>
  <c r="AU70" i="4" s="1"/>
  <c r="AT171" i="4"/>
  <c r="AU171" i="4" s="1"/>
  <c r="AT157" i="4"/>
  <c r="AU157" i="4" s="1"/>
  <c r="AT294" i="4"/>
  <c r="AU294" i="4" s="1"/>
  <c r="AT155" i="4"/>
  <c r="AU155" i="4" s="1"/>
  <c r="AT183" i="4"/>
  <c r="AU183" i="4" s="1"/>
  <c r="AT204" i="4"/>
  <c r="AU204" i="4" s="1"/>
  <c r="AT245" i="4"/>
  <c r="AU245" i="4" s="1"/>
  <c r="AT32" i="4"/>
  <c r="AU32" i="4" s="1"/>
  <c r="AT125" i="4"/>
  <c r="AU125" i="4" s="1"/>
  <c r="AT149" i="4"/>
  <c r="AU149" i="4" s="1"/>
  <c r="AT272" i="4"/>
  <c r="AU272" i="4" s="1"/>
  <c r="AT133" i="4"/>
  <c r="AU133" i="4" s="1"/>
  <c r="AT228" i="4"/>
  <c r="AU228" i="4" s="1"/>
  <c r="AT230" i="4"/>
  <c r="AU230" i="4" s="1"/>
  <c r="AT241" i="4"/>
  <c r="AU241" i="4" s="1"/>
  <c r="AT35" i="4"/>
  <c r="AU35" i="4" s="1"/>
  <c r="AT112" i="4"/>
  <c r="AU112" i="4" s="1"/>
  <c r="AT206" i="4"/>
  <c r="AU206" i="4" s="1"/>
  <c r="AT15" i="4"/>
  <c r="AU15" i="4" s="1"/>
  <c r="AT280" i="4"/>
  <c r="AU280" i="4" s="1"/>
  <c r="AT121" i="4"/>
  <c r="AU121" i="4" s="1"/>
  <c r="AT12" i="4"/>
  <c r="AU12" i="4" s="1"/>
  <c r="AT139" i="4"/>
  <c r="AU139" i="4" s="1"/>
  <c r="AT111" i="4"/>
  <c r="AU111" i="4" s="1"/>
  <c r="AT166" i="4"/>
  <c r="AU166" i="4" s="1"/>
  <c r="AT104" i="4"/>
  <c r="AU104" i="4" s="1"/>
  <c r="AT113" i="4"/>
  <c r="AU113" i="4" s="1"/>
  <c r="AT263" i="4"/>
  <c r="AU263" i="4" s="1"/>
  <c r="AT124" i="4"/>
  <c r="AU124" i="4" s="1"/>
  <c r="AT242" i="4"/>
  <c r="AU242" i="4" s="1"/>
  <c r="AT23" i="4"/>
  <c r="AU23" i="4" s="1"/>
  <c r="AT59" i="4"/>
  <c r="AU59" i="4" s="1"/>
  <c r="AT218" i="4"/>
  <c r="AU218" i="4" s="1"/>
  <c r="AT178" i="4"/>
  <c r="AU178" i="4" s="1"/>
  <c r="AT126" i="4"/>
  <c r="AU126" i="4" s="1"/>
  <c r="AT48" i="4"/>
  <c r="AU48" i="4" s="1"/>
  <c r="AT252" i="4"/>
  <c r="AU252" i="4" s="1"/>
  <c r="AT215" i="4"/>
  <c r="AU215" i="4" s="1"/>
  <c r="AT19" i="4"/>
  <c r="AU19" i="4" s="1"/>
  <c r="AT165" i="4"/>
  <c r="AU165" i="4" s="1"/>
  <c r="AT276" i="4"/>
  <c r="AU276" i="4" s="1"/>
  <c r="AT27" i="4"/>
  <c r="AU27" i="4" s="1"/>
  <c r="AT61" i="4"/>
  <c r="AU61" i="4" s="1"/>
  <c r="AT190" i="4"/>
  <c r="AU190" i="4" s="1"/>
  <c r="AT120" i="4"/>
  <c r="AU120" i="4" s="1"/>
  <c r="AT82" i="4"/>
  <c r="AU82" i="4" s="1"/>
  <c r="AT153" i="4"/>
  <c r="AU153" i="4" s="1"/>
  <c r="AT114" i="4"/>
  <c r="AU114" i="4" s="1"/>
  <c r="AT192" i="4"/>
  <c r="AU192" i="4" s="1"/>
  <c r="AT253" i="4"/>
  <c r="AU253" i="4" s="1"/>
  <c r="AT77" i="4"/>
  <c r="AU77" i="4" s="1"/>
  <c r="AT115" i="4"/>
  <c r="AU115" i="4" s="1"/>
  <c r="AT64" i="4"/>
  <c r="AU64" i="4" s="1"/>
  <c r="AT299" i="4"/>
  <c r="AU299" i="4" s="1"/>
  <c r="AT122" i="4"/>
  <c r="AU122" i="4" s="1"/>
  <c r="AT254" i="4"/>
  <c r="AU254" i="4" s="1"/>
  <c r="AT7" i="4"/>
  <c r="AU7" i="4" s="1"/>
  <c r="AT52" i="4"/>
  <c r="AU52" i="4" s="1"/>
  <c r="AT257" i="4"/>
  <c r="AU257" i="4" s="1"/>
  <c r="AT279" i="4"/>
  <c r="AU279" i="4" s="1"/>
  <c r="AT42" i="4"/>
  <c r="AU42" i="4" s="1"/>
  <c r="AT8" i="4"/>
  <c r="AU8" i="4" s="1"/>
  <c r="AT123" i="4"/>
  <c r="AU123" i="4" s="1"/>
  <c r="AT65" i="4"/>
  <c r="AU65" i="4" s="1"/>
  <c r="AT103" i="4"/>
  <c r="AU103" i="4" s="1"/>
  <c r="AT44" i="4"/>
  <c r="AU44" i="4" s="1"/>
  <c r="AT145" i="4"/>
  <c r="AU145" i="4" s="1"/>
  <c r="AT131" i="4"/>
  <c r="AU131" i="4" s="1"/>
  <c r="AT159" i="4"/>
  <c r="AU159" i="4" s="1"/>
  <c r="AT22" i="4"/>
  <c r="AU22" i="4" s="1"/>
  <c r="AT225" i="4"/>
  <c r="AU225" i="4" s="1"/>
  <c r="AT87" i="4"/>
  <c r="AU87" i="4" s="1"/>
  <c r="AT265" i="4"/>
  <c r="AU265" i="4" s="1"/>
  <c r="AT181" i="4"/>
  <c r="AU181" i="4" s="1"/>
  <c r="AT281" i="4"/>
  <c r="AU281" i="4" s="1"/>
  <c r="AT109" i="4"/>
  <c r="AU109" i="4" s="1"/>
  <c r="AT237" i="4"/>
  <c r="AU237" i="4" s="1"/>
  <c r="AT198" i="4"/>
  <c r="AU198" i="4" s="1"/>
  <c r="AT20" i="4"/>
  <c r="AU20" i="4" s="1"/>
  <c r="AT79" i="4"/>
  <c r="AU79" i="4" s="1"/>
  <c r="AT217" i="4"/>
  <c r="AU217" i="4" s="1"/>
  <c r="AT203" i="4"/>
  <c r="AU203" i="4" s="1"/>
  <c r="AT219" i="4"/>
  <c r="AU219" i="4" s="1"/>
  <c r="AT274" i="4"/>
  <c r="AU274" i="4" s="1"/>
  <c r="AT220" i="4"/>
  <c r="AU220" i="4" s="1"/>
  <c r="AT208" i="4"/>
  <c r="AU208" i="4" s="1"/>
  <c r="AT300" i="4"/>
  <c r="AU300" i="4" s="1"/>
  <c r="AT47" i="4"/>
  <c r="AU47" i="4" s="1"/>
  <c r="AT13" i="4"/>
  <c r="AU13" i="4" s="1"/>
  <c r="AT107" i="4"/>
  <c r="AU107" i="4" s="1"/>
  <c r="AT251" i="4"/>
  <c r="AU251" i="4" s="1"/>
  <c r="AT53" i="4"/>
  <c r="AU53" i="4" s="1"/>
  <c r="AT38" i="4"/>
  <c r="AU38" i="4" s="1"/>
  <c r="AT98" i="4"/>
  <c r="AU98" i="4" s="1"/>
  <c r="AT167" i="4"/>
  <c r="AU167" i="4" s="1"/>
  <c r="AT17" i="4"/>
  <c r="AU17" i="4" s="1"/>
  <c r="AT49" i="4"/>
  <c r="AU49" i="4" s="1"/>
  <c r="AT18" i="4"/>
  <c r="AU18" i="4" s="1"/>
  <c r="AT94" i="4"/>
  <c r="AU94" i="4" s="1"/>
  <c r="AT258" i="4"/>
  <c r="AU258" i="4" s="1"/>
  <c r="AI75" i="4"/>
  <c r="AJ75" i="4" s="1"/>
  <c r="AK75" i="4" s="1"/>
  <c r="AL75" i="4" s="1"/>
  <c r="AI84" i="4"/>
  <c r="AJ84" i="4" s="1"/>
  <c r="AK84" i="4" s="1"/>
  <c r="AL84" i="4" s="1"/>
  <c r="AI164" i="4"/>
  <c r="AJ164" i="4" s="1"/>
  <c r="AK164" i="4" s="1"/>
  <c r="AL164" i="4" s="1"/>
  <c r="AI60" i="4"/>
  <c r="AJ60" i="4" s="1"/>
  <c r="AK60" i="4" s="1"/>
  <c r="AL60" i="4" s="1"/>
  <c r="AI248" i="4"/>
  <c r="AJ248" i="4" s="1"/>
  <c r="AK248" i="4" s="1"/>
  <c r="AL248" i="4" s="1"/>
  <c r="AI134" i="4"/>
  <c r="AJ134" i="4" s="1"/>
  <c r="AK134" i="4" s="1"/>
  <c r="AL134" i="4" s="1"/>
  <c r="AI10" i="4"/>
  <c r="AJ10" i="4" s="1"/>
  <c r="AK10" i="4" s="1"/>
  <c r="AL10" i="4" s="1"/>
  <c r="AI265" i="4"/>
  <c r="AJ265" i="4" s="1"/>
  <c r="AK265" i="4" s="1"/>
  <c r="AL265" i="4" s="1"/>
  <c r="AI266" i="4"/>
  <c r="AJ266" i="4" s="1"/>
  <c r="AK266" i="4" s="1"/>
  <c r="AL266" i="4" s="1"/>
  <c r="AI236" i="4"/>
  <c r="AJ236" i="4" s="1"/>
  <c r="AK236" i="4" s="1"/>
  <c r="AL236" i="4" s="1"/>
  <c r="AI187" i="4"/>
  <c r="AJ187" i="4" s="1"/>
  <c r="AK187" i="4" s="1"/>
  <c r="AL187" i="4" s="1"/>
  <c r="AI172" i="4"/>
  <c r="AJ172" i="4" s="1"/>
  <c r="AK172" i="4" s="1"/>
  <c r="AL172" i="4" s="1"/>
  <c r="AI29" i="4"/>
  <c r="AJ29" i="4" s="1"/>
  <c r="AK29" i="4" s="1"/>
  <c r="AL29" i="4" s="1"/>
  <c r="AI205" i="4"/>
  <c r="AJ205" i="4" s="1"/>
  <c r="AK205" i="4" s="1"/>
  <c r="AL205" i="4" s="1"/>
  <c r="AI79" i="4"/>
  <c r="AJ79" i="4" s="1"/>
  <c r="AK79" i="4" s="1"/>
  <c r="AL79" i="4" s="1"/>
  <c r="AI46" i="4"/>
  <c r="AJ46" i="4" s="1"/>
  <c r="AK46" i="4" s="1"/>
  <c r="AL46" i="4" s="1"/>
  <c r="AI27" i="4"/>
  <c r="AJ27" i="4" s="1"/>
  <c r="AK27" i="4" s="1"/>
  <c r="AL27" i="4" s="1"/>
  <c r="AI44" i="4"/>
  <c r="AJ44" i="4" s="1"/>
  <c r="AK44" i="4" s="1"/>
  <c r="AL44" i="4" s="1"/>
  <c r="AI180" i="4"/>
  <c r="AJ180" i="4" s="1"/>
  <c r="AK180" i="4" s="1"/>
  <c r="AL180" i="4" s="1"/>
  <c r="AI147" i="4"/>
  <c r="AJ147" i="4" s="1"/>
  <c r="AK147" i="4" s="1"/>
  <c r="AL147" i="4" s="1"/>
  <c r="AI303" i="4"/>
  <c r="AJ303" i="4" s="1"/>
  <c r="AK303" i="4" s="1"/>
  <c r="AL303" i="4" s="1"/>
  <c r="AI34" i="4"/>
  <c r="AJ34" i="4" s="1"/>
  <c r="AK34" i="4" s="1"/>
  <c r="AL34" i="4" s="1"/>
  <c r="AI159" i="4"/>
  <c r="AJ159" i="4" s="1"/>
  <c r="AK159" i="4" s="1"/>
  <c r="AL159" i="4" s="1"/>
  <c r="AI291" i="4"/>
  <c r="AJ291" i="4" s="1"/>
  <c r="AK291" i="4" s="1"/>
  <c r="AL291" i="4" s="1"/>
  <c r="AI66" i="4"/>
  <c r="AJ66" i="4" s="1"/>
  <c r="AK66" i="4" s="1"/>
  <c r="AL66" i="4" s="1"/>
  <c r="AI241" i="4"/>
  <c r="AJ241" i="4" s="1"/>
  <c r="AK241" i="4" s="1"/>
  <c r="AL241" i="4" s="1"/>
  <c r="AI108" i="4"/>
  <c r="AJ108" i="4" s="1"/>
  <c r="AK108" i="4" s="1"/>
  <c r="AL108" i="4" s="1"/>
  <c r="AI166" i="4"/>
  <c r="AJ166" i="4" s="1"/>
  <c r="AK166" i="4" s="1"/>
  <c r="AL166" i="4" s="1"/>
  <c r="AI234" i="4"/>
  <c r="AJ234" i="4" s="1"/>
  <c r="AK234" i="4" s="1"/>
  <c r="AL234" i="4" s="1"/>
  <c r="AI107" i="4"/>
  <c r="AJ107" i="4" s="1"/>
  <c r="AK107" i="4" s="1"/>
  <c r="AL107" i="4" s="1"/>
  <c r="AI253" i="4"/>
  <c r="AJ253" i="4" s="1"/>
  <c r="AK253" i="4" s="1"/>
  <c r="AL253" i="4" s="1"/>
  <c r="AI274" i="4"/>
  <c r="AJ274" i="4" s="1"/>
  <c r="AK274" i="4" s="1"/>
  <c r="AL274" i="4" s="1"/>
  <c r="AI116" i="4"/>
  <c r="AJ116" i="4" s="1"/>
  <c r="AK116" i="4" s="1"/>
  <c r="AL116" i="4" s="1"/>
  <c r="AI296" i="4"/>
  <c r="AJ296" i="4" s="1"/>
  <c r="AK296" i="4" s="1"/>
  <c r="AL296" i="4" s="1"/>
  <c r="AI68" i="4"/>
  <c r="AJ68" i="4" s="1"/>
  <c r="AK68" i="4" s="1"/>
  <c r="AL68" i="4" s="1"/>
  <c r="AI121" i="4"/>
  <c r="AJ121" i="4" s="1"/>
  <c r="AK121" i="4" s="1"/>
  <c r="AL121" i="4" s="1"/>
  <c r="AI42" i="4"/>
  <c r="AJ42" i="4" s="1"/>
  <c r="AK42" i="4" s="1"/>
  <c r="AL42" i="4" s="1"/>
  <c r="AI237" i="4"/>
  <c r="AJ237" i="4" s="1"/>
  <c r="AK237" i="4" s="1"/>
  <c r="AL237" i="4" s="1"/>
  <c r="AI195" i="4"/>
  <c r="AJ195" i="4" s="1"/>
  <c r="AK195" i="4" s="1"/>
  <c r="AL195" i="4" s="1"/>
  <c r="AI38" i="4"/>
  <c r="AJ38" i="4" s="1"/>
  <c r="AK38" i="4" s="1"/>
  <c r="AL38" i="4" s="1"/>
  <c r="AI290" i="4"/>
  <c r="AJ290" i="4" s="1"/>
  <c r="AK290" i="4" s="1"/>
  <c r="AL290" i="4" s="1"/>
  <c r="AI16" i="4"/>
  <c r="AJ16" i="4" s="1"/>
  <c r="AK16" i="4" s="1"/>
  <c r="AL16" i="4" s="1"/>
  <c r="AI257" i="4"/>
  <c r="AJ257" i="4" s="1"/>
  <c r="AK257" i="4" s="1"/>
  <c r="AL257" i="4" s="1"/>
  <c r="AI263" i="4"/>
  <c r="AJ263" i="4" s="1"/>
  <c r="AK263" i="4" s="1"/>
  <c r="AL263" i="4" s="1"/>
  <c r="AI259" i="4"/>
  <c r="AJ259" i="4" s="1"/>
  <c r="AK259" i="4" s="1"/>
  <c r="AL259" i="4" s="1"/>
  <c r="AI86" i="4"/>
  <c r="AJ86" i="4" s="1"/>
  <c r="AK86" i="4" s="1"/>
  <c r="AL86" i="4" s="1"/>
  <c r="AI192" i="4"/>
  <c r="AJ192" i="4" s="1"/>
  <c r="AK192" i="4" s="1"/>
  <c r="AL192" i="4" s="1"/>
  <c r="AI301" i="4"/>
  <c r="AJ301" i="4" s="1"/>
  <c r="AK301" i="4" s="1"/>
  <c r="AL301" i="4" s="1"/>
  <c r="AI21" i="4"/>
  <c r="AJ21" i="4" s="1"/>
  <c r="AK21" i="4" s="1"/>
  <c r="AL21" i="4" s="1"/>
  <c r="AI125" i="4"/>
  <c r="AJ125" i="4" s="1"/>
  <c r="AK125" i="4" s="1"/>
  <c r="AL125" i="4" s="1"/>
  <c r="AI193" i="4"/>
  <c r="AJ193" i="4" s="1"/>
  <c r="AK193" i="4" s="1"/>
  <c r="AL193" i="4" s="1"/>
  <c r="AI189" i="4"/>
  <c r="AJ189" i="4" s="1"/>
  <c r="AK189" i="4" s="1"/>
  <c r="AL189" i="4" s="1"/>
  <c r="AI158" i="4"/>
  <c r="AJ158" i="4" s="1"/>
  <c r="AK158" i="4" s="1"/>
  <c r="AL158" i="4" s="1"/>
  <c r="AI203" i="4"/>
  <c r="AJ203" i="4" s="1"/>
  <c r="AK203" i="4" s="1"/>
  <c r="AL203" i="4" s="1"/>
  <c r="AI225" i="4"/>
  <c r="AJ225" i="4" s="1"/>
  <c r="AK225" i="4" s="1"/>
  <c r="AL225" i="4" s="1"/>
  <c r="AI144" i="4"/>
  <c r="AJ144" i="4" s="1"/>
  <c r="AK144" i="4" s="1"/>
  <c r="AL144" i="4" s="1"/>
  <c r="AI35" i="4"/>
  <c r="AJ35" i="4" s="1"/>
  <c r="AK35" i="4" s="1"/>
  <c r="AL35" i="4" s="1"/>
  <c r="AI45" i="4"/>
  <c r="AJ45" i="4" s="1"/>
  <c r="AK45" i="4" s="1"/>
  <c r="AL45" i="4" s="1"/>
  <c r="AI109" i="4"/>
  <c r="AJ109" i="4" s="1"/>
  <c r="AK109" i="4" s="1"/>
  <c r="AL109" i="4" s="1"/>
  <c r="AI240" i="4"/>
  <c r="AJ240" i="4" s="1"/>
  <c r="AK240" i="4" s="1"/>
  <c r="AL240" i="4" s="1"/>
  <c r="AI304" i="4"/>
  <c r="AJ304" i="4" s="1"/>
  <c r="AK304" i="4" s="1"/>
  <c r="AL304" i="4" s="1"/>
  <c r="AI25" i="4"/>
  <c r="AJ25" i="4" s="1"/>
  <c r="AK25" i="4" s="1"/>
  <c r="AL25" i="4" s="1"/>
  <c r="AI18" i="4"/>
  <c r="AJ18" i="4" s="1"/>
  <c r="AK18" i="4" s="1"/>
  <c r="AL18" i="4" s="1"/>
  <c r="AI101" i="4"/>
  <c r="AJ101" i="4" s="1"/>
  <c r="AK101" i="4" s="1"/>
  <c r="AL101" i="4" s="1"/>
  <c r="AI40" i="4"/>
  <c r="AJ40" i="4" s="1"/>
  <c r="AK40" i="4" s="1"/>
  <c r="AL40" i="4" s="1"/>
  <c r="AI47" i="4"/>
  <c r="AJ47" i="4" s="1"/>
  <c r="AK47" i="4" s="1"/>
  <c r="AL47" i="4" s="1"/>
  <c r="AI197" i="4"/>
  <c r="AJ197" i="4" s="1"/>
  <c r="AK197" i="4" s="1"/>
  <c r="AL197" i="4" s="1"/>
  <c r="AI261" i="4"/>
  <c r="AJ261" i="4" s="1"/>
  <c r="AK261" i="4" s="1"/>
  <c r="AL261" i="4" s="1"/>
  <c r="AI226" i="4"/>
  <c r="AJ226" i="4" s="1"/>
  <c r="AK226" i="4" s="1"/>
  <c r="AL226" i="4" s="1"/>
  <c r="AI177" i="4"/>
  <c r="AJ177" i="4" s="1"/>
  <c r="AK177" i="4" s="1"/>
  <c r="AL177" i="4" s="1"/>
  <c r="AI299" i="4"/>
  <c r="AJ299" i="4" s="1"/>
  <c r="AK299" i="4" s="1"/>
  <c r="AL299" i="4" s="1"/>
  <c r="AI119" i="4"/>
  <c r="AJ119" i="4" s="1"/>
  <c r="AK119" i="4" s="1"/>
  <c r="AL119" i="4" s="1"/>
  <c r="AI74" i="4"/>
  <c r="AJ74" i="4" s="1"/>
  <c r="AK74" i="4" s="1"/>
  <c r="AL74" i="4" s="1"/>
  <c r="AI292" i="4"/>
  <c r="AJ292" i="4" s="1"/>
  <c r="AK292" i="4" s="1"/>
  <c r="AL292" i="4" s="1"/>
  <c r="AI238" i="4"/>
  <c r="AJ238" i="4" s="1"/>
  <c r="AK238" i="4" s="1"/>
  <c r="AL238" i="4" s="1"/>
  <c r="AI151" i="4"/>
  <c r="AJ151" i="4" s="1"/>
  <c r="AK151" i="4" s="1"/>
  <c r="AL151" i="4" s="1"/>
  <c r="AI256" i="4"/>
  <c r="AJ256" i="4" s="1"/>
  <c r="AK256" i="4" s="1"/>
  <c r="AL256" i="4" s="1"/>
  <c r="AI275" i="4"/>
  <c r="AJ275" i="4" s="1"/>
  <c r="AK275" i="4" s="1"/>
  <c r="AL275" i="4" s="1"/>
  <c r="AI124" i="4"/>
  <c r="AJ124" i="4" s="1"/>
  <c r="AK124" i="4" s="1"/>
  <c r="AL124" i="4" s="1"/>
  <c r="AI155" i="4"/>
  <c r="AJ155" i="4" s="1"/>
  <c r="AK155" i="4" s="1"/>
  <c r="AL155" i="4" s="1"/>
  <c r="AI67" i="4"/>
  <c r="AJ67" i="4" s="1"/>
  <c r="AK67" i="4" s="1"/>
  <c r="AL67" i="4" s="1"/>
  <c r="AI267" i="4"/>
  <c r="AJ267" i="4" s="1"/>
  <c r="AK267" i="4" s="1"/>
  <c r="AL267" i="4" s="1"/>
  <c r="AI7" i="4"/>
  <c r="AJ7" i="4" s="1"/>
  <c r="AK7" i="4" s="1"/>
  <c r="AL7" i="4" s="1"/>
  <c r="AI183" i="4"/>
  <c r="AJ183" i="4" s="1"/>
  <c r="AK183" i="4" s="1"/>
  <c r="AL183" i="4" s="1"/>
  <c r="AI102" i="4"/>
  <c r="AJ102" i="4" s="1"/>
  <c r="AK102" i="4" s="1"/>
  <c r="AL102" i="4" s="1"/>
  <c r="AI19" i="4"/>
  <c r="AJ19" i="4" s="1"/>
  <c r="AK19" i="4" s="1"/>
  <c r="AL19" i="4" s="1"/>
  <c r="AI115" i="4"/>
  <c r="AJ115" i="4" s="1"/>
  <c r="AK115" i="4" s="1"/>
  <c r="AL115" i="4" s="1"/>
  <c r="AI295" i="4"/>
  <c r="AJ295" i="4" s="1"/>
  <c r="AK295" i="4" s="1"/>
  <c r="AL295" i="4" s="1"/>
  <c r="AI58" i="4"/>
  <c r="AJ58" i="4" s="1"/>
  <c r="AK58" i="4" s="1"/>
  <c r="AL58" i="4" s="1"/>
  <c r="AI279" i="4"/>
  <c r="AJ279" i="4" s="1"/>
  <c r="AK279" i="4" s="1"/>
  <c r="AL279" i="4" s="1"/>
  <c r="AI65" i="4"/>
  <c r="AJ65" i="4" s="1"/>
  <c r="AK65" i="4" s="1"/>
  <c r="AL65" i="4" s="1"/>
  <c r="AI110" i="4"/>
  <c r="AJ110" i="4" s="1"/>
  <c r="AK110" i="4" s="1"/>
  <c r="AL110" i="4" s="1"/>
  <c r="AI255" i="4"/>
  <c r="AJ255" i="4" s="1"/>
  <c r="AK255" i="4" s="1"/>
  <c r="AL255" i="4" s="1"/>
  <c r="AI24" i="4"/>
  <c r="AJ24" i="4" s="1"/>
  <c r="AK24" i="4" s="1"/>
  <c r="AL24" i="4" s="1"/>
  <c r="AI132" i="4"/>
  <c r="AJ132" i="4" s="1"/>
  <c r="AK132" i="4" s="1"/>
  <c r="AL132" i="4" s="1"/>
  <c r="AI54" i="4"/>
  <c r="AJ54" i="4" s="1"/>
  <c r="AK54" i="4" s="1"/>
  <c r="AL54" i="4" s="1"/>
  <c r="AI14" i="4"/>
  <c r="AJ14" i="4" s="1"/>
  <c r="AK14" i="4" s="1"/>
  <c r="AL14" i="4" s="1"/>
  <c r="AI93" i="4"/>
  <c r="AJ93" i="4" s="1"/>
  <c r="AK93" i="4" s="1"/>
  <c r="AL93" i="4" s="1"/>
  <c r="AI137" i="4"/>
  <c r="AJ137" i="4" s="1"/>
  <c r="AK137" i="4" s="1"/>
  <c r="AL137" i="4" s="1"/>
  <c r="AI89" i="4"/>
  <c r="AJ89" i="4" s="1"/>
  <c r="AK89" i="4" s="1"/>
  <c r="AL89" i="4" s="1"/>
  <c r="AI127" i="4"/>
  <c r="AJ127" i="4" s="1"/>
  <c r="AK127" i="4" s="1"/>
  <c r="AL127" i="4" s="1"/>
  <c r="AI48" i="4"/>
  <c r="AJ48" i="4" s="1"/>
  <c r="AK48" i="4" s="1"/>
  <c r="AL48" i="4" s="1"/>
  <c r="AI247" i="4"/>
  <c r="AJ247" i="4" s="1"/>
  <c r="AK247" i="4" s="1"/>
  <c r="AL247" i="4" s="1"/>
  <c r="AI11" i="4"/>
  <c r="AJ11" i="4" s="1"/>
  <c r="AK11" i="4" s="1"/>
  <c r="AL11" i="4" s="1"/>
  <c r="AI212" i="4"/>
  <c r="AJ212" i="4" s="1"/>
  <c r="AK212" i="4" s="1"/>
  <c r="AL212" i="4" s="1"/>
  <c r="AI122" i="4"/>
  <c r="AJ122" i="4" s="1"/>
  <c r="AK122" i="4" s="1"/>
  <c r="AL122" i="4" s="1"/>
  <c r="AI70" i="4"/>
  <c r="AJ70" i="4" s="1"/>
  <c r="AK70" i="4" s="1"/>
  <c r="AL70" i="4" s="1"/>
  <c r="AI139" i="4"/>
  <c r="AJ139" i="4" s="1"/>
  <c r="AK139" i="4" s="1"/>
  <c r="AL139" i="4" s="1"/>
  <c r="AI163" i="4"/>
  <c r="AJ163" i="4" s="1"/>
  <c r="AK163" i="4" s="1"/>
  <c r="AL163" i="4" s="1"/>
  <c r="AI85" i="4"/>
  <c r="AJ85" i="4" s="1"/>
  <c r="AK85" i="4" s="1"/>
  <c r="AL85" i="4" s="1"/>
  <c r="AI224" i="4"/>
  <c r="AJ224" i="4" s="1"/>
  <c r="AK224" i="4" s="1"/>
  <c r="AL224" i="4" s="1"/>
  <c r="AI277" i="4"/>
  <c r="AJ277" i="4" s="1"/>
  <c r="AK277" i="4" s="1"/>
  <c r="AL277" i="4" s="1"/>
  <c r="AI271" i="4"/>
  <c r="AJ271" i="4" s="1"/>
  <c r="AK271" i="4" s="1"/>
  <c r="AL271" i="4" s="1"/>
  <c r="AI231" i="4"/>
  <c r="AJ231" i="4" s="1"/>
  <c r="AK231" i="4" s="1"/>
  <c r="AL231" i="4" s="1"/>
  <c r="AI15" i="4"/>
  <c r="AJ15" i="4" s="1"/>
  <c r="AK15" i="4" s="1"/>
  <c r="AL15" i="4" s="1"/>
  <c r="AI133" i="4"/>
  <c r="AJ133" i="4" s="1"/>
  <c r="AK133" i="4" s="1"/>
  <c r="AL133" i="4" s="1"/>
  <c r="AI143" i="4"/>
  <c r="AJ143" i="4" s="1"/>
  <c r="AK143" i="4" s="1"/>
  <c r="AL143" i="4" s="1"/>
  <c r="AI186" i="4"/>
  <c r="AJ186" i="4" s="1"/>
  <c r="AK186" i="4" s="1"/>
  <c r="AL186" i="4" s="1"/>
  <c r="AI194" i="4"/>
  <c r="AJ194" i="4" s="1"/>
  <c r="AK194" i="4" s="1"/>
  <c r="AL194" i="4" s="1"/>
  <c r="AI39" i="4"/>
  <c r="AJ39" i="4" s="1"/>
  <c r="AK39" i="4" s="1"/>
  <c r="AL39" i="4" s="1"/>
  <c r="AI176" i="4"/>
  <c r="AJ176" i="4" s="1"/>
  <c r="AK176" i="4" s="1"/>
  <c r="AL176" i="4" s="1"/>
  <c r="AI280" i="4"/>
  <c r="AJ280" i="4" s="1"/>
  <c r="AK280" i="4" s="1"/>
  <c r="AL280" i="4" s="1"/>
  <c r="AI97" i="4"/>
  <c r="AJ97" i="4" s="1"/>
  <c r="AK97" i="4" s="1"/>
  <c r="AL97" i="4" s="1"/>
  <c r="AI258" i="4"/>
  <c r="AJ258" i="4" s="1"/>
  <c r="AK258" i="4" s="1"/>
  <c r="AL258" i="4" s="1"/>
  <c r="AI278" i="4"/>
  <c r="AJ278" i="4" s="1"/>
  <c r="AK278" i="4" s="1"/>
  <c r="AL278" i="4" s="1"/>
  <c r="AI199" i="4"/>
  <c r="AJ199" i="4" s="1"/>
  <c r="AK199" i="4" s="1"/>
  <c r="AL199" i="4" s="1"/>
  <c r="AI32" i="4"/>
  <c r="AJ32" i="4" s="1"/>
  <c r="AK32" i="4" s="1"/>
  <c r="AL32" i="4" s="1"/>
  <c r="AI222" i="4"/>
  <c r="AJ222" i="4" s="1"/>
  <c r="AK222" i="4" s="1"/>
  <c r="AL222" i="4" s="1"/>
  <c r="AI223" i="4"/>
  <c r="AJ223" i="4" s="1"/>
  <c r="AK223" i="4" s="1"/>
  <c r="AL223" i="4" s="1"/>
  <c r="AI149" i="4"/>
  <c r="AJ149" i="4" s="1"/>
  <c r="AK149" i="4" s="1"/>
  <c r="AL149" i="4" s="1"/>
  <c r="AI233" i="4"/>
  <c r="AJ233" i="4" s="1"/>
  <c r="AK233" i="4" s="1"/>
  <c r="AL233" i="4" s="1"/>
  <c r="AI30" i="4"/>
  <c r="AJ30" i="4" s="1"/>
  <c r="AK30" i="4" s="1"/>
  <c r="AL30" i="4" s="1"/>
  <c r="AI90" i="4"/>
  <c r="AJ90" i="4" s="1"/>
  <c r="AK90" i="4" s="1"/>
  <c r="AL90" i="4" s="1"/>
  <c r="AI229" i="4"/>
  <c r="AJ229" i="4" s="1"/>
  <c r="AK229" i="4" s="1"/>
  <c r="AL229" i="4" s="1"/>
  <c r="AI302" i="4"/>
  <c r="AJ302" i="4" s="1"/>
  <c r="AK302" i="4" s="1"/>
  <c r="AL302" i="4" s="1"/>
  <c r="AI208" i="4"/>
  <c r="AJ208" i="4" s="1"/>
  <c r="AK208" i="4" s="1"/>
  <c r="AL208" i="4" s="1"/>
  <c r="AI105" i="4"/>
  <c r="AJ105" i="4" s="1"/>
  <c r="AK105" i="4" s="1"/>
  <c r="AL105" i="4" s="1"/>
  <c r="AI69" i="4"/>
  <c r="AJ69" i="4" s="1"/>
  <c r="AK69" i="4" s="1"/>
  <c r="AL69" i="4" s="1"/>
  <c r="AI120" i="4"/>
  <c r="AJ120" i="4" s="1"/>
  <c r="AK120" i="4" s="1"/>
  <c r="AL120" i="4" s="1"/>
  <c r="AI17" i="4"/>
  <c r="AJ17" i="4" s="1"/>
  <c r="AK17" i="4" s="1"/>
  <c r="AL17" i="4" s="1"/>
  <c r="AI288" i="4"/>
  <c r="AJ288" i="4" s="1"/>
  <c r="AK288" i="4" s="1"/>
  <c r="AL288" i="4" s="1"/>
  <c r="AI175" i="4"/>
  <c r="AJ175" i="4" s="1"/>
  <c r="AK175" i="4" s="1"/>
  <c r="AL175" i="4" s="1"/>
  <c r="AI142" i="4"/>
  <c r="AJ142" i="4" s="1"/>
  <c r="AK142" i="4" s="1"/>
  <c r="AL142" i="4" s="1"/>
  <c r="AI36" i="4"/>
  <c r="AJ36" i="4" s="1"/>
  <c r="AK36" i="4" s="1"/>
  <c r="AL36" i="4" s="1"/>
  <c r="AI178" i="4"/>
  <c r="AJ178" i="4" s="1"/>
  <c r="AK178" i="4" s="1"/>
  <c r="AL178" i="4" s="1"/>
  <c r="AI298" i="4"/>
  <c r="AJ298" i="4" s="1"/>
  <c r="AK298" i="4" s="1"/>
  <c r="AL298" i="4" s="1"/>
  <c r="AI270" i="4"/>
  <c r="AJ270" i="4" s="1"/>
  <c r="AK270" i="4" s="1"/>
  <c r="AL270" i="4" s="1"/>
  <c r="AI268" i="4"/>
  <c r="AJ268" i="4" s="1"/>
  <c r="AK268" i="4" s="1"/>
  <c r="AL268" i="4" s="1"/>
  <c r="AI221" i="4"/>
  <c r="AJ221" i="4" s="1"/>
  <c r="AK221" i="4" s="1"/>
  <c r="AL221" i="4" s="1"/>
  <c r="AI216" i="4"/>
  <c r="AJ216" i="4" s="1"/>
  <c r="AK216" i="4" s="1"/>
  <c r="AL216" i="4" s="1"/>
  <c r="AI190" i="4"/>
  <c r="AJ190" i="4" s="1"/>
  <c r="AK190" i="4" s="1"/>
  <c r="AL190" i="4" s="1"/>
  <c r="AI72" i="4"/>
  <c r="AJ72" i="4" s="1"/>
  <c r="AK72" i="4" s="1"/>
  <c r="AL72" i="4" s="1"/>
  <c r="AI62" i="4"/>
  <c r="AJ62" i="4" s="1"/>
  <c r="AK62" i="4" s="1"/>
  <c r="AL62" i="4" s="1"/>
  <c r="AI77" i="4"/>
  <c r="AJ77" i="4" s="1"/>
  <c r="AK77" i="4" s="1"/>
  <c r="AL77" i="4" s="1"/>
  <c r="AI207" i="4"/>
  <c r="AJ207" i="4" s="1"/>
  <c r="AK207" i="4" s="1"/>
  <c r="AL207" i="4" s="1"/>
  <c r="AI171" i="4"/>
  <c r="AJ171" i="4" s="1"/>
  <c r="AK171" i="4" s="1"/>
  <c r="AL171" i="4" s="1"/>
  <c r="AI138" i="4"/>
  <c r="AJ138" i="4" s="1"/>
  <c r="AK138" i="4" s="1"/>
  <c r="AL138" i="4" s="1"/>
  <c r="AI98" i="4"/>
  <c r="AJ98" i="4" s="1"/>
  <c r="AK98" i="4" s="1"/>
  <c r="AL98" i="4" s="1"/>
  <c r="AI254" i="4"/>
  <c r="AJ254" i="4" s="1"/>
  <c r="AK254" i="4" s="1"/>
  <c r="AL254" i="4" s="1"/>
  <c r="AI282" i="4"/>
  <c r="AJ282" i="4" s="1"/>
  <c r="AK282" i="4" s="1"/>
  <c r="AL282" i="4" s="1"/>
  <c r="AI245" i="4"/>
  <c r="AJ245" i="4" s="1"/>
  <c r="AK245" i="4" s="1"/>
  <c r="AL245" i="4" s="1"/>
  <c r="AI117" i="4"/>
  <c r="AJ117" i="4" s="1"/>
  <c r="AK117" i="4" s="1"/>
  <c r="AL117" i="4" s="1"/>
  <c r="AI306" i="4"/>
  <c r="AJ306" i="4" s="1"/>
  <c r="AK306" i="4" s="1"/>
  <c r="AL306" i="4" s="1"/>
  <c r="AI73" i="4"/>
  <c r="AJ73" i="4" s="1"/>
  <c r="AK73" i="4" s="1"/>
  <c r="AL73" i="4" s="1"/>
  <c r="AI202" i="4"/>
  <c r="AJ202" i="4" s="1"/>
  <c r="AK202" i="4" s="1"/>
  <c r="AL202" i="4" s="1"/>
  <c r="AI250" i="4"/>
  <c r="AJ250" i="4" s="1"/>
  <c r="AK250" i="4" s="1"/>
  <c r="AL250" i="4" s="1"/>
  <c r="AI135" i="4"/>
  <c r="AJ135" i="4" s="1"/>
  <c r="AK135" i="4" s="1"/>
  <c r="AL135" i="4" s="1"/>
  <c r="AI281" i="4"/>
  <c r="AJ281" i="4" s="1"/>
  <c r="AK281" i="4" s="1"/>
  <c r="AL281" i="4" s="1"/>
  <c r="AI91" i="4"/>
  <c r="AJ91" i="4" s="1"/>
  <c r="AK91" i="4" s="1"/>
  <c r="AL91" i="4" s="1"/>
  <c r="AI294" i="4"/>
  <c r="AJ294" i="4" s="1"/>
  <c r="AK294" i="4" s="1"/>
  <c r="AL294" i="4" s="1"/>
  <c r="AI209" i="4"/>
  <c r="AJ209" i="4" s="1"/>
  <c r="AK209" i="4" s="1"/>
  <c r="AL209" i="4" s="1"/>
  <c r="AI50" i="4"/>
  <c r="AJ50" i="4" s="1"/>
  <c r="AK50" i="4" s="1"/>
  <c r="AL50" i="4" s="1"/>
  <c r="AI232" i="4"/>
  <c r="AJ232" i="4" s="1"/>
  <c r="AK232" i="4" s="1"/>
  <c r="AL232" i="4" s="1"/>
  <c r="AI95" i="4"/>
  <c r="AJ95" i="4" s="1"/>
  <c r="AK95" i="4" s="1"/>
  <c r="AL95" i="4" s="1"/>
  <c r="AI141" i="4"/>
  <c r="AJ141" i="4" s="1"/>
  <c r="AK141" i="4" s="1"/>
  <c r="AL141" i="4" s="1"/>
  <c r="AI297" i="4"/>
  <c r="AJ297" i="4" s="1"/>
  <c r="AK297" i="4" s="1"/>
  <c r="AL297" i="4" s="1"/>
  <c r="AI269" i="4"/>
  <c r="AJ269" i="4" s="1"/>
  <c r="AK269" i="4" s="1"/>
  <c r="AL269" i="4" s="1"/>
  <c r="AI9" i="4"/>
  <c r="AJ9" i="4" s="1"/>
  <c r="AK9" i="4" s="1"/>
  <c r="AL9" i="4" s="1"/>
  <c r="AI81" i="4"/>
  <c r="AJ81" i="4" s="1"/>
  <c r="AK81" i="4" s="1"/>
  <c r="AL81" i="4" s="1"/>
  <c r="AI211" i="4"/>
  <c r="AJ211" i="4" s="1"/>
  <c r="AK211" i="4" s="1"/>
  <c r="AL211" i="4" s="1"/>
  <c r="AI185" i="4"/>
  <c r="AJ185" i="4" s="1"/>
  <c r="AK185" i="4" s="1"/>
  <c r="AL185" i="4" s="1"/>
  <c r="AI154" i="4"/>
  <c r="AJ154" i="4" s="1"/>
  <c r="AK154" i="4" s="1"/>
  <c r="AL154" i="4" s="1"/>
  <c r="AI196" i="4"/>
  <c r="AJ196" i="4" s="1"/>
  <c r="AK196" i="4" s="1"/>
  <c r="AL196" i="4" s="1"/>
  <c r="AI71" i="4"/>
  <c r="AJ71" i="4" s="1"/>
  <c r="AK71" i="4" s="1"/>
  <c r="AL71" i="4" s="1"/>
  <c r="AI63" i="4"/>
  <c r="AJ63" i="4" s="1"/>
  <c r="AK63" i="4" s="1"/>
  <c r="AL63" i="4" s="1"/>
  <c r="AI218" i="4"/>
  <c r="AJ218" i="4" s="1"/>
  <c r="AK218" i="4" s="1"/>
  <c r="AL218" i="4" s="1"/>
  <c r="AI59" i="4"/>
  <c r="AJ59" i="4" s="1"/>
  <c r="AK59" i="4" s="1"/>
  <c r="AL59" i="4" s="1"/>
  <c r="AI206" i="4"/>
  <c r="AJ206" i="4" s="1"/>
  <c r="AK206" i="4" s="1"/>
  <c r="AL206" i="4" s="1"/>
  <c r="AI213" i="4"/>
  <c r="AJ213" i="4" s="1"/>
  <c r="AK213" i="4" s="1"/>
  <c r="AL213" i="4" s="1"/>
  <c r="AI156" i="4"/>
  <c r="AJ156" i="4" s="1"/>
  <c r="AK156" i="4" s="1"/>
  <c r="AL156" i="4" s="1"/>
  <c r="AI113" i="4"/>
  <c r="AJ113" i="4" s="1"/>
  <c r="AK113" i="4" s="1"/>
  <c r="AL113" i="4" s="1"/>
  <c r="AI28" i="4"/>
  <c r="AJ28" i="4" s="1"/>
  <c r="AK28" i="4" s="1"/>
  <c r="AL28" i="4" s="1"/>
  <c r="AI111" i="4"/>
  <c r="AJ111" i="4" s="1"/>
  <c r="AK111" i="4" s="1"/>
  <c r="AL111" i="4" s="1"/>
  <c r="AI188" i="4"/>
  <c r="AJ188" i="4" s="1"/>
  <c r="AK188" i="4" s="1"/>
  <c r="AL188" i="4" s="1"/>
  <c r="AI167" i="4"/>
  <c r="AJ167" i="4" s="1"/>
  <c r="AK167" i="4" s="1"/>
  <c r="AL167" i="4" s="1"/>
  <c r="AI43" i="4"/>
  <c r="AJ43" i="4" s="1"/>
  <c r="AK43" i="4" s="1"/>
  <c r="AL43" i="4" s="1"/>
  <c r="AI191" i="4"/>
  <c r="AJ191" i="4" s="1"/>
  <c r="AK191" i="4" s="1"/>
  <c r="AL191" i="4" s="1"/>
  <c r="AI61" i="4"/>
  <c r="AJ61" i="4" s="1"/>
  <c r="AK61" i="4" s="1"/>
  <c r="AL61" i="4" s="1"/>
  <c r="AI184" i="4"/>
  <c r="AJ184" i="4" s="1"/>
  <c r="AK184" i="4" s="1"/>
  <c r="AL184" i="4" s="1"/>
  <c r="AI52" i="4"/>
  <c r="AJ52" i="4" s="1"/>
  <c r="AK52" i="4" s="1"/>
  <c r="AL52" i="4" s="1"/>
  <c r="AI118" i="4"/>
  <c r="AJ118" i="4" s="1"/>
  <c r="AK118" i="4" s="1"/>
  <c r="AL118" i="4" s="1"/>
  <c r="AI200" i="4"/>
  <c r="AJ200" i="4" s="1"/>
  <c r="AK200" i="4" s="1"/>
  <c r="AL200" i="4" s="1"/>
  <c r="AI41" i="4"/>
  <c r="AJ41" i="4" s="1"/>
  <c r="AK41" i="4" s="1"/>
  <c r="AL41" i="4" s="1"/>
  <c r="AI136" i="4"/>
  <c r="AJ136" i="4" s="1"/>
  <c r="AK136" i="4" s="1"/>
  <c r="AL136" i="4" s="1"/>
  <c r="AI87" i="4"/>
  <c r="AJ87" i="4" s="1"/>
  <c r="AK87" i="4" s="1"/>
  <c r="AL87" i="4" s="1"/>
  <c r="AI249" i="4"/>
  <c r="AJ249" i="4" s="1"/>
  <c r="AK249" i="4" s="1"/>
  <c r="AL249" i="4" s="1"/>
  <c r="AI276" i="4"/>
  <c r="AJ276" i="4" s="1"/>
  <c r="AK276" i="4" s="1"/>
  <c r="AL276" i="4" s="1"/>
  <c r="AI103" i="4"/>
  <c r="AJ103" i="4" s="1"/>
  <c r="AK103" i="4" s="1"/>
  <c r="AL103" i="4" s="1"/>
  <c r="AI243" i="4"/>
  <c r="AJ243" i="4" s="1"/>
  <c r="AK243" i="4" s="1"/>
  <c r="AL243" i="4" s="1"/>
  <c r="AI94" i="4"/>
  <c r="AJ94" i="4" s="1"/>
  <c r="AK94" i="4" s="1"/>
  <c r="AL94" i="4" s="1"/>
  <c r="AI228" i="4"/>
  <c r="AJ228" i="4" s="1"/>
  <c r="AK228" i="4" s="1"/>
  <c r="AL228" i="4" s="1"/>
  <c r="AI131" i="4"/>
  <c r="AJ131" i="4" s="1"/>
  <c r="AK131" i="4" s="1"/>
  <c r="AL131" i="4" s="1"/>
  <c r="AI260" i="4"/>
  <c r="AJ260" i="4" s="1"/>
  <c r="AK260" i="4" s="1"/>
  <c r="AL260" i="4" s="1"/>
  <c r="AI285" i="4"/>
  <c r="AJ285" i="4" s="1"/>
  <c r="AK285" i="4" s="1"/>
  <c r="AL285" i="4" s="1"/>
  <c r="AI8" i="4"/>
  <c r="AJ8" i="4" s="1"/>
  <c r="AK8" i="4" s="1"/>
  <c r="AL8" i="4" s="1"/>
  <c r="AI169" i="4"/>
  <c r="AJ169" i="4" s="1"/>
  <c r="AK169" i="4" s="1"/>
  <c r="AL169" i="4" s="1"/>
  <c r="AI283" i="4"/>
  <c r="AJ283" i="4" s="1"/>
  <c r="AK283" i="4" s="1"/>
  <c r="AL283" i="4" s="1"/>
  <c r="AI244" i="4"/>
  <c r="AJ244" i="4" s="1"/>
  <c r="AK244" i="4" s="1"/>
  <c r="AL244" i="4" s="1"/>
  <c r="AI100" i="4"/>
  <c r="AJ100" i="4" s="1"/>
  <c r="AK100" i="4" s="1"/>
  <c r="AL100" i="4" s="1"/>
  <c r="AI161" i="4"/>
  <c r="AJ161" i="4" s="1"/>
  <c r="AK161" i="4" s="1"/>
  <c r="AL161" i="4" s="1"/>
  <c r="AI82" i="4"/>
  <c r="AJ82" i="4" s="1"/>
  <c r="AK82" i="4" s="1"/>
  <c r="AL82" i="4" s="1"/>
  <c r="AI227" i="4"/>
  <c r="AJ227" i="4" s="1"/>
  <c r="AK227" i="4" s="1"/>
  <c r="AL227" i="4" s="1"/>
  <c r="AI219" i="4"/>
  <c r="AJ219" i="4" s="1"/>
  <c r="AK219" i="4" s="1"/>
  <c r="AL219" i="4" s="1"/>
  <c r="AI220" i="4"/>
  <c r="AJ220" i="4" s="1"/>
  <c r="AK220" i="4" s="1"/>
  <c r="AL220" i="4" s="1"/>
  <c r="AI239" i="4"/>
  <c r="AJ239" i="4" s="1"/>
  <c r="AK239" i="4" s="1"/>
  <c r="AL239" i="4" s="1"/>
  <c r="AI140" i="4"/>
  <c r="AJ140" i="4" s="1"/>
  <c r="AK140" i="4" s="1"/>
  <c r="AL140" i="4" s="1"/>
  <c r="AI289" i="4"/>
  <c r="AJ289" i="4" s="1"/>
  <c r="AK289" i="4" s="1"/>
  <c r="AL289" i="4" s="1"/>
  <c r="AI64" i="4"/>
  <c r="AJ64" i="4" s="1"/>
  <c r="AK64" i="4" s="1"/>
  <c r="AL64" i="4" s="1"/>
  <c r="AI242" i="4"/>
  <c r="AJ242" i="4" s="1"/>
  <c r="AK242" i="4" s="1"/>
  <c r="AL242" i="4" s="1"/>
  <c r="AI37" i="4"/>
  <c r="AJ37" i="4" s="1"/>
  <c r="AK37" i="4" s="1"/>
  <c r="AL37" i="4" s="1"/>
  <c r="AI165" i="4"/>
  <c r="AJ165" i="4" s="1"/>
  <c r="AK165" i="4" s="1"/>
  <c r="AL165" i="4" s="1"/>
  <c r="AI53" i="4"/>
  <c r="AJ53" i="4" s="1"/>
  <c r="AK53" i="4" s="1"/>
  <c r="AL53" i="4" s="1"/>
  <c r="AI210" i="4"/>
  <c r="AJ210" i="4" s="1"/>
  <c r="AK210" i="4" s="1"/>
  <c r="AL210" i="4" s="1"/>
  <c r="AI153" i="4"/>
  <c r="AJ153" i="4" s="1"/>
  <c r="AK153" i="4" s="1"/>
  <c r="AL153" i="4" s="1"/>
  <c r="AI214" i="4"/>
  <c r="AJ214" i="4" s="1"/>
  <c r="AK214" i="4" s="1"/>
  <c r="AL214" i="4" s="1"/>
  <c r="AI112" i="4"/>
  <c r="AJ112" i="4" s="1"/>
  <c r="AK112" i="4" s="1"/>
  <c r="AL112" i="4" s="1"/>
  <c r="AI157" i="4"/>
  <c r="AJ157" i="4" s="1"/>
  <c r="AK157" i="4" s="1"/>
  <c r="AL157" i="4" s="1"/>
  <c r="AI26" i="4"/>
  <c r="AJ26" i="4" s="1"/>
  <c r="AK26" i="4" s="1"/>
  <c r="AL26" i="4" s="1"/>
  <c r="AI293" i="4"/>
  <c r="AJ293" i="4" s="1"/>
  <c r="AK293" i="4" s="1"/>
  <c r="AL293" i="4" s="1"/>
  <c r="AI272" i="4"/>
  <c r="AJ272" i="4" s="1"/>
  <c r="AK272" i="4" s="1"/>
  <c r="AL272" i="4" s="1"/>
  <c r="AI57" i="4"/>
  <c r="AJ57" i="4" s="1"/>
  <c r="AK57" i="4" s="1"/>
  <c r="AL57" i="4" s="1"/>
  <c r="AI162" i="4"/>
  <c r="AJ162" i="4" s="1"/>
  <c r="AK162" i="4" s="1"/>
  <c r="AL162" i="4" s="1"/>
  <c r="AI20" i="4"/>
  <c r="AJ20" i="4" s="1"/>
  <c r="AK20" i="4" s="1"/>
  <c r="AL20" i="4" s="1"/>
  <c r="AI80" i="4"/>
  <c r="AJ80" i="4" s="1"/>
  <c r="AK80" i="4" s="1"/>
  <c r="AL80" i="4" s="1"/>
  <c r="AI264" i="4"/>
  <c r="AJ264" i="4" s="1"/>
  <c r="AK264" i="4" s="1"/>
  <c r="AL264" i="4" s="1"/>
  <c r="AI246" i="4"/>
  <c r="AJ246" i="4" s="1"/>
  <c r="AK246" i="4" s="1"/>
  <c r="AL246" i="4" s="1"/>
  <c r="AI76" i="4"/>
  <c r="AJ76" i="4" s="1"/>
  <c r="AK76" i="4" s="1"/>
  <c r="AL76" i="4" s="1"/>
  <c r="AI22" i="4"/>
  <c r="AJ22" i="4" s="1"/>
  <c r="AK22" i="4" s="1"/>
  <c r="AL22" i="4" s="1"/>
  <c r="AI179" i="4"/>
  <c r="AJ179" i="4" s="1"/>
  <c r="AK179" i="4" s="1"/>
  <c r="AL179" i="4" s="1"/>
  <c r="AI181" i="4"/>
  <c r="AJ181" i="4" s="1"/>
  <c r="AK181" i="4" s="1"/>
  <c r="AL181" i="4" s="1"/>
  <c r="AI56" i="4"/>
  <c r="AJ56" i="4" s="1"/>
  <c r="AK56" i="4" s="1"/>
  <c r="AL56" i="4" s="1"/>
  <c r="AI173" i="4"/>
  <c r="AJ173" i="4" s="1"/>
  <c r="AK173" i="4" s="1"/>
  <c r="AL173" i="4" s="1"/>
  <c r="AI51" i="4"/>
  <c r="AJ51" i="4" s="1"/>
  <c r="AK51" i="4" s="1"/>
  <c r="AL51" i="4" s="1"/>
  <c r="AI287" i="4"/>
  <c r="AJ287" i="4" s="1"/>
  <c r="AK287" i="4" s="1"/>
  <c r="AL287" i="4" s="1"/>
  <c r="AI130" i="4"/>
  <c r="AJ130" i="4" s="1"/>
  <c r="AK130" i="4" s="1"/>
  <c r="AL130" i="4" s="1"/>
  <c r="AI170" i="4"/>
  <c r="AJ170" i="4" s="1"/>
  <c r="AK170" i="4" s="1"/>
  <c r="AL170" i="4" s="1"/>
  <c r="AI300" i="4"/>
  <c r="AJ300" i="4" s="1"/>
  <c r="AK300" i="4" s="1"/>
  <c r="AL300" i="4" s="1"/>
  <c r="AI55" i="4"/>
  <c r="AJ55" i="4" s="1"/>
  <c r="AK55" i="4" s="1"/>
  <c r="AL55" i="4" s="1"/>
  <c r="AI198" i="4"/>
  <c r="AJ198" i="4" s="1"/>
  <c r="AK198" i="4" s="1"/>
  <c r="AL198" i="4" s="1"/>
  <c r="AI251" i="4"/>
  <c r="AJ251" i="4" s="1"/>
  <c r="AK251" i="4" s="1"/>
  <c r="AL251" i="4" s="1"/>
  <c r="AI286" i="4"/>
  <c r="AJ286" i="4" s="1"/>
  <c r="AK286" i="4" s="1"/>
  <c r="AL286" i="4" s="1"/>
  <c r="AI13" i="4"/>
  <c r="AJ13" i="4" s="1"/>
  <c r="AK13" i="4" s="1"/>
  <c r="AL13" i="4" s="1"/>
  <c r="AI168" i="4"/>
  <c r="AJ168" i="4" s="1"/>
  <c r="AK168" i="4" s="1"/>
  <c r="AL168" i="4" s="1"/>
  <c r="AI217" i="4"/>
  <c r="AJ217" i="4" s="1"/>
  <c r="AK217" i="4" s="1"/>
  <c r="AL217" i="4" s="1"/>
  <c r="AI273" i="4"/>
  <c r="AJ273" i="4" s="1"/>
  <c r="AK273" i="4" s="1"/>
  <c r="AL273" i="4" s="1"/>
  <c r="AI145" i="4"/>
  <c r="AJ145" i="4" s="1"/>
  <c r="AK145" i="4" s="1"/>
  <c r="AL145" i="4" s="1"/>
  <c r="AI126" i="4"/>
  <c r="AJ126" i="4" s="1"/>
  <c r="AK126" i="4" s="1"/>
  <c r="AL126" i="4" s="1"/>
  <c r="AI106" i="4"/>
  <c r="AJ106" i="4" s="1"/>
  <c r="AK106" i="4" s="1"/>
  <c r="AL106" i="4" s="1"/>
  <c r="AI230" i="4"/>
  <c r="AJ230" i="4" s="1"/>
  <c r="AK230" i="4" s="1"/>
  <c r="AL230" i="4" s="1"/>
  <c r="AI204" i="4"/>
  <c r="AJ204" i="4" s="1"/>
  <c r="AK204" i="4" s="1"/>
  <c r="AL204" i="4" s="1"/>
  <c r="AI235" i="4"/>
  <c r="AJ235" i="4" s="1"/>
  <c r="AK235" i="4" s="1"/>
  <c r="AL235" i="4" s="1"/>
  <c r="AI262" i="4"/>
  <c r="AJ262" i="4" s="1"/>
  <c r="AK262" i="4" s="1"/>
  <c r="AL262" i="4" s="1"/>
  <c r="AI215" i="4"/>
  <c r="AJ215" i="4" s="1"/>
  <c r="AK215" i="4" s="1"/>
  <c r="AL215" i="4" s="1"/>
  <c r="AI23" i="4"/>
  <c r="AJ23" i="4" s="1"/>
  <c r="AK23" i="4" s="1"/>
  <c r="AL23" i="4" s="1"/>
  <c r="AI129" i="4"/>
  <c r="AJ129" i="4" s="1"/>
  <c r="AK129" i="4" s="1"/>
  <c r="AL129" i="4" s="1"/>
  <c r="AI128" i="4"/>
  <c r="AJ128" i="4" s="1"/>
  <c r="AK128" i="4" s="1"/>
  <c r="AL128" i="4" s="1"/>
  <c r="AI83" i="4"/>
  <c r="AJ83" i="4" s="1"/>
  <c r="AK83" i="4" s="1"/>
  <c r="AL83" i="4" s="1"/>
  <c r="AI150" i="4"/>
  <c r="AJ150" i="4" s="1"/>
  <c r="AK150" i="4" s="1"/>
  <c r="AL150" i="4" s="1"/>
  <c r="AI148" i="4"/>
  <c r="AJ148" i="4" s="1"/>
  <c r="AK148" i="4" s="1"/>
  <c r="AL148" i="4" s="1"/>
  <c r="AI252" i="4"/>
  <c r="AJ252" i="4" s="1"/>
  <c r="AK252" i="4" s="1"/>
  <c r="AL252" i="4" s="1"/>
  <c r="AI33" i="4"/>
  <c r="AJ33" i="4" s="1"/>
  <c r="AK33" i="4" s="1"/>
  <c r="AL33" i="4" s="1"/>
  <c r="AI12" i="4"/>
  <c r="AJ12" i="4" s="1"/>
  <c r="AK12" i="4" s="1"/>
  <c r="AL12" i="4" s="1"/>
  <c r="AI31" i="4"/>
  <c r="AJ31" i="4" s="1"/>
  <c r="AK31" i="4" s="1"/>
  <c r="AL31" i="4" s="1"/>
  <c r="AI146" i="4"/>
  <c r="AJ146" i="4" s="1"/>
  <c r="AK146" i="4" s="1"/>
  <c r="AL146" i="4" s="1"/>
  <c r="AI49" i="4"/>
  <c r="AJ49" i="4" s="1"/>
  <c r="AK49" i="4" s="1"/>
  <c r="AL49" i="4" s="1"/>
  <c r="AI104" i="4"/>
  <c r="AJ104" i="4" s="1"/>
  <c r="AK104" i="4" s="1"/>
  <c r="AL104" i="4" s="1"/>
  <c r="AI152" i="4"/>
  <c r="AJ152" i="4" s="1"/>
  <c r="AK152" i="4" s="1"/>
  <c r="AL152" i="4" s="1"/>
  <c r="AI88" i="4"/>
  <c r="AJ88" i="4" s="1"/>
  <c r="AK88" i="4" s="1"/>
  <c r="AL88" i="4" s="1"/>
  <c r="AI92" i="4"/>
  <c r="AJ92" i="4" s="1"/>
  <c r="AK92" i="4" s="1"/>
  <c r="AL92" i="4" s="1"/>
  <c r="AI114" i="4"/>
  <c r="AJ114" i="4" s="1"/>
  <c r="AK114" i="4" s="1"/>
  <c r="AL114" i="4" s="1"/>
  <c r="AI96" i="4"/>
  <c r="AJ96" i="4" s="1"/>
  <c r="AK96" i="4" s="1"/>
  <c r="AL96" i="4" s="1"/>
  <c r="R149" i="4"/>
  <c r="S149" i="4" s="1"/>
  <c r="T149" i="4" s="1"/>
  <c r="U149" i="4" s="1"/>
  <c r="R227" i="4"/>
  <c r="S227" i="4" s="1"/>
  <c r="T227" i="4" s="1"/>
  <c r="U227" i="4" s="1"/>
  <c r="R80" i="4"/>
  <c r="S80" i="4" s="1"/>
  <c r="T80" i="4" s="1"/>
  <c r="U80" i="4" s="1"/>
  <c r="R110" i="4"/>
  <c r="S110" i="4" s="1"/>
  <c r="T110" i="4" s="1"/>
  <c r="U110" i="4" s="1"/>
  <c r="N7" i="4"/>
  <c r="M6" i="4"/>
  <c r="AQ179" i="4"/>
  <c r="AR179" i="4" s="1"/>
  <c r="AQ126" i="4"/>
  <c r="AR126" i="4" s="1"/>
  <c r="AQ203" i="4"/>
  <c r="AR203" i="4" s="1"/>
  <c r="AQ10" i="4"/>
  <c r="AR10" i="4" s="1"/>
  <c r="AQ207" i="4"/>
  <c r="AR207" i="4" s="1"/>
  <c r="AQ49" i="4"/>
  <c r="AR49" i="4" s="1"/>
  <c r="AQ17" i="4"/>
  <c r="AR17" i="4" s="1"/>
  <c r="AQ63" i="4"/>
  <c r="AR63" i="4" s="1"/>
  <c r="AQ122" i="4"/>
  <c r="AR122" i="4" s="1"/>
  <c r="AQ185" i="4"/>
  <c r="AR185" i="4" s="1"/>
  <c r="AQ169" i="4"/>
  <c r="AR169" i="4" s="1"/>
  <c r="BC6" i="4"/>
  <c r="AQ180" i="4"/>
  <c r="AR180" i="4" s="1"/>
  <c r="AQ80" i="4"/>
  <c r="AR80" i="4" s="1"/>
  <c r="AQ204" i="4"/>
  <c r="AR204" i="4" s="1"/>
  <c r="AQ306" i="4"/>
  <c r="AR306" i="4" s="1"/>
  <c r="AQ165" i="4"/>
  <c r="AR165" i="4" s="1"/>
  <c r="AQ281" i="4"/>
  <c r="AR281" i="4" s="1"/>
  <c r="AQ186" i="4"/>
  <c r="AR186" i="4" s="1"/>
  <c r="AQ261" i="4"/>
  <c r="AR261" i="4" s="1"/>
  <c r="AQ84" i="4"/>
  <c r="AR84" i="4" s="1"/>
  <c r="AQ149" i="4"/>
  <c r="AR149" i="4" s="1"/>
  <c r="AO111" i="4"/>
  <c r="W6" i="4"/>
  <c r="X99" i="4" s="1"/>
  <c r="Z99" i="4" s="1"/>
  <c r="AB6" i="4"/>
  <c r="AC29" i="4" s="1"/>
  <c r="AE29" i="4" s="1"/>
  <c r="R224" i="4"/>
  <c r="S224" i="4" s="1"/>
  <c r="T224" i="4" s="1"/>
  <c r="AR215" i="4"/>
  <c r="K186" i="4"/>
  <c r="BN6" i="4"/>
  <c r="K59" i="4"/>
  <c r="K61" i="4"/>
  <c r="J52" i="4"/>
  <c r="AO262" i="4"/>
  <c r="AO265" i="4"/>
  <c r="AO29" i="4"/>
  <c r="AO8" i="4"/>
  <c r="AO225" i="4"/>
  <c r="AO137" i="4"/>
  <c r="AO47" i="4"/>
  <c r="AO73" i="4"/>
  <c r="R179" i="4" l="1"/>
  <c r="S179" i="4" s="1"/>
  <c r="T179" i="4" s="1"/>
  <c r="R244" i="4"/>
  <c r="S244" i="4" s="1"/>
  <c r="T244" i="4" s="1"/>
  <c r="U244" i="4" s="1"/>
  <c r="R37" i="4"/>
  <c r="S37" i="4" s="1"/>
  <c r="T37" i="4" s="1"/>
  <c r="U37" i="4" s="1"/>
  <c r="R221" i="4"/>
  <c r="S221" i="4" s="1"/>
  <c r="T221" i="4" s="1"/>
  <c r="U221" i="4" s="1"/>
  <c r="R106" i="4"/>
  <c r="S106" i="4" s="1"/>
  <c r="T106" i="4" s="1"/>
  <c r="U106" i="4" s="1"/>
  <c r="R303" i="4"/>
  <c r="S303" i="4" s="1"/>
  <c r="T303" i="4" s="1"/>
  <c r="U303" i="4" s="1"/>
  <c r="R126" i="4"/>
  <c r="S126" i="4" s="1"/>
  <c r="T126" i="4" s="1"/>
  <c r="U126" i="4" s="1"/>
  <c r="R137" i="4"/>
  <c r="S137" i="4" s="1"/>
  <c r="T137" i="4" s="1"/>
  <c r="U137" i="4" s="1"/>
  <c r="R233" i="4"/>
  <c r="S233" i="4" s="1"/>
  <c r="T233" i="4" s="1"/>
  <c r="U233" i="4" s="1"/>
  <c r="R140" i="4"/>
  <c r="S140" i="4" s="1"/>
  <c r="T140" i="4" s="1"/>
  <c r="U140" i="4" s="1"/>
  <c r="R131" i="4"/>
  <c r="S131" i="4" s="1"/>
  <c r="T131" i="4" s="1"/>
  <c r="U131" i="4" s="1"/>
  <c r="R12" i="4"/>
  <c r="S12" i="4" s="1"/>
  <c r="T12" i="4" s="1"/>
  <c r="U12" i="4" s="1"/>
  <c r="R107" i="4"/>
  <c r="S107" i="4" s="1"/>
  <c r="T107" i="4" s="1"/>
  <c r="U107" i="4" s="1"/>
  <c r="R81" i="4"/>
  <c r="S81" i="4" s="1"/>
  <c r="T81" i="4" s="1"/>
  <c r="U81" i="4" s="1"/>
  <c r="R195" i="4"/>
  <c r="S195" i="4" s="1"/>
  <c r="T195" i="4" s="1"/>
  <c r="U195" i="4" s="1"/>
  <c r="R171" i="4"/>
  <c r="S171" i="4" s="1"/>
  <c r="T171" i="4" s="1"/>
  <c r="U171" i="4" s="1"/>
  <c r="R138" i="4"/>
  <c r="S138" i="4" s="1"/>
  <c r="T138" i="4" s="1"/>
  <c r="U138" i="4" s="1"/>
  <c r="R73" i="4"/>
  <c r="S73" i="4" s="1"/>
  <c r="T73" i="4" s="1"/>
  <c r="U73" i="4" s="1"/>
  <c r="R127" i="4"/>
  <c r="S127" i="4" s="1"/>
  <c r="T127" i="4" s="1"/>
  <c r="U127" i="4" s="1"/>
  <c r="R163" i="4"/>
  <c r="S163" i="4" s="1"/>
  <c r="T163" i="4" s="1"/>
  <c r="U163" i="4" s="1"/>
  <c r="R225" i="4"/>
  <c r="S225" i="4" s="1"/>
  <c r="T225" i="4" s="1"/>
  <c r="U225" i="4" s="1"/>
  <c r="R268" i="4"/>
  <c r="S268" i="4" s="1"/>
  <c r="T268" i="4" s="1"/>
  <c r="U268" i="4" s="1"/>
  <c r="BB232" i="4"/>
  <c r="BC232" i="4" s="1"/>
  <c r="BB26" i="4"/>
  <c r="BC26" i="4" s="1"/>
  <c r="BB128" i="4"/>
  <c r="BC128" i="4" s="1"/>
  <c r="R278" i="4"/>
  <c r="S278" i="4" s="1"/>
  <c r="T278" i="4" s="1"/>
  <c r="U278" i="4" s="1"/>
  <c r="R252" i="4"/>
  <c r="S252" i="4" s="1"/>
  <c r="T252" i="4" s="1"/>
  <c r="U252" i="4" s="1"/>
  <c r="R262" i="4"/>
  <c r="S262" i="4" s="1"/>
  <c r="T262" i="4" s="1"/>
  <c r="U262" i="4" s="1"/>
  <c r="R142" i="4"/>
  <c r="S142" i="4" s="1"/>
  <c r="T142" i="4" s="1"/>
  <c r="U142" i="4" s="1"/>
  <c r="R104" i="4"/>
  <c r="S104" i="4" s="1"/>
  <c r="T104" i="4" s="1"/>
  <c r="U104" i="4" s="1"/>
  <c r="R215" i="4"/>
  <c r="S215" i="4" s="1"/>
  <c r="T215" i="4" s="1"/>
  <c r="U215" i="4" s="1"/>
  <c r="R144" i="4"/>
  <c r="S144" i="4" s="1"/>
  <c r="T144" i="4" s="1"/>
  <c r="U144" i="4" s="1"/>
  <c r="R97" i="4"/>
  <c r="S97" i="4" s="1"/>
  <c r="T97" i="4" s="1"/>
  <c r="U97" i="4" s="1"/>
  <c r="R242" i="4"/>
  <c r="S242" i="4" s="1"/>
  <c r="T242" i="4" s="1"/>
  <c r="U242" i="4" s="1"/>
  <c r="R55" i="4"/>
  <c r="S55" i="4" s="1"/>
  <c r="T55" i="4" s="1"/>
  <c r="U55" i="4" s="1"/>
  <c r="BB141" i="4"/>
  <c r="BC141" i="4" s="1"/>
  <c r="BB211" i="4"/>
  <c r="BC211" i="4" s="1"/>
  <c r="R53" i="4"/>
  <c r="S53" i="4" s="1"/>
  <c r="T53" i="4" s="1"/>
  <c r="U53" i="4" s="1"/>
  <c r="R210" i="4"/>
  <c r="S210" i="4" s="1"/>
  <c r="T210" i="4" s="1"/>
  <c r="U210" i="4" s="1"/>
  <c r="R130" i="4"/>
  <c r="S130" i="4" s="1"/>
  <c r="T130" i="4" s="1"/>
  <c r="U130" i="4" s="1"/>
  <c r="R118" i="4"/>
  <c r="S118" i="4" s="1"/>
  <c r="T118" i="4" s="1"/>
  <c r="U118" i="4" s="1"/>
  <c r="R42" i="4"/>
  <c r="S42" i="4" s="1"/>
  <c r="T42" i="4" s="1"/>
  <c r="U42" i="4" s="1"/>
  <c r="R155" i="4"/>
  <c r="S155" i="4" s="1"/>
  <c r="T155" i="4" s="1"/>
  <c r="U155" i="4" s="1"/>
  <c r="BB56" i="4"/>
  <c r="BC56" i="4" s="1"/>
  <c r="BB254" i="4"/>
  <c r="BC254" i="4" s="1"/>
  <c r="R121" i="4"/>
  <c r="S121" i="4" s="1"/>
  <c r="T121" i="4" s="1"/>
  <c r="U121" i="4" s="1"/>
  <c r="R198" i="4"/>
  <c r="S198" i="4" s="1"/>
  <c r="T198" i="4" s="1"/>
  <c r="U198" i="4" s="1"/>
  <c r="R192" i="4"/>
  <c r="S192" i="4" s="1"/>
  <c r="T192" i="4" s="1"/>
  <c r="U192" i="4" s="1"/>
  <c r="R33" i="4"/>
  <c r="S33" i="4" s="1"/>
  <c r="T33" i="4" s="1"/>
  <c r="U33" i="4" s="1"/>
  <c r="R88" i="4"/>
  <c r="S88" i="4" s="1"/>
  <c r="T88" i="4" s="1"/>
  <c r="U88" i="4" s="1"/>
  <c r="R64" i="4"/>
  <c r="S64" i="4" s="1"/>
  <c r="T64" i="4" s="1"/>
  <c r="U64" i="4" s="1"/>
  <c r="R289" i="4"/>
  <c r="S289" i="4" s="1"/>
  <c r="T289" i="4" s="1"/>
  <c r="U289" i="4" s="1"/>
  <c r="R226" i="4"/>
  <c r="S226" i="4" s="1"/>
  <c r="T226" i="4" s="1"/>
  <c r="U226" i="4" s="1"/>
  <c r="R51" i="4"/>
  <c r="S51" i="4" s="1"/>
  <c r="T51" i="4" s="1"/>
  <c r="U51" i="4" s="1"/>
  <c r="BB233" i="4"/>
  <c r="BC233" i="4" s="1"/>
  <c r="R119" i="4"/>
  <c r="S119" i="4" s="1"/>
  <c r="T119" i="4" s="1"/>
  <c r="U119" i="4" s="1"/>
  <c r="R295" i="4"/>
  <c r="S295" i="4" s="1"/>
  <c r="T295" i="4" s="1"/>
  <c r="U295" i="4" s="1"/>
  <c r="R234" i="4"/>
  <c r="S234" i="4" s="1"/>
  <c r="T234" i="4" s="1"/>
  <c r="U234" i="4" s="1"/>
  <c r="R22" i="4"/>
  <c r="S22" i="4" s="1"/>
  <c r="T22" i="4" s="1"/>
  <c r="U22" i="4" s="1"/>
  <c r="R29" i="4"/>
  <c r="S29" i="4" s="1"/>
  <c r="T29" i="4" s="1"/>
  <c r="U29" i="4" s="1"/>
  <c r="BB40" i="4"/>
  <c r="BC40" i="4" s="1"/>
  <c r="R46" i="4"/>
  <c r="S46" i="4" s="1"/>
  <c r="T46" i="4" s="1"/>
  <c r="U46" i="4" s="1"/>
  <c r="R275" i="4"/>
  <c r="S275" i="4" s="1"/>
  <c r="T275" i="4" s="1"/>
  <c r="U275" i="4" s="1"/>
  <c r="R276" i="4"/>
  <c r="S276" i="4" s="1"/>
  <c r="T276" i="4" s="1"/>
  <c r="U276" i="4" s="1"/>
  <c r="R40" i="4"/>
  <c r="S40" i="4" s="1"/>
  <c r="T40" i="4" s="1"/>
  <c r="U40" i="4" s="1"/>
  <c r="R47" i="4"/>
  <c r="S47" i="4" s="1"/>
  <c r="T47" i="4" s="1"/>
  <c r="U47" i="4" s="1"/>
  <c r="R150" i="4"/>
  <c r="S150" i="4" s="1"/>
  <c r="T150" i="4" s="1"/>
  <c r="U150" i="4" s="1"/>
  <c r="R178" i="4"/>
  <c r="S178" i="4" s="1"/>
  <c r="T178" i="4" s="1"/>
  <c r="U178" i="4" s="1"/>
  <c r="R84" i="4"/>
  <c r="S84" i="4" s="1"/>
  <c r="T84" i="4" s="1"/>
  <c r="U84" i="4" s="1"/>
  <c r="R292" i="4"/>
  <c r="S292" i="4" s="1"/>
  <c r="T292" i="4" s="1"/>
  <c r="U292" i="4" s="1"/>
  <c r="R207" i="4"/>
  <c r="S207" i="4" s="1"/>
  <c r="T207" i="4" s="1"/>
  <c r="U207" i="4" s="1"/>
  <c r="R109" i="4"/>
  <c r="S109" i="4" s="1"/>
  <c r="T109" i="4" s="1"/>
  <c r="U109" i="4" s="1"/>
  <c r="R277" i="4"/>
  <c r="S277" i="4" s="1"/>
  <c r="T277" i="4" s="1"/>
  <c r="U277" i="4" s="1"/>
  <c r="R269" i="4"/>
  <c r="S269" i="4" s="1"/>
  <c r="T269" i="4" s="1"/>
  <c r="U269" i="4" s="1"/>
  <c r="R98" i="4"/>
  <c r="S98" i="4" s="1"/>
  <c r="T98" i="4" s="1"/>
  <c r="U98" i="4" s="1"/>
  <c r="R153" i="4"/>
  <c r="S153" i="4" s="1"/>
  <c r="T153" i="4" s="1"/>
  <c r="U153" i="4" s="1"/>
  <c r="R93" i="4"/>
  <c r="S93" i="4" s="1"/>
  <c r="T93" i="4" s="1"/>
  <c r="U93" i="4" s="1"/>
  <c r="R188" i="4"/>
  <c r="S188" i="4" s="1"/>
  <c r="T188" i="4" s="1"/>
  <c r="U188" i="4" s="1"/>
  <c r="R83" i="4"/>
  <c r="S83" i="4" s="1"/>
  <c r="T83" i="4" s="1"/>
  <c r="U83" i="4" s="1"/>
  <c r="R7" i="4"/>
  <c r="S7" i="4" s="1"/>
  <c r="T7" i="4" s="1"/>
  <c r="U7" i="4" s="1"/>
  <c r="BB229" i="4"/>
  <c r="BC229" i="4" s="1"/>
  <c r="BB144" i="4"/>
  <c r="BC144" i="4" s="1"/>
  <c r="R279" i="4"/>
  <c r="S279" i="4" s="1"/>
  <c r="T279" i="4" s="1"/>
  <c r="U279" i="4" s="1"/>
  <c r="R190" i="4"/>
  <c r="S190" i="4" s="1"/>
  <c r="T190" i="4" s="1"/>
  <c r="U190" i="4" s="1"/>
  <c r="R77" i="4"/>
  <c r="S77" i="4" s="1"/>
  <c r="T77" i="4" s="1"/>
  <c r="U77" i="4" s="1"/>
  <c r="R164" i="4"/>
  <c r="S164" i="4" s="1"/>
  <c r="T164" i="4" s="1"/>
  <c r="U164" i="4" s="1"/>
  <c r="R152" i="4"/>
  <c r="S152" i="4" s="1"/>
  <c r="T152" i="4" s="1"/>
  <c r="U152" i="4" s="1"/>
  <c r="R99" i="4"/>
  <c r="S99" i="4" s="1"/>
  <c r="T99" i="4" s="1"/>
  <c r="U99" i="4" s="1"/>
  <c r="R170" i="4"/>
  <c r="S170" i="4" s="1"/>
  <c r="T170" i="4" s="1"/>
  <c r="U170" i="4" s="1"/>
  <c r="R297" i="4"/>
  <c r="S297" i="4" s="1"/>
  <c r="T297" i="4" s="1"/>
  <c r="U297" i="4" s="1"/>
  <c r="R86" i="4"/>
  <c r="S86" i="4" s="1"/>
  <c r="T86" i="4" s="1"/>
  <c r="U86" i="4" s="1"/>
  <c r="R304" i="4"/>
  <c r="S304" i="4" s="1"/>
  <c r="T304" i="4" s="1"/>
  <c r="U304" i="4" s="1"/>
  <c r="R147" i="4"/>
  <c r="S147" i="4" s="1"/>
  <c r="T147" i="4" s="1"/>
  <c r="U147" i="4" s="1"/>
  <c r="BB247" i="4"/>
  <c r="BC247" i="4" s="1"/>
  <c r="BB83" i="4"/>
  <c r="BC83" i="4" s="1"/>
  <c r="BB99" i="4"/>
  <c r="BC99" i="4" s="1"/>
  <c r="BB239" i="4"/>
  <c r="BC239" i="4" s="1"/>
  <c r="BB103" i="4"/>
  <c r="BC103" i="4" s="1"/>
  <c r="BB89" i="4"/>
  <c r="BC89" i="4" s="1"/>
  <c r="BB129" i="4"/>
  <c r="BC129" i="4" s="1"/>
  <c r="R111" i="4"/>
  <c r="S111" i="4" s="1"/>
  <c r="T111" i="4" s="1"/>
  <c r="U111" i="4" s="1"/>
  <c r="R49" i="4"/>
  <c r="S49" i="4" s="1"/>
  <c r="T49" i="4" s="1"/>
  <c r="U49" i="4" s="1"/>
  <c r="R209" i="4"/>
  <c r="S209" i="4" s="1"/>
  <c r="T209" i="4" s="1"/>
  <c r="U209" i="4" s="1"/>
  <c r="R254" i="4"/>
  <c r="S254" i="4" s="1"/>
  <c r="T254" i="4" s="1"/>
  <c r="U254" i="4" s="1"/>
  <c r="R185" i="4"/>
  <c r="S185" i="4" s="1"/>
  <c r="T185" i="4" s="1"/>
  <c r="U185" i="4" s="1"/>
  <c r="R21" i="4"/>
  <c r="S21" i="4" s="1"/>
  <c r="T21" i="4" s="1"/>
  <c r="U21" i="4" s="1"/>
  <c r="R162" i="4"/>
  <c r="S162" i="4" s="1"/>
  <c r="T162" i="4" s="1"/>
  <c r="U162" i="4" s="1"/>
  <c r="R54" i="4"/>
  <c r="S54" i="4" s="1"/>
  <c r="T54" i="4" s="1"/>
  <c r="U54" i="4" s="1"/>
  <c r="R186" i="4"/>
  <c r="S186" i="4" s="1"/>
  <c r="T186" i="4" s="1"/>
  <c r="U186" i="4" s="1"/>
  <c r="R100" i="4"/>
  <c r="S100" i="4" s="1"/>
  <c r="T100" i="4" s="1"/>
  <c r="U100" i="4" s="1"/>
  <c r="R18" i="4"/>
  <c r="S18" i="4" s="1"/>
  <c r="T18" i="4" s="1"/>
  <c r="U18" i="4" s="1"/>
  <c r="R270" i="4"/>
  <c r="S270" i="4" s="1"/>
  <c r="T270" i="4" s="1"/>
  <c r="U270" i="4" s="1"/>
  <c r="R168" i="4"/>
  <c r="S168" i="4" s="1"/>
  <c r="T168" i="4" s="1"/>
  <c r="U168" i="4" s="1"/>
  <c r="R189" i="4"/>
  <c r="S189" i="4" s="1"/>
  <c r="T189" i="4" s="1"/>
  <c r="U189" i="4" s="1"/>
  <c r="R249" i="4"/>
  <c r="S249" i="4" s="1"/>
  <c r="T249" i="4" s="1"/>
  <c r="U249" i="4" s="1"/>
  <c r="R124" i="4"/>
  <c r="S124" i="4" s="1"/>
  <c r="T124" i="4" s="1"/>
  <c r="U124" i="4" s="1"/>
  <c r="R288" i="4"/>
  <c r="S288" i="4" s="1"/>
  <c r="T288" i="4" s="1"/>
  <c r="U288" i="4" s="1"/>
  <c r="R172" i="4"/>
  <c r="S172" i="4" s="1"/>
  <c r="T172" i="4" s="1"/>
  <c r="U172" i="4" s="1"/>
  <c r="R79" i="4"/>
  <c r="S79" i="4" s="1"/>
  <c r="T79" i="4" s="1"/>
  <c r="U79" i="4" s="1"/>
  <c r="R139" i="4"/>
  <c r="S139" i="4" s="1"/>
  <c r="T139" i="4" s="1"/>
  <c r="U139" i="4" s="1"/>
  <c r="R191" i="4"/>
  <c r="S191" i="4" s="1"/>
  <c r="T191" i="4" s="1"/>
  <c r="U191" i="4" s="1"/>
  <c r="R299" i="4"/>
  <c r="S299" i="4" s="1"/>
  <c r="T299" i="4" s="1"/>
  <c r="U299" i="4" s="1"/>
  <c r="R56" i="4"/>
  <c r="S56" i="4" s="1"/>
  <c r="T56" i="4" s="1"/>
  <c r="U56" i="4" s="1"/>
  <c r="R250" i="4"/>
  <c r="S250" i="4" s="1"/>
  <c r="T250" i="4" s="1"/>
  <c r="U250" i="4" s="1"/>
  <c r="R169" i="4"/>
  <c r="S169" i="4" s="1"/>
  <c r="T169" i="4" s="1"/>
  <c r="U169" i="4" s="1"/>
  <c r="R158" i="4"/>
  <c r="S158" i="4" s="1"/>
  <c r="T158" i="4" s="1"/>
  <c r="U158" i="4" s="1"/>
  <c r="R57" i="4"/>
  <c r="S57" i="4" s="1"/>
  <c r="T57" i="4" s="1"/>
  <c r="U57" i="4" s="1"/>
  <c r="R236" i="4"/>
  <c r="S236" i="4" s="1"/>
  <c r="T236" i="4" s="1"/>
  <c r="U236" i="4" s="1"/>
  <c r="BB39" i="4"/>
  <c r="BC39" i="4" s="1"/>
  <c r="BB285" i="4"/>
  <c r="BC285" i="4" s="1"/>
  <c r="BB28" i="4"/>
  <c r="BC28" i="4" s="1"/>
  <c r="BB131" i="4"/>
  <c r="BC131" i="4" s="1"/>
  <c r="BB212" i="4"/>
  <c r="BC212" i="4" s="1"/>
  <c r="BB72" i="4"/>
  <c r="BC72" i="4" s="1"/>
  <c r="BB9" i="4"/>
  <c r="BC9" i="4" s="1"/>
  <c r="BB132" i="4"/>
  <c r="BC132" i="4" s="1"/>
  <c r="BB210" i="4"/>
  <c r="BC210" i="4" s="1"/>
  <c r="BB158" i="4"/>
  <c r="BC158" i="4" s="1"/>
  <c r="BB100" i="4"/>
  <c r="BC100" i="4" s="1"/>
  <c r="BB95" i="4"/>
  <c r="BC95" i="4" s="1"/>
  <c r="R217" i="4"/>
  <c r="S217" i="4" s="1"/>
  <c r="T217" i="4" s="1"/>
  <c r="U217" i="4" s="1"/>
  <c r="R194" i="4"/>
  <c r="S194" i="4" s="1"/>
  <c r="T194" i="4" s="1"/>
  <c r="U194" i="4" s="1"/>
  <c r="R211" i="4"/>
  <c r="S211" i="4" s="1"/>
  <c r="T211" i="4" s="1"/>
  <c r="U211" i="4" s="1"/>
  <c r="R240" i="4"/>
  <c r="S240" i="4" s="1"/>
  <c r="T240" i="4" s="1"/>
  <c r="U240" i="4" s="1"/>
  <c r="R161" i="4"/>
  <c r="S161" i="4" s="1"/>
  <c r="T161" i="4" s="1"/>
  <c r="U161" i="4" s="1"/>
  <c r="R94" i="4"/>
  <c r="S94" i="4" s="1"/>
  <c r="T94" i="4" s="1"/>
  <c r="U94" i="4" s="1"/>
  <c r="R85" i="4"/>
  <c r="S85" i="4" s="1"/>
  <c r="T85" i="4" s="1"/>
  <c r="U85" i="4" s="1"/>
  <c r="R301" i="4"/>
  <c r="S301" i="4" s="1"/>
  <c r="T301" i="4" s="1"/>
  <c r="U301" i="4" s="1"/>
  <c r="R148" i="4"/>
  <c r="S148" i="4" s="1"/>
  <c r="T148" i="4" s="1"/>
  <c r="U148" i="4" s="1"/>
  <c r="R257" i="4"/>
  <c r="S257" i="4" s="1"/>
  <c r="T257" i="4" s="1"/>
  <c r="U257" i="4" s="1"/>
  <c r="R167" i="4"/>
  <c r="S167" i="4" s="1"/>
  <c r="T167" i="4" s="1"/>
  <c r="U167" i="4" s="1"/>
  <c r="R38" i="4"/>
  <c r="S38" i="4" s="1"/>
  <c r="T38" i="4" s="1"/>
  <c r="U38" i="4" s="1"/>
  <c r="R58" i="4"/>
  <c r="S58" i="4" s="1"/>
  <c r="T58" i="4" s="1"/>
  <c r="U58" i="4" s="1"/>
  <c r="R112" i="4"/>
  <c r="S112" i="4" s="1"/>
  <c r="T112" i="4" s="1"/>
  <c r="U112" i="4" s="1"/>
  <c r="R231" i="4"/>
  <c r="S231" i="4" s="1"/>
  <c r="T231" i="4" s="1"/>
  <c r="U231" i="4" s="1"/>
  <c r="R241" i="4"/>
  <c r="S241" i="4" s="1"/>
  <c r="T241" i="4" s="1"/>
  <c r="U241" i="4" s="1"/>
  <c r="R229" i="4"/>
  <c r="S229" i="4" s="1"/>
  <c r="T229" i="4" s="1"/>
  <c r="U229" i="4" s="1"/>
  <c r="R284" i="4"/>
  <c r="S284" i="4" s="1"/>
  <c r="T284" i="4" s="1"/>
  <c r="U284" i="4" s="1"/>
  <c r="R39" i="4"/>
  <c r="S39" i="4" s="1"/>
  <c r="T39" i="4" s="1"/>
  <c r="U39" i="4" s="1"/>
  <c r="R238" i="4"/>
  <c r="S238" i="4" s="1"/>
  <c r="T238" i="4" s="1"/>
  <c r="U238" i="4" s="1"/>
  <c r="R74" i="4"/>
  <c r="S74" i="4" s="1"/>
  <c r="T74" i="4" s="1"/>
  <c r="U74" i="4" s="1"/>
  <c r="R11" i="4"/>
  <c r="S11" i="4" s="1"/>
  <c r="T11" i="4" s="1"/>
  <c r="U11" i="4" s="1"/>
  <c r="R63" i="4"/>
  <c r="S63" i="4" s="1"/>
  <c r="T63" i="4" s="1"/>
  <c r="U63" i="4" s="1"/>
  <c r="R91" i="4"/>
  <c r="S91" i="4" s="1"/>
  <c r="T91" i="4" s="1"/>
  <c r="U91" i="4" s="1"/>
  <c r="R143" i="4"/>
  <c r="S143" i="4" s="1"/>
  <c r="T143" i="4" s="1"/>
  <c r="U143" i="4" s="1"/>
  <c r="R200" i="4"/>
  <c r="S200" i="4" s="1"/>
  <c r="T200" i="4" s="1"/>
  <c r="U200" i="4" s="1"/>
  <c r="R246" i="4"/>
  <c r="S246" i="4" s="1"/>
  <c r="T246" i="4" s="1"/>
  <c r="U246" i="4" s="1"/>
  <c r="R89" i="4"/>
  <c r="S89" i="4" s="1"/>
  <c r="T89" i="4" s="1"/>
  <c r="U89" i="4" s="1"/>
  <c r="R24" i="4"/>
  <c r="S24" i="4" s="1"/>
  <c r="T24" i="4" s="1"/>
  <c r="U24" i="4" s="1"/>
  <c r="R247" i="4"/>
  <c r="S247" i="4" s="1"/>
  <c r="T247" i="4" s="1"/>
  <c r="U247" i="4" s="1"/>
  <c r="R36" i="4"/>
  <c r="S36" i="4" s="1"/>
  <c r="T36" i="4" s="1"/>
  <c r="U36" i="4" s="1"/>
  <c r="R9" i="4"/>
  <c r="S9" i="4" s="1"/>
  <c r="T9" i="4" s="1"/>
  <c r="U9" i="4" s="1"/>
  <c r="R108" i="4"/>
  <c r="S108" i="4" s="1"/>
  <c r="T108" i="4" s="1"/>
  <c r="U108" i="4" s="1"/>
  <c r="R287" i="4"/>
  <c r="S287" i="4" s="1"/>
  <c r="T287" i="4" s="1"/>
  <c r="U287" i="4" s="1"/>
  <c r="R300" i="4"/>
  <c r="S300" i="4" s="1"/>
  <c r="T300" i="4" s="1"/>
  <c r="U300" i="4" s="1"/>
  <c r="R26" i="4"/>
  <c r="S26" i="4" s="1"/>
  <c r="T26" i="4" s="1"/>
  <c r="U26" i="4" s="1"/>
  <c r="R293" i="4"/>
  <c r="S293" i="4" s="1"/>
  <c r="T293" i="4" s="1"/>
  <c r="U293" i="4" s="1"/>
  <c r="R16" i="4"/>
  <c r="S16" i="4" s="1"/>
  <c r="T16" i="4" s="1"/>
  <c r="U16" i="4" s="1"/>
  <c r="R214" i="4"/>
  <c r="S214" i="4" s="1"/>
  <c r="T214" i="4" s="1"/>
  <c r="U214" i="4" s="1"/>
  <c r="R69" i="4"/>
  <c r="S69" i="4" s="1"/>
  <c r="T69" i="4" s="1"/>
  <c r="U69" i="4" s="1"/>
  <c r="R273" i="4"/>
  <c r="S273" i="4" s="1"/>
  <c r="T273" i="4" s="1"/>
  <c r="U273" i="4" s="1"/>
  <c r="R128" i="4"/>
  <c r="S128" i="4" s="1"/>
  <c r="T128" i="4" s="1"/>
  <c r="U128" i="4" s="1"/>
  <c r="R102" i="4"/>
  <c r="S102" i="4" s="1"/>
  <c r="T102" i="4" s="1"/>
  <c r="U102" i="4" s="1"/>
  <c r="R290" i="4"/>
  <c r="S290" i="4" s="1"/>
  <c r="T290" i="4" s="1"/>
  <c r="U290" i="4" s="1"/>
  <c r="R237" i="4"/>
  <c r="S237" i="4" s="1"/>
  <c r="T237" i="4" s="1"/>
  <c r="U237" i="4" s="1"/>
  <c r="R176" i="4"/>
  <c r="S176" i="4" s="1"/>
  <c r="T176" i="4" s="1"/>
  <c r="U176" i="4" s="1"/>
  <c r="R263" i="4"/>
  <c r="S263" i="4" s="1"/>
  <c r="T263" i="4" s="1"/>
  <c r="U263" i="4" s="1"/>
  <c r="R213" i="4"/>
  <c r="S213" i="4" s="1"/>
  <c r="T213" i="4" s="1"/>
  <c r="U213" i="4" s="1"/>
  <c r="R23" i="4"/>
  <c r="S23" i="4" s="1"/>
  <c r="T23" i="4" s="1"/>
  <c r="U23" i="4" s="1"/>
  <c r="R266" i="4"/>
  <c r="S266" i="4" s="1"/>
  <c r="T266" i="4" s="1"/>
  <c r="U266" i="4" s="1"/>
  <c r="R174" i="4"/>
  <c r="S174" i="4" s="1"/>
  <c r="T174" i="4" s="1"/>
  <c r="U174" i="4" s="1"/>
  <c r="R265" i="4"/>
  <c r="S265" i="4" s="1"/>
  <c r="T265" i="4" s="1"/>
  <c r="U265" i="4" s="1"/>
  <c r="R114" i="4"/>
  <c r="S114" i="4" s="1"/>
  <c r="T114" i="4" s="1"/>
  <c r="U114" i="4" s="1"/>
  <c r="R280" i="4"/>
  <c r="S280" i="4" s="1"/>
  <c r="T280" i="4" s="1"/>
  <c r="U280" i="4" s="1"/>
  <c r="R125" i="4"/>
  <c r="S125" i="4" s="1"/>
  <c r="T125" i="4" s="1"/>
  <c r="U125" i="4" s="1"/>
  <c r="R256" i="4"/>
  <c r="S256" i="4" s="1"/>
  <c r="T256" i="4" s="1"/>
  <c r="U256" i="4" s="1"/>
  <c r="R253" i="4"/>
  <c r="S253" i="4" s="1"/>
  <c r="T253" i="4" s="1"/>
  <c r="U253" i="4" s="1"/>
  <c r="R243" i="4"/>
  <c r="S243" i="4" s="1"/>
  <c r="T243" i="4" s="1"/>
  <c r="U243" i="4" s="1"/>
  <c r="R223" i="4"/>
  <c r="S223" i="4" s="1"/>
  <c r="T223" i="4" s="1"/>
  <c r="U223" i="4" s="1"/>
  <c r="R196" i="4"/>
  <c r="S196" i="4" s="1"/>
  <c r="T196" i="4" s="1"/>
  <c r="U196" i="4" s="1"/>
  <c r="R28" i="4"/>
  <c r="S28" i="4" s="1"/>
  <c r="T28" i="4" s="1"/>
  <c r="U28" i="4" s="1"/>
  <c r="R272" i="4"/>
  <c r="S272" i="4" s="1"/>
  <c r="T272" i="4" s="1"/>
  <c r="U272" i="4" s="1"/>
  <c r="R136" i="4"/>
  <c r="S136" i="4" s="1"/>
  <c r="T136" i="4" s="1"/>
  <c r="U136" i="4" s="1"/>
  <c r="R235" i="4"/>
  <c r="S235" i="4" s="1"/>
  <c r="T235" i="4" s="1"/>
  <c r="U235" i="4" s="1"/>
  <c r="R25" i="4"/>
  <c r="S25" i="4" s="1"/>
  <c r="T25" i="4" s="1"/>
  <c r="U25" i="4" s="1"/>
  <c r="R180" i="4"/>
  <c r="S180" i="4" s="1"/>
  <c r="T180" i="4" s="1"/>
  <c r="U180" i="4" s="1"/>
  <c r="R67" i="4"/>
  <c r="S67" i="4" s="1"/>
  <c r="T67" i="4" s="1"/>
  <c r="U67" i="4" s="1"/>
  <c r="R87" i="4"/>
  <c r="S87" i="4" s="1"/>
  <c r="T87" i="4" s="1"/>
  <c r="U87" i="4" s="1"/>
  <c r="R258" i="4"/>
  <c r="S258" i="4" s="1"/>
  <c r="T258" i="4" s="1"/>
  <c r="U258" i="4" s="1"/>
  <c r="R267" i="4"/>
  <c r="S267" i="4" s="1"/>
  <c r="T267" i="4" s="1"/>
  <c r="U267" i="4" s="1"/>
  <c r="R19" i="4"/>
  <c r="S19" i="4" s="1"/>
  <c r="T19" i="4" s="1"/>
  <c r="U19" i="4" s="1"/>
  <c r="R71" i="4"/>
  <c r="S71" i="4" s="1"/>
  <c r="T71" i="4" s="1"/>
  <c r="U71" i="4" s="1"/>
  <c r="R115" i="4"/>
  <c r="S115" i="4" s="1"/>
  <c r="T115" i="4" s="1"/>
  <c r="U115" i="4" s="1"/>
  <c r="R151" i="4"/>
  <c r="S151" i="4" s="1"/>
  <c r="T151" i="4" s="1"/>
  <c r="U151" i="4" s="1"/>
  <c r="R212" i="4"/>
  <c r="S212" i="4" s="1"/>
  <c r="T212" i="4" s="1"/>
  <c r="U212" i="4" s="1"/>
  <c r="R10" i="4"/>
  <c r="S10" i="4" s="1"/>
  <c r="T10" i="4" s="1"/>
  <c r="U10" i="4" s="1"/>
  <c r="R44" i="4"/>
  <c r="S44" i="4" s="1"/>
  <c r="T44" i="4" s="1"/>
  <c r="U44" i="4" s="1"/>
  <c r="R8" i="4"/>
  <c r="S8" i="4" s="1"/>
  <c r="T8" i="4" s="1"/>
  <c r="U8" i="4" s="1"/>
  <c r="R264" i="4"/>
  <c r="S264" i="4" s="1"/>
  <c r="T264" i="4" s="1"/>
  <c r="U264" i="4" s="1"/>
  <c r="R181" i="4"/>
  <c r="S181" i="4" s="1"/>
  <c r="T181" i="4" s="1"/>
  <c r="U181" i="4" s="1"/>
  <c r="R296" i="4"/>
  <c r="S296" i="4" s="1"/>
  <c r="T296" i="4" s="1"/>
  <c r="U296" i="4" s="1"/>
  <c r="R305" i="4"/>
  <c r="S305" i="4" s="1"/>
  <c r="T305" i="4" s="1"/>
  <c r="U305" i="4" s="1"/>
  <c r="R116" i="4"/>
  <c r="S116" i="4" s="1"/>
  <c r="T116" i="4" s="1"/>
  <c r="U116" i="4" s="1"/>
  <c r="R306" i="4"/>
  <c r="S306" i="4" s="1"/>
  <c r="T306" i="4" s="1"/>
  <c r="U306" i="4" s="1"/>
  <c r="R248" i="4"/>
  <c r="S248" i="4" s="1"/>
  <c r="T248" i="4" s="1"/>
  <c r="U248" i="4" s="1"/>
  <c r="R177" i="4"/>
  <c r="S177" i="4" s="1"/>
  <c r="T177" i="4" s="1"/>
  <c r="U177" i="4" s="1"/>
  <c r="R30" i="4"/>
  <c r="S30" i="4" s="1"/>
  <c r="T30" i="4" s="1"/>
  <c r="U30" i="4" s="1"/>
  <c r="R14" i="4"/>
  <c r="S14" i="4" s="1"/>
  <c r="T14" i="4" s="1"/>
  <c r="U14" i="4" s="1"/>
  <c r="R129" i="4"/>
  <c r="S129" i="4" s="1"/>
  <c r="T129" i="4" s="1"/>
  <c r="U129" i="4" s="1"/>
  <c r="R146" i="4"/>
  <c r="S146" i="4" s="1"/>
  <c r="T146" i="4" s="1"/>
  <c r="U146" i="4" s="1"/>
  <c r="R283" i="4"/>
  <c r="S283" i="4" s="1"/>
  <c r="T283" i="4" s="1"/>
  <c r="U283" i="4" s="1"/>
  <c r="R41" i="4"/>
  <c r="S41" i="4" s="1"/>
  <c r="T41" i="4" s="1"/>
  <c r="U41" i="4" s="1"/>
  <c r="R298" i="4"/>
  <c r="S298" i="4" s="1"/>
  <c r="T298" i="4" s="1"/>
  <c r="U298" i="4" s="1"/>
  <c r="R62" i="4"/>
  <c r="S62" i="4" s="1"/>
  <c r="T62" i="4" s="1"/>
  <c r="U62" i="4" s="1"/>
  <c r="R60" i="4"/>
  <c r="S60" i="4" s="1"/>
  <c r="T60" i="4" s="1"/>
  <c r="U60" i="4" s="1"/>
  <c r="R132" i="4"/>
  <c r="S132" i="4" s="1"/>
  <c r="T132" i="4" s="1"/>
  <c r="U132" i="4" s="1"/>
  <c r="BB18" i="4"/>
  <c r="BC18" i="4" s="1"/>
  <c r="BB107" i="4"/>
  <c r="BC107" i="4" s="1"/>
  <c r="BB181" i="4"/>
  <c r="BC181" i="4" s="1"/>
  <c r="BB34" i="4"/>
  <c r="BC34" i="4" s="1"/>
  <c r="BB45" i="4"/>
  <c r="BB195" i="4"/>
  <c r="BC195" i="4" s="1"/>
  <c r="BB252" i="4"/>
  <c r="BC252" i="4" s="1"/>
  <c r="BB166" i="4"/>
  <c r="BC166" i="4" s="1"/>
  <c r="BB121" i="4"/>
  <c r="BC121" i="4" s="1"/>
  <c r="BB110" i="4"/>
  <c r="BC110" i="4" s="1"/>
  <c r="BB58" i="4"/>
  <c r="BC58" i="4" s="1"/>
  <c r="BB264" i="4"/>
  <c r="BC264" i="4" s="1"/>
  <c r="BB69" i="4"/>
  <c r="BC69" i="4" s="1"/>
  <c r="BB13" i="4"/>
  <c r="BC13" i="4" s="1"/>
  <c r="BB304" i="4"/>
  <c r="BC304" i="4" s="1"/>
  <c r="BB192" i="4"/>
  <c r="BC192" i="4" s="1"/>
  <c r="BB178" i="4"/>
  <c r="BC178" i="4" s="1"/>
  <c r="BB160" i="4"/>
  <c r="BC160" i="4" s="1"/>
  <c r="BB179" i="4"/>
  <c r="BC179" i="4" s="1"/>
  <c r="BB274" i="4"/>
  <c r="BC274" i="4" s="1"/>
  <c r="BB87" i="4"/>
  <c r="BC87" i="4" s="1"/>
  <c r="BB114" i="4"/>
  <c r="BC114" i="4" s="1"/>
  <c r="BB190" i="4"/>
  <c r="BC190" i="4" s="1"/>
  <c r="BB59" i="4"/>
  <c r="BC59" i="4" s="1"/>
  <c r="BB263" i="4"/>
  <c r="BC263" i="4" s="1"/>
  <c r="BB32" i="4"/>
  <c r="BC32" i="4" s="1"/>
  <c r="BB226" i="4"/>
  <c r="BC226" i="4" s="1"/>
  <c r="BB199" i="4"/>
  <c r="BC199" i="4" s="1"/>
  <c r="BB54" i="4"/>
  <c r="BC54" i="4" s="1"/>
  <c r="BB200" i="4"/>
  <c r="BC200" i="4" s="1"/>
  <c r="BB81" i="4"/>
  <c r="BC81" i="4" s="1"/>
  <c r="BB16" i="4"/>
  <c r="BC16" i="4" s="1"/>
  <c r="BB143" i="4"/>
  <c r="BC143" i="4" s="1"/>
  <c r="R43" i="4"/>
  <c r="S43" i="4" s="1"/>
  <c r="T43" i="4" s="1"/>
  <c r="U43" i="4" s="1"/>
  <c r="R184" i="4"/>
  <c r="S184" i="4" s="1"/>
  <c r="T184" i="4" s="1"/>
  <c r="U184" i="4" s="1"/>
  <c r="R286" i="4"/>
  <c r="S286" i="4" s="1"/>
  <c r="T286" i="4" s="1"/>
  <c r="U286" i="4" s="1"/>
  <c r="R134" i="4"/>
  <c r="S134" i="4" s="1"/>
  <c r="T134" i="4" s="1"/>
  <c r="U134" i="4" s="1"/>
  <c r="R66" i="4"/>
  <c r="S66" i="4" s="1"/>
  <c r="T66" i="4" s="1"/>
  <c r="U66" i="4" s="1"/>
  <c r="R141" i="4"/>
  <c r="S141" i="4" s="1"/>
  <c r="T141" i="4" s="1"/>
  <c r="U141" i="4" s="1"/>
  <c r="R260" i="4"/>
  <c r="S260" i="4" s="1"/>
  <c r="T260" i="4" s="1"/>
  <c r="U260" i="4" s="1"/>
  <c r="R20" i="4"/>
  <c r="S20" i="4" s="1"/>
  <c r="T20" i="4" s="1"/>
  <c r="U20" i="4" s="1"/>
  <c r="R187" i="4"/>
  <c r="S187" i="4" s="1"/>
  <c r="T187" i="4" s="1"/>
  <c r="U187" i="4" s="1"/>
  <c r="R133" i="4"/>
  <c r="S133" i="4" s="1"/>
  <c r="T133" i="4" s="1"/>
  <c r="U133" i="4" s="1"/>
  <c r="R182" i="4"/>
  <c r="S182" i="4" s="1"/>
  <c r="T182" i="4" s="1"/>
  <c r="U182" i="4" s="1"/>
  <c r="R245" i="4"/>
  <c r="S245" i="4" s="1"/>
  <c r="T245" i="4" s="1"/>
  <c r="U245" i="4" s="1"/>
  <c r="R203" i="4"/>
  <c r="S203" i="4" s="1"/>
  <c r="T203" i="4" s="1"/>
  <c r="U203" i="4" s="1"/>
  <c r="R228" i="4"/>
  <c r="S228" i="4" s="1"/>
  <c r="T228" i="4" s="1"/>
  <c r="U228" i="4" s="1"/>
  <c r="R145" i="4"/>
  <c r="S145" i="4" s="1"/>
  <c r="T145" i="4" s="1"/>
  <c r="U145" i="4" s="1"/>
  <c r="R101" i="4"/>
  <c r="S101" i="4" s="1"/>
  <c r="T101" i="4" s="1"/>
  <c r="U101" i="4" s="1"/>
  <c r="R154" i="4"/>
  <c r="S154" i="4" s="1"/>
  <c r="T154" i="4" s="1"/>
  <c r="U154" i="4" s="1"/>
  <c r="R122" i="4"/>
  <c r="S122" i="4" s="1"/>
  <c r="T122" i="4" s="1"/>
  <c r="U122" i="4" s="1"/>
  <c r="R291" i="4"/>
  <c r="S291" i="4" s="1"/>
  <c r="T291" i="4" s="1"/>
  <c r="U291" i="4" s="1"/>
  <c r="R45" i="4"/>
  <c r="S45" i="4" s="1"/>
  <c r="T45" i="4" s="1"/>
  <c r="U45" i="4" s="1"/>
  <c r="R27" i="4"/>
  <c r="S27" i="4" s="1"/>
  <c r="T27" i="4" s="1"/>
  <c r="U27" i="4" s="1"/>
  <c r="R123" i="4"/>
  <c r="S123" i="4" s="1"/>
  <c r="T123" i="4" s="1"/>
  <c r="U123" i="4" s="1"/>
  <c r="R208" i="4"/>
  <c r="S208" i="4" s="1"/>
  <c r="T208" i="4" s="1"/>
  <c r="U208" i="4" s="1"/>
  <c r="R274" i="4"/>
  <c r="S274" i="4" s="1"/>
  <c r="T274" i="4" s="1"/>
  <c r="U274" i="4" s="1"/>
  <c r="R78" i="4"/>
  <c r="S78" i="4" s="1"/>
  <c r="T78" i="4" s="1"/>
  <c r="U78" i="4" s="1"/>
  <c r="R165" i="4"/>
  <c r="S165" i="4" s="1"/>
  <c r="T165" i="4" s="1"/>
  <c r="U165" i="4" s="1"/>
  <c r="R17" i="4"/>
  <c r="S17" i="4" s="1"/>
  <c r="T17" i="4" s="1"/>
  <c r="U17" i="4" s="1"/>
  <c r="R68" i="4"/>
  <c r="S68" i="4" s="1"/>
  <c r="T68" i="4" s="1"/>
  <c r="U68" i="4" s="1"/>
  <c r="R156" i="4"/>
  <c r="S156" i="4" s="1"/>
  <c r="T156" i="4" s="1"/>
  <c r="U156" i="4" s="1"/>
  <c r="R193" i="4"/>
  <c r="S193" i="4" s="1"/>
  <c r="T193" i="4" s="1"/>
  <c r="U193" i="4" s="1"/>
  <c r="R255" i="4"/>
  <c r="S255" i="4" s="1"/>
  <c r="T255" i="4" s="1"/>
  <c r="U255" i="4" s="1"/>
  <c r="R220" i="4"/>
  <c r="S220" i="4" s="1"/>
  <c r="T220" i="4" s="1"/>
  <c r="U220" i="4" s="1"/>
  <c r="R261" i="4"/>
  <c r="S261" i="4" s="1"/>
  <c r="T261" i="4" s="1"/>
  <c r="U261" i="4" s="1"/>
  <c r="R50" i="4"/>
  <c r="S50" i="4" s="1"/>
  <c r="T50" i="4" s="1"/>
  <c r="U50" i="4" s="1"/>
  <c r="R75" i="4"/>
  <c r="S75" i="4" s="1"/>
  <c r="T75" i="4" s="1"/>
  <c r="U75" i="4" s="1"/>
  <c r="R259" i="4"/>
  <c r="S259" i="4" s="1"/>
  <c r="T259" i="4" s="1"/>
  <c r="U259" i="4" s="1"/>
  <c r="R166" i="4"/>
  <c r="S166" i="4" s="1"/>
  <c r="T166" i="4" s="1"/>
  <c r="U166" i="4" s="1"/>
  <c r="R15" i="4"/>
  <c r="S15" i="4" s="1"/>
  <c r="T15" i="4" s="1"/>
  <c r="U15" i="4" s="1"/>
  <c r="R95" i="4"/>
  <c r="S95" i="4" s="1"/>
  <c r="T95" i="4" s="1"/>
  <c r="U95" i="4" s="1"/>
  <c r="R159" i="4"/>
  <c r="S159" i="4" s="1"/>
  <c r="T159" i="4" s="1"/>
  <c r="U159" i="4" s="1"/>
  <c r="R70" i="4"/>
  <c r="S70" i="4" s="1"/>
  <c r="T70" i="4" s="1"/>
  <c r="U70" i="4" s="1"/>
  <c r="R120" i="4"/>
  <c r="S120" i="4" s="1"/>
  <c r="T120" i="4" s="1"/>
  <c r="U120" i="4" s="1"/>
  <c r="R201" i="4"/>
  <c r="S201" i="4" s="1"/>
  <c r="T201" i="4" s="1"/>
  <c r="U201" i="4" s="1"/>
  <c r="R59" i="4"/>
  <c r="S59" i="4" s="1"/>
  <c r="T59" i="4" s="1"/>
  <c r="U59" i="4" s="1"/>
  <c r="R204" i="4"/>
  <c r="S204" i="4" s="1"/>
  <c r="T204" i="4" s="1"/>
  <c r="U204" i="4" s="1"/>
  <c r="R294" i="4"/>
  <c r="S294" i="4" s="1"/>
  <c r="T294" i="4" s="1"/>
  <c r="U294" i="4" s="1"/>
  <c r="R34" i="4"/>
  <c r="S34" i="4" s="1"/>
  <c r="T34" i="4" s="1"/>
  <c r="U34" i="4" s="1"/>
  <c r="R183" i="4"/>
  <c r="S183" i="4" s="1"/>
  <c r="T183" i="4" s="1"/>
  <c r="U183" i="4" s="1"/>
  <c r="R90" i="4"/>
  <c r="S90" i="4" s="1"/>
  <c r="T90" i="4" s="1"/>
  <c r="U90" i="4" s="1"/>
  <c r="R157" i="4"/>
  <c r="S157" i="4" s="1"/>
  <c r="T157" i="4" s="1"/>
  <c r="U157" i="4" s="1"/>
  <c r="R202" i="4"/>
  <c r="S202" i="4" s="1"/>
  <c r="T202" i="4" s="1"/>
  <c r="U202" i="4" s="1"/>
  <c r="R76" i="4"/>
  <c r="S76" i="4" s="1"/>
  <c r="T76" i="4" s="1"/>
  <c r="U76" i="4" s="1"/>
  <c r="R216" i="4"/>
  <c r="S216" i="4" s="1"/>
  <c r="T216" i="4" s="1"/>
  <c r="U216" i="4" s="1"/>
  <c r="R13" i="4"/>
  <c r="S13" i="4" s="1"/>
  <c r="T13" i="4" s="1"/>
  <c r="U13" i="4" s="1"/>
  <c r="R105" i="4"/>
  <c r="S105" i="4" s="1"/>
  <c r="T105" i="4" s="1"/>
  <c r="U105" i="4" s="1"/>
  <c r="R206" i="4"/>
  <c r="S206" i="4" s="1"/>
  <c r="T206" i="4" s="1"/>
  <c r="U206" i="4" s="1"/>
  <c r="R285" i="4"/>
  <c r="S285" i="4" s="1"/>
  <c r="T285" i="4" s="1"/>
  <c r="U285" i="4" s="1"/>
  <c r="R117" i="4"/>
  <c r="S117" i="4" s="1"/>
  <c r="T117" i="4" s="1"/>
  <c r="U117" i="4" s="1"/>
  <c r="R82" i="4"/>
  <c r="S82" i="4" s="1"/>
  <c r="T82" i="4" s="1"/>
  <c r="U82" i="4" s="1"/>
  <c r="R175" i="4"/>
  <c r="S175" i="4" s="1"/>
  <c r="T175" i="4" s="1"/>
  <c r="U175" i="4" s="1"/>
  <c r="R52" i="4"/>
  <c r="S52" i="4" s="1"/>
  <c r="T52" i="4" s="1"/>
  <c r="U52" i="4" s="1"/>
  <c r="R61" i="4"/>
  <c r="S61" i="4" s="1"/>
  <c r="T61" i="4" s="1"/>
  <c r="U61" i="4" s="1"/>
  <c r="R239" i="4"/>
  <c r="S239" i="4" s="1"/>
  <c r="T239" i="4" s="1"/>
  <c r="U239" i="4" s="1"/>
  <c r="R35" i="4"/>
  <c r="S35" i="4" s="1"/>
  <c r="T35" i="4" s="1"/>
  <c r="U35" i="4" s="1"/>
  <c r="R135" i="4"/>
  <c r="S135" i="4" s="1"/>
  <c r="T135" i="4" s="1"/>
  <c r="U135" i="4" s="1"/>
  <c r="R222" i="4"/>
  <c r="S222" i="4" s="1"/>
  <c r="T222" i="4" s="1"/>
  <c r="U222" i="4" s="1"/>
  <c r="R302" i="4"/>
  <c r="S302" i="4" s="1"/>
  <c r="T302" i="4" s="1"/>
  <c r="U302" i="4" s="1"/>
  <c r="R113" i="4"/>
  <c r="S113" i="4" s="1"/>
  <c r="T113" i="4" s="1"/>
  <c r="U113" i="4" s="1"/>
  <c r="R219" i="4"/>
  <c r="S219" i="4" s="1"/>
  <c r="T219" i="4" s="1"/>
  <c r="U219" i="4" s="1"/>
  <c r="R32" i="4"/>
  <c r="S32" i="4" s="1"/>
  <c r="T32" i="4" s="1"/>
  <c r="U32" i="4" s="1"/>
  <c r="R96" i="4"/>
  <c r="S96" i="4" s="1"/>
  <c r="T96" i="4" s="1"/>
  <c r="U96" i="4" s="1"/>
  <c r="R160" i="4"/>
  <c r="S160" i="4" s="1"/>
  <c r="T160" i="4" s="1"/>
  <c r="U160" i="4" s="1"/>
  <c r="R218" i="4"/>
  <c r="S218" i="4" s="1"/>
  <c r="T218" i="4" s="1"/>
  <c r="U218" i="4" s="1"/>
  <c r="R271" i="4"/>
  <c r="S271" i="4" s="1"/>
  <c r="T271" i="4" s="1"/>
  <c r="U271" i="4" s="1"/>
  <c r="R251" i="4"/>
  <c r="S251" i="4" s="1"/>
  <c r="T251" i="4" s="1"/>
  <c r="U251" i="4" s="1"/>
  <c r="R197" i="4"/>
  <c r="S197" i="4" s="1"/>
  <c r="T197" i="4" s="1"/>
  <c r="U197" i="4" s="1"/>
  <c r="R92" i="4"/>
  <c r="S92" i="4" s="1"/>
  <c r="T92" i="4" s="1"/>
  <c r="U92" i="4" s="1"/>
  <c r="R65" i="4"/>
  <c r="S65" i="4" s="1"/>
  <c r="T65" i="4" s="1"/>
  <c r="U65" i="4" s="1"/>
  <c r="R282" i="4"/>
  <c r="S282" i="4" s="1"/>
  <c r="T282" i="4" s="1"/>
  <c r="U282" i="4" s="1"/>
  <c r="R205" i="4"/>
  <c r="S205" i="4" s="1"/>
  <c r="T205" i="4" s="1"/>
  <c r="U205" i="4" s="1"/>
  <c r="R31" i="4"/>
  <c r="S31" i="4" s="1"/>
  <c r="T31" i="4" s="1"/>
  <c r="U31" i="4" s="1"/>
  <c r="R103" i="4"/>
  <c r="S103" i="4" s="1"/>
  <c r="T103" i="4" s="1"/>
  <c r="U103" i="4" s="1"/>
  <c r="R230" i="4"/>
  <c r="S230" i="4" s="1"/>
  <c r="T230" i="4" s="1"/>
  <c r="U230" i="4" s="1"/>
  <c r="R72" i="4"/>
  <c r="S72" i="4" s="1"/>
  <c r="T72" i="4" s="1"/>
  <c r="U72" i="4" s="1"/>
  <c r="R199" i="4"/>
  <c r="S199" i="4" s="1"/>
  <c r="T199" i="4" s="1"/>
  <c r="U199" i="4" s="1"/>
  <c r="R232" i="4"/>
  <c r="S232" i="4" s="1"/>
  <c r="T232" i="4" s="1"/>
  <c r="U232" i="4" s="1"/>
  <c r="AZ6" i="4"/>
  <c r="BB21" i="4"/>
  <c r="BC21" i="4" s="1"/>
  <c r="BB261" i="4"/>
  <c r="BC261" i="4" s="1"/>
  <c r="BB305" i="4"/>
  <c r="BC305" i="4" s="1"/>
  <c r="BB97" i="4"/>
  <c r="BC97" i="4" s="1"/>
  <c r="BB219" i="4"/>
  <c r="BC219" i="4" s="1"/>
  <c r="BB77" i="4"/>
  <c r="BC77" i="4" s="1"/>
  <c r="BB23" i="4"/>
  <c r="BC23" i="4" s="1"/>
  <c r="BB150" i="4"/>
  <c r="BC150" i="4" s="1"/>
  <c r="BB60" i="4"/>
  <c r="BC60" i="4" s="1"/>
  <c r="BB88" i="4"/>
  <c r="BC88" i="4" s="1"/>
  <c r="BB286" i="4"/>
  <c r="BC286" i="4" s="1"/>
  <c r="BB238" i="4"/>
  <c r="BC238" i="4" s="1"/>
  <c r="BB125" i="4"/>
  <c r="BC125" i="4" s="1"/>
  <c r="BB236" i="4"/>
  <c r="BC236" i="4" s="1"/>
  <c r="BB241" i="4"/>
  <c r="BC241" i="4" s="1"/>
  <c r="BB301" i="4"/>
  <c r="BC301" i="4" s="1"/>
  <c r="BB294" i="4"/>
  <c r="BC294" i="4" s="1"/>
  <c r="BB14" i="4"/>
  <c r="BC14" i="4" s="1"/>
  <c r="BB184" i="4"/>
  <c r="BC184" i="4" s="1"/>
  <c r="BB234" i="4"/>
  <c r="BC234" i="4" s="1"/>
  <c r="BB104" i="4"/>
  <c r="BC104" i="4" s="1"/>
  <c r="BB193" i="4"/>
  <c r="BC193" i="4" s="1"/>
  <c r="BB117" i="4"/>
  <c r="BC117" i="4" s="1"/>
  <c r="BB246" i="4"/>
  <c r="BC246" i="4" s="1"/>
  <c r="BB249" i="4"/>
  <c r="BC249" i="4" s="1"/>
  <c r="BB62" i="4"/>
  <c r="BC62" i="4" s="1"/>
  <c r="BB188" i="4"/>
  <c r="BC188" i="4" s="1"/>
  <c r="BB93" i="4"/>
  <c r="BC93" i="4" s="1"/>
  <c r="BB52" i="4"/>
  <c r="BC52" i="4" s="1"/>
  <c r="BB242" i="4"/>
  <c r="BC242" i="4" s="1"/>
  <c r="BB85" i="4"/>
  <c r="BC85" i="4" s="1"/>
  <c r="BB302" i="4"/>
  <c r="BC302" i="4" s="1"/>
  <c r="BB173" i="4"/>
  <c r="BC173" i="4" s="1"/>
  <c r="BB118" i="4"/>
  <c r="BC118" i="4" s="1"/>
  <c r="BB90" i="4"/>
  <c r="BC90" i="4" s="1"/>
  <c r="BB248" i="4"/>
  <c r="BC248" i="4" s="1"/>
  <c r="BB30" i="4"/>
  <c r="BC30" i="4" s="1"/>
  <c r="BB76" i="4"/>
  <c r="BC76" i="4" s="1"/>
  <c r="BB92" i="4"/>
  <c r="BC92" i="4" s="1"/>
  <c r="BB138" i="4"/>
  <c r="BC138" i="4" s="1"/>
  <c r="BB267" i="4"/>
  <c r="BC267" i="4" s="1"/>
  <c r="AC240" i="4"/>
  <c r="AE240" i="4" s="1"/>
  <c r="BB265" i="4"/>
  <c r="BC265" i="4" s="1"/>
  <c r="AW6" i="4"/>
  <c r="AC198" i="4"/>
  <c r="AE198" i="4" s="1"/>
  <c r="BB94" i="4"/>
  <c r="BC94" i="4" s="1"/>
  <c r="BB145" i="4"/>
  <c r="BC145" i="4" s="1"/>
  <c r="BB19" i="4"/>
  <c r="BC19" i="4" s="1"/>
  <c r="BB15" i="4"/>
  <c r="BC15" i="4" s="1"/>
  <c r="BB272" i="4"/>
  <c r="BC272" i="4" s="1"/>
  <c r="BB245" i="4"/>
  <c r="BC245" i="4" s="1"/>
  <c r="BB235" i="4"/>
  <c r="BC235" i="4" s="1"/>
  <c r="BB86" i="4"/>
  <c r="BC86" i="4" s="1"/>
  <c r="BB71" i="4"/>
  <c r="BC71" i="4" s="1"/>
  <c r="BB216" i="4"/>
  <c r="BC216" i="4" s="1"/>
  <c r="BB214" i="4"/>
  <c r="BC214" i="4" s="1"/>
  <c r="BB174" i="4"/>
  <c r="BC174" i="4" s="1"/>
  <c r="BB55" i="4"/>
  <c r="BC55" i="4" s="1"/>
  <c r="BB297" i="4"/>
  <c r="BC297" i="4" s="1"/>
  <c r="BB287" i="4"/>
  <c r="BC287" i="4" s="1"/>
  <c r="BB168" i="4"/>
  <c r="BC168" i="4" s="1"/>
  <c r="BB33" i="4"/>
  <c r="BC33" i="4" s="1"/>
  <c r="BB277" i="4"/>
  <c r="BC277" i="4" s="1"/>
  <c r="BB11" i="4"/>
  <c r="BC11" i="4" s="1"/>
  <c r="BB175" i="4"/>
  <c r="BC175" i="4" s="1"/>
  <c r="BB237" i="4"/>
  <c r="BC237" i="4" s="1"/>
  <c r="BB91" i="4"/>
  <c r="BC91" i="4" s="1"/>
  <c r="BB98" i="4"/>
  <c r="BC98" i="4" s="1"/>
  <c r="BB208" i="4"/>
  <c r="BC208" i="4" s="1"/>
  <c r="BB299" i="4"/>
  <c r="BC299" i="4" s="1"/>
  <c r="BB82" i="4"/>
  <c r="BC82" i="4" s="1"/>
  <c r="BB27" i="4"/>
  <c r="BC27" i="4" s="1"/>
  <c r="BB206" i="4"/>
  <c r="BC206" i="4" s="1"/>
  <c r="BB119" i="4"/>
  <c r="BC119" i="4" s="1"/>
  <c r="BB292" i="4"/>
  <c r="BC292" i="4" s="1"/>
  <c r="BB46" i="4"/>
  <c r="BC46" i="4" s="1"/>
  <c r="BB161" i="4"/>
  <c r="BC161" i="4" s="1"/>
  <c r="BB197" i="4"/>
  <c r="BC197" i="4" s="1"/>
  <c r="BB194" i="4"/>
  <c r="BC194" i="4" s="1"/>
  <c r="BB270" i="4"/>
  <c r="BC270" i="4" s="1"/>
  <c r="BB260" i="4"/>
  <c r="BC260" i="4" s="1"/>
  <c r="BB122" i="4"/>
  <c r="BC122" i="4" s="1"/>
  <c r="BB36" i="4"/>
  <c r="BC36" i="4" s="1"/>
  <c r="BB148" i="4"/>
  <c r="BC148" i="4" s="1"/>
  <c r="AI6" i="4"/>
  <c r="BB10" i="4"/>
  <c r="BC10" i="4" s="1"/>
  <c r="BB217" i="4"/>
  <c r="BC217" i="4" s="1"/>
  <c r="BB42" i="4"/>
  <c r="BC42" i="4" s="1"/>
  <c r="BB276" i="4"/>
  <c r="BC276" i="4" s="1"/>
  <c r="BB218" i="4"/>
  <c r="BC218" i="4" s="1"/>
  <c r="BB183" i="4"/>
  <c r="BC183" i="4" s="1"/>
  <c r="BB156" i="4"/>
  <c r="BC156" i="4" s="1"/>
  <c r="BB283" i="4"/>
  <c r="BC283" i="4" s="1"/>
  <c r="BB25" i="4"/>
  <c r="BC25" i="4" s="1"/>
  <c r="BB222" i="4"/>
  <c r="BC222" i="4" s="1"/>
  <c r="BB78" i="4"/>
  <c r="BC78" i="4" s="1"/>
  <c r="BB66" i="4"/>
  <c r="BC66" i="4" s="1"/>
  <c r="BB223" i="4"/>
  <c r="BC223" i="4" s="1"/>
  <c r="BB230" i="4"/>
  <c r="BC230" i="4" s="1"/>
  <c r="BB253" i="4"/>
  <c r="BC253" i="4" s="1"/>
  <c r="BB75" i="4"/>
  <c r="BC75" i="4" s="1"/>
  <c r="BB243" i="4"/>
  <c r="BC243" i="4" s="1"/>
  <c r="BB209" i="4"/>
  <c r="BC209" i="4" s="1"/>
  <c r="BB24" i="4"/>
  <c r="BC24" i="4" s="1"/>
  <c r="BB290" i="4"/>
  <c r="BC290" i="4" s="1"/>
  <c r="BB101" i="4"/>
  <c r="BC101" i="4" s="1"/>
  <c r="BB38" i="4"/>
  <c r="BC38" i="4" s="1"/>
  <c r="BB220" i="4"/>
  <c r="BC220" i="4" s="1"/>
  <c r="BB112" i="4"/>
  <c r="BC112" i="4" s="1"/>
  <c r="BB275" i="4"/>
  <c r="BC275" i="4" s="1"/>
  <c r="BB289" i="4"/>
  <c r="BC289" i="4" s="1"/>
  <c r="BB102" i="4"/>
  <c r="BC102" i="4" s="1"/>
  <c r="BB201" i="4"/>
  <c r="BC201" i="4" s="1"/>
  <c r="BB12" i="4"/>
  <c r="BC12" i="4" s="1"/>
  <c r="BB157" i="4"/>
  <c r="BC157" i="4" s="1"/>
  <c r="BB191" i="4"/>
  <c r="BC191" i="4" s="1"/>
  <c r="BB258" i="4"/>
  <c r="BC258" i="4" s="1"/>
  <c r="BB280" i="4"/>
  <c r="BC280" i="4" s="1"/>
  <c r="BB35" i="4"/>
  <c r="BC35" i="4" s="1"/>
  <c r="BB155" i="4"/>
  <c r="BC155" i="4" s="1"/>
  <c r="BB74" i="4"/>
  <c r="BC74" i="4" s="1"/>
  <c r="BB108" i="4"/>
  <c r="BC108" i="4" s="1"/>
  <c r="BB43" i="4"/>
  <c r="BC43" i="4" s="1"/>
  <c r="BB196" i="4"/>
  <c r="BC196" i="4" s="1"/>
  <c r="AT6" i="4"/>
  <c r="BB84" i="4"/>
  <c r="BC84" i="4" s="1"/>
  <c r="BB165" i="4"/>
  <c r="BC165" i="4" s="1"/>
  <c r="BB142" i="4"/>
  <c r="BC142" i="4" s="1"/>
  <c r="BB187" i="4"/>
  <c r="BC187" i="4" s="1"/>
  <c r="BB96" i="4"/>
  <c r="BC96" i="4" s="1"/>
  <c r="BB139" i="4"/>
  <c r="BC139" i="4" s="1"/>
  <c r="BB295" i="4"/>
  <c r="BC295" i="4" s="1"/>
  <c r="BB151" i="4"/>
  <c r="BC151" i="4" s="1"/>
  <c r="BB163" i="4"/>
  <c r="BC163" i="4" s="1"/>
  <c r="BB279" i="4"/>
  <c r="BC279" i="4" s="1"/>
  <c r="BB154" i="4"/>
  <c r="BC154" i="4" s="1"/>
  <c r="BB48" i="4"/>
  <c r="BC48" i="4" s="1"/>
  <c r="BB227" i="4"/>
  <c r="BC227" i="4" s="1"/>
  <c r="BB215" i="4"/>
  <c r="BB203" i="4"/>
  <c r="BC203" i="4" s="1"/>
  <c r="BB182" i="4"/>
  <c r="BC182" i="4" s="1"/>
  <c r="BB140" i="4"/>
  <c r="BC140" i="4" s="1"/>
  <c r="BB65" i="4"/>
  <c r="BC65" i="4" s="1"/>
  <c r="BB22" i="4"/>
  <c r="BC22" i="4" s="1"/>
  <c r="BB134" i="4"/>
  <c r="BC134" i="4" s="1"/>
  <c r="BB124" i="4"/>
  <c r="BC124" i="4" s="1"/>
  <c r="BB171" i="4"/>
  <c r="BC171" i="4" s="1"/>
  <c r="AQ6" i="4"/>
  <c r="BB291" i="4"/>
  <c r="BC291" i="4" s="1"/>
  <c r="BB146" i="4"/>
  <c r="BC146" i="4" s="1"/>
  <c r="BB224" i="4"/>
  <c r="BC224" i="4" s="1"/>
  <c r="BB109" i="4"/>
  <c r="BC109" i="4" s="1"/>
  <c r="BB115" i="4"/>
  <c r="BC115" i="4" s="1"/>
  <c r="BB133" i="4"/>
  <c r="BC133" i="4" s="1"/>
  <c r="BB269" i="4"/>
  <c r="BC269" i="4" s="1"/>
  <c r="BB278" i="4"/>
  <c r="BC278" i="4" s="1"/>
  <c r="BB164" i="4"/>
  <c r="BC164" i="4" s="1"/>
  <c r="BB213" i="4"/>
  <c r="BC213" i="4" s="1"/>
  <c r="BB136" i="4"/>
  <c r="BC136" i="4" s="1"/>
  <c r="BB67" i="4"/>
  <c r="BC67" i="4" s="1"/>
  <c r="BB282" i="4"/>
  <c r="BC282" i="4" s="1"/>
  <c r="BB271" i="4"/>
  <c r="BC271" i="4" s="1"/>
  <c r="BB177" i="4"/>
  <c r="BC177" i="4" s="1"/>
  <c r="BB147" i="4"/>
  <c r="BC147" i="4" s="1"/>
  <c r="BB244" i="4"/>
  <c r="BC244" i="4" s="1"/>
  <c r="BB162" i="4"/>
  <c r="BC162" i="4" s="1"/>
  <c r="AO7" i="4"/>
  <c r="BB7" i="4" s="1"/>
  <c r="BC7" i="4" s="1"/>
  <c r="AN6" i="4"/>
  <c r="BB306" i="4"/>
  <c r="BC306" i="4" s="1"/>
  <c r="BB159" i="4"/>
  <c r="BC159" i="4" s="1"/>
  <c r="BB120" i="4"/>
  <c r="BC120" i="4" s="1"/>
  <c r="BB296" i="4"/>
  <c r="BC296" i="4" s="1"/>
  <c r="BB176" i="4"/>
  <c r="BC176" i="4" s="1"/>
  <c r="BB251" i="4"/>
  <c r="BC251" i="4" s="1"/>
  <c r="BB300" i="4"/>
  <c r="BC300" i="4" s="1"/>
  <c r="BB20" i="4"/>
  <c r="BC20" i="4" s="1"/>
  <c r="BB123" i="4"/>
  <c r="BC123" i="4" s="1"/>
  <c r="BB257" i="4"/>
  <c r="BC257" i="4" s="1"/>
  <c r="BB153" i="4"/>
  <c r="BC153" i="4" s="1"/>
  <c r="BB113" i="4"/>
  <c r="BC113" i="4" s="1"/>
  <c r="BB205" i="4"/>
  <c r="BC205" i="4" s="1"/>
  <c r="BB127" i="4"/>
  <c r="BC127" i="4" s="1"/>
  <c r="BB57" i="4"/>
  <c r="BC57" i="4" s="1"/>
  <c r="BB259" i="4"/>
  <c r="BC259" i="4" s="1"/>
  <c r="BB303" i="4"/>
  <c r="BC303" i="4" s="1"/>
  <c r="BB268" i="4"/>
  <c r="BC268" i="4" s="1"/>
  <c r="BB116" i="4"/>
  <c r="BC116" i="4" s="1"/>
  <c r="BB273" i="4"/>
  <c r="BC273" i="4" s="1"/>
  <c r="BB250" i="4"/>
  <c r="BC250" i="4" s="1"/>
  <c r="AC121" i="4"/>
  <c r="AE121" i="4" s="1"/>
  <c r="AC105" i="4"/>
  <c r="AE105" i="4" s="1"/>
  <c r="X63" i="4"/>
  <c r="Z63" i="4" s="1"/>
  <c r="X274" i="4"/>
  <c r="Z274" i="4" s="1"/>
  <c r="X15" i="4"/>
  <c r="Z15" i="4" s="1"/>
  <c r="X11" i="4"/>
  <c r="Z11" i="4" s="1"/>
  <c r="X151" i="4"/>
  <c r="Z151" i="4" s="1"/>
  <c r="X176" i="4"/>
  <c r="Z176" i="4" s="1"/>
  <c r="X143" i="4"/>
  <c r="Z143" i="4" s="1"/>
  <c r="X306" i="4"/>
  <c r="Z306" i="4" s="1"/>
  <c r="X51" i="4"/>
  <c r="Z51" i="4" s="1"/>
  <c r="X131" i="4"/>
  <c r="Z131" i="4" s="1"/>
  <c r="AC248" i="4"/>
  <c r="AE248" i="4" s="1"/>
  <c r="AC165" i="4"/>
  <c r="AE165" i="4" s="1"/>
  <c r="AC41" i="4"/>
  <c r="AE41" i="4" s="1"/>
  <c r="X238" i="4"/>
  <c r="Z238" i="4" s="1"/>
  <c r="X115" i="4"/>
  <c r="Z115" i="4" s="1"/>
  <c r="BB49" i="4"/>
  <c r="BC49" i="4" s="1"/>
  <c r="BB63" i="4"/>
  <c r="BC63" i="4" s="1"/>
  <c r="X212" i="4"/>
  <c r="Z212" i="4" s="1"/>
  <c r="BB17" i="4"/>
  <c r="BC17" i="4" s="1"/>
  <c r="BB111" i="4"/>
  <c r="BC111" i="4" s="1"/>
  <c r="BB180" i="4"/>
  <c r="BC180" i="4" s="1"/>
  <c r="BB185" i="4"/>
  <c r="BC185" i="4" s="1"/>
  <c r="BB281" i="4"/>
  <c r="BC281" i="4" s="1"/>
  <c r="BB169" i="4"/>
  <c r="BC169" i="4" s="1"/>
  <c r="BB80" i="4"/>
  <c r="BC80" i="4" s="1"/>
  <c r="AC296" i="4"/>
  <c r="AE296" i="4" s="1"/>
  <c r="AC194" i="4"/>
  <c r="AE194" i="4" s="1"/>
  <c r="AC85" i="4"/>
  <c r="AE85" i="4" s="1"/>
  <c r="BB44" i="4"/>
  <c r="BC44" i="4" s="1"/>
  <c r="BB149" i="4"/>
  <c r="BC149" i="4" s="1"/>
  <c r="BB186" i="4"/>
  <c r="BC186" i="4" s="1"/>
  <c r="BB207" i="4"/>
  <c r="BC207" i="4" s="1"/>
  <c r="X209" i="4"/>
  <c r="Z209" i="4" s="1"/>
  <c r="X179" i="4"/>
  <c r="Z179" i="4" s="1"/>
  <c r="X116" i="4"/>
  <c r="Z116" i="4" s="1"/>
  <c r="X14" i="4"/>
  <c r="Z14" i="4" s="1"/>
  <c r="X140" i="4"/>
  <c r="Z140" i="4" s="1"/>
  <c r="X206" i="4"/>
  <c r="Z206" i="4" s="1"/>
  <c r="X134" i="4"/>
  <c r="Z134" i="4" s="1"/>
  <c r="X53" i="4"/>
  <c r="Z53" i="4" s="1"/>
  <c r="X271" i="4"/>
  <c r="Z271" i="4" s="1"/>
  <c r="X110" i="4"/>
  <c r="Z110" i="4" s="1"/>
  <c r="X213" i="4"/>
  <c r="Z213" i="4" s="1"/>
  <c r="X198" i="4"/>
  <c r="Z198" i="4" s="1"/>
  <c r="X118" i="4"/>
  <c r="Z118" i="4" s="1"/>
  <c r="X20" i="4"/>
  <c r="Z20" i="4" s="1"/>
  <c r="X125" i="4"/>
  <c r="Z125" i="4" s="1"/>
  <c r="X248" i="4"/>
  <c r="Z248" i="4" s="1"/>
  <c r="X56" i="4"/>
  <c r="Z56" i="4" s="1"/>
  <c r="X84" i="4"/>
  <c r="Z84" i="4" s="1"/>
  <c r="X128" i="4"/>
  <c r="Z128" i="4" s="1"/>
  <c r="X165" i="4"/>
  <c r="Z165" i="4" s="1"/>
  <c r="X22" i="4"/>
  <c r="Z22" i="4" s="1"/>
  <c r="X48" i="4"/>
  <c r="Z48" i="4" s="1"/>
  <c r="X94" i="4"/>
  <c r="Z94" i="4" s="1"/>
  <c r="X105" i="4"/>
  <c r="Z105" i="4" s="1"/>
  <c r="X232" i="4"/>
  <c r="Z232" i="4" s="1"/>
  <c r="X152" i="4"/>
  <c r="Z152" i="4" s="1"/>
  <c r="X96" i="4"/>
  <c r="Z96" i="4" s="1"/>
  <c r="X108" i="4"/>
  <c r="Z108" i="4" s="1"/>
  <c r="X49" i="4"/>
  <c r="Z49" i="4" s="1"/>
  <c r="X296" i="4"/>
  <c r="Z296" i="4" s="1"/>
  <c r="AF296" i="4" s="1"/>
  <c r="X62" i="4"/>
  <c r="Z62" i="4" s="1"/>
  <c r="X65" i="4"/>
  <c r="Z65" i="4" s="1"/>
  <c r="X265" i="4"/>
  <c r="Z265" i="4" s="1"/>
  <c r="X100" i="4"/>
  <c r="Z100" i="4" s="1"/>
  <c r="X32" i="4"/>
  <c r="Z32" i="4" s="1"/>
  <c r="X195" i="4"/>
  <c r="Z195" i="4" s="1"/>
  <c r="X146" i="4"/>
  <c r="Z146" i="4" s="1"/>
  <c r="X272" i="4"/>
  <c r="Z272" i="4" s="1"/>
  <c r="X305" i="4"/>
  <c r="Z305" i="4" s="1"/>
  <c r="X297" i="4"/>
  <c r="Z297" i="4" s="1"/>
  <c r="X40" i="4"/>
  <c r="Z40" i="4" s="1"/>
  <c r="X157" i="4"/>
  <c r="Z157" i="4" s="1"/>
  <c r="X12" i="4"/>
  <c r="Z12" i="4" s="1"/>
  <c r="X267" i="4"/>
  <c r="Z267" i="4" s="1"/>
  <c r="X44" i="4"/>
  <c r="Z44" i="4" s="1"/>
  <c r="X162" i="4"/>
  <c r="Z162" i="4" s="1"/>
  <c r="X29" i="4"/>
  <c r="Z29" i="4" s="1"/>
  <c r="AF29" i="4" s="1"/>
  <c r="AG29" i="4" s="1"/>
  <c r="X90" i="4"/>
  <c r="Z90" i="4" s="1"/>
  <c r="X37" i="4"/>
  <c r="Z37" i="4" s="1"/>
  <c r="X224" i="4"/>
  <c r="Z224" i="4" s="1"/>
  <c r="X68" i="4"/>
  <c r="Z68" i="4" s="1"/>
  <c r="X150" i="4"/>
  <c r="Z150" i="4" s="1"/>
  <c r="X33" i="4"/>
  <c r="Z33" i="4" s="1"/>
  <c r="X210" i="4"/>
  <c r="Z210" i="4" s="1"/>
  <c r="X158" i="4"/>
  <c r="Z158" i="4" s="1"/>
  <c r="X171" i="4"/>
  <c r="Z171" i="4" s="1"/>
  <c r="X34" i="4"/>
  <c r="Z34" i="4" s="1"/>
  <c r="X18" i="4"/>
  <c r="Z18" i="4" s="1"/>
  <c r="X197" i="4"/>
  <c r="Z197" i="4" s="1"/>
  <c r="X219" i="4"/>
  <c r="Z219" i="4" s="1"/>
  <c r="X263" i="4"/>
  <c r="Z263" i="4" s="1"/>
  <c r="X45" i="4"/>
  <c r="Z45" i="4" s="1"/>
  <c r="X54" i="4"/>
  <c r="Z54" i="4" s="1"/>
  <c r="X25" i="4"/>
  <c r="Z25" i="4" s="1"/>
  <c r="X109" i="4"/>
  <c r="Z109" i="4" s="1"/>
  <c r="X186" i="4"/>
  <c r="Z186" i="4" s="1"/>
  <c r="X289" i="4"/>
  <c r="Z289" i="4" s="1"/>
  <c r="X182" i="4"/>
  <c r="Z182" i="4" s="1"/>
  <c r="X194" i="4"/>
  <c r="Z194" i="4" s="1"/>
  <c r="X183" i="4"/>
  <c r="Z183" i="4" s="1"/>
  <c r="X129" i="4"/>
  <c r="Z129" i="4" s="1"/>
  <c r="X260" i="4"/>
  <c r="Z260" i="4" s="1"/>
  <c r="X239" i="4"/>
  <c r="Z239" i="4" s="1"/>
  <c r="X120" i="4"/>
  <c r="Z120" i="4" s="1"/>
  <c r="X251" i="4"/>
  <c r="Z251" i="4" s="1"/>
  <c r="X233" i="4"/>
  <c r="Z233" i="4" s="1"/>
  <c r="X97" i="4"/>
  <c r="Z97" i="4" s="1"/>
  <c r="X190" i="4"/>
  <c r="Z190" i="4" s="1"/>
  <c r="X85" i="4"/>
  <c r="Z85" i="4" s="1"/>
  <c r="X269" i="4"/>
  <c r="Z269" i="4" s="1"/>
  <c r="X203" i="4"/>
  <c r="Z203" i="4" s="1"/>
  <c r="X215" i="4"/>
  <c r="Z215" i="4" s="1"/>
  <c r="X178" i="4"/>
  <c r="Z178" i="4" s="1"/>
  <c r="X189" i="4"/>
  <c r="Z189" i="4" s="1"/>
  <c r="X221" i="4"/>
  <c r="Z221" i="4" s="1"/>
  <c r="X117" i="4"/>
  <c r="Z117" i="4" s="1"/>
  <c r="X13" i="4"/>
  <c r="Z13" i="4" s="1"/>
  <c r="X92" i="4"/>
  <c r="Z92" i="4" s="1"/>
  <c r="X288" i="4"/>
  <c r="Z288" i="4" s="1"/>
  <c r="X69" i="4"/>
  <c r="Z69" i="4" s="1"/>
  <c r="X57" i="4"/>
  <c r="Z57" i="4" s="1"/>
  <c r="X255" i="4"/>
  <c r="Z255" i="4" s="1"/>
  <c r="X301" i="4"/>
  <c r="Z301" i="4" s="1"/>
  <c r="X60" i="4"/>
  <c r="Z60" i="4" s="1"/>
  <c r="X148" i="4"/>
  <c r="Z148" i="4" s="1"/>
  <c r="X81" i="4"/>
  <c r="Z81" i="4" s="1"/>
  <c r="X112" i="4"/>
  <c r="Z112" i="4" s="1"/>
  <c r="X229" i="4"/>
  <c r="Z229" i="4" s="1"/>
  <c r="X122" i="4"/>
  <c r="Z122" i="4" s="1"/>
  <c r="X30" i="4"/>
  <c r="Z30" i="4" s="1"/>
  <c r="X160" i="4"/>
  <c r="Z160" i="4" s="1"/>
  <c r="X114" i="4"/>
  <c r="Z114" i="4" s="1"/>
  <c r="X93" i="4"/>
  <c r="Z93" i="4" s="1"/>
  <c r="X82" i="4"/>
  <c r="Z82" i="4" s="1"/>
  <c r="X73" i="4"/>
  <c r="Z73" i="4" s="1"/>
  <c r="X199" i="4"/>
  <c r="Z199" i="4" s="1"/>
  <c r="X231" i="4"/>
  <c r="Z231" i="4" s="1"/>
  <c r="X132" i="4"/>
  <c r="Z132" i="4" s="1"/>
  <c r="X161" i="4"/>
  <c r="Z161" i="4" s="1"/>
  <c r="X141" i="4"/>
  <c r="Z141" i="4" s="1"/>
  <c r="X173" i="4"/>
  <c r="Z173" i="4" s="1"/>
  <c r="X303" i="4"/>
  <c r="Z303" i="4" s="1"/>
  <c r="X9" i="4"/>
  <c r="Z9" i="4" s="1"/>
  <c r="X277" i="4"/>
  <c r="Z277" i="4" s="1"/>
  <c r="X292" i="4"/>
  <c r="Z292" i="4" s="1"/>
  <c r="X133" i="4"/>
  <c r="Z133" i="4" s="1"/>
  <c r="X8" i="4"/>
  <c r="Z8" i="4" s="1"/>
  <c r="X76" i="4"/>
  <c r="Z76" i="4" s="1"/>
  <c r="X191" i="4"/>
  <c r="Z191" i="4" s="1"/>
  <c r="X280" i="4"/>
  <c r="Z280" i="4" s="1"/>
  <c r="X228" i="4"/>
  <c r="Z228" i="4" s="1"/>
  <c r="X137" i="4"/>
  <c r="Z137" i="4" s="1"/>
  <c r="X106" i="4"/>
  <c r="Z106" i="4" s="1"/>
  <c r="X145" i="4"/>
  <c r="Z145" i="4" s="1"/>
  <c r="X10" i="4"/>
  <c r="Z10" i="4" s="1"/>
  <c r="X70" i="4"/>
  <c r="Z70" i="4" s="1"/>
  <c r="X149" i="4"/>
  <c r="Z149" i="4" s="1"/>
  <c r="X80" i="4"/>
  <c r="Z80" i="4" s="1"/>
  <c r="X181" i="4"/>
  <c r="Z181" i="4" s="1"/>
  <c r="X61" i="4"/>
  <c r="Z61" i="4" s="1"/>
  <c r="X77" i="4"/>
  <c r="Z77" i="4" s="1"/>
  <c r="X168" i="4"/>
  <c r="Z168" i="4" s="1"/>
  <c r="X211" i="4"/>
  <c r="Z211" i="4" s="1"/>
  <c r="X227" i="4"/>
  <c r="Z227" i="4" s="1"/>
  <c r="X235" i="4"/>
  <c r="Z235" i="4" s="1"/>
  <c r="X201" i="4"/>
  <c r="Z201" i="4" s="1"/>
  <c r="X164" i="4"/>
  <c r="Z164" i="4" s="1"/>
  <c r="X214" i="4"/>
  <c r="Z214" i="4" s="1"/>
  <c r="X285" i="4"/>
  <c r="Z285" i="4" s="1"/>
  <c r="X17" i="4"/>
  <c r="Z17" i="4" s="1"/>
  <c r="X276" i="4"/>
  <c r="Z276" i="4" s="1"/>
  <c r="X241" i="4"/>
  <c r="Z241" i="4" s="1"/>
  <c r="X88" i="4"/>
  <c r="Z88" i="4" s="1"/>
  <c r="X220" i="4"/>
  <c r="Z220" i="4" s="1"/>
  <c r="X218" i="4"/>
  <c r="Z218" i="4" s="1"/>
  <c r="X216" i="4"/>
  <c r="Z216" i="4" s="1"/>
  <c r="X187" i="4"/>
  <c r="Z187" i="4" s="1"/>
  <c r="X240" i="4"/>
  <c r="Z240" i="4" s="1"/>
  <c r="X245" i="4"/>
  <c r="Z245" i="4" s="1"/>
  <c r="X283" i="4"/>
  <c r="Z283" i="4" s="1"/>
  <c r="X259" i="4"/>
  <c r="Z259" i="4" s="1"/>
  <c r="X126" i="4"/>
  <c r="Z126" i="4" s="1"/>
  <c r="X101" i="4"/>
  <c r="Z101" i="4" s="1"/>
  <c r="X124" i="4"/>
  <c r="Z124" i="4" s="1"/>
  <c r="X253" i="4"/>
  <c r="Z253" i="4" s="1"/>
  <c r="X24" i="4"/>
  <c r="Z24" i="4" s="1"/>
  <c r="X154" i="4"/>
  <c r="Z154" i="4" s="1"/>
  <c r="X130" i="4"/>
  <c r="Z130" i="4" s="1"/>
  <c r="X104" i="4"/>
  <c r="Z104" i="4" s="1"/>
  <c r="X247" i="4"/>
  <c r="Z247" i="4" s="1"/>
  <c r="X16" i="4"/>
  <c r="Z16" i="4" s="1"/>
  <c r="X46" i="4"/>
  <c r="Z46" i="4" s="1"/>
  <c r="X72" i="4"/>
  <c r="Z72" i="4" s="1"/>
  <c r="X295" i="4"/>
  <c r="Z295" i="4" s="1"/>
  <c r="X42" i="4"/>
  <c r="Z42" i="4" s="1"/>
  <c r="X52" i="4"/>
  <c r="Z52" i="4" s="1"/>
  <c r="X279" i="4"/>
  <c r="Z279" i="4" s="1"/>
  <c r="X249" i="4"/>
  <c r="Z249" i="4" s="1"/>
  <c r="X300" i="4"/>
  <c r="Z300" i="4" s="1"/>
  <c r="X21" i="4"/>
  <c r="Z21" i="4" s="1"/>
  <c r="X41" i="4"/>
  <c r="Z41" i="4" s="1"/>
  <c r="X207" i="4"/>
  <c r="Z207" i="4" s="1"/>
  <c r="X287" i="4"/>
  <c r="Z287" i="4" s="1"/>
  <c r="X304" i="4"/>
  <c r="Z304" i="4" s="1"/>
  <c r="X64" i="4"/>
  <c r="Z64" i="4" s="1"/>
  <c r="X98" i="4"/>
  <c r="Z98" i="4" s="1"/>
  <c r="X113" i="4"/>
  <c r="Z113" i="4" s="1"/>
  <c r="X257" i="4"/>
  <c r="Z257" i="4" s="1"/>
  <c r="X217" i="4"/>
  <c r="Z217" i="4" s="1"/>
  <c r="X26" i="4"/>
  <c r="Z26" i="4" s="1"/>
  <c r="X142" i="4"/>
  <c r="Z142" i="4" s="1"/>
  <c r="X58" i="4"/>
  <c r="Z58" i="4" s="1"/>
  <c r="X252" i="4"/>
  <c r="Z252" i="4" s="1"/>
  <c r="X268" i="4"/>
  <c r="Z268" i="4" s="1"/>
  <c r="X138" i="4"/>
  <c r="Z138" i="4" s="1"/>
  <c r="X261" i="4"/>
  <c r="Z261" i="4" s="1"/>
  <c r="X166" i="4"/>
  <c r="Z166" i="4" s="1"/>
  <c r="X293" i="4"/>
  <c r="Z293" i="4" s="1"/>
  <c r="X38" i="4"/>
  <c r="Z38" i="4" s="1"/>
  <c r="X196" i="4"/>
  <c r="Z196" i="4" s="1"/>
  <c r="X170" i="4"/>
  <c r="Z170" i="4" s="1"/>
  <c r="X273" i="4"/>
  <c r="Z273" i="4" s="1"/>
  <c r="X175" i="4"/>
  <c r="Z175" i="4" s="1"/>
  <c r="X284" i="4"/>
  <c r="Z284" i="4" s="1"/>
  <c r="X185" i="4"/>
  <c r="Z185" i="4" s="1"/>
  <c r="X237" i="4"/>
  <c r="Z237" i="4" s="1"/>
  <c r="X156" i="4"/>
  <c r="Z156" i="4" s="1"/>
  <c r="X102" i="4"/>
  <c r="Z102" i="4" s="1"/>
  <c r="X177" i="4"/>
  <c r="Z177" i="4" s="1"/>
  <c r="X275" i="4"/>
  <c r="Z275" i="4" s="1"/>
  <c r="X236" i="4"/>
  <c r="Z236" i="4" s="1"/>
  <c r="X193" i="4"/>
  <c r="Z193" i="4" s="1"/>
  <c r="X74" i="4"/>
  <c r="Z74" i="4" s="1"/>
  <c r="X89" i="4"/>
  <c r="Z89" i="4" s="1"/>
  <c r="X299" i="4"/>
  <c r="Z299" i="4" s="1"/>
  <c r="X78" i="4"/>
  <c r="Z78" i="4" s="1"/>
  <c r="X121" i="4"/>
  <c r="Z121" i="4" s="1"/>
  <c r="X256" i="4"/>
  <c r="Z256" i="4" s="1"/>
  <c r="X169" i="4"/>
  <c r="Z169" i="4" s="1"/>
  <c r="X66" i="4"/>
  <c r="Z66" i="4" s="1"/>
  <c r="X225" i="4"/>
  <c r="Z225" i="4" s="1"/>
  <c r="X205" i="4"/>
  <c r="Z205" i="4" s="1"/>
  <c r="X244" i="4"/>
  <c r="Z244" i="4" s="1"/>
  <c r="X75" i="4"/>
  <c r="Z75" i="4" s="1"/>
  <c r="X290" i="4"/>
  <c r="Z290" i="4" s="1"/>
  <c r="X291" i="4"/>
  <c r="Z291" i="4" s="1"/>
  <c r="X243" i="4"/>
  <c r="Z243" i="4" s="1"/>
  <c r="X281" i="4"/>
  <c r="Z281" i="4" s="1"/>
  <c r="X270" i="4"/>
  <c r="Z270" i="4" s="1"/>
  <c r="X50" i="4"/>
  <c r="Z50" i="4" s="1"/>
  <c r="X264" i="4"/>
  <c r="Z264" i="4" s="1"/>
  <c r="X27" i="4"/>
  <c r="Z27" i="4" s="1"/>
  <c r="X223" i="4"/>
  <c r="Z223" i="4" s="1"/>
  <c r="X136" i="4"/>
  <c r="Z136" i="4" s="1"/>
  <c r="X28" i="4"/>
  <c r="Z28" i="4" s="1"/>
  <c r="X153" i="4"/>
  <c r="Z153" i="4" s="1"/>
  <c r="X86" i="4"/>
  <c r="Z86" i="4" s="1"/>
  <c r="X192" i="4"/>
  <c r="Z192" i="4" s="1"/>
  <c r="X174" i="4"/>
  <c r="Z174" i="4" s="1"/>
  <c r="X36" i="4"/>
  <c r="Z36" i="4" s="1"/>
  <c r="X202" i="4"/>
  <c r="Z202" i="4" s="1"/>
  <c r="X67" i="4"/>
  <c r="Z67" i="4" s="1"/>
  <c r="X246" i="4"/>
  <c r="Z246" i="4" s="1"/>
  <c r="X147" i="4"/>
  <c r="Z147" i="4" s="1"/>
  <c r="X144" i="4"/>
  <c r="Z144" i="4" s="1"/>
  <c r="AC292" i="4"/>
  <c r="AE292" i="4" s="1"/>
  <c r="AC256" i="4"/>
  <c r="AE256" i="4" s="1"/>
  <c r="AC178" i="4"/>
  <c r="AE178" i="4" s="1"/>
  <c r="AC137" i="4"/>
  <c r="AE137" i="4" s="1"/>
  <c r="AC89" i="4"/>
  <c r="AE89" i="4" s="1"/>
  <c r="AC61" i="4"/>
  <c r="AE61" i="4" s="1"/>
  <c r="X298" i="4"/>
  <c r="Z298" i="4" s="1"/>
  <c r="X250" i="4"/>
  <c r="Z250" i="4" s="1"/>
  <c r="X180" i="4"/>
  <c r="Z180" i="4" s="1"/>
  <c r="X135" i="4"/>
  <c r="Z135" i="4" s="1"/>
  <c r="X71" i="4"/>
  <c r="Z71" i="4" s="1"/>
  <c r="AC299" i="4"/>
  <c r="AE299" i="4" s="1"/>
  <c r="AC212" i="4"/>
  <c r="AE212" i="4" s="1"/>
  <c r="AC166" i="4"/>
  <c r="AE166" i="4" s="1"/>
  <c r="AC50" i="4"/>
  <c r="AE50" i="4" s="1"/>
  <c r="AC207" i="4"/>
  <c r="AE207" i="4" s="1"/>
  <c r="AC293" i="4"/>
  <c r="AE293" i="4" s="1"/>
  <c r="AC168" i="4"/>
  <c r="AE168" i="4" s="1"/>
  <c r="AC84" i="4"/>
  <c r="AE84" i="4" s="1"/>
  <c r="AC11" i="4"/>
  <c r="AE11" i="4" s="1"/>
  <c r="AC298" i="4"/>
  <c r="AE298" i="4" s="1"/>
  <c r="AC126" i="4"/>
  <c r="AE126" i="4" s="1"/>
  <c r="AC306" i="4"/>
  <c r="AE306" i="4" s="1"/>
  <c r="AC34" i="4"/>
  <c r="AE34" i="4" s="1"/>
  <c r="AC99" i="4"/>
  <c r="AE99" i="4" s="1"/>
  <c r="AF99" i="4" s="1"/>
  <c r="AC75" i="4"/>
  <c r="AE75" i="4" s="1"/>
  <c r="AC39" i="4"/>
  <c r="AE39" i="4" s="1"/>
  <c r="AC132" i="4"/>
  <c r="AE132" i="4" s="1"/>
  <c r="AC143" i="4"/>
  <c r="AE143" i="4" s="1"/>
  <c r="AC38" i="4"/>
  <c r="AE38" i="4" s="1"/>
  <c r="AC267" i="4"/>
  <c r="AE267" i="4" s="1"/>
  <c r="AC195" i="4"/>
  <c r="AE195" i="4" s="1"/>
  <c r="AC152" i="4"/>
  <c r="AE152" i="4" s="1"/>
  <c r="AC160" i="4"/>
  <c r="AE160" i="4" s="1"/>
  <c r="AC27" i="4"/>
  <c r="AE27" i="4" s="1"/>
  <c r="AC237" i="4"/>
  <c r="AE237" i="4" s="1"/>
  <c r="AC217" i="4"/>
  <c r="AE217" i="4" s="1"/>
  <c r="AC54" i="4"/>
  <c r="AE54" i="4" s="1"/>
  <c r="AC32" i="4"/>
  <c r="AE32" i="4" s="1"/>
  <c r="AC201" i="4"/>
  <c r="AE201" i="4" s="1"/>
  <c r="AC95" i="4"/>
  <c r="AE95" i="4" s="1"/>
  <c r="AC154" i="4"/>
  <c r="AE154" i="4" s="1"/>
  <c r="AC43" i="4"/>
  <c r="AE43" i="4" s="1"/>
  <c r="AC234" i="4"/>
  <c r="AE234" i="4" s="1"/>
  <c r="AC229" i="4"/>
  <c r="AE229" i="4" s="1"/>
  <c r="AC74" i="4"/>
  <c r="AE74" i="4" s="1"/>
  <c r="AC279" i="4"/>
  <c r="AE279" i="4" s="1"/>
  <c r="AC142" i="4"/>
  <c r="AE142" i="4" s="1"/>
  <c r="AC140" i="4"/>
  <c r="AE140" i="4" s="1"/>
  <c r="AC242" i="4"/>
  <c r="AE242" i="4" s="1"/>
  <c r="AC90" i="4"/>
  <c r="AE90" i="4" s="1"/>
  <c r="AC20" i="4"/>
  <c r="AE20" i="4" s="1"/>
  <c r="AC31" i="4"/>
  <c r="AE31" i="4" s="1"/>
  <c r="AC162" i="4"/>
  <c r="AE162" i="4" s="1"/>
  <c r="AC297" i="4"/>
  <c r="AE297" i="4" s="1"/>
  <c r="AC144" i="4"/>
  <c r="AE144" i="4" s="1"/>
  <c r="AC179" i="4"/>
  <c r="AE179" i="4" s="1"/>
  <c r="AC184" i="4"/>
  <c r="AE184" i="4" s="1"/>
  <c r="AC247" i="4"/>
  <c r="AE247" i="4" s="1"/>
  <c r="AC103" i="4"/>
  <c r="AE103" i="4" s="1"/>
  <c r="AC55" i="4"/>
  <c r="AE55" i="4" s="1"/>
  <c r="AC135" i="4"/>
  <c r="AE135" i="4" s="1"/>
  <c r="AC241" i="4"/>
  <c r="AE241" i="4" s="1"/>
  <c r="AC287" i="4"/>
  <c r="AE287" i="4" s="1"/>
  <c r="AC303" i="4"/>
  <c r="AE303" i="4" s="1"/>
  <c r="AC128" i="4"/>
  <c r="AE128" i="4" s="1"/>
  <c r="AC67" i="4"/>
  <c r="AE67" i="4" s="1"/>
  <c r="AC151" i="4"/>
  <c r="AE151" i="4" s="1"/>
  <c r="AC281" i="4"/>
  <c r="AE281" i="4" s="1"/>
  <c r="AC107" i="4"/>
  <c r="AE107" i="4" s="1"/>
  <c r="AC12" i="4"/>
  <c r="AE12" i="4" s="1"/>
  <c r="AC203" i="4"/>
  <c r="AE203" i="4" s="1"/>
  <c r="AC231" i="4"/>
  <c r="AE231" i="4" s="1"/>
  <c r="AC294" i="4"/>
  <c r="AE294" i="4" s="1"/>
  <c r="AC71" i="4"/>
  <c r="AE71" i="4" s="1"/>
  <c r="AC238" i="4"/>
  <c r="AE238" i="4" s="1"/>
  <c r="AC70" i="4"/>
  <c r="AE70" i="4" s="1"/>
  <c r="AC136" i="4"/>
  <c r="AE136" i="4" s="1"/>
  <c r="AC60" i="4"/>
  <c r="AE60" i="4" s="1"/>
  <c r="AC8" i="4"/>
  <c r="AE8" i="4" s="1"/>
  <c r="AC36" i="4"/>
  <c r="AE36" i="4" s="1"/>
  <c r="AC100" i="4"/>
  <c r="AE100" i="4" s="1"/>
  <c r="AC243" i="4"/>
  <c r="AE243" i="4" s="1"/>
  <c r="AC171" i="4"/>
  <c r="AE171" i="4" s="1"/>
  <c r="AC14" i="4"/>
  <c r="AE14" i="4" s="1"/>
  <c r="AC271" i="4"/>
  <c r="AE271" i="4" s="1"/>
  <c r="AC58" i="4"/>
  <c r="AE58" i="4" s="1"/>
  <c r="AC218" i="4"/>
  <c r="AE218" i="4" s="1"/>
  <c r="AC177" i="4"/>
  <c r="AE177" i="4" s="1"/>
  <c r="AC254" i="4"/>
  <c r="AE254" i="4" s="1"/>
  <c r="AC130" i="4"/>
  <c r="AE130" i="4" s="1"/>
  <c r="AC158" i="4"/>
  <c r="AE158" i="4" s="1"/>
  <c r="AC265" i="4"/>
  <c r="AE265" i="4" s="1"/>
  <c r="AC15" i="4"/>
  <c r="AE15" i="4" s="1"/>
  <c r="AC48" i="4"/>
  <c r="AE48" i="4" s="1"/>
  <c r="AC83" i="4"/>
  <c r="AE83" i="4" s="1"/>
  <c r="AC104" i="4"/>
  <c r="AE104" i="4" s="1"/>
  <c r="AC227" i="4"/>
  <c r="AE227" i="4" s="1"/>
  <c r="AC181" i="4"/>
  <c r="AE181" i="4" s="1"/>
  <c r="AC295" i="4"/>
  <c r="AE295" i="4" s="1"/>
  <c r="AC138" i="4"/>
  <c r="AE138" i="4" s="1"/>
  <c r="AC26" i="4"/>
  <c r="AE26" i="4" s="1"/>
  <c r="AC123" i="4"/>
  <c r="AE123" i="4" s="1"/>
  <c r="AC122" i="4"/>
  <c r="AE122" i="4" s="1"/>
  <c r="AC277" i="4"/>
  <c r="AE277" i="4" s="1"/>
  <c r="AC200" i="4"/>
  <c r="AE200" i="4" s="1"/>
  <c r="AC196" i="4"/>
  <c r="AE196" i="4" s="1"/>
  <c r="AC185" i="4"/>
  <c r="AE185" i="4" s="1"/>
  <c r="AC66" i="4"/>
  <c r="AE66" i="4" s="1"/>
  <c r="AC173" i="4"/>
  <c r="AE173" i="4" s="1"/>
  <c r="AC102" i="4"/>
  <c r="AE102" i="4" s="1"/>
  <c r="AC191" i="4"/>
  <c r="AE191" i="4" s="1"/>
  <c r="AC172" i="4"/>
  <c r="AE172" i="4" s="1"/>
  <c r="AC88" i="4"/>
  <c r="AE88" i="4" s="1"/>
  <c r="AC188" i="4"/>
  <c r="AE188" i="4" s="1"/>
  <c r="AC251" i="4"/>
  <c r="AE251" i="4" s="1"/>
  <c r="AC111" i="4"/>
  <c r="AE111" i="4" s="1"/>
  <c r="AC197" i="4"/>
  <c r="AE197" i="4" s="1"/>
  <c r="AC257" i="4"/>
  <c r="AE257" i="4" s="1"/>
  <c r="AC221" i="4"/>
  <c r="AE221" i="4" s="1"/>
  <c r="AC52" i="4"/>
  <c r="AE52" i="4" s="1"/>
  <c r="AC86" i="4"/>
  <c r="AE86" i="4" s="1"/>
  <c r="AC204" i="4"/>
  <c r="AE204" i="4" s="1"/>
  <c r="AC98" i="4"/>
  <c r="AE98" i="4" s="1"/>
  <c r="AC235" i="4"/>
  <c r="AE235" i="4" s="1"/>
  <c r="AC269" i="4"/>
  <c r="AE269" i="4" s="1"/>
  <c r="AC76" i="4"/>
  <c r="AE76" i="4" s="1"/>
  <c r="AC120" i="4"/>
  <c r="AE120" i="4" s="1"/>
  <c r="AC127" i="4"/>
  <c r="AE127" i="4" s="1"/>
  <c r="AC18" i="4"/>
  <c r="AE18" i="4" s="1"/>
  <c r="AC183" i="4"/>
  <c r="AE183" i="4" s="1"/>
  <c r="AC208" i="4"/>
  <c r="AE208" i="4" s="1"/>
  <c r="AC56" i="4"/>
  <c r="AE56" i="4" s="1"/>
  <c r="AC112" i="4"/>
  <c r="AE112" i="4" s="1"/>
  <c r="AC273" i="4"/>
  <c r="AE273" i="4" s="1"/>
  <c r="AC226" i="4"/>
  <c r="AE226" i="4" s="1"/>
  <c r="AC114" i="4"/>
  <c r="AE114" i="4" s="1"/>
  <c r="AC258" i="4"/>
  <c r="AE258" i="4" s="1"/>
  <c r="AC285" i="4"/>
  <c r="AE285" i="4" s="1"/>
  <c r="AC92" i="4"/>
  <c r="AE92" i="4" s="1"/>
  <c r="AC220" i="4"/>
  <c r="AE220" i="4" s="1"/>
  <c r="AC255" i="4"/>
  <c r="AE255" i="4" s="1"/>
  <c r="AC193" i="4"/>
  <c r="AE193" i="4" s="1"/>
  <c r="AC94" i="4"/>
  <c r="AE94" i="4" s="1"/>
  <c r="AC253" i="4"/>
  <c r="AE253" i="4" s="1"/>
  <c r="AC79" i="4"/>
  <c r="AE79" i="4" s="1"/>
  <c r="AC146" i="4"/>
  <c r="AE146" i="4" s="1"/>
  <c r="AC278" i="4"/>
  <c r="AE278" i="4" s="1"/>
  <c r="AC239" i="4"/>
  <c r="AE239" i="4" s="1"/>
  <c r="AC263" i="4"/>
  <c r="AE263" i="4" s="1"/>
  <c r="AC305" i="4"/>
  <c r="AE305" i="4" s="1"/>
  <c r="AC10" i="4"/>
  <c r="AC22" i="4"/>
  <c r="AE22" i="4" s="1"/>
  <c r="AC187" i="4"/>
  <c r="AE187" i="4" s="1"/>
  <c r="AC290" i="4"/>
  <c r="AE290" i="4" s="1"/>
  <c r="AC118" i="4"/>
  <c r="AE118" i="4" s="1"/>
  <c r="AC19" i="4"/>
  <c r="AE19" i="4" s="1"/>
  <c r="AC275" i="4"/>
  <c r="AE275" i="4" s="1"/>
  <c r="AC16" i="4"/>
  <c r="AE16" i="4" s="1"/>
  <c r="AC7" i="4"/>
  <c r="AE7" i="4" s="1"/>
  <c r="AC106" i="4"/>
  <c r="AE106" i="4" s="1"/>
  <c r="AC156" i="4"/>
  <c r="AE156" i="4" s="1"/>
  <c r="AC261" i="4"/>
  <c r="AE261" i="4" s="1"/>
  <c r="AC301" i="4"/>
  <c r="AE301" i="4" s="1"/>
  <c r="AC150" i="4"/>
  <c r="AE150" i="4" s="1"/>
  <c r="AC40" i="4"/>
  <c r="AE40" i="4" s="1"/>
  <c r="AF40" i="4" s="1"/>
  <c r="AG40" i="4" s="1"/>
  <c r="AC110" i="4"/>
  <c r="AE110" i="4" s="1"/>
  <c r="AC282" i="4"/>
  <c r="AE282" i="4" s="1"/>
  <c r="AC96" i="4"/>
  <c r="AE96" i="4" s="1"/>
  <c r="AC155" i="4"/>
  <c r="AE155" i="4" s="1"/>
  <c r="AC262" i="4"/>
  <c r="AE262" i="4" s="1"/>
  <c r="AC216" i="4"/>
  <c r="AE216" i="4" s="1"/>
  <c r="AC302" i="4"/>
  <c r="AE302" i="4" s="1"/>
  <c r="AC291" i="4"/>
  <c r="AE291" i="4" s="1"/>
  <c r="AC223" i="4"/>
  <c r="AE223" i="4" s="1"/>
  <c r="AC46" i="4"/>
  <c r="AE46" i="4" s="1"/>
  <c r="AC148" i="4"/>
  <c r="AE148" i="4" s="1"/>
  <c r="AC266" i="4"/>
  <c r="AE266" i="4" s="1"/>
  <c r="AC215" i="4"/>
  <c r="AE215" i="4" s="1"/>
  <c r="AC35" i="4"/>
  <c r="AE35" i="4" s="1"/>
  <c r="AC222" i="4"/>
  <c r="AE222" i="4" s="1"/>
  <c r="AC163" i="4"/>
  <c r="AE163" i="4" s="1"/>
  <c r="AC199" i="4"/>
  <c r="AE199" i="4" s="1"/>
  <c r="AC28" i="4"/>
  <c r="AE28" i="4" s="1"/>
  <c r="AC213" i="4"/>
  <c r="AE213" i="4" s="1"/>
  <c r="AC119" i="4"/>
  <c r="AE119" i="4" s="1"/>
  <c r="AC192" i="4"/>
  <c r="AE192" i="4" s="1"/>
  <c r="AC42" i="4"/>
  <c r="AE42" i="4" s="1"/>
  <c r="AC108" i="4"/>
  <c r="AE108" i="4" s="1"/>
  <c r="AC59" i="4"/>
  <c r="AE59" i="4" s="1"/>
  <c r="AC259" i="4"/>
  <c r="AE259" i="4" s="1"/>
  <c r="AC80" i="4"/>
  <c r="AE80" i="4" s="1"/>
  <c r="AC116" i="4"/>
  <c r="AE116" i="4" s="1"/>
  <c r="AC51" i="4"/>
  <c r="AE51" i="4" s="1"/>
  <c r="AC23" i="4"/>
  <c r="AE23" i="4" s="1"/>
  <c r="AC124" i="4"/>
  <c r="AE124" i="4" s="1"/>
  <c r="AC78" i="4"/>
  <c r="AE78" i="4" s="1"/>
  <c r="AC87" i="4"/>
  <c r="AE87" i="4" s="1"/>
  <c r="AC72" i="4"/>
  <c r="AE72" i="4" s="1"/>
  <c r="AC134" i="4"/>
  <c r="AE134" i="4" s="1"/>
  <c r="AC270" i="4"/>
  <c r="AE270" i="4" s="1"/>
  <c r="AC24" i="4"/>
  <c r="AE24" i="4" s="1"/>
  <c r="AC131" i="4"/>
  <c r="AE131" i="4" s="1"/>
  <c r="AC167" i="4"/>
  <c r="AE167" i="4" s="1"/>
  <c r="AC250" i="4"/>
  <c r="AE250" i="4" s="1"/>
  <c r="AC286" i="4"/>
  <c r="AE286" i="4" s="1"/>
  <c r="AC205" i="4"/>
  <c r="AE205" i="4" s="1"/>
  <c r="AC68" i="4"/>
  <c r="AE68" i="4" s="1"/>
  <c r="AC225" i="4"/>
  <c r="AE225" i="4" s="1"/>
  <c r="AC230" i="4"/>
  <c r="AE230" i="4" s="1"/>
  <c r="AC63" i="4"/>
  <c r="AE63" i="4" s="1"/>
  <c r="AC164" i="4"/>
  <c r="AE164" i="4" s="1"/>
  <c r="AC211" i="4"/>
  <c r="AE211" i="4" s="1"/>
  <c r="AC147" i="4"/>
  <c r="AE147" i="4" s="1"/>
  <c r="AC139" i="4"/>
  <c r="AE139" i="4" s="1"/>
  <c r="AC62" i="4"/>
  <c r="AE62" i="4" s="1"/>
  <c r="AC209" i="4"/>
  <c r="AE209" i="4" s="1"/>
  <c r="AC249" i="4"/>
  <c r="AE249" i="4" s="1"/>
  <c r="AC233" i="4"/>
  <c r="AE233" i="4" s="1"/>
  <c r="AC169" i="4"/>
  <c r="AE169" i="4" s="1"/>
  <c r="AC47" i="4"/>
  <c r="AE47" i="4" s="1"/>
  <c r="AC189" i="4"/>
  <c r="AE189" i="4" s="1"/>
  <c r="AC175" i="4"/>
  <c r="AE175" i="4" s="1"/>
  <c r="AC245" i="4"/>
  <c r="AE245" i="4" s="1"/>
  <c r="AC44" i="4"/>
  <c r="AE44" i="4" s="1"/>
  <c r="AC289" i="4"/>
  <c r="AE289" i="4" s="1"/>
  <c r="AC30" i="4"/>
  <c r="AE30" i="4" s="1"/>
  <c r="AC274" i="4"/>
  <c r="AE274" i="4" s="1"/>
  <c r="AC64" i="4"/>
  <c r="AE64" i="4" s="1"/>
  <c r="AC176" i="4"/>
  <c r="AE176" i="4" s="1"/>
  <c r="AC159" i="4"/>
  <c r="AE159" i="4" s="1"/>
  <c r="AC244" i="4"/>
  <c r="AE244" i="4" s="1"/>
  <c r="AC153" i="4"/>
  <c r="AE153" i="4" s="1"/>
  <c r="AC65" i="4"/>
  <c r="AE65" i="4" s="1"/>
  <c r="AC284" i="4"/>
  <c r="AE284" i="4" s="1"/>
  <c r="AF284" i="4" s="1"/>
  <c r="AG284" i="4" s="1"/>
  <c r="AC206" i="4"/>
  <c r="AE206" i="4" s="1"/>
  <c r="AC174" i="4"/>
  <c r="AE174" i="4" s="1"/>
  <c r="AC17" i="4"/>
  <c r="AE17" i="4" s="1"/>
  <c r="AC101" i="4"/>
  <c r="AE101" i="4" s="1"/>
  <c r="AC272" i="4"/>
  <c r="AE272" i="4" s="1"/>
  <c r="AC210" i="4"/>
  <c r="AE210" i="4" s="1"/>
  <c r="AC246" i="4"/>
  <c r="AE246" i="4" s="1"/>
  <c r="AF246" i="4" s="1"/>
  <c r="AC91" i="4"/>
  <c r="AE91" i="4" s="1"/>
  <c r="AC219" i="4"/>
  <c r="AE219" i="4" s="1"/>
  <c r="AC180" i="4"/>
  <c r="AE180" i="4" s="1"/>
  <c r="AC115" i="4"/>
  <c r="AE115" i="4" s="1"/>
  <c r="AC157" i="4"/>
  <c r="AE157" i="4" s="1"/>
  <c r="AC170" i="4"/>
  <c r="AE170" i="4" s="1"/>
  <c r="AC300" i="4"/>
  <c r="AE300" i="4" s="1"/>
  <c r="AC125" i="4"/>
  <c r="AE125" i="4" s="1"/>
  <c r="AC33" i="4"/>
  <c r="AE33" i="4" s="1"/>
  <c r="AC228" i="4"/>
  <c r="AE228" i="4" s="1"/>
  <c r="AC57" i="4"/>
  <c r="AE57" i="4" s="1"/>
  <c r="AC93" i="4"/>
  <c r="AE93" i="4" s="1"/>
  <c r="AC288" i="4"/>
  <c r="AE288" i="4" s="1"/>
  <c r="AC133" i="4"/>
  <c r="AE133" i="4" s="1"/>
  <c r="AC145" i="4"/>
  <c r="AE145" i="4" s="1"/>
  <c r="AF145" i="4" s="1"/>
  <c r="AC304" i="4"/>
  <c r="AE304" i="4" s="1"/>
  <c r="AC82" i="4"/>
  <c r="AE82" i="4" s="1"/>
  <c r="AC224" i="4"/>
  <c r="AE224" i="4" s="1"/>
  <c r="AC182" i="4"/>
  <c r="AE182" i="4" s="1"/>
  <c r="AC283" i="4"/>
  <c r="AE283" i="4" s="1"/>
  <c r="X286" i="4"/>
  <c r="Z286" i="4" s="1"/>
  <c r="X266" i="4"/>
  <c r="Z266" i="4" s="1"/>
  <c r="X234" i="4"/>
  <c r="Z234" i="4" s="1"/>
  <c r="X208" i="4"/>
  <c r="Z208" i="4" s="1"/>
  <c r="X163" i="4"/>
  <c r="Z163" i="4" s="1"/>
  <c r="X127" i="4"/>
  <c r="Z127" i="4" s="1"/>
  <c r="X111" i="4"/>
  <c r="Z111" i="4" s="1"/>
  <c r="AF111" i="4" s="1"/>
  <c r="AG111" i="4" s="1"/>
  <c r="X87" i="4"/>
  <c r="Z87" i="4" s="1"/>
  <c r="X47" i="4"/>
  <c r="Z47" i="4" s="1"/>
  <c r="X35" i="4"/>
  <c r="Z35" i="4" s="1"/>
  <c r="AF35" i="4" s="1"/>
  <c r="AC280" i="4"/>
  <c r="AE280" i="4" s="1"/>
  <c r="AF280" i="4" s="1"/>
  <c r="AC252" i="4"/>
  <c r="AE252" i="4" s="1"/>
  <c r="AC161" i="4"/>
  <c r="AE161" i="4" s="1"/>
  <c r="AC129" i="4"/>
  <c r="AE129" i="4" s="1"/>
  <c r="AF129" i="4" s="1"/>
  <c r="AG129" i="4" s="1"/>
  <c r="AC81" i="4"/>
  <c r="AE81" i="4" s="1"/>
  <c r="AC53" i="4"/>
  <c r="AE53" i="4" s="1"/>
  <c r="AC25" i="4"/>
  <c r="AE25" i="4" s="1"/>
  <c r="X294" i="4"/>
  <c r="Z294" i="4" s="1"/>
  <c r="X226" i="4"/>
  <c r="Z226" i="4" s="1"/>
  <c r="X172" i="4"/>
  <c r="Z172" i="4" s="1"/>
  <c r="X95" i="4"/>
  <c r="Z95" i="4" s="1"/>
  <c r="X55" i="4"/>
  <c r="Z55" i="4" s="1"/>
  <c r="AC268" i="4"/>
  <c r="AE268" i="4" s="1"/>
  <c r="AC232" i="4"/>
  <c r="AE232" i="4" s="1"/>
  <c r="AC190" i="4"/>
  <c r="AE190" i="4" s="1"/>
  <c r="AC117" i="4"/>
  <c r="AE117" i="4" s="1"/>
  <c r="AC77" i="4"/>
  <c r="AE77" i="4" s="1"/>
  <c r="AC21" i="4"/>
  <c r="AE21" i="4" s="1"/>
  <c r="X282" i="4"/>
  <c r="Z282" i="4" s="1"/>
  <c r="X258" i="4"/>
  <c r="Z258" i="4" s="1"/>
  <c r="X230" i="4"/>
  <c r="Z230" i="4" s="1"/>
  <c r="X188" i="4"/>
  <c r="Z188" i="4" s="1"/>
  <c r="X159" i="4"/>
  <c r="Z159" i="4" s="1"/>
  <c r="X123" i="4"/>
  <c r="Z123" i="4" s="1"/>
  <c r="X107" i="4"/>
  <c r="Z107" i="4" s="1"/>
  <c r="X79" i="4"/>
  <c r="Z79" i="4" s="1"/>
  <c r="AF79" i="4" s="1"/>
  <c r="AG79" i="4" s="1"/>
  <c r="X43" i="4"/>
  <c r="Z43" i="4" s="1"/>
  <c r="X19" i="4"/>
  <c r="Z19" i="4" s="1"/>
  <c r="AC276" i="4"/>
  <c r="AE276" i="4" s="1"/>
  <c r="AC236" i="4"/>
  <c r="AE236" i="4" s="1"/>
  <c r="AF236" i="4" s="1"/>
  <c r="AC149" i="4"/>
  <c r="AE149" i="4" s="1"/>
  <c r="AC113" i="4"/>
  <c r="AE113" i="4" s="1"/>
  <c r="AC73" i="4"/>
  <c r="AE73" i="4" s="1"/>
  <c r="AC49" i="4"/>
  <c r="AE49" i="4" s="1"/>
  <c r="AC9" i="4"/>
  <c r="AE9" i="4" s="1"/>
  <c r="X262" i="4"/>
  <c r="Z262" i="4" s="1"/>
  <c r="X204" i="4"/>
  <c r="Z204" i="4" s="1"/>
  <c r="X167" i="4"/>
  <c r="Z167" i="4" s="1"/>
  <c r="X91" i="4"/>
  <c r="Z91" i="4" s="1"/>
  <c r="X31" i="4"/>
  <c r="Z31" i="4" s="1"/>
  <c r="AC264" i="4"/>
  <c r="AE264" i="4" s="1"/>
  <c r="AC202" i="4"/>
  <c r="AE202" i="4" s="1"/>
  <c r="AC186" i="4"/>
  <c r="AE186" i="4" s="1"/>
  <c r="AC109" i="4"/>
  <c r="AE109" i="4" s="1"/>
  <c r="AC45" i="4"/>
  <c r="AE45" i="4" s="1"/>
  <c r="AC13" i="4"/>
  <c r="AE13" i="4" s="1"/>
  <c r="X278" i="4"/>
  <c r="Z278" i="4" s="1"/>
  <c r="X242" i="4"/>
  <c r="Z242" i="4" s="1"/>
  <c r="X222" i="4"/>
  <c r="Z222" i="4" s="1"/>
  <c r="AF222" i="4" s="1"/>
  <c r="X184" i="4"/>
  <c r="Z184" i="4" s="1"/>
  <c r="AF184" i="4" s="1"/>
  <c r="X155" i="4"/>
  <c r="Z155" i="4" s="1"/>
  <c r="X119" i="4"/>
  <c r="Z119" i="4" s="1"/>
  <c r="X103" i="4"/>
  <c r="Z103" i="4" s="1"/>
  <c r="X59" i="4"/>
  <c r="Z59" i="4" s="1"/>
  <c r="AF59" i="4" s="1"/>
  <c r="X39" i="4"/>
  <c r="Z39" i="4" s="1"/>
  <c r="X7" i="4"/>
  <c r="Z7" i="4" s="1"/>
  <c r="AF7" i="4" s="1"/>
  <c r="AC260" i="4"/>
  <c r="AE260" i="4" s="1"/>
  <c r="AF260" i="4" s="1"/>
  <c r="AC214" i="4"/>
  <c r="AE214" i="4" s="1"/>
  <c r="AC141" i="4"/>
  <c r="AE141" i="4" s="1"/>
  <c r="AC97" i="4"/>
  <c r="AE97" i="4" s="1"/>
  <c r="AC69" i="4"/>
  <c r="AE69" i="4" s="1"/>
  <c r="AC37" i="4"/>
  <c r="AE37" i="4" s="1"/>
  <c r="X302" i="4"/>
  <c r="Z302" i="4" s="1"/>
  <c r="X254" i="4"/>
  <c r="Z254" i="4" s="1"/>
  <c r="X200" i="4"/>
  <c r="Z200" i="4" s="1"/>
  <c r="X139" i="4"/>
  <c r="Z139" i="4" s="1"/>
  <c r="X83" i="4"/>
  <c r="Z83" i="4" s="1"/>
  <c r="X23" i="4"/>
  <c r="Z23" i="4" s="1"/>
  <c r="BC215" i="4"/>
  <c r="U224" i="4"/>
  <c r="U179" i="4"/>
  <c r="BB170" i="4"/>
  <c r="BB50" i="4"/>
  <c r="BB266" i="4"/>
  <c r="BB228" i="4"/>
  <c r="BB225" i="4"/>
  <c r="BB106" i="4"/>
  <c r="BB231" i="4"/>
  <c r="BB73" i="4"/>
  <c r="BB130" i="4"/>
  <c r="BB51" i="4"/>
  <c r="BB105" i="4"/>
  <c r="BB79" i="4"/>
  <c r="BB37" i="4"/>
  <c r="BB135" i="4"/>
  <c r="K52" i="4"/>
  <c r="BB255" i="4"/>
  <c r="BB41" i="4"/>
  <c r="BB29" i="4"/>
  <c r="BC45" i="4"/>
  <c r="BB152" i="4"/>
  <c r="BB256" i="4"/>
  <c r="BB53" i="4"/>
  <c r="BB64" i="4"/>
  <c r="BB8" i="4"/>
  <c r="BB70" i="4"/>
  <c r="BB137" i="4"/>
  <c r="BB240" i="4"/>
  <c r="BB167" i="4"/>
  <c r="BB172" i="4"/>
  <c r="BB204" i="4"/>
  <c r="BB31" i="4"/>
  <c r="BB126" i="4"/>
  <c r="BB61" i="4"/>
  <c r="BB47" i="4"/>
  <c r="BB293" i="4"/>
  <c r="BB284" i="4"/>
  <c r="BB221" i="4"/>
  <c r="BB298" i="4"/>
  <c r="BB202" i="4"/>
  <c r="BB262" i="4"/>
  <c r="BB189" i="4"/>
  <c r="BB68" i="4"/>
  <c r="BB198" i="4"/>
  <c r="BB288" i="4"/>
  <c r="AF176" i="4" l="1"/>
  <c r="BD176" i="4" s="1"/>
  <c r="AF103" i="4"/>
  <c r="AF226" i="4"/>
  <c r="AG226" i="4" s="1"/>
  <c r="AF234" i="4"/>
  <c r="AG234" i="4" s="1"/>
  <c r="BD129" i="4"/>
  <c r="BG129" i="4" s="1"/>
  <c r="AF31" i="4"/>
  <c r="AG31" i="4" s="1"/>
  <c r="AF55" i="4"/>
  <c r="AG55" i="4" s="1"/>
  <c r="AF151" i="4"/>
  <c r="BD151" i="4" s="1"/>
  <c r="AF83" i="4"/>
  <c r="AG83" i="4" s="1"/>
  <c r="AF302" i="4"/>
  <c r="AF278" i="4"/>
  <c r="AG278" i="4" s="1"/>
  <c r="AF282" i="4"/>
  <c r="AG282" i="4" s="1"/>
  <c r="AF95" i="4"/>
  <c r="AG95" i="4" s="1"/>
  <c r="AF25" i="4"/>
  <c r="BD25" i="4" s="1"/>
  <c r="AF82" i="4"/>
  <c r="AG82" i="4" s="1"/>
  <c r="AF30" i="4"/>
  <c r="AG30" i="4" s="1"/>
  <c r="AF63" i="4"/>
  <c r="AG63" i="4" s="1"/>
  <c r="AF167" i="4"/>
  <c r="AG167" i="4" s="1"/>
  <c r="AF53" i="4"/>
  <c r="AG53" i="4" s="1"/>
  <c r="AF208" i="4"/>
  <c r="AG208" i="4" s="1"/>
  <c r="AF65" i="4"/>
  <c r="AG65" i="4" s="1"/>
  <c r="AF249" i="4"/>
  <c r="AF51" i="4"/>
  <c r="AG51" i="4" s="1"/>
  <c r="AF194" i="4"/>
  <c r="AG194" i="4" s="1"/>
  <c r="R6" i="4"/>
  <c r="AF41" i="4"/>
  <c r="AG41" i="4" s="1"/>
  <c r="AF240" i="4"/>
  <c r="AG240" i="4" s="1"/>
  <c r="AF105" i="4"/>
  <c r="AG105" i="4" s="1"/>
  <c r="AF165" i="4"/>
  <c r="BD165" i="4" s="1"/>
  <c r="AF44" i="4"/>
  <c r="AG44" i="4" s="1"/>
  <c r="AF209" i="4"/>
  <c r="AG209" i="4" s="1"/>
  <c r="AF212" i="4"/>
  <c r="AG212" i="4" s="1"/>
  <c r="AF198" i="4"/>
  <c r="AG198" i="4" s="1"/>
  <c r="AF97" i="4"/>
  <c r="BD97" i="4" s="1"/>
  <c r="AF274" i="4"/>
  <c r="AG274" i="4" s="1"/>
  <c r="AF28" i="4"/>
  <c r="AG28" i="4" s="1"/>
  <c r="AF238" i="4"/>
  <c r="AG238" i="4" s="1"/>
  <c r="AF101" i="4"/>
  <c r="BD101" i="4" s="1"/>
  <c r="AF131" i="4"/>
  <c r="BD131" i="4" s="1"/>
  <c r="AF172" i="4"/>
  <c r="AG172" i="4" s="1"/>
  <c r="AF248" i="4"/>
  <c r="AG248" i="4" s="1"/>
  <c r="AF69" i="4"/>
  <c r="AF204" i="4"/>
  <c r="AG204" i="4" s="1"/>
  <c r="AF23" i="4"/>
  <c r="AG23" i="4" s="1"/>
  <c r="AF19" i="4"/>
  <c r="AG19" i="4" s="1"/>
  <c r="AF127" i="4"/>
  <c r="AG127" i="4" s="1"/>
  <c r="AF224" i="4"/>
  <c r="AG224" i="4" s="1"/>
  <c r="AF272" i="4"/>
  <c r="BD272" i="4" s="1"/>
  <c r="AF121" i="4"/>
  <c r="BD121" i="4" s="1"/>
  <c r="AF85" i="4"/>
  <c r="AG85" i="4" s="1"/>
  <c r="BD111" i="4"/>
  <c r="BF111" i="4" s="1"/>
  <c r="BD278" i="4"/>
  <c r="BG278" i="4" s="1"/>
  <c r="BD40" i="4"/>
  <c r="BF40" i="4" s="1"/>
  <c r="AF200" i="4"/>
  <c r="BD200" i="4" s="1"/>
  <c r="AF107" i="4"/>
  <c r="AG107" i="4" s="1"/>
  <c r="AF230" i="4"/>
  <c r="AG230" i="4" s="1"/>
  <c r="AF254" i="4"/>
  <c r="AG254" i="4" s="1"/>
  <c r="AF119" i="4"/>
  <c r="BD119" i="4" s="1"/>
  <c r="AF242" i="4"/>
  <c r="BD242" i="4" s="1"/>
  <c r="AF258" i="4"/>
  <c r="BD258" i="4" s="1"/>
  <c r="AF294" i="4"/>
  <c r="AG294" i="4" s="1"/>
  <c r="AF266" i="4"/>
  <c r="AG266" i="4" s="1"/>
  <c r="AF11" i="4"/>
  <c r="AG11" i="4" s="1"/>
  <c r="AF155" i="4"/>
  <c r="AG155" i="4" s="1"/>
  <c r="AF163" i="4"/>
  <c r="AG163" i="4" s="1"/>
  <c r="AF286" i="4"/>
  <c r="BD286" i="4" s="1"/>
  <c r="AF298" i="4"/>
  <c r="AG298" i="4" s="1"/>
  <c r="AF143" i="4"/>
  <c r="BD143" i="4" s="1"/>
  <c r="AF178" i="4"/>
  <c r="BD178" i="4" s="1"/>
  <c r="AF125" i="4"/>
  <c r="AG125" i="4" s="1"/>
  <c r="AF115" i="4"/>
  <c r="AG115" i="4" s="1"/>
  <c r="AF289" i="4"/>
  <c r="BD289" i="4" s="1"/>
  <c r="AF15" i="4"/>
  <c r="AG15" i="4" s="1"/>
  <c r="AF306" i="4"/>
  <c r="AG306" i="4" s="1"/>
  <c r="AF149" i="4"/>
  <c r="BD149" i="4" s="1"/>
  <c r="AF139" i="4"/>
  <c r="AG139" i="4" s="1"/>
  <c r="AF214" i="4"/>
  <c r="AG214" i="4" s="1"/>
  <c r="AF91" i="4"/>
  <c r="BD91" i="4" s="1"/>
  <c r="AF43" i="4"/>
  <c r="AG43" i="4" s="1"/>
  <c r="AF159" i="4"/>
  <c r="BD159" i="4" s="1"/>
  <c r="AF188" i="4"/>
  <c r="AG188" i="4" s="1"/>
  <c r="X6" i="4"/>
  <c r="AF39" i="4"/>
  <c r="AG39" i="4" s="1"/>
  <c r="AF262" i="4"/>
  <c r="AG262" i="4" s="1"/>
  <c r="AF123" i="4"/>
  <c r="BD123" i="4" s="1"/>
  <c r="AF304" i="4"/>
  <c r="AG304" i="4" s="1"/>
  <c r="AF61" i="4"/>
  <c r="AG61" i="4" s="1"/>
  <c r="AG176" i="4"/>
  <c r="AG99" i="4"/>
  <c r="BD99" i="4"/>
  <c r="AG302" i="4"/>
  <c r="BD302" i="4"/>
  <c r="AG280" i="4"/>
  <c r="BD280" i="4"/>
  <c r="AG145" i="4"/>
  <c r="BD145" i="4"/>
  <c r="AF47" i="4"/>
  <c r="AG47" i="4" s="1"/>
  <c r="AF135" i="4"/>
  <c r="AG135" i="4" s="1"/>
  <c r="AF174" i="4"/>
  <c r="AF264" i="4"/>
  <c r="AF243" i="4"/>
  <c r="AF244" i="4"/>
  <c r="AF169" i="4"/>
  <c r="AF299" i="4"/>
  <c r="AF156" i="4"/>
  <c r="AF175" i="4"/>
  <c r="AF38" i="4"/>
  <c r="AF138" i="4"/>
  <c r="AF142" i="4"/>
  <c r="AF113" i="4"/>
  <c r="AF287" i="4"/>
  <c r="AF300" i="4"/>
  <c r="AF42" i="4"/>
  <c r="AF16" i="4"/>
  <c r="AF154" i="4"/>
  <c r="AF245" i="4"/>
  <c r="AF218" i="4"/>
  <c r="AF276" i="4"/>
  <c r="AF164" i="4"/>
  <c r="AF211" i="4"/>
  <c r="AF181" i="4"/>
  <c r="AF228" i="4"/>
  <c r="AG228" i="4" s="1"/>
  <c r="AF8" i="4"/>
  <c r="AG8" i="4" s="1"/>
  <c r="AF9" i="4"/>
  <c r="AF161" i="4"/>
  <c r="AF73" i="4"/>
  <c r="AG73" i="4" s="1"/>
  <c r="AF160" i="4"/>
  <c r="AF112" i="4"/>
  <c r="AF301" i="4"/>
  <c r="AF288" i="4"/>
  <c r="AG288" i="4" s="1"/>
  <c r="AF221" i="4"/>
  <c r="AG221" i="4" s="1"/>
  <c r="AF203" i="4"/>
  <c r="AF239" i="4"/>
  <c r="AF109" i="4"/>
  <c r="AF263" i="4"/>
  <c r="AF34" i="4"/>
  <c r="AF33" i="4"/>
  <c r="AF37" i="4"/>
  <c r="AG37" i="4" s="1"/>
  <c r="AF146" i="4"/>
  <c r="AF265" i="4"/>
  <c r="AF49" i="4"/>
  <c r="AF232" i="4"/>
  <c r="AF22" i="4"/>
  <c r="AF56" i="4"/>
  <c r="AF118" i="4"/>
  <c r="AF271" i="4"/>
  <c r="AF140" i="4"/>
  <c r="AG59" i="4"/>
  <c r="BD59" i="4"/>
  <c r="AG184" i="4"/>
  <c r="BD184" i="4"/>
  <c r="BD55" i="4"/>
  <c r="AG35" i="4"/>
  <c r="BD35" i="4"/>
  <c r="AE10" i="4"/>
  <c r="AF10" i="4" s="1"/>
  <c r="AC6" i="4"/>
  <c r="AF180" i="4"/>
  <c r="AF67" i="4"/>
  <c r="AF192" i="4"/>
  <c r="AF136" i="4"/>
  <c r="AF50" i="4"/>
  <c r="AG50" i="4" s="1"/>
  <c r="AF291" i="4"/>
  <c r="AF205" i="4"/>
  <c r="AF256" i="4"/>
  <c r="AG256" i="4" s="1"/>
  <c r="AF89" i="4"/>
  <c r="AF275" i="4"/>
  <c r="AF237" i="4"/>
  <c r="AF273" i="4"/>
  <c r="AF293" i="4"/>
  <c r="AG293" i="4" s="1"/>
  <c r="AF268" i="4"/>
  <c r="AF26" i="4"/>
  <c r="AF98" i="4"/>
  <c r="AF207" i="4"/>
  <c r="AF295" i="4"/>
  <c r="AF247" i="4"/>
  <c r="AF24" i="4"/>
  <c r="AF126" i="4"/>
  <c r="AG126" i="4" s="1"/>
  <c r="AF220" i="4"/>
  <c r="AF17" i="4"/>
  <c r="AF201" i="4"/>
  <c r="AF168" i="4"/>
  <c r="AF80" i="4"/>
  <c r="AF133" i="4"/>
  <c r="AF303" i="4"/>
  <c r="AF132" i="4"/>
  <c r="AF81" i="4"/>
  <c r="AF255" i="4"/>
  <c r="AG255" i="4" s="1"/>
  <c r="AF92" i="4"/>
  <c r="AF189" i="4"/>
  <c r="AG189" i="4" s="1"/>
  <c r="AF269" i="4"/>
  <c r="AF233" i="4"/>
  <c r="AF182" i="4"/>
  <c r="AF219" i="4"/>
  <c r="AF171" i="4"/>
  <c r="AF150" i="4"/>
  <c r="AF90" i="4"/>
  <c r="AF267" i="4"/>
  <c r="AF297" i="4"/>
  <c r="AF195" i="4"/>
  <c r="AF108" i="4"/>
  <c r="AG165" i="4"/>
  <c r="AF14" i="4"/>
  <c r="AG260" i="4"/>
  <c r="BD260" i="4"/>
  <c r="AG103" i="4"/>
  <c r="BD103" i="4"/>
  <c r="AG222" i="4"/>
  <c r="BD222" i="4"/>
  <c r="AG25" i="4"/>
  <c r="AF250" i="4"/>
  <c r="AF144" i="4"/>
  <c r="AF202" i="4"/>
  <c r="AG202" i="4" s="1"/>
  <c r="AF86" i="4"/>
  <c r="AF223" i="4"/>
  <c r="AF270" i="4"/>
  <c r="AF290" i="4"/>
  <c r="AF225" i="4"/>
  <c r="AG225" i="4" s="1"/>
  <c r="AF74" i="4"/>
  <c r="AF177" i="4"/>
  <c r="AF185" i="4"/>
  <c r="AF170" i="4"/>
  <c r="AG170" i="4" s="1"/>
  <c r="AF166" i="4"/>
  <c r="AF252" i="4"/>
  <c r="AF217" i="4"/>
  <c r="AF64" i="4"/>
  <c r="AG64" i="4" s="1"/>
  <c r="AF279" i="4"/>
  <c r="AF72" i="4"/>
  <c r="AF104" i="4"/>
  <c r="AF253" i="4"/>
  <c r="AF259" i="4"/>
  <c r="AF187" i="4"/>
  <c r="AF88" i="4"/>
  <c r="AF285" i="4"/>
  <c r="AF235" i="4"/>
  <c r="AF77" i="4"/>
  <c r="AF106" i="4"/>
  <c r="AG106" i="4" s="1"/>
  <c r="AF191" i="4"/>
  <c r="AF292" i="4"/>
  <c r="AF173" i="4"/>
  <c r="AF231" i="4"/>
  <c r="AG231" i="4" s="1"/>
  <c r="AF93" i="4"/>
  <c r="AF122" i="4"/>
  <c r="AF148" i="4"/>
  <c r="AF57" i="4"/>
  <c r="AF13" i="4"/>
  <c r="AF251" i="4"/>
  <c r="AF54" i="4"/>
  <c r="AF197" i="4"/>
  <c r="AF158" i="4"/>
  <c r="AF68" i="4"/>
  <c r="AG68" i="4" s="1"/>
  <c r="AF12" i="4"/>
  <c r="AF305" i="4"/>
  <c r="AF32" i="4"/>
  <c r="AF62" i="4"/>
  <c r="AF96" i="4"/>
  <c r="AF94" i="4"/>
  <c r="AF128" i="4"/>
  <c r="AF213" i="4"/>
  <c r="AF134" i="4"/>
  <c r="AF116" i="4"/>
  <c r="AG7" i="4"/>
  <c r="BD7" i="4"/>
  <c r="AG236" i="4"/>
  <c r="BD236" i="4"/>
  <c r="AG246" i="4"/>
  <c r="BD246" i="4"/>
  <c r="AG249" i="4"/>
  <c r="BD249" i="4"/>
  <c r="AF87" i="4"/>
  <c r="AF71" i="4"/>
  <c r="AF147" i="4"/>
  <c r="AF36" i="4"/>
  <c r="AF153" i="4"/>
  <c r="AF27" i="4"/>
  <c r="AF281" i="4"/>
  <c r="AF75" i="4"/>
  <c r="AF66" i="4"/>
  <c r="AF78" i="4"/>
  <c r="AF193" i="4"/>
  <c r="AF102" i="4"/>
  <c r="AF196" i="4"/>
  <c r="AF261" i="4"/>
  <c r="AF58" i="4"/>
  <c r="AF257" i="4"/>
  <c r="AF21" i="4"/>
  <c r="AF52" i="4"/>
  <c r="AF46" i="4"/>
  <c r="AF130" i="4"/>
  <c r="AG130" i="4" s="1"/>
  <c r="AF124" i="4"/>
  <c r="AF283" i="4"/>
  <c r="AF216" i="4"/>
  <c r="AF241" i="4"/>
  <c r="AF227" i="4"/>
  <c r="AF70" i="4"/>
  <c r="AG70" i="4" s="1"/>
  <c r="AF137" i="4"/>
  <c r="AG137" i="4" s="1"/>
  <c r="AF76" i="4"/>
  <c r="AF277" i="4"/>
  <c r="AF141" i="4"/>
  <c r="AF199" i="4"/>
  <c r="AF114" i="4"/>
  <c r="AF229" i="4"/>
  <c r="AF60" i="4"/>
  <c r="AF117" i="4"/>
  <c r="AF215" i="4"/>
  <c r="AF190" i="4"/>
  <c r="AF120" i="4"/>
  <c r="AF183" i="4"/>
  <c r="AF186" i="4"/>
  <c r="AF45" i="4"/>
  <c r="AF18" i="4"/>
  <c r="AF210" i="4"/>
  <c r="AF162" i="4"/>
  <c r="AF157" i="4"/>
  <c r="AF100" i="4"/>
  <c r="AG296" i="4"/>
  <c r="BD296" i="4"/>
  <c r="AF152" i="4"/>
  <c r="AG152" i="4" s="1"/>
  <c r="AF48" i="4"/>
  <c r="AF84" i="4"/>
  <c r="AF20" i="4"/>
  <c r="AF110" i="4"/>
  <c r="AF206" i="4"/>
  <c r="AF179" i="4"/>
  <c r="BC68" i="4"/>
  <c r="BC284" i="4"/>
  <c r="BD284" i="4"/>
  <c r="BC167" i="4"/>
  <c r="BD167" i="4"/>
  <c r="BC255" i="4"/>
  <c r="BC135" i="4"/>
  <c r="BC126" i="4"/>
  <c r="BC172" i="4"/>
  <c r="BC79" i="4"/>
  <c r="BD79" i="4"/>
  <c r="BC225" i="4"/>
  <c r="BC202" i="4"/>
  <c r="BC221" i="4"/>
  <c r="BC293" i="4"/>
  <c r="BC240" i="4"/>
  <c r="BC70" i="4"/>
  <c r="BC64" i="4"/>
  <c r="BC53" i="4"/>
  <c r="BD53" i="4"/>
  <c r="BC256" i="4"/>
  <c r="BC29" i="4"/>
  <c r="BD29" i="4"/>
  <c r="BC37" i="4"/>
  <c r="BC51" i="4"/>
  <c r="BC130" i="4"/>
  <c r="BC106" i="4"/>
  <c r="BC50" i="4"/>
  <c r="BC298" i="4"/>
  <c r="BC31" i="4"/>
  <c r="BD31" i="4"/>
  <c r="BC73" i="4"/>
  <c r="BC170" i="4"/>
  <c r="BC47" i="4"/>
  <c r="BC204" i="4"/>
  <c r="BC152" i="4"/>
  <c r="BC266" i="4"/>
  <c r="BC288" i="4"/>
  <c r="BC198" i="4"/>
  <c r="BD198" i="4"/>
  <c r="BC189" i="4"/>
  <c r="BF129" i="4"/>
  <c r="BC262" i="4"/>
  <c r="BC61" i="4"/>
  <c r="BC137" i="4"/>
  <c r="BC8" i="4"/>
  <c r="BC41" i="4"/>
  <c r="BD41" i="4"/>
  <c r="BC105" i="4"/>
  <c r="BC231" i="4"/>
  <c r="BC228" i="4"/>
  <c r="BD51" i="4" l="1"/>
  <c r="BD82" i="4"/>
  <c r="BD226" i="4"/>
  <c r="BG226" i="4" s="1"/>
  <c r="BD234" i="4"/>
  <c r="BD208" i="4"/>
  <c r="AG151" i="4"/>
  <c r="BD194" i="4"/>
  <c r="BG194" i="4" s="1"/>
  <c r="BD95" i="4"/>
  <c r="BG95" i="4" s="1"/>
  <c r="BD65" i="4"/>
  <c r="BG65" i="4" s="1"/>
  <c r="BD105" i="4"/>
  <c r="BF105" i="4" s="1"/>
  <c r="BD204" i="4"/>
  <c r="BF204" i="4" s="1"/>
  <c r="BD30" i="4"/>
  <c r="BG30" i="4" s="1"/>
  <c r="BD282" i="4"/>
  <c r="BF282" i="4" s="1"/>
  <c r="AG272" i="4"/>
  <c r="BD107" i="4"/>
  <c r="BF107" i="4" s="1"/>
  <c r="BD83" i="4"/>
  <c r="BG83" i="4" s="1"/>
  <c r="BD212" i="4"/>
  <c r="BF212" i="4" s="1"/>
  <c r="BD39" i="4"/>
  <c r="BF39" i="4" s="1"/>
  <c r="BD63" i="4"/>
  <c r="BF63" i="4" s="1"/>
  <c r="BG111" i="4"/>
  <c r="AG97" i="4"/>
  <c r="BD274" i="4"/>
  <c r="BG274" i="4" s="1"/>
  <c r="AG131" i="4"/>
  <c r="BD240" i="4"/>
  <c r="BF240" i="4" s="1"/>
  <c r="BD135" i="4"/>
  <c r="BF135" i="4" s="1"/>
  <c r="BD15" i="4"/>
  <c r="BG15" i="4" s="1"/>
  <c r="AG159" i="4"/>
  <c r="BD248" i="4"/>
  <c r="BG248" i="4" s="1"/>
  <c r="BD19" i="4"/>
  <c r="BF19" i="4" s="1"/>
  <c r="BD115" i="4"/>
  <c r="BF115" i="4" s="1"/>
  <c r="BD61" i="4"/>
  <c r="BG61" i="4" s="1"/>
  <c r="AG121" i="4"/>
  <c r="BD28" i="4"/>
  <c r="BG28" i="4" s="1"/>
  <c r="AG119" i="4"/>
  <c r="AG286" i="4"/>
  <c r="BD44" i="4"/>
  <c r="BF44" i="4" s="1"/>
  <c r="BD170" i="4"/>
  <c r="BF170" i="4" s="1"/>
  <c r="AG200" i="4"/>
  <c r="BD214" i="4"/>
  <c r="BG214" i="4" s="1"/>
  <c r="BD152" i="4"/>
  <c r="BG152" i="4" s="1"/>
  <c r="AG101" i="4"/>
  <c r="BD266" i="4"/>
  <c r="BF266" i="4" s="1"/>
  <c r="BD64" i="4"/>
  <c r="BF64" i="4" s="1"/>
  <c r="BD172" i="4"/>
  <c r="BG172" i="4" s="1"/>
  <c r="AG258" i="4"/>
  <c r="BD209" i="4"/>
  <c r="BD304" i="4"/>
  <c r="BF304" i="4" s="1"/>
  <c r="AG143" i="4"/>
  <c r="BD256" i="4"/>
  <c r="BF256" i="4" s="1"/>
  <c r="BF278" i="4"/>
  <c r="BD125" i="4"/>
  <c r="BG125" i="4" s="1"/>
  <c r="AG91" i="4"/>
  <c r="BD306" i="4"/>
  <c r="BF306" i="4" s="1"/>
  <c r="AG242" i="4"/>
  <c r="BD23" i="4"/>
  <c r="BG23" i="4" s="1"/>
  <c r="BD238" i="4"/>
  <c r="BF238" i="4" s="1"/>
  <c r="BD298" i="4"/>
  <c r="BG298" i="4" s="1"/>
  <c r="BD224" i="4"/>
  <c r="AG69" i="4"/>
  <c r="BD69" i="4"/>
  <c r="BD70" i="4"/>
  <c r="BF70" i="4" s="1"/>
  <c r="BD85" i="4"/>
  <c r="BG85" i="4" s="1"/>
  <c r="BD163" i="4"/>
  <c r="BF163" i="4" s="1"/>
  <c r="BD127" i="4"/>
  <c r="BG127" i="4" s="1"/>
  <c r="BD294" i="4"/>
  <c r="BG294" i="4" s="1"/>
  <c r="AG178" i="4"/>
  <c r="AG123" i="4"/>
  <c r="BD254" i="4"/>
  <c r="BG254" i="4" s="1"/>
  <c r="BD106" i="4"/>
  <c r="BG106" i="4" s="1"/>
  <c r="BD43" i="4"/>
  <c r="BF43" i="4" s="1"/>
  <c r="BG40" i="4"/>
  <c r="BD230" i="4"/>
  <c r="BF230" i="4" s="1"/>
  <c r="BD155" i="4"/>
  <c r="BF155" i="4" s="1"/>
  <c r="BG242" i="4"/>
  <c r="BF242" i="4"/>
  <c r="BD47" i="4"/>
  <c r="BF47" i="4" s="1"/>
  <c r="BD68" i="4"/>
  <c r="BF68" i="4" s="1"/>
  <c r="BD139" i="4"/>
  <c r="BG139" i="4" s="1"/>
  <c r="BD11" i="4"/>
  <c r="BF11" i="4" s="1"/>
  <c r="BD137" i="4"/>
  <c r="BF137" i="4" s="1"/>
  <c r="BD231" i="4"/>
  <c r="BG231" i="4" s="1"/>
  <c r="BD188" i="4"/>
  <c r="BF188" i="4" s="1"/>
  <c r="BD262" i="4"/>
  <c r="BF262" i="4" s="1"/>
  <c r="BD221" i="4"/>
  <c r="BF221" i="4" s="1"/>
  <c r="BD255" i="4"/>
  <c r="BG255" i="4" s="1"/>
  <c r="AG289" i="4"/>
  <c r="AG149" i="4"/>
  <c r="BD225" i="4"/>
  <c r="BG225" i="4" s="1"/>
  <c r="BD37" i="4"/>
  <c r="BG37" i="4" s="1"/>
  <c r="AG10" i="4"/>
  <c r="BD10" i="4"/>
  <c r="BG296" i="4"/>
  <c r="BF296" i="4"/>
  <c r="AG186" i="4"/>
  <c r="BD186" i="4"/>
  <c r="AG76" i="4"/>
  <c r="BD76" i="4"/>
  <c r="AG75" i="4"/>
  <c r="BD75" i="4"/>
  <c r="AG179" i="4"/>
  <c r="BD179" i="4"/>
  <c r="AG183" i="4"/>
  <c r="BD183" i="4"/>
  <c r="AG46" i="4"/>
  <c r="BD46" i="4"/>
  <c r="AG193" i="4"/>
  <c r="BD193" i="4"/>
  <c r="BD147" i="4"/>
  <c r="AG147" i="4"/>
  <c r="AG134" i="4"/>
  <c r="BD134" i="4"/>
  <c r="AG12" i="4"/>
  <c r="BD12" i="4"/>
  <c r="AG13" i="4"/>
  <c r="BD13" i="4"/>
  <c r="AG285" i="4"/>
  <c r="BD285" i="4"/>
  <c r="AG253" i="4"/>
  <c r="BD253" i="4"/>
  <c r="AG270" i="4"/>
  <c r="BD270" i="4"/>
  <c r="BG286" i="4"/>
  <c r="BF286" i="4"/>
  <c r="BF143" i="4"/>
  <c r="BG143" i="4"/>
  <c r="BF159" i="4"/>
  <c r="BG159" i="4"/>
  <c r="BG260" i="4"/>
  <c r="BF260" i="4"/>
  <c r="AG14" i="4"/>
  <c r="BD14" i="4"/>
  <c r="AG267" i="4"/>
  <c r="BD267" i="4"/>
  <c r="AG89" i="4"/>
  <c r="BD89" i="4"/>
  <c r="BD180" i="4"/>
  <c r="AG180" i="4"/>
  <c r="AG265" i="4"/>
  <c r="BD265" i="4"/>
  <c r="AG164" i="4"/>
  <c r="BD164" i="4"/>
  <c r="AG154" i="4"/>
  <c r="BD154" i="4"/>
  <c r="AG287" i="4"/>
  <c r="BD287" i="4"/>
  <c r="AG38" i="4"/>
  <c r="BD38" i="4"/>
  <c r="AG174" i="4"/>
  <c r="BD174" i="4"/>
  <c r="AG206" i="4"/>
  <c r="BD206" i="4"/>
  <c r="AG48" i="4"/>
  <c r="BD48" i="4"/>
  <c r="BD100" i="4"/>
  <c r="AG100" i="4"/>
  <c r="BD18" i="4"/>
  <c r="AG18" i="4"/>
  <c r="AG120" i="4"/>
  <c r="BD120" i="4"/>
  <c r="AG60" i="4"/>
  <c r="BD60" i="4"/>
  <c r="BD141" i="4"/>
  <c r="AG141" i="4"/>
  <c r="AG283" i="4"/>
  <c r="BD283" i="4"/>
  <c r="AG52" i="4"/>
  <c r="BD52" i="4"/>
  <c r="AG261" i="4"/>
  <c r="BD261" i="4"/>
  <c r="AG78" i="4"/>
  <c r="BD78" i="4"/>
  <c r="AG27" i="4"/>
  <c r="BD27" i="4"/>
  <c r="BG178" i="4"/>
  <c r="BF178" i="4"/>
  <c r="BG249" i="4"/>
  <c r="BF249" i="4"/>
  <c r="BF65" i="4"/>
  <c r="BF208" i="4"/>
  <c r="BG208" i="4"/>
  <c r="BG236" i="4"/>
  <c r="BF236" i="4"/>
  <c r="BG7" i="4"/>
  <c r="BF7" i="4"/>
  <c r="AG213" i="4"/>
  <c r="BD213" i="4"/>
  <c r="AG62" i="4"/>
  <c r="BD62" i="4"/>
  <c r="AG251" i="4"/>
  <c r="BD251" i="4"/>
  <c r="AG57" i="4"/>
  <c r="BD57" i="4"/>
  <c r="AG88" i="4"/>
  <c r="BD88" i="4"/>
  <c r="AG104" i="4"/>
  <c r="BD104" i="4"/>
  <c r="AG217" i="4"/>
  <c r="BD217" i="4"/>
  <c r="AG185" i="4"/>
  <c r="BD185" i="4"/>
  <c r="AG223" i="4"/>
  <c r="BD223" i="4"/>
  <c r="AG250" i="4"/>
  <c r="BD250" i="4"/>
  <c r="BG149" i="4"/>
  <c r="BF149" i="4"/>
  <c r="AG108" i="4"/>
  <c r="BD108" i="4"/>
  <c r="AG90" i="4"/>
  <c r="BD90" i="4"/>
  <c r="AG182" i="4"/>
  <c r="BD182" i="4"/>
  <c r="AG92" i="4"/>
  <c r="BD92" i="4"/>
  <c r="AG303" i="4"/>
  <c r="BD303" i="4"/>
  <c r="AG201" i="4"/>
  <c r="BD201" i="4"/>
  <c r="AG24" i="4"/>
  <c r="BD24" i="4"/>
  <c r="AG98" i="4"/>
  <c r="BD98" i="4"/>
  <c r="AG273" i="4"/>
  <c r="BD273" i="4"/>
  <c r="AG136" i="4"/>
  <c r="BD136" i="4"/>
  <c r="BG35" i="4"/>
  <c r="BF35" i="4"/>
  <c r="BG55" i="4"/>
  <c r="BF55" i="4"/>
  <c r="BF123" i="4"/>
  <c r="BG123" i="4"/>
  <c r="BG184" i="4"/>
  <c r="BF184" i="4"/>
  <c r="AG140" i="4"/>
  <c r="BD140" i="4"/>
  <c r="AG22" i="4"/>
  <c r="BD22" i="4"/>
  <c r="AG146" i="4"/>
  <c r="BD146" i="4"/>
  <c r="AG263" i="4"/>
  <c r="BD263" i="4"/>
  <c r="AG239" i="4"/>
  <c r="BD239" i="4"/>
  <c r="AG301" i="4"/>
  <c r="BD301" i="4"/>
  <c r="AG161" i="4"/>
  <c r="BD161" i="4"/>
  <c r="AG276" i="4"/>
  <c r="BD276" i="4"/>
  <c r="AG16" i="4"/>
  <c r="BD16" i="4"/>
  <c r="AG113" i="4"/>
  <c r="BD113" i="4"/>
  <c r="BD175" i="4"/>
  <c r="AG175" i="4"/>
  <c r="AG244" i="4"/>
  <c r="BD244" i="4"/>
  <c r="BF145" i="4"/>
  <c r="BG145" i="4"/>
  <c r="BG212" i="4"/>
  <c r="BF176" i="4"/>
  <c r="BG176" i="4"/>
  <c r="AG20" i="4"/>
  <c r="BD20" i="4"/>
  <c r="AG162" i="4"/>
  <c r="BD162" i="4"/>
  <c r="AG114" i="4"/>
  <c r="BD114" i="4"/>
  <c r="AG241" i="4"/>
  <c r="BD241" i="4"/>
  <c r="AG36" i="4"/>
  <c r="BD36" i="4"/>
  <c r="BD130" i="4"/>
  <c r="BG130" i="4" s="1"/>
  <c r="AG84" i="4"/>
  <c r="BD84" i="4"/>
  <c r="BD210" i="4"/>
  <c r="AG210" i="4"/>
  <c r="AG117" i="4"/>
  <c r="BD117" i="4"/>
  <c r="AG199" i="4"/>
  <c r="BD199" i="4"/>
  <c r="AG216" i="4"/>
  <c r="BD216" i="4"/>
  <c r="AG58" i="4"/>
  <c r="BD58" i="4"/>
  <c r="AG281" i="4"/>
  <c r="BD281" i="4"/>
  <c r="AG87" i="4"/>
  <c r="BD87" i="4"/>
  <c r="AG96" i="4"/>
  <c r="BD96" i="4"/>
  <c r="AG54" i="4"/>
  <c r="BD54" i="4"/>
  <c r="AG93" i="4"/>
  <c r="BD93" i="4"/>
  <c r="AG191" i="4"/>
  <c r="BD191" i="4"/>
  <c r="BG121" i="4"/>
  <c r="BF121" i="4"/>
  <c r="AG144" i="4"/>
  <c r="BD144" i="4"/>
  <c r="BF101" i="4"/>
  <c r="BG101" i="4"/>
  <c r="BF25" i="4"/>
  <c r="BG25" i="4"/>
  <c r="BG222" i="4"/>
  <c r="BF222" i="4"/>
  <c r="AG219" i="4"/>
  <c r="BD219" i="4"/>
  <c r="AG132" i="4"/>
  <c r="BD132" i="4"/>
  <c r="AG168" i="4"/>
  <c r="BD168" i="4"/>
  <c r="AG207" i="4"/>
  <c r="BD207" i="4"/>
  <c r="AG56" i="4"/>
  <c r="BD56" i="4"/>
  <c r="BD34" i="4"/>
  <c r="AG34" i="4"/>
  <c r="AG169" i="4"/>
  <c r="BD169" i="4"/>
  <c r="BD228" i="4"/>
  <c r="BF228" i="4" s="1"/>
  <c r="BD8" i="4"/>
  <c r="BG8" i="4" s="1"/>
  <c r="BD189" i="4"/>
  <c r="BG189" i="4" s="1"/>
  <c r="BD288" i="4"/>
  <c r="BF288" i="4" s="1"/>
  <c r="BD73" i="4"/>
  <c r="BG73" i="4" s="1"/>
  <c r="BD50" i="4"/>
  <c r="BG50" i="4" s="1"/>
  <c r="BD293" i="4"/>
  <c r="BG293" i="4" s="1"/>
  <c r="BD202" i="4"/>
  <c r="BG202" i="4" s="1"/>
  <c r="BD126" i="4"/>
  <c r="BG126" i="4" s="1"/>
  <c r="AG110" i="4"/>
  <c r="BD110" i="4"/>
  <c r="AG157" i="4"/>
  <c r="BD157" i="4"/>
  <c r="AG45" i="4"/>
  <c r="BD45" i="4"/>
  <c r="AG190" i="4"/>
  <c r="BD190" i="4"/>
  <c r="AG229" i="4"/>
  <c r="BD229" i="4"/>
  <c r="BD277" i="4"/>
  <c r="AG277" i="4"/>
  <c r="AG227" i="4"/>
  <c r="BD227" i="4"/>
  <c r="AG124" i="4"/>
  <c r="BD124" i="4"/>
  <c r="AG21" i="4"/>
  <c r="BD21" i="4"/>
  <c r="AG196" i="4"/>
  <c r="BD196" i="4"/>
  <c r="AG66" i="4"/>
  <c r="BD66" i="4"/>
  <c r="AG153" i="4"/>
  <c r="BD153" i="4"/>
  <c r="AG128" i="4"/>
  <c r="BD128" i="4"/>
  <c r="AG32" i="4"/>
  <c r="BD32" i="4"/>
  <c r="AG158" i="4"/>
  <c r="BD158" i="4"/>
  <c r="AG148" i="4"/>
  <c r="BD148" i="4"/>
  <c r="AG173" i="4"/>
  <c r="BD173" i="4"/>
  <c r="AG77" i="4"/>
  <c r="BD77" i="4"/>
  <c r="BD187" i="4"/>
  <c r="AG187" i="4"/>
  <c r="AG72" i="4"/>
  <c r="BD72" i="4"/>
  <c r="AG252" i="4"/>
  <c r="BD252" i="4"/>
  <c r="AG177" i="4"/>
  <c r="BD177" i="4"/>
  <c r="AG86" i="4"/>
  <c r="BD86" i="4"/>
  <c r="BF82" i="4"/>
  <c r="BG82" i="4"/>
  <c r="BF103" i="4"/>
  <c r="BG103" i="4"/>
  <c r="BG200" i="4"/>
  <c r="BF200" i="4"/>
  <c r="AG195" i="4"/>
  <c r="BD195" i="4"/>
  <c r="AG150" i="4"/>
  <c r="BD150" i="4"/>
  <c r="AG233" i="4"/>
  <c r="BD233" i="4"/>
  <c r="AG133" i="4"/>
  <c r="BD133" i="4"/>
  <c r="AG17" i="4"/>
  <c r="BD17" i="4"/>
  <c r="AG247" i="4"/>
  <c r="BD247" i="4"/>
  <c r="AG26" i="4"/>
  <c r="BD26" i="4"/>
  <c r="AG237" i="4"/>
  <c r="BD237" i="4"/>
  <c r="AG205" i="4"/>
  <c r="BD205" i="4"/>
  <c r="AG192" i="4"/>
  <c r="BD192" i="4"/>
  <c r="BF272" i="4"/>
  <c r="BG272" i="4"/>
  <c r="AG271" i="4"/>
  <c r="BD271" i="4"/>
  <c r="BD232" i="4"/>
  <c r="AG232" i="4"/>
  <c r="AG109" i="4"/>
  <c r="BD109" i="4"/>
  <c r="AG203" i="4"/>
  <c r="BD203" i="4"/>
  <c r="AG112" i="4"/>
  <c r="BD112" i="4"/>
  <c r="AG9" i="4"/>
  <c r="BD9" i="4"/>
  <c r="AG181" i="4"/>
  <c r="BD181" i="4"/>
  <c r="AG218" i="4"/>
  <c r="BD218" i="4"/>
  <c r="AG42" i="4"/>
  <c r="BD42" i="4"/>
  <c r="AG142" i="4"/>
  <c r="BD142" i="4"/>
  <c r="AG156" i="4"/>
  <c r="BD156" i="4"/>
  <c r="AG243" i="4"/>
  <c r="BD243" i="4"/>
  <c r="AG215" i="4"/>
  <c r="BD215" i="4"/>
  <c r="AG257" i="4"/>
  <c r="BD257" i="4"/>
  <c r="AG102" i="4"/>
  <c r="BD102" i="4"/>
  <c r="AG71" i="4"/>
  <c r="BD71" i="4"/>
  <c r="BF289" i="4"/>
  <c r="BG289" i="4"/>
  <c r="BG246" i="4"/>
  <c r="BF246" i="4"/>
  <c r="BG119" i="4"/>
  <c r="BF119" i="4"/>
  <c r="BG97" i="4"/>
  <c r="BF97" i="4"/>
  <c r="AG116" i="4"/>
  <c r="BD116" i="4"/>
  <c r="AG94" i="4"/>
  <c r="BD94" i="4"/>
  <c r="AG305" i="4"/>
  <c r="BD305" i="4"/>
  <c r="AG197" i="4"/>
  <c r="BD197" i="4"/>
  <c r="AG122" i="4"/>
  <c r="BD122" i="4"/>
  <c r="AG292" i="4"/>
  <c r="BD292" i="4"/>
  <c r="AG235" i="4"/>
  <c r="BD235" i="4"/>
  <c r="AG259" i="4"/>
  <c r="BD259" i="4"/>
  <c r="AG279" i="4"/>
  <c r="BD279" i="4"/>
  <c r="AG166" i="4"/>
  <c r="BD166" i="4"/>
  <c r="AG74" i="4"/>
  <c r="BD74" i="4"/>
  <c r="AG290" i="4"/>
  <c r="BD290" i="4"/>
  <c r="BF91" i="4"/>
  <c r="BG91" i="4"/>
  <c r="BF165" i="4"/>
  <c r="BG165" i="4"/>
  <c r="AG297" i="4"/>
  <c r="BD297" i="4"/>
  <c r="AG171" i="4"/>
  <c r="BD171" i="4"/>
  <c r="AG269" i="4"/>
  <c r="BD269" i="4"/>
  <c r="AG81" i="4"/>
  <c r="BD81" i="4"/>
  <c r="AG80" i="4"/>
  <c r="BD80" i="4"/>
  <c r="AG220" i="4"/>
  <c r="BD220" i="4"/>
  <c r="AG295" i="4"/>
  <c r="BD295" i="4"/>
  <c r="AG268" i="4"/>
  <c r="BD268" i="4"/>
  <c r="AG275" i="4"/>
  <c r="BD275" i="4"/>
  <c r="AG291" i="4"/>
  <c r="BD291" i="4"/>
  <c r="AG67" i="4"/>
  <c r="BD67" i="4"/>
  <c r="BG258" i="4"/>
  <c r="BF258" i="4"/>
  <c r="BG59" i="4"/>
  <c r="BF59" i="4"/>
  <c r="AG118" i="4"/>
  <c r="BD118" i="4"/>
  <c r="AG49" i="4"/>
  <c r="BD49" i="4"/>
  <c r="AG33" i="4"/>
  <c r="BD33" i="4"/>
  <c r="AG160" i="4"/>
  <c r="BD160" i="4"/>
  <c r="AG211" i="4"/>
  <c r="BD211" i="4"/>
  <c r="AG245" i="4"/>
  <c r="BD245" i="4"/>
  <c r="AG300" i="4"/>
  <c r="BD300" i="4"/>
  <c r="AG138" i="4"/>
  <c r="BD138" i="4"/>
  <c r="AG299" i="4"/>
  <c r="BD299" i="4"/>
  <c r="AG264" i="4"/>
  <c r="BD264" i="4"/>
  <c r="BG280" i="4"/>
  <c r="BF280" i="4"/>
  <c r="BG302" i="4"/>
  <c r="BF302" i="4"/>
  <c r="BG151" i="4"/>
  <c r="BF151" i="4"/>
  <c r="BG99" i="4"/>
  <c r="BF99" i="4"/>
  <c r="BF131" i="4"/>
  <c r="BG131" i="4"/>
  <c r="BG198" i="4"/>
  <c r="BF198" i="4"/>
  <c r="BF31" i="4"/>
  <c r="BG31" i="4"/>
  <c r="BG79" i="4"/>
  <c r="BF79" i="4"/>
  <c r="BG167" i="4"/>
  <c r="BF167" i="4"/>
  <c r="BF41" i="4"/>
  <c r="BG41" i="4"/>
  <c r="BG29" i="4"/>
  <c r="BF29" i="4"/>
  <c r="BF284" i="4"/>
  <c r="BG284" i="4"/>
  <c r="BG51" i="4"/>
  <c r="BF51" i="4"/>
  <c r="BF53" i="4"/>
  <c r="BG53" i="4"/>
  <c r="BF226" i="4" l="1"/>
  <c r="BG64" i="4"/>
  <c r="BF194" i="4"/>
  <c r="BG63" i="4"/>
  <c r="BF234" i="4"/>
  <c r="BG234" i="4"/>
  <c r="BF254" i="4"/>
  <c r="BF30" i="4"/>
  <c r="BF95" i="4"/>
  <c r="BF152" i="4"/>
  <c r="BG39" i="4"/>
  <c r="BG282" i="4"/>
  <c r="BG105" i="4"/>
  <c r="BG266" i="4"/>
  <c r="BG115" i="4"/>
  <c r="BF274" i="4"/>
  <c r="BG256" i="4"/>
  <c r="BG135" i="4"/>
  <c r="BG19" i="4"/>
  <c r="BG204" i="4"/>
  <c r="BG107" i="4"/>
  <c r="BG44" i="4"/>
  <c r="BF172" i="4"/>
  <c r="BG240" i="4"/>
  <c r="BF83" i="4"/>
  <c r="BF248" i="4"/>
  <c r="BF61" i="4"/>
  <c r="BF214" i="4"/>
  <c r="BF15" i="4"/>
  <c r="BF298" i="4"/>
  <c r="BF106" i="4"/>
  <c r="BG230" i="4"/>
  <c r="BF28" i="4"/>
  <c r="BG137" i="4"/>
  <c r="BG170" i="4"/>
  <c r="BG70" i="4"/>
  <c r="BF294" i="4"/>
  <c r="BG306" i="4"/>
  <c r="BG47" i="4"/>
  <c r="BG163" i="4"/>
  <c r="BG304" i="4"/>
  <c r="BG228" i="4"/>
  <c r="BF209" i="4"/>
  <c r="BG209" i="4"/>
  <c r="BF23" i="4"/>
  <c r="BF125" i="4"/>
  <c r="BG238" i="4"/>
  <c r="BF127" i="4"/>
  <c r="BG224" i="4"/>
  <c r="BF224" i="4"/>
  <c r="BG43" i="4"/>
  <c r="BF85" i="4"/>
  <c r="BG69" i="4"/>
  <c r="BF69" i="4"/>
  <c r="BF225" i="4"/>
  <c r="BG68" i="4"/>
  <c r="BF231" i="4"/>
  <c r="BG221" i="4"/>
  <c r="BG155" i="4"/>
  <c r="BF73" i="4"/>
  <c r="BF126" i="4"/>
  <c r="BF37" i="4"/>
  <c r="BF255" i="4"/>
  <c r="BF139" i="4"/>
  <c r="BG288" i="4"/>
  <c r="BG188" i="4"/>
  <c r="BF50" i="4"/>
  <c r="BF8" i="4"/>
  <c r="BG11" i="4"/>
  <c r="BG262" i="4"/>
  <c r="BF189" i="4"/>
  <c r="BF293" i="4"/>
  <c r="BD6" i="4"/>
  <c r="BF202" i="4"/>
  <c r="BF130" i="4"/>
  <c r="BG264" i="4"/>
  <c r="BF264" i="4"/>
  <c r="BG138" i="4"/>
  <c r="BF138" i="4"/>
  <c r="BF245" i="4"/>
  <c r="BG245" i="4"/>
  <c r="BG160" i="4"/>
  <c r="BF160" i="4"/>
  <c r="BG33" i="4"/>
  <c r="BF33" i="4"/>
  <c r="BF118" i="4"/>
  <c r="BG118" i="4"/>
  <c r="BG67" i="4"/>
  <c r="BF67" i="4"/>
  <c r="BG275" i="4"/>
  <c r="BF275" i="4"/>
  <c r="BG295" i="4"/>
  <c r="BF295" i="4"/>
  <c r="BF80" i="4"/>
  <c r="BG80" i="4"/>
  <c r="BF269" i="4"/>
  <c r="BG269" i="4"/>
  <c r="BG297" i="4"/>
  <c r="BF297" i="4"/>
  <c r="BF74" i="4"/>
  <c r="BG74" i="4"/>
  <c r="BG279" i="4"/>
  <c r="BF279" i="4"/>
  <c r="BF235" i="4"/>
  <c r="BG235" i="4"/>
  <c r="BG122" i="4"/>
  <c r="BF122" i="4"/>
  <c r="BG305" i="4"/>
  <c r="BF305" i="4"/>
  <c r="BF116" i="4"/>
  <c r="BG116" i="4"/>
  <c r="BG102" i="4"/>
  <c r="BF102" i="4"/>
  <c r="BG215" i="4"/>
  <c r="BF215" i="4"/>
  <c r="BF156" i="4"/>
  <c r="BG156" i="4"/>
  <c r="BF42" i="4"/>
  <c r="BG42" i="4"/>
  <c r="BG181" i="4"/>
  <c r="BF181" i="4"/>
  <c r="BG112" i="4"/>
  <c r="BF112" i="4"/>
  <c r="BG109" i="4"/>
  <c r="BF109" i="4"/>
  <c r="BF271" i="4"/>
  <c r="BG271" i="4"/>
  <c r="BF192" i="4"/>
  <c r="BG192" i="4"/>
  <c r="BG237" i="4"/>
  <c r="BF237" i="4"/>
  <c r="BF247" i="4"/>
  <c r="BG247" i="4"/>
  <c r="BF133" i="4"/>
  <c r="BG133" i="4"/>
  <c r="BF150" i="4"/>
  <c r="BG150" i="4"/>
  <c r="BF86" i="4"/>
  <c r="BG86" i="4"/>
  <c r="BF252" i="4"/>
  <c r="BG252" i="4"/>
  <c r="BG173" i="4"/>
  <c r="BF173" i="4"/>
  <c r="BF32" i="4"/>
  <c r="BG32" i="4"/>
  <c r="BF153" i="4"/>
  <c r="BG153" i="4"/>
  <c r="BF196" i="4"/>
  <c r="BG196" i="4"/>
  <c r="BF124" i="4"/>
  <c r="BG124" i="4"/>
  <c r="BG190" i="4"/>
  <c r="BF190" i="4"/>
  <c r="BF157" i="4"/>
  <c r="BG157" i="4"/>
  <c r="BF34" i="4"/>
  <c r="BG34" i="4"/>
  <c r="BG241" i="4"/>
  <c r="BF241" i="4"/>
  <c r="BG162" i="4"/>
  <c r="BF162" i="4"/>
  <c r="BG16" i="4"/>
  <c r="BF16" i="4"/>
  <c r="BG161" i="4"/>
  <c r="BF161" i="4"/>
  <c r="BG239" i="4"/>
  <c r="BF239" i="4"/>
  <c r="BF146" i="4"/>
  <c r="BG146" i="4"/>
  <c r="BF140" i="4"/>
  <c r="BG140" i="4"/>
  <c r="BG136" i="4"/>
  <c r="BF136" i="4"/>
  <c r="BG98" i="4"/>
  <c r="BF98" i="4"/>
  <c r="BG201" i="4"/>
  <c r="BF201" i="4"/>
  <c r="BF92" i="4"/>
  <c r="BG92" i="4"/>
  <c r="BG90" i="4"/>
  <c r="BF90" i="4"/>
  <c r="BG250" i="4"/>
  <c r="BF250" i="4"/>
  <c r="BF185" i="4"/>
  <c r="BG185" i="4"/>
  <c r="BF104" i="4"/>
  <c r="BG104" i="4"/>
  <c r="BG57" i="4"/>
  <c r="BF57" i="4"/>
  <c r="BF62" i="4"/>
  <c r="BG62" i="4"/>
  <c r="BG27" i="4"/>
  <c r="BF27" i="4"/>
  <c r="BG261" i="4"/>
  <c r="BF261" i="4"/>
  <c r="BG283" i="4"/>
  <c r="BF283" i="4"/>
  <c r="BF60" i="4"/>
  <c r="BG60" i="4"/>
  <c r="BG48" i="4"/>
  <c r="BF48" i="4"/>
  <c r="BF174" i="4"/>
  <c r="BG174" i="4"/>
  <c r="BG287" i="4"/>
  <c r="BF287" i="4"/>
  <c r="BF164" i="4"/>
  <c r="BG164" i="4"/>
  <c r="BF267" i="4"/>
  <c r="BG267" i="4"/>
  <c r="BG270" i="4"/>
  <c r="BF270" i="4"/>
  <c r="BG285" i="4"/>
  <c r="BF285" i="4"/>
  <c r="BF12" i="4"/>
  <c r="BG12" i="4"/>
  <c r="BG46" i="4"/>
  <c r="BF46" i="4"/>
  <c r="BF179" i="4"/>
  <c r="BG179" i="4"/>
  <c r="BG76" i="4"/>
  <c r="BF76" i="4"/>
  <c r="BG187" i="4"/>
  <c r="BF187" i="4"/>
  <c r="BG277" i="4"/>
  <c r="BF277" i="4"/>
  <c r="BG169" i="4"/>
  <c r="BF169" i="4"/>
  <c r="BG56" i="4"/>
  <c r="BF56" i="4"/>
  <c r="BG168" i="4"/>
  <c r="BF168" i="4"/>
  <c r="BF219" i="4"/>
  <c r="BG219" i="4"/>
  <c r="BF144" i="4"/>
  <c r="BG144" i="4"/>
  <c r="BF191" i="4"/>
  <c r="BG191" i="4"/>
  <c r="BF54" i="4"/>
  <c r="BG54" i="4"/>
  <c r="BG87" i="4"/>
  <c r="BF87" i="4"/>
  <c r="BG58" i="4"/>
  <c r="BF58" i="4"/>
  <c r="BF199" i="4"/>
  <c r="BG199" i="4"/>
  <c r="BG175" i="4"/>
  <c r="BF175" i="4"/>
  <c r="BF18" i="4"/>
  <c r="BG18" i="4"/>
  <c r="BG180" i="4"/>
  <c r="BF180" i="4"/>
  <c r="BG147" i="4"/>
  <c r="BF147" i="4"/>
  <c r="BG299" i="4"/>
  <c r="BF299" i="4"/>
  <c r="BG300" i="4"/>
  <c r="BF300" i="4"/>
  <c r="BF211" i="4"/>
  <c r="BG211" i="4"/>
  <c r="BF49" i="4"/>
  <c r="BG49" i="4"/>
  <c r="BG291" i="4"/>
  <c r="BF291" i="4"/>
  <c r="BG268" i="4"/>
  <c r="BF268" i="4"/>
  <c r="BG220" i="4"/>
  <c r="BF220" i="4"/>
  <c r="BG81" i="4"/>
  <c r="BF81" i="4"/>
  <c r="BG171" i="4"/>
  <c r="BF171" i="4"/>
  <c r="BF290" i="4"/>
  <c r="BG290" i="4"/>
  <c r="BF166" i="4"/>
  <c r="BG166" i="4"/>
  <c r="BG259" i="4"/>
  <c r="BF259" i="4"/>
  <c r="BF292" i="4"/>
  <c r="BG292" i="4"/>
  <c r="BF197" i="4"/>
  <c r="BG197" i="4"/>
  <c r="BF94" i="4"/>
  <c r="BG94" i="4"/>
  <c r="BF71" i="4"/>
  <c r="BG71" i="4"/>
  <c r="BF257" i="4"/>
  <c r="BG257" i="4"/>
  <c r="BG243" i="4"/>
  <c r="BF243" i="4"/>
  <c r="BG142" i="4"/>
  <c r="BF142" i="4"/>
  <c r="BF218" i="4"/>
  <c r="BG218" i="4"/>
  <c r="BF9" i="4"/>
  <c r="BG9" i="4"/>
  <c r="BG203" i="4"/>
  <c r="BF203" i="4"/>
  <c r="BF205" i="4"/>
  <c r="BG205" i="4"/>
  <c r="BG26" i="4"/>
  <c r="BF26" i="4"/>
  <c r="BG17" i="4"/>
  <c r="BF17" i="4"/>
  <c r="BG233" i="4"/>
  <c r="BF233" i="4"/>
  <c r="BF195" i="4"/>
  <c r="BG195" i="4"/>
  <c r="BG177" i="4"/>
  <c r="BF177" i="4"/>
  <c r="BG72" i="4"/>
  <c r="BF72" i="4"/>
  <c r="BF77" i="4"/>
  <c r="BG77" i="4"/>
  <c r="BG148" i="4"/>
  <c r="BF148" i="4"/>
  <c r="BF158" i="4"/>
  <c r="BG158" i="4"/>
  <c r="BF128" i="4"/>
  <c r="BG128" i="4"/>
  <c r="BF66" i="4"/>
  <c r="BG66" i="4"/>
  <c r="BG21" i="4"/>
  <c r="BF21" i="4"/>
  <c r="BF227" i="4"/>
  <c r="BG227" i="4"/>
  <c r="BF229" i="4"/>
  <c r="BG229" i="4"/>
  <c r="BG45" i="4"/>
  <c r="BF45" i="4"/>
  <c r="BF110" i="4"/>
  <c r="BG110" i="4"/>
  <c r="BG210" i="4"/>
  <c r="BF210" i="4"/>
  <c r="BG36" i="4"/>
  <c r="BF36" i="4"/>
  <c r="BF114" i="4"/>
  <c r="BG114" i="4"/>
  <c r="BF20" i="4"/>
  <c r="BG20" i="4"/>
  <c r="BG244" i="4"/>
  <c r="BF244" i="4"/>
  <c r="BF113" i="4"/>
  <c r="BG113" i="4"/>
  <c r="BG276" i="4"/>
  <c r="BF276" i="4"/>
  <c r="BF301" i="4"/>
  <c r="BG301" i="4"/>
  <c r="BF263" i="4"/>
  <c r="BG263" i="4"/>
  <c r="BF22" i="4"/>
  <c r="BG22" i="4"/>
  <c r="BG273" i="4"/>
  <c r="BF273" i="4"/>
  <c r="BG24" i="4"/>
  <c r="BF24" i="4"/>
  <c r="BF303" i="4"/>
  <c r="BG303" i="4"/>
  <c r="BF182" i="4"/>
  <c r="BG182" i="4"/>
  <c r="BF108" i="4"/>
  <c r="BG108" i="4"/>
  <c r="BF223" i="4"/>
  <c r="BG223" i="4"/>
  <c r="BF217" i="4"/>
  <c r="BG217" i="4"/>
  <c r="BF88" i="4"/>
  <c r="BG88" i="4"/>
  <c r="BF251" i="4"/>
  <c r="BG251" i="4"/>
  <c r="BF213" i="4"/>
  <c r="BG213" i="4"/>
  <c r="BF78" i="4"/>
  <c r="BG78" i="4"/>
  <c r="BF52" i="4"/>
  <c r="BG52" i="4"/>
  <c r="BF120" i="4"/>
  <c r="BG120" i="4"/>
  <c r="BG206" i="4"/>
  <c r="BF206" i="4"/>
  <c r="BF38" i="4"/>
  <c r="BG38" i="4"/>
  <c r="BF154" i="4"/>
  <c r="BG154" i="4"/>
  <c r="BF265" i="4"/>
  <c r="BG265" i="4"/>
  <c r="BF89" i="4"/>
  <c r="BG89" i="4"/>
  <c r="BG14" i="4"/>
  <c r="BF14" i="4"/>
  <c r="BG253" i="4"/>
  <c r="BF253" i="4"/>
  <c r="BG13" i="4"/>
  <c r="BF13" i="4"/>
  <c r="BF134" i="4"/>
  <c r="BG134" i="4"/>
  <c r="BG193" i="4"/>
  <c r="BF193" i="4"/>
  <c r="BF183" i="4"/>
  <c r="BG183" i="4"/>
  <c r="BF75" i="4"/>
  <c r="BG75" i="4"/>
  <c r="BG186" i="4"/>
  <c r="BF186" i="4"/>
  <c r="BG10" i="4"/>
  <c r="BF10" i="4"/>
  <c r="BG232" i="4"/>
  <c r="BF232" i="4"/>
  <c r="BG207" i="4"/>
  <c r="BF207" i="4"/>
  <c r="BG132" i="4"/>
  <c r="BF132" i="4"/>
  <c r="BF93" i="4"/>
  <c r="BG93" i="4"/>
  <c r="BG96" i="4"/>
  <c r="BF96" i="4"/>
  <c r="BF281" i="4"/>
  <c r="BG281" i="4"/>
  <c r="BG216" i="4"/>
  <c r="BF216" i="4"/>
  <c r="BG117" i="4"/>
  <c r="BF117" i="4"/>
  <c r="BF84" i="4"/>
  <c r="BG84" i="4"/>
  <c r="BF141" i="4"/>
  <c r="BG141" i="4"/>
  <c r="BF100" i="4"/>
  <c r="BG100" i="4"/>
  <c r="BG6" i="4" l="1"/>
  <c r="BH130" i="4" s="1"/>
  <c r="BF6" i="4"/>
  <c r="BI6" i="4" s="1"/>
  <c r="BH182" i="4" l="1"/>
  <c r="BH192" i="4"/>
  <c r="BH92" i="4"/>
  <c r="BI92" i="4" s="1"/>
  <c r="BJ92" i="4" s="1"/>
  <c r="BH160" i="4"/>
  <c r="BI160" i="4" s="1"/>
  <c r="BJ160" i="4" s="1"/>
  <c r="BH249" i="4"/>
  <c r="BH129" i="4"/>
  <c r="BI129" i="4" s="1"/>
  <c r="BJ129" i="4" s="1"/>
  <c r="BH304" i="4"/>
  <c r="BI304" i="4" s="1"/>
  <c r="BJ304" i="4" s="1"/>
  <c r="BH176" i="4"/>
  <c r="BI176" i="4" s="1"/>
  <c r="BJ176" i="4" s="1"/>
  <c r="BH276" i="4"/>
  <c r="BH58" i="4"/>
  <c r="BI58" i="4" s="1"/>
  <c r="BJ58" i="4" s="1"/>
  <c r="BH181" i="4"/>
  <c r="BI181" i="4" s="1"/>
  <c r="BJ181" i="4" s="1"/>
  <c r="BH295" i="4"/>
  <c r="BI295" i="4" s="1"/>
  <c r="BJ295" i="4" s="1"/>
  <c r="BH36" i="4"/>
  <c r="BI36" i="4" s="1"/>
  <c r="BH211" i="4"/>
  <c r="BI211" i="4" s="1"/>
  <c r="BJ211" i="4" s="1"/>
  <c r="BH142" i="4"/>
  <c r="BI142" i="4" s="1"/>
  <c r="BJ142" i="4" s="1"/>
  <c r="BH121" i="4"/>
  <c r="BI121" i="4" s="1"/>
  <c r="BJ121" i="4" s="1"/>
  <c r="BH13" i="4"/>
  <c r="BH114" i="4"/>
  <c r="BH143" i="4"/>
  <c r="BI143" i="4" s="1"/>
  <c r="BJ143" i="4" s="1"/>
  <c r="BH173" i="4"/>
  <c r="BI173" i="4" s="1"/>
  <c r="BJ173" i="4" s="1"/>
  <c r="BH151" i="4"/>
  <c r="BI151" i="4" s="1"/>
  <c r="BJ151" i="4" s="1"/>
  <c r="BH219" i="4"/>
  <c r="BH207" i="4"/>
  <c r="BI207" i="4" s="1"/>
  <c r="BJ207" i="4" s="1"/>
  <c r="BH156" i="4"/>
  <c r="BI156" i="4" s="1"/>
  <c r="BJ156" i="4" s="1"/>
  <c r="BH171" i="4"/>
  <c r="BI171" i="4" s="1"/>
  <c r="BJ171" i="4" s="1"/>
  <c r="BH157" i="4"/>
  <c r="BI157" i="4" s="1"/>
  <c r="BJ157" i="4" s="1"/>
  <c r="BH26" i="4"/>
  <c r="BI26" i="4" s="1"/>
  <c r="BJ26" i="4" s="1"/>
  <c r="BH188" i="4"/>
  <c r="BI188" i="4" s="1"/>
  <c r="BJ188" i="4" s="1"/>
  <c r="BH87" i="4"/>
  <c r="BI87" i="4" s="1"/>
  <c r="BJ87" i="4" s="1"/>
  <c r="BH45" i="4"/>
  <c r="BI45" i="4" s="1"/>
  <c r="BJ45" i="4" s="1"/>
  <c r="BH227" i="4"/>
  <c r="BI227" i="4" s="1"/>
  <c r="BJ227" i="4" s="1"/>
  <c r="BH80" i="4"/>
  <c r="BI80" i="4" s="1"/>
  <c r="BJ80" i="4" s="1"/>
  <c r="BH69" i="4"/>
  <c r="BI182" i="4"/>
  <c r="BJ182" i="4" s="1"/>
  <c r="BI219" i="4"/>
  <c r="BJ219" i="4" s="1"/>
  <c r="BH168" i="4"/>
  <c r="BI168" i="4" s="1"/>
  <c r="BJ168" i="4" s="1"/>
  <c r="BH84" i="4"/>
  <c r="BI84" i="4" s="1"/>
  <c r="BJ84" i="4" s="1"/>
  <c r="BH95" i="4"/>
  <c r="BI95" i="4" s="1"/>
  <c r="BJ95" i="4" s="1"/>
  <c r="BH283" i="4"/>
  <c r="BI283" i="4" s="1"/>
  <c r="BJ283" i="4" s="1"/>
  <c r="BH90" i="4"/>
  <c r="BI90" i="4" s="1"/>
  <c r="BJ90" i="4" s="1"/>
  <c r="BH63" i="4"/>
  <c r="BI63" i="4" s="1"/>
  <c r="BJ63" i="4" s="1"/>
  <c r="BH254" i="4"/>
  <c r="BI254" i="4" s="1"/>
  <c r="BJ254" i="4" s="1"/>
  <c r="BI114" i="4"/>
  <c r="BJ114" i="4" s="1"/>
  <c r="BH101" i="4"/>
  <c r="BI101" i="4" s="1"/>
  <c r="BJ101" i="4" s="1"/>
  <c r="BH300" i="4"/>
  <c r="BI300" i="4" s="1"/>
  <c r="BJ300" i="4" s="1"/>
  <c r="BH164" i="4"/>
  <c r="BI164" i="4" s="1"/>
  <c r="BJ164" i="4" s="1"/>
  <c r="BH118" i="4"/>
  <c r="BI118" i="4" s="1"/>
  <c r="BJ118" i="4" s="1"/>
  <c r="BH144" i="4"/>
  <c r="BI144" i="4" s="1"/>
  <c r="BJ144" i="4" s="1"/>
  <c r="BH302" i="4"/>
  <c r="BI302" i="4" s="1"/>
  <c r="BJ302" i="4" s="1"/>
  <c r="BH48" i="4"/>
  <c r="BI48" i="4" s="1"/>
  <c r="BJ48" i="4" s="1"/>
  <c r="BH210" i="4"/>
  <c r="BI210" i="4" s="1"/>
  <c r="BJ210" i="4" s="1"/>
  <c r="BH264" i="4"/>
  <c r="BI264" i="4" s="1"/>
  <c r="BJ264" i="4" s="1"/>
  <c r="BH218" i="4"/>
  <c r="BI218" i="4" s="1"/>
  <c r="BJ218" i="4" s="1"/>
  <c r="BH201" i="4"/>
  <c r="BI201" i="4" s="1"/>
  <c r="BJ201" i="4" s="1"/>
  <c r="BH190" i="4"/>
  <c r="BI190" i="4" s="1"/>
  <c r="BJ190" i="4" s="1"/>
  <c r="BH243" i="4"/>
  <c r="BI243" i="4" s="1"/>
  <c r="BJ243" i="4" s="1"/>
  <c r="BH203" i="4"/>
  <c r="BI203" i="4" s="1"/>
  <c r="BJ203" i="4" s="1"/>
  <c r="BH19" i="4"/>
  <c r="BI19" i="4" s="1"/>
  <c r="BJ19" i="4" s="1"/>
  <c r="BH56" i="4"/>
  <c r="BI56" i="4" s="1"/>
  <c r="BJ56" i="4" s="1"/>
  <c r="BH22" i="4"/>
  <c r="BI22" i="4" s="1"/>
  <c r="BJ22" i="4" s="1"/>
  <c r="BH290" i="4"/>
  <c r="BI290" i="4" s="1"/>
  <c r="BJ290" i="4" s="1"/>
  <c r="BH23" i="4"/>
  <c r="BI23" i="4" s="1"/>
  <c r="BJ23" i="4" s="1"/>
  <c r="BH43" i="4"/>
  <c r="BI43" i="4" s="1"/>
  <c r="BJ43" i="4" s="1"/>
  <c r="BH86" i="4"/>
  <c r="BI86" i="4" s="1"/>
  <c r="BJ86" i="4" s="1"/>
  <c r="BH96" i="4"/>
  <c r="BI96" i="4" s="1"/>
  <c r="BJ96" i="4" s="1"/>
  <c r="BH140" i="4"/>
  <c r="BI140" i="4" s="1"/>
  <c r="BJ140" i="4" s="1"/>
  <c r="BH212" i="4"/>
  <c r="BI212" i="4" s="1"/>
  <c r="BJ212" i="4" s="1"/>
  <c r="BH195" i="4"/>
  <c r="BI195" i="4" s="1"/>
  <c r="BJ195" i="4" s="1"/>
  <c r="BH200" i="4"/>
  <c r="BI200" i="4" s="1"/>
  <c r="BJ200" i="4" s="1"/>
  <c r="BH294" i="4"/>
  <c r="BI294" i="4" s="1"/>
  <c r="BJ294" i="4" s="1"/>
  <c r="BH261" i="4"/>
  <c r="BI261" i="4" s="1"/>
  <c r="BJ261" i="4" s="1"/>
  <c r="BH257" i="4"/>
  <c r="BI257" i="4" s="1"/>
  <c r="BJ257" i="4" s="1"/>
  <c r="BH193" i="4"/>
  <c r="BI193" i="4" s="1"/>
  <c r="BJ193" i="4" s="1"/>
  <c r="BH273" i="4"/>
  <c r="BI273" i="4" s="1"/>
  <c r="BJ273" i="4" s="1"/>
  <c r="BH275" i="4"/>
  <c r="BI275" i="4" s="1"/>
  <c r="BJ275" i="4" s="1"/>
  <c r="BH248" i="4"/>
  <c r="BI248" i="4" s="1"/>
  <c r="BJ248" i="4" s="1"/>
  <c r="BI276" i="4"/>
  <c r="BJ276" i="4" s="1"/>
  <c r="BI249" i="4"/>
  <c r="BJ249" i="4" s="1"/>
  <c r="BI192" i="4"/>
  <c r="BJ192" i="4" s="1"/>
  <c r="BI13" i="4"/>
  <c r="BJ13" i="4" s="1"/>
  <c r="BI69" i="4"/>
  <c r="BJ69" i="4" s="1"/>
  <c r="BH297" i="4"/>
  <c r="BI297" i="4" s="1"/>
  <c r="BJ297" i="4" s="1"/>
  <c r="BH272" i="4"/>
  <c r="BI272" i="4" s="1"/>
  <c r="BJ272" i="4" s="1"/>
  <c r="BH289" i="4"/>
  <c r="BI289" i="4" s="1"/>
  <c r="BJ289" i="4" s="1"/>
  <c r="BH303" i="4"/>
  <c r="BI303" i="4" s="1"/>
  <c r="BJ303" i="4" s="1"/>
  <c r="BH260" i="4"/>
  <c r="BI260" i="4" s="1"/>
  <c r="BJ260" i="4" s="1"/>
  <c r="BH47" i="4"/>
  <c r="BI47" i="4" s="1"/>
  <c r="BJ47" i="4" s="1"/>
  <c r="BH279" i="4"/>
  <c r="BH154" i="4"/>
  <c r="BI154" i="4" s="1"/>
  <c r="BJ154" i="4" s="1"/>
  <c r="BH34" i="4"/>
  <c r="BI34" i="4" s="1"/>
  <c r="BJ34" i="4" s="1"/>
  <c r="BH242" i="4"/>
  <c r="BI242" i="4" s="1"/>
  <c r="BJ242" i="4" s="1"/>
  <c r="BH77" i="4"/>
  <c r="BI77" i="4" s="1"/>
  <c r="BJ77" i="4" s="1"/>
  <c r="BH197" i="4"/>
  <c r="BI197" i="4" s="1"/>
  <c r="BJ197" i="4" s="1"/>
  <c r="BH163" i="4"/>
  <c r="BI163" i="4" s="1"/>
  <c r="BJ163" i="4" s="1"/>
  <c r="BH83" i="4"/>
  <c r="BI83" i="4" s="1"/>
  <c r="BJ83" i="4" s="1"/>
  <c r="BH267" i="4"/>
  <c r="BI267" i="4" s="1"/>
  <c r="BJ267" i="4" s="1"/>
  <c r="BH216" i="4"/>
  <c r="BI216" i="4" s="1"/>
  <c r="BJ216" i="4" s="1"/>
  <c r="BH159" i="4"/>
  <c r="BI159" i="4" s="1"/>
  <c r="BJ159" i="4" s="1"/>
  <c r="BH141" i="4"/>
  <c r="BI141" i="4" s="1"/>
  <c r="BJ141" i="4" s="1"/>
  <c r="BH93" i="4"/>
  <c r="BI93" i="4" s="1"/>
  <c r="BJ93" i="4" s="1"/>
  <c r="BH296" i="4"/>
  <c r="BI296" i="4" s="1"/>
  <c r="BJ296" i="4" s="1"/>
  <c r="BH117" i="4"/>
  <c r="BI117" i="4" s="1"/>
  <c r="BJ117" i="4" s="1"/>
  <c r="BH251" i="4"/>
  <c r="BI251" i="4" s="1"/>
  <c r="BJ251" i="4" s="1"/>
  <c r="BH109" i="4"/>
  <c r="BI109" i="4" s="1"/>
  <c r="BJ109" i="4" s="1"/>
  <c r="BH11" i="4"/>
  <c r="BI11" i="4" s="1"/>
  <c r="BJ11" i="4" s="1"/>
  <c r="BH78" i="4"/>
  <c r="BI78" i="4" s="1"/>
  <c r="BJ78" i="4" s="1"/>
  <c r="BH44" i="4"/>
  <c r="BI44" i="4" s="1"/>
  <c r="BJ44" i="4" s="1"/>
  <c r="BH12" i="4"/>
  <c r="BI12" i="4" s="1"/>
  <c r="BJ12" i="4" s="1"/>
  <c r="BH110" i="4"/>
  <c r="BI110" i="4" s="1"/>
  <c r="BJ110" i="4" s="1"/>
  <c r="BH132" i="4"/>
  <c r="BI132" i="4" s="1"/>
  <c r="BJ132" i="4" s="1"/>
  <c r="BH81" i="4"/>
  <c r="BI81" i="4" s="1"/>
  <c r="BJ81" i="4" s="1"/>
  <c r="BH274" i="4"/>
  <c r="BI274" i="4" s="1"/>
  <c r="BJ274" i="4" s="1"/>
  <c r="BH194" i="4"/>
  <c r="BI194" i="4" s="1"/>
  <c r="BJ194" i="4" s="1"/>
  <c r="BH282" i="4"/>
  <c r="BI282" i="4" s="1"/>
  <c r="BJ282" i="4" s="1"/>
  <c r="BH94" i="4"/>
  <c r="BI94" i="4" s="1"/>
  <c r="BJ94" i="4" s="1"/>
  <c r="BH99" i="4"/>
  <c r="BI99" i="4" s="1"/>
  <c r="BJ99" i="4" s="1"/>
  <c r="BH263" i="4"/>
  <c r="BI263" i="4" s="1"/>
  <c r="BJ263" i="4" s="1"/>
  <c r="BH120" i="4"/>
  <c r="BI120" i="4" s="1"/>
  <c r="BJ120" i="4" s="1"/>
  <c r="BH119" i="4"/>
  <c r="BI119" i="4" s="1"/>
  <c r="BJ119" i="4" s="1"/>
  <c r="BH241" i="4"/>
  <c r="BI241" i="4" s="1"/>
  <c r="BJ241" i="4" s="1"/>
  <c r="BH138" i="4"/>
  <c r="BI138" i="4" s="1"/>
  <c r="BJ138" i="4" s="1"/>
  <c r="BH108" i="4"/>
  <c r="BI108" i="4" s="1"/>
  <c r="BJ108" i="4" s="1"/>
  <c r="BH40" i="4"/>
  <c r="BI40" i="4" s="1"/>
  <c r="BJ40" i="4" s="1"/>
  <c r="BH57" i="4"/>
  <c r="BI57" i="4" s="1"/>
  <c r="BJ57" i="4" s="1"/>
  <c r="BH127" i="4"/>
  <c r="BI127" i="4" s="1"/>
  <c r="BJ127" i="4" s="1"/>
  <c r="BH213" i="4"/>
  <c r="BI213" i="4" s="1"/>
  <c r="BJ213" i="4" s="1"/>
  <c r="BH18" i="4"/>
  <c r="BI18" i="4" s="1"/>
  <c r="BJ18" i="4" s="1"/>
  <c r="BH75" i="4"/>
  <c r="BI75" i="4" s="1"/>
  <c r="BJ75" i="4" s="1"/>
  <c r="BH191" i="4"/>
  <c r="BI191" i="4" s="1"/>
  <c r="BJ191" i="4" s="1"/>
  <c r="BH91" i="4"/>
  <c r="BI91" i="4" s="1"/>
  <c r="BJ91" i="4" s="1"/>
  <c r="BH277" i="4"/>
  <c r="BI277" i="4" s="1"/>
  <c r="BJ277" i="4" s="1"/>
  <c r="BH128" i="4"/>
  <c r="BI128" i="4" s="1"/>
  <c r="BJ128" i="4" s="1"/>
  <c r="BH147" i="4"/>
  <c r="BI147" i="4" s="1"/>
  <c r="BJ147" i="4" s="1"/>
  <c r="BH239" i="4"/>
  <c r="BI239" i="4" s="1"/>
  <c r="BJ239" i="4" s="1"/>
  <c r="BH244" i="4"/>
  <c r="BI244" i="4" s="1"/>
  <c r="BJ244" i="4" s="1"/>
  <c r="BH113" i="4"/>
  <c r="BI113" i="4" s="1"/>
  <c r="BJ113" i="4" s="1"/>
  <c r="BH82" i="4"/>
  <c r="BI82" i="4" s="1"/>
  <c r="BJ82" i="4" s="1"/>
  <c r="BH208" i="4"/>
  <c r="BI208" i="4" s="1"/>
  <c r="BJ208" i="4" s="1"/>
  <c r="BH21" i="4"/>
  <c r="BI21" i="4" s="1"/>
  <c r="BJ21" i="4" s="1"/>
  <c r="BH161" i="4"/>
  <c r="BI161" i="4" s="1"/>
  <c r="BJ161" i="4" s="1"/>
  <c r="BH268" i="4"/>
  <c r="BI268" i="4" s="1"/>
  <c r="BJ268" i="4" s="1"/>
  <c r="BH196" i="4"/>
  <c r="BI196" i="4" s="1"/>
  <c r="BJ196" i="4" s="1"/>
  <c r="BL196" i="4" s="1"/>
  <c r="BH271" i="4"/>
  <c r="BI271" i="4" s="1"/>
  <c r="BJ271" i="4" s="1"/>
  <c r="BH66" i="4"/>
  <c r="BI66" i="4" s="1"/>
  <c r="BJ66" i="4" s="1"/>
  <c r="BH269" i="4"/>
  <c r="BI269" i="4" s="1"/>
  <c r="BJ269" i="4" s="1"/>
  <c r="BH10" i="4"/>
  <c r="BI10" i="4" s="1"/>
  <c r="BJ10" i="4" s="1"/>
  <c r="BL10" i="4" s="1"/>
  <c r="BH27" i="4"/>
  <c r="BI27" i="4" s="1"/>
  <c r="BJ27" i="4" s="1"/>
  <c r="BH175" i="4"/>
  <c r="BI175" i="4" s="1"/>
  <c r="BJ175" i="4" s="1"/>
  <c r="BH123" i="4"/>
  <c r="BI123" i="4" s="1"/>
  <c r="BJ123" i="4" s="1"/>
  <c r="BH306" i="4"/>
  <c r="BI306" i="4" s="1"/>
  <c r="BJ306" i="4" s="1"/>
  <c r="BH301" i="4"/>
  <c r="BI301" i="4" s="1"/>
  <c r="BJ301" i="4" s="1"/>
  <c r="BH65" i="4"/>
  <c r="BI65" i="4" s="1"/>
  <c r="BJ65" i="4" s="1"/>
  <c r="BH116" i="4"/>
  <c r="BI116" i="4" s="1"/>
  <c r="BJ116" i="4" s="1"/>
  <c r="BH222" i="4"/>
  <c r="BI222" i="4" s="1"/>
  <c r="BJ222" i="4" s="1"/>
  <c r="BH20" i="4"/>
  <c r="BI20" i="4" s="1"/>
  <c r="BJ20" i="4" s="1"/>
  <c r="BH46" i="4"/>
  <c r="BI46" i="4" s="1"/>
  <c r="BJ46" i="4" s="1"/>
  <c r="BH179" i="4"/>
  <c r="BI179" i="4" s="1"/>
  <c r="BJ179" i="4" s="1"/>
  <c r="BH220" i="4"/>
  <c r="BI220" i="4" s="1"/>
  <c r="BJ220" i="4" s="1"/>
  <c r="BH74" i="4"/>
  <c r="BI74" i="4" s="1"/>
  <c r="BJ74" i="4" s="1"/>
  <c r="BH252" i="4"/>
  <c r="BI252" i="4" s="1"/>
  <c r="BJ252" i="4" s="1"/>
  <c r="BH224" i="4"/>
  <c r="BI224" i="4" s="1"/>
  <c r="BJ224" i="4" s="1"/>
  <c r="BH238" i="4"/>
  <c r="BI238" i="4" s="1"/>
  <c r="BJ238" i="4" s="1"/>
  <c r="BH134" i="4"/>
  <c r="BI134" i="4" s="1"/>
  <c r="BJ134" i="4" s="1"/>
  <c r="BH183" i="4"/>
  <c r="BI183" i="4" s="1"/>
  <c r="BJ183" i="4" s="1"/>
  <c r="BH185" i="4"/>
  <c r="BI185" i="4" s="1"/>
  <c r="BJ185" i="4" s="1"/>
  <c r="BH50" i="4"/>
  <c r="BI50" i="4" s="1"/>
  <c r="BJ50" i="4" s="1"/>
  <c r="BH76" i="4"/>
  <c r="BI76" i="4" s="1"/>
  <c r="BJ76" i="4" s="1"/>
  <c r="BH38" i="4"/>
  <c r="BI38" i="4" s="1"/>
  <c r="BJ38" i="4" s="1"/>
  <c r="BH174" i="4"/>
  <c r="BI174" i="4" s="1"/>
  <c r="BJ174" i="4" s="1"/>
  <c r="BH165" i="4"/>
  <c r="BI165" i="4" s="1"/>
  <c r="BJ165" i="4" s="1"/>
  <c r="BH235" i="4"/>
  <c r="BI235" i="4" s="1"/>
  <c r="BJ235" i="4" s="1"/>
  <c r="BH291" i="4"/>
  <c r="BI291" i="4" s="1"/>
  <c r="BJ291" i="4" s="1"/>
  <c r="BH253" i="4"/>
  <c r="BI253" i="4" s="1"/>
  <c r="BJ253" i="4" s="1"/>
  <c r="BH15" i="4"/>
  <c r="BI15" i="4" s="1"/>
  <c r="BJ15" i="4" s="1"/>
  <c r="BH111" i="4"/>
  <c r="BI111" i="4" s="1"/>
  <c r="BJ111" i="4" s="1"/>
  <c r="BH149" i="4"/>
  <c r="BI149" i="4" s="1"/>
  <c r="BJ149" i="4" s="1"/>
  <c r="BH49" i="4"/>
  <c r="BI49" i="4" s="1"/>
  <c r="BJ49" i="4" s="1"/>
  <c r="BH232" i="4"/>
  <c r="BI232" i="4" s="1"/>
  <c r="BJ232" i="4" s="1"/>
  <c r="BH230" i="4"/>
  <c r="BI230" i="4" s="1"/>
  <c r="BJ230" i="4" s="1"/>
  <c r="BH14" i="4"/>
  <c r="BI14" i="4" s="1"/>
  <c r="BJ14" i="4" s="1"/>
  <c r="BH255" i="4"/>
  <c r="BI255" i="4" s="1"/>
  <c r="BJ255" i="4" s="1"/>
  <c r="BH281" i="4"/>
  <c r="BI281" i="4" s="1"/>
  <c r="BJ281" i="4" s="1"/>
  <c r="BH104" i="4"/>
  <c r="BI104" i="4" s="1"/>
  <c r="BJ104" i="4" s="1"/>
  <c r="BH39" i="4"/>
  <c r="BI39" i="4" s="1"/>
  <c r="BJ39" i="4" s="1"/>
  <c r="BH89" i="4"/>
  <c r="BI89" i="4" s="1"/>
  <c r="BJ89" i="4" s="1"/>
  <c r="BH62" i="4"/>
  <c r="BI62" i="4" s="1"/>
  <c r="BJ62" i="4" s="1"/>
  <c r="BH209" i="4"/>
  <c r="BI209" i="4" s="1"/>
  <c r="BJ209" i="4" s="1"/>
  <c r="BH187" i="4"/>
  <c r="BI187" i="4" s="1"/>
  <c r="BJ187" i="4" s="1"/>
  <c r="BH32" i="4"/>
  <c r="BI32" i="4" s="1"/>
  <c r="BJ32" i="4" s="1"/>
  <c r="BH107" i="4"/>
  <c r="BI107" i="4" s="1"/>
  <c r="BJ107" i="4" s="1"/>
  <c r="BH67" i="4"/>
  <c r="BI67" i="4" s="1"/>
  <c r="BJ67" i="4" s="1"/>
  <c r="BH85" i="4"/>
  <c r="BI85" i="4" s="1"/>
  <c r="BJ85" i="4" s="1"/>
  <c r="BH226" i="4"/>
  <c r="BI226" i="4" s="1"/>
  <c r="BJ226" i="4" s="1"/>
  <c r="BH148" i="4"/>
  <c r="BI148" i="4" s="1"/>
  <c r="BJ148" i="4" s="1"/>
  <c r="BH79" i="4"/>
  <c r="BI79" i="4" s="1"/>
  <c r="BJ79" i="4" s="1"/>
  <c r="BI279" i="4"/>
  <c r="BJ279" i="4" s="1"/>
  <c r="BH270" i="4"/>
  <c r="BI270" i="4" s="1"/>
  <c r="BJ270" i="4" s="1"/>
  <c r="BH245" i="4"/>
  <c r="BI245" i="4" s="1"/>
  <c r="BJ245" i="4" s="1"/>
  <c r="BH24" i="4"/>
  <c r="BI24" i="4" s="1"/>
  <c r="BJ24" i="4" s="1"/>
  <c r="BH88" i="4"/>
  <c r="BI88" i="4" s="1"/>
  <c r="BJ88" i="4" s="1"/>
  <c r="BH136" i="4"/>
  <c r="BI136" i="4" s="1"/>
  <c r="BJ136" i="4" s="1"/>
  <c r="BH233" i="4"/>
  <c r="BI233" i="4" s="1"/>
  <c r="BJ233" i="4" s="1"/>
  <c r="BH236" i="4"/>
  <c r="BI236" i="4" s="1"/>
  <c r="BJ236" i="4" s="1"/>
  <c r="BH97" i="4"/>
  <c r="BI97" i="4" s="1"/>
  <c r="BJ97" i="4" s="1"/>
  <c r="BH37" i="4"/>
  <c r="BI37" i="4" s="1"/>
  <c r="BJ37" i="4" s="1"/>
  <c r="BH55" i="4"/>
  <c r="BI55" i="4" s="1"/>
  <c r="BJ55" i="4" s="1"/>
  <c r="BH68" i="4"/>
  <c r="BI68" i="4" s="1"/>
  <c r="BJ68" i="4" s="1"/>
  <c r="BH41" i="4"/>
  <c r="BI41" i="4" s="1"/>
  <c r="BJ41" i="4" s="1"/>
  <c r="BH53" i="4"/>
  <c r="BI53" i="4" s="1"/>
  <c r="BJ53" i="4" s="1"/>
  <c r="BH60" i="4"/>
  <c r="BI60" i="4" s="1"/>
  <c r="BJ60" i="4" s="1"/>
  <c r="BH155" i="4"/>
  <c r="BI155" i="4" s="1"/>
  <c r="BJ155" i="4" s="1"/>
  <c r="BH298" i="4"/>
  <c r="BI298" i="4" s="1"/>
  <c r="BJ298" i="4" s="1"/>
  <c r="BH137" i="4"/>
  <c r="BI137" i="4" s="1"/>
  <c r="BJ137" i="4" s="1"/>
  <c r="BH293" i="4"/>
  <c r="BI293" i="4" s="1"/>
  <c r="BJ293" i="4" s="1"/>
  <c r="BI130" i="4"/>
  <c r="BJ130" i="4" s="1"/>
  <c r="BH31" i="4"/>
  <c r="BI31" i="4" s="1"/>
  <c r="BJ31" i="4" s="1"/>
  <c r="BH170" i="4"/>
  <c r="BI170" i="4" s="1"/>
  <c r="BJ170" i="4" s="1"/>
  <c r="BH64" i="4"/>
  <c r="BI64" i="4" s="1"/>
  <c r="BJ64" i="4" s="1"/>
  <c r="BH105" i="4"/>
  <c r="BI105" i="4" s="1"/>
  <c r="BJ105" i="4" s="1"/>
  <c r="BH8" i="4"/>
  <c r="BI8" i="4" s="1"/>
  <c r="BJ8" i="4" s="1"/>
  <c r="BH262" i="4"/>
  <c r="BI262" i="4" s="1"/>
  <c r="BJ262" i="4" s="1"/>
  <c r="BH204" i="4"/>
  <c r="BH167" i="4"/>
  <c r="BI167" i="4" s="1"/>
  <c r="BJ167" i="4" s="1"/>
  <c r="BH29" i="4"/>
  <c r="BI29" i="4" s="1"/>
  <c r="BJ29" i="4" s="1"/>
  <c r="BH135" i="4"/>
  <c r="BI135" i="4" s="1"/>
  <c r="BJ135" i="4" s="1"/>
  <c r="BH228" i="4"/>
  <c r="BI228" i="4" s="1"/>
  <c r="BJ228" i="4" s="1"/>
  <c r="BH61" i="4"/>
  <c r="BI61" i="4" s="1"/>
  <c r="BJ61" i="4" s="1"/>
  <c r="BH234" i="4"/>
  <c r="BI234" i="4" s="1"/>
  <c r="BJ234" i="4" s="1"/>
  <c r="BH215" i="4"/>
  <c r="BI215" i="4" s="1"/>
  <c r="BJ215" i="4" s="1"/>
  <c r="BH71" i="4"/>
  <c r="BI71" i="4" s="1"/>
  <c r="BJ71" i="4" s="1"/>
  <c r="BH305" i="4"/>
  <c r="BI305" i="4" s="1"/>
  <c r="BJ305" i="4" s="1"/>
  <c r="BH150" i="4"/>
  <c r="BI150" i="4" s="1"/>
  <c r="BJ150" i="4" s="1"/>
  <c r="BH166" i="4"/>
  <c r="BI166" i="4" s="1"/>
  <c r="BJ166" i="4" s="1"/>
  <c r="BH286" i="4"/>
  <c r="BI286" i="4" s="1"/>
  <c r="BJ286" i="4" s="1"/>
  <c r="BH278" i="4"/>
  <c r="BI278" i="4" s="1"/>
  <c r="BJ278" i="4" s="1"/>
  <c r="BH153" i="4"/>
  <c r="BI153" i="4" s="1"/>
  <c r="BJ153" i="4" s="1"/>
  <c r="BH72" i="4"/>
  <c r="BI72" i="4" s="1"/>
  <c r="BJ72" i="4" s="1"/>
  <c r="BH280" i="4"/>
  <c r="BI280" i="4" s="1"/>
  <c r="BJ280" i="4" s="1"/>
  <c r="BH139" i="4"/>
  <c r="BI139" i="4" s="1"/>
  <c r="BJ139" i="4" s="1"/>
  <c r="BH25" i="4"/>
  <c r="BI25" i="4" s="1"/>
  <c r="BJ25" i="4" s="1"/>
  <c r="BH145" i="4"/>
  <c r="BI145" i="4" s="1"/>
  <c r="BJ145" i="4" s="1"/>
  <c r="BH229" i="4"/>
  <c r="BI229" i="4" s="1"/>
  <c r="BJ229" i="4" s="1"/>
  <c r="BH285" i="4"/>
  <c r="BI285" i="4" s="1"/>
  <c r="BJ285" i="4" s="1"/>
  <c r="BH217" i="4"/>
  <c r="BI217" i="4" s="1"/>
  <c r="BJ217" i="4" s="1"/>
  <c r="BH16" i="4"/>
  <c r="BI16" i="4" s="1"/>
  <c r="BJ16" i="4" s="1"/>
  <c r="BH103" i="4"/>
  <c r="BI103" i="4" s="1"/>
  <c r="BJ103" i="4" s="1"/>
  <c r="BH102" i="4"/>
  <c r="BI102" i="4" s="1"/>
  <c r="BJ102" i="4" s="1"/>
  <c r="BH214" i="4"/>
  <c r="BI214" i="4" s="1"/>
  <c r="BJ214" i="4" s="1"/>
  <c r="BH7" i="4"/>
  <c r="BH177" i="4"/>
  <c r="BI177" i="4" s="1"/>
  <c r="BJ177" i="4" s="1"/>
  <c r="BH158" i="4"/>
  <c r="BI158" i="4" s="1"/>
  <c r="BJ158" i="4" s="1"/>
  <c r="BH250" i="4"/>
  <c r="BI250" i="4" s="1"/>
  <c r="BJ250" i="4" s="1"/>
  <c r="BH205" i="4"/>
  <c r="BI205" i="4" s="1"/>
  <c r="BJ205" i="4" s="1"/>
  <c r="BH237" i="4"/>
  <c r="BI237" i="4" s="1"/>
  <c r="BJ237" i="4" s="1"/>
  <c r="BH186" i="4"/>
  <c r="BI186" i="4" s="1"/>
  <c r="BJ186" i="4" s="1"/>
  <c r="BH299" i="4"/>
  <c r="BI299" i="4" s="1"/>
  <c r="BJ299" i="4" s="1"/>
  <c r="BH178" i="4"/>
  <c r="BI178" i="4" s="1"/>
  <c r="BJ178" i="4" s="1"/>
  <c r="BH125" i="4"/>
  <c r="BI125" i="4" s="1"/>
  <c r="BJ125" i="4" s="1"/>
  <c r="BH131" i="4"/>
  <c r="BI131" i="4" s="1"/>
  <c r="BJ131" i="4" s="1"/>
  <c r="BH258" i="4"/>
  <c r="BI258" i="4" s="1"/>
  <c r="BJ258" i="4" s="1"/>
  <c r="BH100" i="4"/>
  <c r="BI100" i="4" s="1"/>
  <c r="BJ100" i="4" s="1"/>
  <c r="BH292" i="4"/>
  <c r="BI292" i="4" s="1"/>
  <c r="BJ292" i="4" s="1"/>
  <c r="BH124" i="4"/>
  <c r="BI124" i="4" s="1"/>
  <c r="BJ124" i="4" s="1"/>
  <c r="BH206" i="4"/>
  <c r="BI206" i="4" s="1"/>
  <c r="BJ206" i="4" s="1"/>
  <c r="BH35" i="4"/>
  <c r="BI35" i="4" s="1"/>
  <c r="BJ35" i="4" s="1"/>
  <c r="BH112" i="4"/>
  <c r="BI112" i="4" s="1"/>
  <c r="BJ112" i="4" s="1"/>
  <c r="BH30" i="4"/>
  <c r="BI30" i="4" s="1"/>
  <c r="BJ30" i="4" s="1"/>
  <c r="BH223" i="4"/>
  <c r="BI223" i="4" s="1"/>
  <c r="BJ223" i="4" s="1"/>
  <c r="BH246" i="4"/>
  <c r="BI246" i="4" s="1"/>
  <c r="BJ246" i="4" s="1"/>
  <c r="BH98" i="4"/>
  <c r="BI98" i="4" s="1"/>
  <c r="BJ98" i="4" s="1"/>
  <c r="BH259" i="4"/>
  <c r="BI259" i="4" s="1"/>
  <c r="BJ259" i="4" s="1"/>
  <c r="BH287" i="4"/>
  <c r="BI287" i="4" s="1"/>
  <c r="BJ287" i="4" s="1"/>
  <c r="BH199" i="4"/>
  <c r="BI199" i="4" s="1"/>
  <c r="BJ199" i="4" s="1"/>
  <c r="BH33" i="4"/>
  <c r="BI33" i="4" s="1"/>
  <c r="BJ33" i="4" s="1"/>
  <c r="BH247" i="4"/>
  <c r="BI247" i="4" s="1"/>
  <c r="BJ247" i="4" s="1"/>
  <c r="BH28" i="4"/>
  <c r="BI28" i="4" s="1"/>
  <c r="BJ28" i="4" s="1"/>
  <c r="BH17" i="4"/>
  <c r="BI17" i="4" s="1"/>
  <c r="BJ17" i="4" s="1"/>
  <c r="BH59" i="4"/>
  <c r="BI59" i="4" s="1"/>
  <c r="BJ59" i="4" s="1"/>
  <c r="BH115" i="4"/>
  <c r="BI115" i="4" s="1"/>
  <c r="BJ115" i="4" s="1"/>
  <c r="BH9" i="4"/>
  <c r="BI9" i="4" s="1"/>
  <c r="BJ9" i="4" s="1"/>
  <c r="BH184" i="4"/>
  <c r="BI184" i="4" s="1"/>
  <c r="BJ184" i="4" s="1"/>
  <c r="BH180" i="4"/>
  <c r="BI180" i="4" s="1"/>
  <c r="BJ180" i="4" s="1"/>
  <c r="BH169" i="4"/>
  <c r="BI169" i="4" s="1"/>
  <c r="BJ169" i="4" s="1"/>
  <c r="BH42" i="4"/>
  <c r="BI42" i="4" s="1"/>
  <c r="BJ42" i="4" s="1"/>
  <c r="BH146" i="4"/>
  <c r="BI146" i="4" s="1"/>
  <c r="BJ146" i="4" s="1"/>
  <c r="BH162" i="4"/>
  <c r="BI162" i="4" s="1"/>
  <c r="BJ162" i="4" s="1"/>
  <c r="BH133" i="4"/>
  <c r="BI133" i="4" s="1"/>
  <c r="BJ133" i="4" s="1"/>
  <c r="BH54" i="4"/>
  <c r="BI54" i="4" s="1"/>
  <c r="BJ54" i="4" s="1"/>
  <c r="BH52" i="4"/>
  <c r="BI52" i="4" s="1"/>
  <c r="BJ52" i="4" s="1"/>
  <c r="BH265" i="4"/>
  <c r="BI265" i="4" s="1"/>
  <c r="BJ265" i="4" s="1"/>
  <c r="BH122" i="4"/>
  <c r="BI122" i="4" s="1"/>
  <c r="BJ122" i="4" s="1"/>
  <c r="BH126" i="4"/>
  <c r="BI126" i="4" s="1"/>
  <c r="BJ126" i="4" s="1"/>
  <c r="BH73" i="4"/>
  <c r="BI73" i="4" s="1"/>
  <c r="BJ73" i="4" s="1"/>
  <c r="BH266" i="4"/>
  <c r="BI266" i="4" s="1"/>
  <c r="BJ266" i="4" s="1"/>
  <c r="BH288" i="4"/>
  <c r="BI288" i="4" s="1"/>
  <c r="BJ288" i="4" s="1"/>
  <c r="BH221" i="4"/>
  <c r="BI221" i="4" s="1"/>
  <c r="BJ221" i="4" s="1"/>
  <c r="BH189" i="4"/>
  <c r="BI189" i="4" s="1"/>
  <c r="BJ189" i="4" s="1"/>
  <c r="BH225" i="4"/>
  <c r="BI225" i="4" s="1"/>
  <c r="BJ225" i="4" s="1"/>
  <c r="BH51" i="4"/>
  <c r="BI51" i="4" s="1"/>
  <c r="BJ51" i="4" s="1"/>
  <c r="BH70" i="4"/>
  <c r="BI70" i="4" s="1"/>
  <c r="BJ70" i="4" s="1"/>
  <c r="BH106" i="4"/>
  <c r="BI106" i="4" s="1"/>
  <c r="BJ106" i="4" s="1"/>
  <c r="BH284" i="4"/>
  <c r="BI284" i="4" s="1"/>
  <c r="BJ284" i="4" s="1"/>
  <c r="BH240" i="4"/>
  <c r="BI240" i="4" s="1"/>
  <c r="BJ240" i="4" s="1"/>
  <c r="BH231" i="4"/>
  <c r="BI231" i="4" s="1"/>
  <c r="BJ231" i="4" s="1"/>
  <c r="BH256" i="4"/>
  <c r="BI256" i="4" s="1"/>
  <c r="BJ256" i="4" s="1"/>
  <c r="BH198" i="4"/>
  <c r="BI198" i="4" s="1"/>
  <c r="BJ198" i="4" s="1"/>
  <c r="BH172" i="4"/>
  <c r="BI172" i="4" s="1"/>
  <c r="BJ172" i="4" s="1"/>
  <c r="BH152" i="4"/>
  <c r="BI152" i="4" s="1"/>
  <c r="BJ152" i="4" s="1"/>
  <c r="BH202" i="4"/>
  <c r="BI202" i="4" s="1"/>
  <c r="BJ202" i="4" s="1"/>
  <c r="BI204" i="4"/>
  <c r="BJ204" i="4" s="1"/>
  <c r="BJ36" i="4"/>
  <c r="BH6" i="4" l="1"/>
  <c r="BI7" i="4"/>
  <c r="BJ7" i="4" s="1"/>
  <c r="BO293" i="4"/>
  <c r="BP293" i="4" s="1"/>
  <c r="BO40" i="4"/>
  <c r="BP40" i="4" s="1"/>
  <c r="BO31" i="4"/>
  <c r="BP31" i="4" s="1"/>
  <c r="BO135" i="4"/>
  <c r="BP135" i="4" s="1"/>
  <c r="BO288" i="4"/>
  <c r="BP288" i="4" s="1"/>
  <c r="BO51" i="4"/>
  <c r="BP51" i="4" s="1"/>
  <c r="BO41" i="4"/>
  <c r="BP41" i="4" s="1"/>
  <c r="BO198" i="4"/>
  <c r="BP198" i="4" s="1"/>
  <c r="BO237" i="4"/>
  <c r="BP237" i="4" s="1"/>
  <c r="BO240" i="4"/>
  <c r="BP240" i="4" s="1"/>
  <c r="BO228" i="4"/>
  <c r="BP228" i="4" s="1"/>
  <c r="BO143" i="4"/>
  <c r="BP143" i="4" s="1"/>
  <c r="BO80" i="4"/>
  <c r="BP80" i="4" s="1"/>
  <c r="BO61" i="4"/>
  <c r="BP61" i="4" s="1"/>
  <c r="BO163" i="4"/>
  <c r="BP163" i="4" s="1"/>
  <c r="BO53" i="4"/>
  <c r="BP53" i="4" s="1"/>
  <c r="BO266" i="4"/>
  <c r="BP266" i="4" s="1"/>
  <c r="BO178" i="4"/>
  <c r="BP178" i="4" s="1"/>
  <c r="BO299" i="4"/>
  <c r="BP299" i="4" s="1"/>
  <c r="BO162" i="4"/>
  <c r="BP162" i="4" s="1"/>
  <c r="BO283" i="4"/>
  <c r="BP283" i="4" s="1"/>
  <c r="BO109" i="4"/>
  <c r="BP109" i="4" s="1"/>
  <c r="BO71" i="4"/>
  <c r="BP71" i="4" s="1"/>
  <c r="BO161" i="4"/>
  <c r="BP161" i="4" s="1"/>
  <c r="BO75" i="4"/>
  <c r="BP75" i="4" s="1"/>
  <c r="BO13" i="4"/>
  <c r="BP13" i="4" s="1"/>
  <c r="BO177" i="4"/>
  <c r="BP177" i="4" s="1"/>
  <c r="BO260" i="4"/>
  <c r="BP260" i="4" s="1"/>
  <c r="BO220" i="4"/>
  <c r="BP220" i="4" s="1"/>
  <c r="BO96" i="4"/>
  <c r="BP96" i="4" s="1"/>
  <c r="BO210" i="4"/>
  <c r="BP210" i="4" s="1"/>
  <c r="BO227" i="4"/>
  <c r="BP227" i="4" s="1"/>
  <c r="BO302" i="4"/>
  <c r="BP302" i="4" s="1"/>
  <c r="BO144" i="4"/>
  <c r="BP144" i="4" s="1"/>
  <c r="BO207" i="4"/>
  <c r="BP207" i="4" s="1"/>
  <c r="BO168" i="4"/>
  <c r="BP168" i="4" s="1"/>
  <c r="BO219" i="4"/>
  <c r="BP219" i="4" s="1"/>
  <c r="BO192" i="4"/>
  <c r="BP192" i="4" s="1"/>
  <c r="BO173" i="4"/>
  <c r="BP173" i="4" s="1"/>
  <c r="BO181" i="4"/>
  <c r="BP181" i="4" s="1"/>
  <c r="BO46" i="4"/>
  <c r="BP46" i="4" s="1"/>
  <c r="BO261" i="4"/>
  <c r="BP261" i="4" s="1"/>
  <c r="BO110" i="4"/>
  <c r="BP110" i="4" s="1"/>
  <c r="BO269" i="4"/>
  <c r="BP269" i="4" s="1"/>
  <c r="BO45" i="4"/>
  <c r="BP45" i="4" s="1"/>
  <c r="BL56" i="4"/>
  <c r="BO56" i="4" s="1"/>
  <c r="BO164" i="4"/>
  <c r="BP164" i="4" s="1"/>
  <c r="BO113" i="4"/>
  <c r="BP113" i="4" s="1"/>
  <c r="BO300" i="4"/>
  <c r="BP300" i="4" s="1"/>
  <c r="BO304" i="4"/>
  <c r="BP304" i="4" s="1"/>
  <c r="BO91" i="4"/>
  <c r="BP91" i="4" s="1"/>
  <c r="BO18" i="4"/>
  <c r="BP18" i="4" s="1"/>
  <c r="BO25" i="4"/>
  <c r="BP25" i="4" s="1"/>
  <c r="BO103" i="4"/>
  <c r="BP103" i="4" s="1"/>
  <c r="BO214" i="4"/>
  <c r="BP214" i="4" s="1"/>
  <c r="BO250" i="4"/>
  <c r="BP250" i="4" s="1"/>
  <c r="BO258" i="4"/>
  <c r="BP258" i="4" s="1"/>
  <c r="BO292" i="4"/>
  <c r="BP292" i="4" s="1"/>
  <c r="BO206" i="4"/>
  <c r="BP206" i="4" s="1"/>
  <c r="BO112" i="4"/>
  <c r="BP112" i="4" s="1"/>
  <c r="BO223" i="4"/>
  <c r="BP223" i="4" s="1"/>
  <c r="BO259" i="4"/>
  <c r="BP259" i="4" s="1"/>
  <c r="BO199" i="4"/>
  <c r="BP199" i="4" s="1"/>
  <c r="BO17" i="4"/>
  <c r="BP17" i="4" s="1"/>
  <c r="BO9" i="4"/>
  <c r="BP9" i="4" s="1"/>
  <c r="BO42" i="4"/>
  <c r="BP42" i="4" s="1"/>
  <c r="BO133" i="4"/>
  <c r="BP133" i="4" s="1"/>
  <c r="BO52" i="4"/>
  <c r="BP52" i="4" s="1"/>
  <c r="BO122" i="4"/>
  <c r="BP122" i="4" s="1"/>
  <c r="BO236" i="4"/>
  <c r="BP236" i="4" s="1"/>
  <c r="BO67" i="4"/>
  <c r="BP67" i="4" s="1"/>
  <c r="BO218" i="4"/>
  <c r="BP218" i="4" s="1"/>
  <c r="BO263" i="4"/>
  <c r="BP263" i="4" s="1"/>
  <c r="BO171" i="4"/>
  <c r="BP171" i="4" s="1"/>
  <c r="BO65" i="4"/>
  <c r="BP65" i="4" s="1"/>
  <c r="BO44" i="4"/>
  <c r="BP44" i="4" s="1"/>
  <c r="BO290" i="4"/>
  <c r="BP290" i="4" s="1"/>
  <c r="BO276" i="4"/>
  <c r="BP276" i="4" s="1"/>
  <c r="BO19" i="4"/>
  <c r="BP19" i="4" s="1"/>
  <c r="BO159" i="4"/>
  <c r="BP159" i="4" s="1"/>
  <c r="BO239" i="4"/>
  <c r="BP239" i="4" s="1"/>
  <c r="BO211" i="4"/>
  <c r="BP211" i="4" s="1"/>
  <c r="BO204" i="4"/>
  <c r="BP204" i="4" s="1"/>
  <c r="BO70" i="4"/>
  <c r="BP70" i="4" s="1"/>
  <c r="BO286" i="4"/>
  <c r="BP286" i="4" s="1"/>
  <c r="BO201" i="4"/>
  <c r="BP201" i="4" s="1"/>
  <c r="BO145" i="4"/>
  <c r="BP145" i="4" s="1"/>
  <c r="BO195" i="4"/>
  <c r="BP195" i="4" s="1"/>
  <c r="BO229" i="4"/>
  <c r="BP229" i="4" s="1"/>
  <c r="BO153" i="4"/>
  <c r="BP153" i="4" s="1"/>
  <c r="BO233" i="4"/>
  <c r="BP233" i="4" s="1"/>
  <c r="BO24" i="4"/>
  <c r="BP24" i="4" s="1"/>
  <c r="BO149" i="4"/>
  <c r="BP149" i="4" s="1"/>
  <c r="BO252" i="4"/>
  <c r="BP252" i="4" s="1"/>
  <c r="BO213" i="4"/>
  <c r="BP213" i="4" s="1"/>
  <c r="BO88" i="4"/>
  <c r="BP88" i="4" s="1"/>
  <c r="BO270" i="4"/>
  <c r="BP270" i="4" s="1"/>
  <c r="BO15" i="4"/>
  <c r="BP15" i="4" s="1"/>
  <c r="BO215" i="4"/>
  <c r="BP215" i="4" s="1"/>
  <c r="BO185" i="4"/>
  <c r="BP185" i="4" s="1"/>
  <c r="BO134" i="4"/>
  <c r="BP134" i="4" s="1"/>
  <c r="BO253" i="4"/>
  <c r="BP253" i="4" s="1"/>
  <c r="BO256" i="4"/>
  <c r="BP256" i="4" s="1"/>
  <c r="BO271" i="4"/>
  <c r="BP271" i="4" s="1"/>
  <c r="BO126" i="4"/>
  <c r="BP126" i="4" s="1"/>
  <c r="BO64" i="4"/>
  <c r="BP64" i="4" s="1"/>
  <c r="BO114" i="4"/>
  <c r="BP114" i="4" s="1"/>
  <c r="BO93" i="4"/>
  <c r="BP93" i="4" s="1"/>
  <c r="BO83" i="4"/>
  <c r="BP83" i="4" s="1"/>
  <c r="BO184" i="4"/>
  <c r="BP184" i="4" s="1"/>
  <c r="BO63" i="4"/>
  <c r="BP63" i="4" s="1"/>
  <c r="BO231" i="4"/>
  <c r="BP231" i="4" s="1"/>
  <c r="BO284" i="4"/>
  <c r="BP284" i="4" s="1"/>
  <c r="BO189" i="4"/>
  <c r="BP189" i="4" s="1"/>
  <c r="BO37" i="4"/>
  <c r="BP37" i="4" s="1"/>
  <c r="BO249" i="4"/>
  <c r="BP249" i="4" s="1"/>
  <c r="BO151" i="4"/>
  <c r="BP151" i="4" s="1"/>
  <c r="BO180" i="4"/>
  <c r="BP180" i="4" s="1"/>
  <c r="BO277" i="4"/>
  <c r="BP277" i="4" s="1"/>
  <c r="BO246" i="4"/>
  <c r="BP246" i="4" s="1"/>
  <c r="BO137" i="4"/>
  <c r="BP137" i="4" s="1"/>
  <c r="BO90" i="4"/>
  <c r="BP90" i="4" s="1"/>
  <c r="BO33" i="4"/>
  <c r="BP33" i="4" s="1"/>
  <c r="BO255" i="4"/>
  <c r="BP255" i="4" s="1"/>
  <c r="BO132" i="4"/>
  <c r="BP132" i="4" s="1"/>
  <c r="BO221" i="4"/>
  <c r="BP221" i="4" s="1"/>
  <c r="BO235" i="4"/>
  <c r="BP235" i="4" s="1"/>
  <c r="BO38" i="4"/>
  <c r="BP38" i="4" s="1"/>
  <c r="BO282" i="4"/>
  <c r="BP282" i="4" s="1"/>
  <c r="BO81" i="4"/>
  <c r="BP81" i="4" s="1"/>
  <c r="BO12" i="4"/>
  <c r="BP12" i="4" s="1"/>
  <c r="BO11" i="4"/>
  <c r="BP11" i="4" s="1"/>
  <c r="BO118" i="4"/>
  <c r="BP118" i="4" s="1"/>
  <c r="BO203" i="4"/>
  <c r="BP203" i="4" s="1"/>
  <c r="BO188" i="4"/>
  <c r="BP188" i="4" s="1"/>
  <c r="BO26" i="4"/>
  <c r="BP26" i="4" s="1"/>
  <c r="BO47" i="4"/>
  <c r="BP47" i="4" s="1"/>
  <c r="BO119" i="4"/>
  <c r="BP119" i="4" s="1"/>
  <c r="BO264" i="4"/>
  <c r="BP264" i="4" s="1"/>
  <c r="BO43" i="4"/>
  <c r="BP43" i="4" s="1"/>
  <c r="BO78" i="4"/>
  <c r="BP78" i="4" s="1"/>
  <c r="BO196" i="4"/>
  <c r="BP196" i="4" s="1"/>
  <c r="BO216" i="4"/>
  <c r="BP216" i="4" s="1"/>
  <c r="BO147" i="4"/>
  <c r="BP147" i="4" s="1"/>
  <c r="BO242" i="4"/>
  <c r="BP242" i="4" s="1"/>
  <c r="BO102" i="4"/>
  <c r="BP102" i="4" s="1"/>
  <c r="BO158" i="4"/>
  <c r="BP158" i="4" s="1"/>
  <c r="BO186" i="4"/>
  <c r="BP186" i="4" s="1"/>
  <c r="BO100" i="4"/>
  <c r="BP100" i="4" s="1"/>
  <c r="BO124" i="4"/>
  <c r="BP124" i="4" s="1"/>
  <c r="BO35" i="4"/>
  <c r="BP35" i="4" s="1"/>
  <c r="BO30" i="4"/>
  <c r="BP30" i="4" s="1"/>
  <c r="BO98" i="4"/>
  <c r="BP98" i="4" s="1"/>
  <c r="BO287" i="4"/>
  <c r="BP287" i="4" s="1"/>
  <c r="BO247" i="4"/>
  <c r="BP247" i="4" s="1"/>
  <c r="BO115" i="4"/>
  <c r="BP115" i="4" s="1"/>
  <c r="BO169" i="4"/>
  <c r="BP169" i="4" s="1"/>
  <c r="BO146" i="4"/>
  <c r="BP146" i="4" s="1"/>
  <c r="BO54" i="4"/>
  <c r="BP54" i="4" s="1"/>
  <c r="BO265" i="4"/>
  <c r="BP265" i="4" s="1"/>
  <c r="BO281" i="4"/>
  <c r="BP281" i="4" s="1"/>
  <c r="BO165" i="4"/>
  <c r="BP165" i="4" s="1"/>
  <c r="BO20" i="4"/>
  <c r="BP20" i="4" s="1"/>
  <c r="BO194" i="4"/>
  <c r="BP194" i="4" s="1"/>
  <c r="BO123" i="4"/>
  <c r="BP123" i="4" s="1"/>
  <c r="BO10" i="4"/>
  <c r="BP10" i="4" s="1"/>
  <c r="BO121" i="4"/>
  <c r="BP121" i="4" s="1"/>
  <c r="BO296" i="4"/>
  <c r="BP296" i="4" s="1"/>
  <c r="BO87" i="4"/>
  <c r="BP87" i="4" s="1"/>
  <c r="BO176" i="4"/>
  <c r="BP176" i="4" s="1"/>
  <c r="BO190" i="4"/>
  <c r="BP190" i="4" s="1"/>
  <c r="BO36" i="4"/>
  <c r="BP36" i="4" s="1"/>
  <c r="BO152" i="4"/>
  <c r="BP152" i="4" s="1"/>
  <c r="BO50" i="4"/>
  <c r="BP50" i="4" s="1"/>
  <c r="BO28" i="4"/>
  <c r="BP28" i="4" s="1"/>
  <c r="BO174" i="4"/>
  <c r="BP174" i="4" s="1"/>
  <c r="BO291" i="4"/>
  <c r="BP291" i="4" s="1"/>
  <c r="BO76" i="4"/>
  <c r="BP76" i="4" s="1"/>
  <c r="BO84" i="4"/>
  <c r="BP84" i="4" s="1"/>
  <c r="BO21" i="4"/>
  <c r="BP21" i="4" s="1"/>
  <c r="BO105" i="4"/>
  <c r="BP105" i="4" s="1"/>
  <c r="BO202" i="4"/>
  <c r="BP202" i="4" s="1"/>
  <c r="BO77" i="4"/>
  <c r="BP77" i="4" s="1"/>
  <c r="BO205" i="4"/>
  <c r="BP205" i="4" s="1"/>
  <c r="BO193" i="4"/>
  <c r="BP193" i="4" s="1"/>
  <c r="BO48" i="4"/>
  <c r="BP48" i="4" s="1"/>
  <c r="BO29" i="4"/>
  <c r="BP29" i="4" s="1"/>
  <c r="BO82" i="4"/>
  <c r="BP82" i="4" s="1"/>
  <c r="BO225" i="4"/>
  <c r="BP225" i="4" s="1"/>
  <c r="BO154" i="4"/>
  <c r="BP154" i="4" s="1"/>
  <c r="BO58" i="4"/>
  <c r="BP58" i="4" s="1"/>
  <c r="BO74" i="4"/>
  <c r="BP74" i="4" s="1"/>
  <c r="BO179" i="4"/>
  <c r="BP179" i="4" s="1"/>
  <c r="BO99" i="4"/>
  <c r="BP99" i="4" s="1"/>
  <c r="BO116" i="4"/>
  <c r="BP116" i="4" s="1"/>
  <c r="BL306" i="4"/>
  <c r="BO27" i="4"/>
  <c r="BP27" i="4" s="1"/>
  <c r="BO66" i="4"/>
  <c r="BP66" i="4" s="1"/>
  <c r="BO268" i="4"/>
  <c r="BP268" i="4" s="1"/>
  <c r="BO208" i="4"/>
  <c r="BP208" i="4" s="1"/>
  <c r="BO244" i="4"/>
  <c r="BP244" i="4" s="1"/>
  <c r="BO128" i="4"/>
  <c r="BP128" i="4" s="1"/>
  <c r="BO191" i="4"/>
  <c r="BP191" i="4" s="1"/>
  <c r="BO273" i="4"/>
  <c r="BP273" i="4" s="1"/>
  <c r="BO94" i="4"/>
  <c r="BP94" i="4" s="1"/>
  <c r="BO301" i="4"/>
  <c r="BP301" i="4" s="1"/>
  <c r="BO160" i="4"/>
  <c r="BP160" i="4" s="1"/>
  <c r="BO278" i="4"/>
  <c r="BP278" i="4" s="1"/>
  <c r="BO305" i="4"/>
  <c r="BP305" i="4" s="1"/>
  <c r="BO275" i="4"/>
  <c r="BP275" i="4" s="1"/>
  <c r="BO232" i="4"/>
  <c r="BP232" i="4" s="1"/>
  <c r="BO241" i="4"/>
  <c r="BP241" i="4" s="1"/>
  <c r="BO303" i="4"/>
  <c r="BP303" i="4" s="1"/>
  <c r="BO49" i="4"/>
  <c r="BP49" i="4" s="1"/>
  <c r="BO111" i="4"/>
  <c r="BP111" i="4" s="1"/>
  <c r="BO138" i="4"/>
  <c r="BP138" i="4" s="1"/>
  <c r="BO60" i="4"/>
  <c r="BP60" i="4" s="1"/>
  <c r="BO127" i="4"/>
  <c r="BP127" i="4" s="1"/>
  <c r="BO254" i="4"/>
  <c r="BP254" i="4" s="1"/>
  <c r="BO108" i="4"/>
  <c r="BP108" i="4" s="1"/>
  <c r="BO8" i="4"/>
  <c r="BP8" i="4" s="1"/>
  <c r="BO172" i="4"/>
  <c r="BP172" i="4" s="1"/>
  <c r="BO92" i="4"/>
  <c r="BP92" i="4" s="1"/>
  <c r="BO125" i="4"/>
  <c r="BP125" i="4" s="1"/>
  <c r="BO73" i="4"/>
  <c r="BP73" i="4" s="1"/>
  <c r="BO129" i="4"/>
  <c r="BP129" i="4" s="1"/>
  <c r="BO157" i="4"/>
  <c r="BP157" i="4" s="1"/>
  <c r="BO251" i="4"/>
  <c r="BP251" i="4" s="1"/>
  <c r="BO298" i="4"/>
  <c r="BP298" i="4" s="1"/>
  <c r="BO167" i="4"/>
  <c r="BP167" i="4" s="1"/>
  <c r="BO106" i="4"/>
  <c r="BP106" i="4" s="1"/>
  <c r="BO295" i="4"/>
  <c r="BP295" i="4" s="1"/>
  <c r="BO262" i="4"/>
  <c r="BP262" i="4" s="1"/>
  <c r="BO68" i="4"/>
  <c r="BP68" i="4" s="1"/>
  <c r="BO59" i="4"/>
  <c r="BP59" i="4" s="1"/>
  <c r="BO130" i="4"/>
  <c r="BP130" i="4" s="1"/>
  <c r="BO294" i="4"/>
  <c r="BP294" i="4" s="1"/>
  <c r="BO23" i="4"/>
  <c r="BP23" i="4" s="1"/>
  <c r="BO131" i="4"/>
  <c r="BP131" i="4" s="1"/>
  <c r="BO101" i="4"/>
  <c r="BP101" i="4" s="1"/>
  <c r="BO170" i="4"/>
  <c r="BP170" i="4" s="1"/>
  <c r="BO55" i="4"/>
  <c r="BP55" i="4" s="1"/>
  <c r="BO104" i="4"/>
  <c r="BP104" i="4" s="1"/>
  <c r="BO140" i="4"/>
  <c r="BP140" i="4" s="1"/>
  <c r="BO257" i="4"/>
  <c r="BP257" i="4" s="1"/>
  <c r="BO86" i="4"/>
  <c r="BP86" i="4" s="1"/>
  <c r="BO200" i="4"/>
  <c r="BP200" i="4" s="1"/>
  <c r="BO156" i="4"/>
  <c r="BP156" i="4" s="1"/>
  <c r="BO22" i="4"/>
  <c r="BP22" i="4" s="1"/>
  <c r="BO117" i="4"/>
  <c r="BP117" i="4" s="1"/>
  <c r="BL141" i="4"/>
  <c r="BO141" i="4" s="1"/>
  <c r="BO267" i="4"/>
  <c r="BP267" i="4" s="1"/>
  <c r="BO197" i="4"/>
  <c r="BP197" i="4" s="1"/>
  <c r="BO34" i="4"/>
  <c r="BP34" i="4" s="1"/>
  <c r="BO182" i="4"/>
  <c r="BP182" i="4" s="1"/>
  <c r="BO148" i="4"/>
  <c r="BP148" i="4" s="1"/>
  <c r="BO120" i="4"/>
  <c r="BP120" i="4" s="1"/>
  <c r="BO222" i="4"/>
  <c r="BP222" i="4" s="1"/>
  <c r="BO274" i="4"/>
  <c r="BP274" i="4" s="1"/>
  <c r="BO175" i="4"/>
  <c r="BP175" i="4" s="1"/>
  <c r="BO95" i="4"/>
  <c r="BP95" i="4" s="1"/>
  <c r="BO142" i="4"/>
  <c r="BP142" i="4" s="1"/>
  <c r="BO243" i="4"/>
  <c r="BP243" i="4" s="1"/>
  <c r="BO279" i="4"/>
  <c r="BP279" i="4" s="1"/>
  <c r="BO79" i="4"/>
  <c r="BP79" i="4" s="1"/>
  <c r="BO150" i="4"/>
  <c r="BP150" i="4" s="1"/>
  <c r="BO245" i="4"/>
  <c r="BP245" i="4" s="1"/>
  <c r="BL139" i="4"/>
  <c r="BO39" i="4"/>
  <c r="BP39" i="4" s="1"/>
  <c r="BO297" i="4"/>
  <c r="BP297" i="4" s="1"/>
  <c r="BO285" i="4"/>
  <c r="BP285" i="4" s="1"/>
  <c r="BO224" i="4"/>
  <c r="BP224" i="4" s="1"/>
  <c r="BO217" i="4"/>
  <c r="BP217" i="4" s="1"/>
  <c r="BO155" i="4"/>
  <c r="BP155" i="4" s="1"/>
  <c r="BO280" i="4"/>
  <c r="BP280" i="4" s="1"/>
  <c r="BO14" i="4"/>
  <c r="BP14" i="4" s="1"/>
  <c r="BO230" i="4"/>
  <c r="BP230" i="4" s="1"/>
  <c r="BO183" i="4"/>
  <c r="BP183" i="4" s="1"/>
  <c r="BO107" i="4"/>
  <c r="BP107" i="4" s="1"/>
  <c r="BO32" i="4"/>
  <c r="BP32" i="4" s="1"/>
  <c r="BO238" i="4"/>
  <c r="BP238" i="4" s="1"/>
  <c r="BO62" i="4"/>
  <c r="BP62" i="4" s="1"/>
  <c r="BO212" i="4"/>
  <c r="BP212" i="4" s="1"/>
  <c r="BO226" i="4"/>
  <c r="BP226" i="4" s="1"/>
  <c r="BO85" i="4"/>
  <c r="BP85" i="4" s="1"/>
  <c r="BO289" i="4"/>
  <c r="BP289" i="4" s="1"/>
  <c r="BO272" i="4"/>
  <c r="BP272" i="4" s="1"/>
  <c r="BO209" i="4"/>
  <c r="BP209" i="4" s="1"/>
  <c r="BO69" i="4"/>
  <c r="BP69" i="4" s="1"/>
  <c r="BO234" i="4"/>
  <c r="BP234" i="4" s="1"/>
  <c r="BO166" i="4"/>
  <c r="BP166" i="4" s="1"/>
  <c r="BO72" i="4"/>
  <c r="BP72" i="4" s="1"/>
  <c r="BO16" i="4"/>
  <c r="BP16" i="4" s="1"/>
  <c r="BO97" i="4"/>
  <c r="BP97" i="4" s="1"/>
  <c r="BO248" i="4"/>
  <c r="BP248" i="4" s="1"/>
  <c r="BO136" i="4"/>
  <c r="BP136" i="4" s="1"/>
  <c r="BO57" i="4"/>
  <c r="BP57" i="4" s="1"/>
  <c r="BO187" i="4"/>
  <c r="BP187" i="4" s="1"/>
  <c r="BO89" i="4"/>
  <c r="BP89" i="4" s="1"/>
  <c r="BO306" i="4" l="1"/>
  <c r="BO139" i="4"/>
  <c r="BO7" i="4"/>
  <c r="BP7" i="4" s="1"/>
  <c r="BJ6" i="4"/>
  <c r="BL6" i="4"/>
  <c r="BR6" i="4" s="1"/>
  <c r="BO6" i="4" l="1"/>
  <c r="BP6" i="4"/>
  <c r="BQ141" i="4" l="1"/>
  <c r="BR141" i="4" s="1"/>
  <c r="BQ306" i="4"/>
  <c r="BR306" i="4" s="1"/>
  <c r="BQ56" i="4"/>
  <c r="BR56" i="4" s="1"/>
  <c r="BQ139" i="4"/>
  <c r="BR139" i="4" s="1"/>
  <c r="BQ225" i="4"/>
  <c r="BR225" i="4" s="1"/>
  <c r="BQ16" i="4"/>
  <c r="BR16" i="4" s="1"/>
  <c r="BQ230" i="4"/>
  <c r="BR230" i="4" s="1"/>
  <c r="BQ142" i="4"/>
  <c r="BR142" i="4" s="1"/>
  <c r="BQ34" i="4"/>
  <c r="BR34" i="4" s="1"/>
  <c r="BQ68" i="4"/>
  <c r="BR68" i="4" s="1"/>
  <c r="BQ193" i="4"/>
  <c r="BR193" i="4" s="1"/>
  <c r="BQ169" i="4"/>
  <c r="BR169" i="4" s="1"/>
  <c r="BQ33" i="4"/>
  <c r="BR33" i="4" s="1"/>
  <c r="BQ248" i="4"/>
  <c r="BR248" i="4" s="1"/>
  <c r="BQ238" i="4"/>
  <c r="BR238" i="4" s="1"/>
  <c r="BQ285" i="4"/>
  <c r="BR285" i="4" s="1"/>
  <c r="BQ117" i="4"/>
  <c r="BR117" i="4" s="1"/>
  <c r="BQ23" i="4"/>
  <c r="BR23" i="4" s="1"/>
  <c r="BQ251" i="4"/>
  <c r="BR251" i="4" s="1"/>
  <c r="BQ138" i="4"/>
  <c r="BR138" i="4" s="1"/>
  <c r="BQ301" i="4"/>
  <c r="BR301" i="4" s="1"/>
  <c r="BQ116" i="4"/>
  <c r="BR116" i="4" s="1"/>
  <c r="BQ174" i="4"/>
  <c r="BR174" i="4" s="1"/>
  <c r="BQ242" i="4"/>
  <c r="BR242" i="4" s="1"/>
  <c r="BQ136" i="4"/>
  <c r="BR136" i="4" s="1"/>
  <c r="BQ274" i="4"/>
  <c r="BR274" i="4" s="1"/>
  <c r="BQ59" i="4"/>
  <c r="BR59" i="4" s="1"/>
  <c r="BQ94" i="4"/>
  <c r="BR94" i="4" s="1"/>
  <c r="BQ105" i="4"/>
  <c r="BR105" i="4" s="1"/>
  <c r="BQ118" i="4"/>
  <c r="BR118" i="4" s="1"/>
  <c r="BQ151" i="4"/>
  <c r="BR151" i="4" s="1"/>
  <c r="BQ209" i="4"/>
  <c r="BR209" i="4" s="1"/>
  <c r="BQ32" i="4"/>
  <c r="BR32" i="4" s="1"/>
  <c r="BQ22" i="4"/>
  <c r="BR22" i="4" s="1"/>
  <c r="BQ170" i="4"/>
  <c r="BR170" i="4" s="1"/>
  <c r="BQ106" i="4"/>
  <c r="BR106" i="4" s="1"/>
  <c r="BQ92" i="4"/>
  <c r="BR92" i="4" s="1"/>
  <c r="BQ303" i="4"/>
  <c r="BR303" i="4" s="1"/>
  <c r="BQ36" i="4"/>
  <c r="BR36" i="4" s="1"/>
  <c r="BQ158" i="4"/>
  <c r="BR158" i="4" s="1"/>
  <c r="BQ265" i="4"/>
  <c r="BR265" i="4" s="1"/>
  <c r="BQ186" i="4"/>
  <c r="BR186" i="4" s="1"/>
  <c r="BQ119" i="4"/>
  <c r="BR119" i="4" s="1"/>
  <c r="BQ81" i="4"/>
  <c r="BR81" i="4" s="1"/>
  <c r="BQ246" i="4"/>
  <c r="BR246" i="4" s="1"/>
  <c r="BQ64" i="4"/>
  <c r="BR64" i="4" s="1"/>
  <c r="BQ88" i="4"/>
  <c r="BR88" i="4" s="1"/>
  <c r="BQ201" i="4"/>
  <c r="BR201" i="4" s="1"/>
  <c r="BQ276" i="4"/>
  <c r="BR276" i="4" s="1"/>
  <c r="BQ236" i="4"/>
  <c r="BR236" i="4" s="1"/>
  <c r="BQ292" i="4"/>
  <c r="BR292" i="4" s="1"/>
  <c r="BQ304" i="4"/>
  <c r="BR304" i="4" s="1"/>
  <c r="BQ51" i="4"/>
  <c r="BR51" i="4" s="1"/>
  <c r="BQ76" i="4"/>
  <c r="BR76" i="4" s="1"/>
  <c r="BQ121" i="4"/>
  <c r="BR121" i="4" s="1"/>
  <c r="BQ134" i="4"/>
  <c r="BR134" i="4" s="1"/>
  <c r="BQ199" i="4"/>
  <c r="BR199" i="4" s="1"/>
  <c r="BQ269" i="4"/>
  <c r="BR269" i="4" s="1"/>
  <c r="BQ168" i="4"/>
  <c r="BR168" i="4" s="1"/>
  <c r="BQ260" i="4"/>
  <c r="BR260" i="4" s="1"/>
  <c r="BQ178" i="4"/>
  <c r="BR178" i="4" s="1"/>
  <c r="BQ198" i="4"/>
  <c r="BR198" i="4" s="1"/>
  <c r="BQ83" i="4"/>
  <c r="BR83" i="4" s="1"/>
  <c r="BQ215" i="4"/>
  <c r="BR215" i="4" s="1"/>
  <c r="BQ145" i="4"/>
  <c r="BR145" i="4" s="1"/>
  <c r="BQ19" i="4"/>
  <c r="BR19" i="4" s="1"/>
  <c r="BQ122" i="4"/>
  <c r="BR122" i="4" s="1"/>
  <c r="BQ258" i="4"/>
  <c r="BR258" i="4" s="1"/>
  <c r="BQ300" i="4"/>
  <c r="BR300" i="4" s="1"/>
  <c r="BQ29" i="4"/>
  <c r="BR29" i="4" s="1"/>
  <c r="BQ194" i="4"/>
  <c r="BR194" i="4" s="1"/>
  <c r="BQ221" i="4"/>
  <c r="BR221" i="4" s="1"/>
  <c r="BQ15" i="4"/>
  <c r="BR15" i="4" s="1"/>
  <c r="BQ45" i="4"/>
  <c r="BR45" i="4" s="1"/>
  <c r="BQ207" i="4"/>
  <c r="BR207" i="4" s="1"/>
  <c r="BQ71" i="4"/>
  <c r="BR71" i="4" s="1"/>
  <c r="BQ80" i="4"/>
  <c r="BR80" i="4" s="1"/>
  <c r="BQ288" i="4"/>
  <c r="BR288" i="4" s="1"/>
  <c r="BQ77" i="4"/>
  <c r="BR77" i="4" s="1"/>
  <c r="BQ189" i="4"/>
  <c r="BR189" i="4" s="1"/>
  <c r="BQ110" i="4"/>
  <c r="BR110" i="4" s="1"/>
  <c r="BQ210" i="4"/>
  <c r="BR210" i="4" s="1"/>
  <c r="BQ228" i="4"/>
  <c r="BR228" i="4" s="1"/>
  <c r="BQ31" i="4"/>
  <c r="BR31" i="4" s="1"/>
  <c r="BQ181" i="4"/>
  <c r="BR181" i="4" s="1"/>
  <c r="BQ40" i="4"/>
  <c r="BR40" i="4" s="1"/>
  <c r="BQ204" i="4"/>
  <c r="BR204" i="4" s="1"/>
  <c r="BQ25" i="4"/>
  <c r="BR25" i="4" s="1"/>
  <c r="BQ266" i="4"/>
  <c r="BR266" i="4" s="1"/>
  <c r="BQ231" i="4"/>
  <c r="BR231" i="4" s="1"/>
  <c r="BQ259" i="4"/>
  <c r="BR259" i="4" s="1"/>
  <c r="BQ299" i="4"/>
  <c r="BR299" i="4" s="1"/>
  <c r="BQ293" i="4"/>
  <c r="BR293" i="4" s="1"/>
  <c r="BQ219" i="4"/>
  <c r="BR219" i="4" s="1"/>
  <c r="BQ166" i="4"/>
  <c r="BR166" i="4" s="1"/>
  <c r="BQ175" i="4"/>
  <c r="BR175" i="4" s="1"/>
  <c r="BQ267" i="4"/>
  <c r="BR267" i="4" s="1"/>
  <c r="BQ172" i="4"/>
  <c r="BR172" i="4" s="1"/>
  <c r="BQ291" i="4"/>
  <c r="BR291" i="4" s="1"/>
  <c r="BQ188" i="4"/>
  <c r="BR188" i="4" s="1"/>
  <c r="BQ277" i="4"/>
  <c r="BR277" i="4" s="1"/>
  <c r="BQ57" i="4"/>
  <c r="BR57" i="4" s="1"/>
  <c r="BQ107" i="4"/>
  <c r="BR107" i="4" s="1"/>
  <c r="BQ39" i="4"/>
  <c r="BR39" i="4" s="1"/>
  <c r="BQ156" i="4"/>
  <c r="BR156" i="4" s="1"/>
  <c r="BQ130" i="4"/>
  <c r="BR130" i="4" s="1"/>
  <c r="BQ129" i="4"/>
  <c r="BR129" i="4" s="1"/>
  <c r="BQ241" i="4"/>
  <c r="BR241" i="4" s="1"/>
  <c r="BQ273" i="4"/>
  <c r="BR273" i="4" s="1"/>
  <c r="BQ58" i="4"/>
  <c r="BR58" i="4" s="1"/>
  <c r="BQ20" i="4"/>
  <c r="BR20" i="4" s="1"/>
  <c r="BQ78" i="4"/>
  <c r="BR78" i="4" s="1"/>
  <c r="BQ183" i="4"/>
  <c r="BR183" i="4" s="1"/>
  <c r="BQ245" i="4"/>
  <c r="BR245" i="4" s="1"/>
  <c r="BQ120" i="4"/>
  <c r="BR120" i="4" s="1"/>
  <c r="BQ8" i="4"/>
  <c r="BR8" i="4" s="1"/>
  <c r="BQ27" i="4"/>
  <c r="BR27" i="4" s="1"/>
  <c r="BQ28" i="4"/>
  <c r="BR28" i="4" s="1"/>
  <c r="BQ282" i="4"/>
  <c r="BR282" i="4" s="1"/>
  <c r="BQ284" i="4"/>
  <c r="BR284" i="4" s="1"/>
  <c r="BQ289" i="4"/>
  <c r="BR289" i="4" s="1"/>
  <c r="BQ224" i="4"/>
  <c r="BR224" i="4" s="1"/>
  <c r="BQ200" i="4"/>
  <c r="BR200" i="4" s="1"/>
  <c r="BQ131" i="4"/>
  <c r="BR131" i="4" s="1"/>
  <c r="BQ298" i="4"/>
  <c r="BR298" i="4" s="1"/>
  <c r="BQ254" i="4"/>
  <c r="BR254" i="4" s="1"/>
  <c r="BQ160" i="4"/>
  <c r="BR160" i="4" s="1"/>
  <c r="BQ179" i="4"/>
  <c r="BR179" i="4" s="1"/>
  <c r="BQ123" i="4"/>
  <c r="BR123" i="4" s="1"/>
  <c r="BQ216" i="4"/>
  <c r="BR216" i="4" s="1"/>
  <c r="BQ115" i="4"/>
  <c r="BR115" i="4" s="1"/>
  <c r="BQ147" i="4"/>
  <c r="BR147" i="4" s="1"/>
  <c r="BQ26" i="4"/>
  <c r="BR26" i="4" s="1"/>
  <c r="BQ38" i="4"/>
  <c r="BR38" i="4" s="1"/>
  <c r="BQ180" i="4"/>
  <c r="BR180" i="4" s="1"/>
  <c r="BQ271" i="4"/>
  <c r="BR271" i="4" s="1"/>
  <c r="BQ252" i="4"/>
  <c r="BR252" i="4" s="1"/>
  <c r="BQ70" i="4"/>
  <c r="BR70" i="4" s="1"/>
  <c r="BQ44" i="4"/>
  <c r="BR44" i="4" s="1"/>
  <c r="BQ52" i="4"/>
  <c r="BR52" i="4" s="1"/>
  <c r="BQ250" i="4"/>
  <c r="BR250" i="4" s="1"/>
  <c r="BQ113" i="4"/>
  <c r="BR113" i="4" s="1"/>
  <c r="BQ66" i="4"/>
  <c r="BR66" i="4" s="1"/>
  <c r="BQ54" i="4"/>
  <c r="BR54" i="4" s="1"/>
  <c r="BQ149" i="4"/>
  <c r="BR149" i="4" s="1"/>
  <c r="BQ223" i="4"/>
  <c r="BR223" i="4" s="1"/>
  <c r="BQ261" i="4"/>
  <c r="BR261" i="4" s="1"/>
  <c r="BQ144" i="4"/>
  <c r="BR144" i="4" s="1"/>
  <c r="BQ161" i="4"/>
  <c r="BR161" i="4" s="1"/>
  <c r="BQ53" i="4"/>
  <c r="BR53" i="4" s="1"/>
  <c r="BQ135" i="4"/>
  <c r="BR135" i="4" s="1"/>
  <c r="BQ114" i="4"/>
  <c r="BR114" i="4" s="1"/>
  <c r="BQ270" i="4"/>
  <c r="BR270" i="4" s="1"/>
  <c r="BQ286" i="4"/>
  <c r="BR286" i="4" s="1"/>
  <c r="BQ290" i="4"/>
  <c r="BR290" i="4" s="1"/>
  <c r="BQ133" i="4"/>
  <c r="BR133" i="4" s="1"/>
  <c r="BQ214" i="4"/>
  <c r="BR214" i="4" s="1"/>
  <c r="BQ164" i="4"/>
  <c r="BR164" i="4" s="1"/>
  <c r="BQ177" i="4"/>
  <c r="BR177" i="4" s="1"/>
  <c r="BQ146" i="4"/>
  <c r="BR146" i="4" s="1"/>
  <c r="BQ195" i="4"/>
  <c r="BR195" i="4" s="1"/>
  <c r="BQ283" i="4"/>
  <c r="BR283" i="4" s="1"/>
  <c r="BQ227" i="4"/>
  <c r="BR227" i="4" s="1"/>
  <c r="BQ126" i="4"/>
  <c r="BR126" i="4" s="1"/>
  <c r="BQ263" i="4"/>
  <c r="BR263" i="4" s="1"/>
  <c r="BQ173" i="4"/>
  <c r="BR173" i="4" s="1"/>
  <c r="BQ287" i="4"/>
  <c r="BR287" i="4" s="1"/>
  <c r="BQ220" i="4"/>
  <c r="BR220" i="4" s="1"/>
  <c r="BT220" i="4" s="1"/>
  <c r="BQ93" i="4"/>
  <c r="BR93" i="4" s="1"/>
  <c r="BQ41" i="4"/>
  <c r="BR41" i="4" s="1"/>
  <c r="BQ272" i="4"/>
  <c r="BR272" i="4" s="1"/>
  <c r="BQ150" i="4"/>
  <c r="BR150" i="4" s="1"/>
  <c r="BQ222" i="4"/>
  <c r="BR222" i="4" s="1"/>
  <c r="BQ140" i="4"/>
  <c r="BR140" i="4" s="1"/>
  <c r="BQ108" i="4"/>
  <c r="BR108" i="4" s="1"/>
  <c r="BQ74" i="4"/>
  <c r="BR74" i="4" s="1"/>
  <c r="BQ152" i="4"/>
  <c r="BR152" i="4" s="1"/>
  <c r="BQ12" i="4"/>
  <c r="BR12" i="4" s="1"/>
  <c r="BQ37" i="4"/>
  <c r="BR37" i="4" s="1"/>
  <c r="BQ69" i="4"/>
  <c r="BR69" i="4" s="1"/>
  <c r="BQ280" i="4"/>
  <c r="BR280" i="4" s="1"/>
  <c r="BQ79" i="4"/>
  <c r="BR79" i="4" s="1"/>
  <c r="BQ86" i="4"/>
  <c r="BR86" i="4" s="1"/>
  <c r="BQ295" i="4"/>
  <c r="BR295" i="4" s="1"/>
  <c r="BQ125" i="4"/>
  <c r="BR125" i="4" s="1"/>
  <c r="BQ275" i="4"/>
  <c r="BR275" i="4" s="1"/>
  <c r="BQ128" i="4"/>
  <c r="BR128" i="4" s="1"/>
  <c r="BQ205" i="4"/>
  <c r="BR205" i="4" s="1"/>
  <c r="BQ98" i="4"/>
  <c r="BR98" i="4" s="1"/>
  <c r="BQ97" i="4"/>
  <c r="BR97" i="4" s="1"/>
  <c r="BQ14" i="4"/>
  <c r="BR14" i="4" s="1"/>
  <c r="BQ243" i="4"/>
  <c r="BR243" i="4" s="1"/>
  <c r="BQ182" i="4"/>
  <c r="BR182" i="4" s="1"/>
  <c r="BQ232" i="4"/>
  <c r="BR232" i="4" s="1"/>
  <c r="BQ99" i="4"/>
  <c r="BR99" i="4" s="1"/>
  <c r="BQ87" i="4"/>
  <c r="BR87" i="4" s="1"/>
  <c r="BQ132" i="4"/>
  <c r="BR132" i="4" s="1"/>
  <c r="BQ72" i="4"/>
  <c r="BR72" i="4" s="1"/>
  <c r="BQ226" i="4"/>
  <c r="BR226" i="4" s="1"/>
  <c r="BQ297" i="4"/>
  <c r="BR297" i="4" s="1"/>
  <c r="BQ257" i="4"/>
  <c r="BR257" i="4" s="1"/>
  <c r="BQ294" i="4"/>
  <c r="BR294" i="4" s="1"/>
  <c r="BQ157" i="4"/>
  <c r="BR157" i="4" s="1"/>
  <c r="BQ60" i="4"/>
  <c r="BR60" i="4" s="1"/>
  <c r="BQ191" i="4"/>
  <c r="BR191" i="4" s="1"/>
  <c r="BQ48" i="4"/>
  <c r="BR48" i="4" s="1"/>
  <c r="BQ281" i="4"/>
  <c r="BR281" i="4" s="1"/>
  <c r="BQ176" i="4"/>
  <c r="BR176" i="4" s="1"/>
  <c r="BQ30" i="4"/>
  <c r="BR30" i="4" s="1"/>
  <c r="BQ196" i="4"/>
  <c r="BR196" i="4" s="1"/>
  <c r="BQ203" i="4"/>
  <c r="BR203" i="4" s="1"/>
  <c r="BQ255" i="4"/>
  <c r="BR255" i="4" s="1"/>
  <c r="BQ249" i="4"/>
  <c r="BR249" i="4" s="1"/>
  <c r="BQ253" i="4"/>
  <c r="BR253" i="4" s="1"/>
  <c r="BQ24" i="4"/>
  <c r="BR24" i="4" s="1"/>
  <c r="BQ211" i="4"/>
  <c r="BR211" i="4" s="1"/>
  <c r="BQ171" i="4"/>
  <c r="BR171" i="4" s="1"/>
  <c r="BQ42" i="4"/>
  <c r="BR42" i="4" s="1"/>
  <c r="BQ103" i="4"/>
  <c r="BR103" i="4" s="1"/>
  <c r="BQ13" i="4"/>
  <c r="BR13" i="4" s="1"/>
  <c r="BQ202" i="4"/>
  <c r="BR202" i="4" s="1"/>
  <c r="BQ247" i="4"/>
  <c r="BR247" i="4" s="1"/>
  <c r="BQ229" i="4"/>
  <c r="BR229" i="4" s="1"/>
  <c r="BQ109" i="4"/>
  <c r="BR109" i="4" s="1"/>
  <c r="BQ61" i="4"/>
  <c r="BR61" i="4" s="1"/>
  <c r="BQ213" i="4"/>
  <c r="BR213" i="4" s="1"/>
  <c r="BQ9" i="4"/>
  <c r="BR9" i="4" s="1"/>
  <c r="BQ296" i="4"/>
  <c r="BR296" i="4" s="1"/>
  <c r="BQ46" i="4"/>
  <c r="BR46" i="4" s="1"/>
  <c r="BQ237" i="4"/>
  <c r="BR237" i="4" s="1"/>
  <c r="BQ268" i="4"/>
  <c r="BR268" i="4" s="1"/>
  <c r="BQ102" i="4"/>
  <c r="BR102" i="4" s="1"/>
  <c r="BQ75" i="4"/>
  <c r="BR75" i="4" s="1"/>
  <c r="BQ212" i="4"/>
  <c r="BR212" i="4" s="1"/>
  <c r="BQ279" i="4"/>
  <c r="BR279" i="4" s="1"/>
  <c r="BQ148" i="4"/>
  <c r="BR148" i="4" s="1"/>
  <c r="BQ101" i="4"/>
  <c r="BR101" i="4" s="1"/>
  <c r="BQ49" i="4"/>
  <c r="BR49" i="4" s="1"/>
  <c r="BQ82" i="4"/>
  <c r="BR82" i="4" s="1"/>
  <c r="BQ190" i="4"/>
  <c r="BR190" i="4" s="1"/>
  <c r="BQ235" i="4"/>
  <c r="BR235" i="4" s="1"/>
  <c r="BQ187" i="4"/>
  <c r="BR187" i="4" s="1"/>
  <c r="BQ85" i="4"/>
  <c r="BR85" i="4" s="1"/>
  <c r="BQ217" i="4"/>
  <c r="BR217" i="4" s="1"/>
  <c r="BQ197" i="4"/>
  <c r="BR197" i="4" s="1"/>
  <c r="BQ55" i="4"/>
  <c r="BR55" i="4" s="1"/>
  <c r="BQ167" i="4"/>
  <c r="BR167" i="4" s="1"/>
  <c r="BQ127" i="4"/>
  <c r="BR127" i="4" s="1"/>
  <c r="BQ278" i="4"/>
  <c r="BR278" i="4" s="1"/>
  <c r="BQ208" i="4"/>
  <c r="BR208" i="4" s="1"/>
  <c r="BQ84" i="4"/>
  <c r="BR84" i="4" s="1"/>
  <c r="BQ100" i="4"/>
  <c r="BR100" i="4" s="1"/>
  <c r="BQ89" i="4"/>
  <c r="BR89" i="4" s="1"/>
  <c r="BQ155" i="4"/>
  <c r="BR155" i="4" s="1"/>
  <c r="BQ95" i="4"/>
  <c r="BR95" i="4" s="1"/>
  <c r="BQ305" i="4"/>
  <c r="BR305" i="4" s="1"/>
  <c r="BQ154" i="4"/>
  <c r="BR154" i="4" s="1"/>
  <c r="BQ47" i="4"/>
  <c r="BR47" i="4" s="1"/>
  <c r="BQ137" i="4"/>
  <c r="BR137" i="4" s="1"/>
  <c r="BQ234" i="4"/>
  <c r="BR234" i="4" s="1"/>
  <c r="BQ62" i="4"/>
  <c r="BR62" i="4" s="1"/>
  <c r="BQ104" i="4"/>
  <c r="BR104" i="4" s="1"/>
  <c r="BQ262" i="4"/>
  <c r="BR262" i="4" s="1"/>
  <c r="BQ73" i="4"/>
  <c r="BR73" i="4" s="1"/>
  <c r="BQ111" i="4"/>
  <c r="BR111" i="4" s="1"/>
  <c r="BQ244" i="4"/>
  <c r="BR244" i="4" s="1"/>
  <c r="BQ50" i="4"/>
  <c r="BR50" i="4" s="1"/>
  <c r="BQ35" i="4"/>
  <c r="BR35" i="4" s="1"/>
  <c r="BQ165" i="4"/>
  <c r="BR165" i="4" s="1"/>
  <c r="BQ124" i="4"/>
  <c r="BR124" i="4" s="1"/>
  <c r="BQ43" i="4"/>
  <c r="BR43" i="4" s="1"/>
  <c r="BQ11" i="4"/>
  <c r="BR11" i="4" s="1"/>
  <c r="BQ90" i="4"/>
  <c r="BR90" i="4" s="1"/>
  <c r="BQ184" i="4"/>
  <c r="BR184" i="4" s="1"/>
  <c r="BQ185" i="4"/>
  <c r="BR185" i="4" s="1"/>
  <c r="BQ153" i="4"/>
  <c r="BR153" i="4" s="1"/>
  <c r="BQ159" i="4"/>
  <c r="BR159" i="4" s="1"/>
  <c r="BQ218" i="4"/>
  <c r="BR218" i="4" s="1"/>
  <c r="BQ17" i="4"/>
  <c r="BR17" i="4" s="1"/>
  <c r="BQ18" i="4"/>
  <c r="BR18" i="4" s="1"/>
  <c r="BQ143" i="4"/>
  <c r="BR143" i="4" s="1"/>
  <c r="BQ21" i="4"/>
  <c r="BR21" i="4" s="1"/>
  <c r="BQ264" i="4"/>
  <c r="BR264" i="4" s="1"/>
  <c r="BQ65" i="4"/>
  <c r="BR65" i="4" s="1"/>
  <c r="BQ192" i="4"/>
  <c r="BR192" i="4" s="1"/>
  <c r="BQ96" i="4"/>
  <c r="BR96" i="4" s="1"/>
  <c r="BQ162" i="4"/>
  <c r="BR162" i="4" s="1"/>
  <c r="BQ240" i="4"/>
  <c r="BR240" i="4" s="1"/>
  <c r="BQ63" i="4"/>
  <c r="BR63" i="4" s="1"/>
  <c r="BQ256" i="4"/>
  <c r="BR256" i="4" s="1"/>
  <c r="BQ233" i="4"/>
  <c r="BR233" i="4" s="1"/>
  <c r="BQ239" i="4"/>
  <c r="BR239" i="4" s="1"/>
  <c r="BQ67" i="4"/>
  <c r="BR67" i="4" s="1"/>
  <c r="BQ206" i="4"/>
  <c r="BR206" i="4" s="1"/>
  <c r="BQ91" i="4"/>
  <c r="BR91" i="4" s="1"/>
  <c r="BQ302" i="4"/>
  <c r="BR302" i="4" s="1"/>
  <c r="BQ10" i="4"/>
  <c r="BR10" i="4" s="1"/>
  <c r="BQ112" i="4"/>
  <c r="BR112" i="4" s="1"/>
  <c r="BQ163" i="4"/>
  <c r="BR163" i="4" s="1"/>
  <c r="BQ7" i="4"/>
  <c r="BQ6" i="4" l="1"/>
  <c r="BR7" i="4"/>
  <c r="Z16" i="5" l="1"/>
  <c r="Z116" i="5"/>
  <c r="D220" i="5"/>
  <c r="Y220" i="5"/>
  <c r="Q220" i="5"/>
  <c r="P220" i="5"/>
  <c r="G220" i="5"/>
  <c r="W220" i="5"/>
  <c r="L220" i="5"/>
  <c r="V220" i="5"/>
  <c r="K220" i="5"/>
  <c r="U220" i="5"/>
  <c r="M220" i="5"/>
  <c r="E220" i="5"/>
  <c r="J220" i="5"/>
  <c r="I220" i="5"/>
  <c r="O220" i="5"/>
  <c r="F220" i="5"/>
  <c r="H220" i="5"/>
  <c r="S220" i="5"/>
  <c r="R220" i="5"/>
  <c r="T220" i="5"/>
  <c r="N220" i="5"/>
  <c r="C220" i="5"/>
  <c r="X220" i="5"/>
  <c r="Z220" i="5"/>
  <c r="BT248" i="4"/>
  <c r="F248" i="5"/>
  <c r="J248" i="5"/>
  <c r="G248" i="5"/>
  <c r="N248" i="5"/>
  <c r="X248" i="5"/>
  <c r="M248" i="5"/>
  <c r="D248" i="5"/>
  <c r="U248" i="5"/>
  <c r="O248" i="5"/>
  <c r="P248" i="5"/>
  <c r="K248" i="5"/>
  <c r="V248" i="5"/>
  <c r="C248" i="5"/>
  <c r="T248" i="5"/>
  <c r="I248" i="5"/>
  <c r="Y248" i="5"/>
  <c r="H248" i="5"/>
  <c r="E248" i="5"/>
  <c r="R248" i="5"/>
  <c r="L248" i="5"/>
  <c r="Q248" i="5"/>
  <c r="S248" i="5"/>
  <c r="W248" i="5"/>
  <c r="P303" i="5"/>
  <c r="C303" i="5"/>
  <c r="BT303" i="4"/>
  <c r="Q303" i="5"/>
  <c r="S303" i="5"/>
  <c r="Y303" i="5"/>
  <c r="G303" i="5"/>
  <c r="O303" i="5"/>
  <c r="V303" i="5"/>
  <c r="L303" i="5"/>
  <c r="K303" i="5"/>
  <c r="D303" i="5"/>
  <c r="H303" i="5"/>
  <c r="T303" i="5"/>
  <c r="M303" i="5"/>
  <c r="I303" i="5"/>
  <c r="J303" i="5"/>
  <c r="U303" i="5"/>
  <c r="N303" i="5"/>
  <c r="E303" i="5"/>
  <c r="X303" i="5"/>
  <c r="F303" i="5"/>
  <c r="R303" i="5"/>
  <c r="W303" i="5"/>
  <c r="P76" i="5"/>
  <c r="R76" i="5"/>
  <c r="C76" i="5"/>
  <c r="M76" i="5"/>
  <c r="L76" i="5"/>
  <c r="N76" i="5"/>
  <c r="T76" i="5"/>
  <c r="K76" i="5"/>
  <c r="I76" i="5"/>
  <c r="Y76" i="5"/>
  <c r="H76" i="5"/>
  <c r="F76" i="5"/>
  <c r="J76" i="5"/>
  <c r="O76" i="5"/>
  <c r="E76" i="5"/>
  <c r="S76" i="5"/>
  <c r="G76" i="5"/>
  <c r="BT76" i="4"/>
  <c r="U76" i="5"/>
  <c r="D76" i="5"/>
  <c r="Q76" i="5"/>
  <c r="V76" i="5"/>
  <c r="X76" i="5"/>
  <c r="W76" i="5"/>
  <c r="U29" i="5"/>
  <c r="C29" i="5"/>
  <c r="G29" i="5"/>
  <c r="P29" i="5"/>
  <c r="R29" i="5"/>
  <c r="L29" i="5"/>
  <c r="M29" i="5"/>
  <c r="N29" i="5"/>
  <c r="H29" i="5"/>
  <c r="Y29" i="5"/>
  <c r="D29" i="5"/>
  <c r="J29" i="5"/>
  <c r="O29" i="5"/>
  <c r="E29" i="5"/>
  <c r="T29" i="5"/>
  <c r="F29" i="5"/>
  <c r="BT29" i="4"/>
  <c r="I29" i="5"/>
  <c r="K29" i="5"/>
  <c r="S29" i="5"/>
  <c r="Q29" i="5"/>
  <c r="V29" i="5"/>
  <c r="X29" i="5"/>
  <c r="W29" i="5"/>
  <c r="O40" i="5"/>
  <c r="E40" i="5"/>
  <c r="BT40" i="4"/>
  <c r="U40" i="5"/>
  <c r="D40" i="5"/>
  <c r="T40" i="5"/>
  <c r="G40" i="5"/>
  <c r="R40" i="5"/>
  <c r="N40" i="5"/>
  <c r="P40" i="5"/>
  <c r="Y40" i="5"/>
  <c r="F40" i="5"/>
  <c r="S40" i="5"/>
  <c r="M40" i="5"/>
  <c r="I40" i="5"/>
  <c r="Q40" i="5"/>
  <c r="V40" i="5"/>
  <c r="K40" i="5"/>
  <c r="C40" i="5"/>
  <c r="H40" i="5"/>
  <c r="L40" i="5"/>
  <c r="X40" i="5"/>
  <c r="J40" i="5"/>
  <c r="W40" i="5"/>
  <c r="K57" i="5"/>
  <c r="M57" i="5"/>
  <c r="D57" i="5"/>
  <c r="V57" i="5"/>
  <c r="S57" i="5"/>
  <c r="R57" i="5"/>
  <c r="L57" i="5"/>
  <c r="J57" i="5"/>
  <c r="BT57" i="4"/>
  <c r="N57" i="5"/>
  <c r="Y57" i="5"/>
  <c r="H57" i="5"/>
  <c r="I57" i="5"/>
  <c r="U57" i="5"/>
  <c r="G57" i="5"/>
  <c r="E57" i="5"/>
  <c r="O57" i="5"/>
  <c r="C57" i="5"/>
  <c r="X57" i="5"/>
  <c r="Q57" i="5"/>
  <c r="P57" i="5"/>
  <c r="F57" i="5"/>
  <c r="T57" i="5"/>
  <c r="W57" i="5"/>
  <c r="F28" i="5"/>
  <c r="Q28" i="5"/>
  <c r="S28" i="5"/>
  <c r="E28" i="5"/>
  <c r="K28" i="5"/>
  <c r="Y28" i="5"/>
  <c r="H28" i="5"/>
  <c r="D28" i="5"/>
  <c r="T28" i="5"/>
  <c r="G28" i="5"/>
  <c r="N28" i="5"/>
  <c r="P28" i="5"/>
  <c r="BT28" i="4"/>
  <c r="J28" i="5"/>
  <c r="C28" i="5"/>
  <c r="L28" i="5"/>
  <c r="O28" i="5"/>
  <c r="R28" i="5"/>
  <c r="I28" i="5"/>
  <c r="U28" i="5"/>
  <c r="V28" i="5"/>
  <c r="M28" i="5"/>
  <c r="X28" i="5"/>
  <c r="W28" i="5"/>
  <c r="BT113" i="4"/>
  <c r="I113" i="5"/>
  <c r="U113" i="5"/>
  <c r="F113" i="5"/>
  <c r="N113" i="5"/>
  <c r="R113" i="5"/>
  <c r="C113" i="5"/>
  <c r="G113" i="5"/>
  <c r="P113" i="5"/>
  <c r="H113" i="5"/>
  <c r="M113" i="5"/>
  <c r="K113" i="5"/>
  <c r="J113" i="5"/>
  <c r="E113" i="5"/>
  <c r="Q113" i="5"/>
  <c r="Y113" i="5"/>
  <c r="S113" i="5"/>
  <c r="L113" i="5"/>
  <c r="D113" i="5"/>
  <c r="O113" i="5"/>
  <c r="V113" i="5"/>
  <c r="T113" i="5"/>
  <c r="X113" i="5"/>
  <c r="W113" i="5"/>
  <c r="J164" i="5"/>
  <c r="O164" i="5"/>
  <c r="C164" i="5"/>
  <c r="I164" i="5"/>
  <c r="Y164" i="5"/>
  <c r="H164" i="5"/>
  <c r="S164" i="5"/>
  <c r="Q164" i="5"/>
  <c r="M164" i="5"/>
  <c r="P164" i="5"/>
  <c r="L164" i="5"/>
  <c r="F164" i="5"/>
  <c r="U164" i="5"/>
  <c r="N164" i="5"/>
  <c r="T164" i="5"/>
  <c r="V164" i="5"/>
  <c r="D164" i="5"/>
  <c r="G164" i="5"/>
  <c r="BT164" i="4"/>
  <c r="R164" i="5"/>
  <c r="E164" i="5"/>
  <c r="K164" i="5"/>
  <c r="X164" i="5"/>
  <c r="W164" i="5"/>
  <c r="S140" i="5"/>
  <c r="Q140" i="5"/>
  <c r="L140" i="5"/>
  <c r="U140" i="5"/>
  <c r="I140" i="5"/>
  <c r="Y140" i="5"/>
  <c r="H140" i="5"/>
  <c r="F140" i="5"/>
  <c r="M140" i="5"/>
  <c r="P140" i="5"/>
  <c r="E140" i="5"/>
  <c r="V140" i="5"/>
  <c r="BT140" i="4"/>
  <c r="D140" i="5"/>
  <c r="T140" i="5"/>
  <c r="G140" i="5"/>
  <c r="R140" i="5"/>
  <c r="N140" i="5"/>
  <c r="K140" i="5"/>
  <c r="J140" i="5"/>
  <c r="O140" i="5"/>
  <c r="C140" i="5"/>
  <c r="X140" i="5"/>
  <c r="W140" i="5"/>
  <c r="K97" i="5"/>
  <c r="C97" i="5"/>
  <c r="R97" i="5"/>
  <c r="G97" i="5"/>
  <c r="E97" i="5"/>
  <c r="S97" i="5"/>
  <c r="O97" i="5"/>
  <c r="D97" i="5"/>
  <c r="L97" i="5"/>
  <c r="N97" i="5"/>
  <c r="Y97" i="5"/>
  <c r="U97" i="5"/>
  <c r="Q97" i="5"/>
  <c r="V97" i="5"/>
  <c r="I97" i="5"/>
  <c r="J97" i="5"/>
  <c r="X97" i="5"/>
  <c r="H97" i="5"/>
  <c r="P97" i="5"/>
  <c r="T97" i="5"/>
  <c r="BT97" i="4"/>
  <c r="M97" i="5"/>
  <c r="F97" i="5"/>
  <c r="W97" i="5"/>
  <c r="BT253" i="4"/>
  <c r="I253" i="5"/>
  <c r="G253" i="5"/>
  <c r="O253" i="5"/>
  <c r="H253" i="5"/>
  <c r="X253" i="5"/>
  <c r="R253" i="5"/>
  <c r="C253" i="5"/>
  <c r="P253" i="5"/>
  <c r="U253" i="5"/>
  <c r="E253" i="5"/>
  <c r="M253" i="5"/>
  <c r="N253" i="5"/>
  <c r="F253" i="5"/>
  <c r="T253" i="5"/>
  <c r="Q253" i="5"/>
  <c r="Y253" i="5"/>
  <c r="D253" i="5"/>
  <c r="K253" i="5"/>
  <c r="S253" i="5"/>
  <c r="V253" i="5"/>
  <c r="J253" i="5"/>
  <c r="L253" i="5"/>
  <c r="W253" i="5"/>
  <c r="D237" i="5"/>
  <c r="S237" i="5"/>
  <c r="R237" i="5"/>
  <c r="P237" i="5"/>
  <c r="O237" i="5"/>
  <c r="H237" i="5"/>
  <c r="M237" i="5"/>
  <c r="E237" i="5"/>
  <c r="Y237" i="5"/>
  <c r="BT237" i="4"/>
  <c r="I237" i="5"/>
  <c r="J237" i="5"/>
  <c r="F237" i="5"/>
  <c r="N237" i="5"/>
  <c r="K237" i="5"/>
  <c r="C237" i="5"/>
  <c r="G237" i="5"/>
  <c r="Q237" i="5"/>
  <c r="U237" i="5"/>
  <c r="V237" i="5"/>
  <c r="T237" i="5"/>
  <c r="L237" i="5"/>
  <c r="X237" i="5"/>
  <c r="W237" i="5"/>
  <c r="N155" i="5"/>
  <c r="P155" i="5"/>
  <c r="K155" i="5"/>
  <c r="C155" i="5"/>
  <c r="T155" i="5"/>
  <c r="Y155" i="5"/>
  <c r="F155" i="5"/>
  <c r="R155" i="5"/>
  <c r="J155" i="5"/>
  <c r="U155" i="5"/>
  <c r="L155" i="5"/>
  <c r="G155" i="5"/>
  <c r="D155" i="5"/>
  <c r="E155" i="5"/>
  <c r="I155" i="5"/>
  <c r="O155" i="5"/>
  <c r="M155" i="5"/>
  <c r="X155" i="5"/>
  <c r="H155" i="5"/>
  <c r="BT155" i="4"/>
  <c r="S155" i="5"/>
  <c r="V155" i="5"/>
  <c r="Q155" i="5"/>
  <c r="W155" i="5"/>
  <c r="I124" i="5"/>
  <c r="H124" i="5"/>
  <c r="N124" i="5"/>
  <c r="C124" i="5"/>
  <c r="L124" i="5"/>
  <c r="J124" i="5"/>
  <c r="R124" i="5"/>
  <c r="T124" i="5"/>
  <c r="Y124" i="5"/>
  <c r="G124" i="5"/>
  <c r="BT124" i="4"/>
  <c r="F124" i="5"/>
  <c r="U124" i="5"/>
  <c r="O124" i="5"/>
  <c r="M124" i="5"/>
  <c r="D124" i="5"/>
  <c r="E124" i="5"/>
  <c r="P124" i="5"/>
  <c r="S124" i="5"/>
  <c r="K124" i="5"/>
  <c r="Q124" i="5"/>
  <c r="V124" i="5"/>
  <c r="X124" i="5"/>
  <c r="W124" i="5"/>
  <c r="BT96" i="4"/>
  <c r="I96" i="5"/>
  <c r="M96" i="5"/>
  <c r="G96" i="5"/>
  <c r="R96" i="5"/>
  <c r="K96" i="5"/>
  <c r="P96" i="5"/>
  <c r="D96" i="5"/>
  <c r="C96" i="5"/>
  <c r="O96" i="5"/>
  <c r="E96" i="5"/>
  <c r="Q96" i="5"/>
  <c r="U96" i="5"/>
  <c r="J96" i="5"/>
  <c r="T96" i="5"/>
  <c r="Y96" i="5"/>
  <c r="N96" i="5"/>
  <c r="L96" i="5"/>
  <c r="H96" i="5"/>
  <c r="F96" i="5"/>
  <c r="S96" i="5"/>
  <c r="V96" i="5"/>
  <c r="X96" i="5"/>
  <c r="W96" i="5"/>
  <c r="U296" i="5"/>
  <c r="K296" i="5"/>
  <c r="C296" i="5"/>
  <c r="N296" i="5"/>
  <c r="Q296" i="5"/>
  <c r="Y296" i="5"/>
  <c r="H296" i="5"/>
  <c r="S296" i="5"/>
  <c r="J296" i="5"/>
  <c r="M296" i="5"/>
  <c r="I296" i="5"/>
  <c r="O296" i="5"/>
  <c r="BT296" i="4"/>
  <c r="F296" i="5"/>
  <c r="R296" i="5"/>
  <c r="V296" i="5"/>
  <c r="T296" i="5"/>
  <c r="P296" i="5"/>
  <c r="E296" i="5"/>
  <c r="G296" i="5"/>
  <c r="D296" i="5"/>
  <c r="L296" i="5"/>
  <c r="X296" i="5"/>
  <c r="W296" i="5"/>
  <c r="O11" i="5"/>
  <c r="H11" i="5"/>
  <c r="T11" i="5"/>
  <c r="D11" i="5"/>
  <c r="F11" i="5"/>
  <c r="N11" i="5"/>
  <c r="M11" i="5"/>
  <c r="C11" i="5"/>
  <c r="K11" i="5"/>
  <c r="G11" i="5"/>
  <c r="Y11" i="5"/>
  <c r="E11" i="5"/>
  <c r="U11" i="5"/>
  <c r="L11" i="5"/>
  <c r="J11" i="5"/>
  <c r="Q11" i="5"/>
  <c r="P11" i="5"/>
  <c r="BT11" i="4"/>
  <c r="S11" i="5"/>
  <c r="I11" i="5"/>
  <c r="R11" i="5"/>
  <c r="V11" i="5"/>
  <c r="X11" i="5"/>
  <c r="W11" i="5"/>
  <c r="BT105" i="4"/>
  <c r="I105" i="5"/>
  <c r="S105" i="5"/>
  <c r="H105" i="5"/>
  <c r="L105" i="5"/>
  <c r="C105" i="5"/>
  <c r="T105" i="5"/>
  <c r="F105" i="5"/>
  <c r="O105" i="5"/>
  <c r="J105" i="5"/>
  <c r="R105" i="5"/>
  <c r="G105" i="5"/>
  <c r="M105" i="5"/>
  <c r="E105" i="5"/>
  <c r="Y105" i="5"/>
  <c r="D105" i="5"/>
  <c r="P105" i="5"/>
  <c r="U105" i="5"/>
  <c r="N105" i="5"/>
  <c r="K105" i="5"/>
  <c r="Q105" i="5"/>
  <c r="V105" i="5"/>
  <c r="X105" i="5"/>
  <c r="W105" i="5"/>
  <c r="J15" i="5"/>
  <c r="N15" i="5"/>
  <c r="S15" i="5"/>
  <c r="BT15" i="4"/>
  <c r="I15" i="5"/>
  <c r="Y15" i="5"/>
  <c r="F15" i="5"/>
  <c r="G15" i="5"/>
  <c r="T15" i="5"/>
  <c r="H15" i="5"/>
  <c r="O15" i="5"/>
  <c r="V15" i="5"/>
  <c r="C15" i="5"/>
  <c r="D15" i="5"/>
  <c r="E15" i="5"/>
  <c r="R15" i="5"/>
  <c r="Q15" i="5"/>
  <c r="X15" i="5"/>
  <c r="M15" i="5"/>
  <c r="K15" i="5"/>
  <c r="U15" i="5"/>
  <c r="L15" i="5"/>
  <c r="P15" i="5"/>
  <c r="W15" i="5"/>
  <c r="M183" i="5"/>
  <c r="D183" i="5"/>
  <c r="J183" i="5"/>
  <c r="N183" i="5"/>
  <c r="T183" i="5"/>
  <c r="Y183" i="5"/>
  <c r="G183" i="5"/>
  <c r="O183" i="5"/>
  <c r="L183" i="5"/>
  <c r="BT183" i="4"/>
  <c r="K183" i="5"/>
  <c r="Q183" i="5"/>
  <c r="C183" i="5"/>
  <c r="P183" i="5"/>
  <c r="U183" i="5"/>
  <c r="X183" i="5"/>
  <c r="E183" i="5"/>
  <c r="R183" i="5"/>
  <c r="S183" i="5"/>
  <c r="F183" i="5"/>
  <c r="I183" i="5"/>
  <c r="V183" i="5"/>
  <c r="H183" i="5"/>
  <c r="W183" i="5"/>
  <c r="J214" i="5"/>
  <c r="U214" i="5"/>
  <c r="V214" i="5"/>
  <c r="Q214" i="5"/>
  <c r="O214" i="5"/>
  <c r="Y214" i="5"/>
  <c r="C214" i="5"/>
  <c r="I214" i="5"/>
  <c r="S214" i="5"/>
  <c r="E214" i="5"/>
  <c r="D214" i="5"/>
  <c r="N214" i="5"/>
  <c r="BT214" i="4"/>
  <c r="G214" i="5"/>
  <c r="F214" i="5"/>
  <c r="M214" i="5"/>
  <c r="H214" i="5"/>
  <c r="T214" i="5"/>
  <c r="P214" i="5"/>
  <c r="K214" i="5"/>
  <c r="L214" i="5"/>
  <c r="R214" i="5"/>
  <c r="X214" i="5"/>
  <c r="W214" i="5"/>
  <c r="R202" i="5"/>
  <c r="BT202" i="4"/>
  <c r="I202" i="5"/>
  <c r="J202" i="5"/>
  <c r="K202" i="5"/>
  <c r="U202" i="5"/>
  <c r="G202" i="5"/>
  <c r="S202" i="5"/>
  <c r="F202" i="5"/>
  <c r="Y202" i="5"/>
  <c r="D202" i="5"/>
  <c r="P202" i="5"/>
  <c r="L202" i="5"/>
  <c r="O202" i="5"/>
  <c r="C202" i="5"/>
  <c r="M202" i="5"/>
  <c r="T202" i="5"/>
  <c r="N202" i="5"/>
  <c r="H202" i="5"/>
  <c r="E202" i="5"/>
  <c r="Q202" i="5"/>
  <c r="V202" i="5"/>
  <c r="X202" i="5"/>
  <c r="W202" i="5"/>
  <c r="M62" i="5"/>
  <c r="BT62" i="4"/>
  <c r="G62" i="5"/>
  <c r="Q62" i="5"/>
  <c r="O62" i="5"/>
  <c r="Y62" i="5"/>
  <c r="C62" i="5"/>
  <c r="S62" i="5"/>
  <c r="L62" i="5"/>
  <c r="N62" i="5"/>
  <c r="F62" i="5"/>
  <c r="D62" i="5"/>
  <c r="E62" i="5"/>
  <c r="X62" i="5"/>
  <c r="R62" i="5"/>
  <c r="K62" i="5"/>
  <c r="V62" i="5"/>
  <c r="J62" i="5"/>
  <c r="T62" i="5"/>
  <c r="U62" i="5"/>
  <c r="P62" i="5"/>
  <c r="I62" i="5"/>
  <c r="H62" i="5"/>
  <c r="W62" i="5"/>
  <c r="H56" i="5"/>
  <c r="T56" i="5"/>
  <c r="BT56" i="4"/>
  <c r="J56" i="5"/>
  <c r="D56" i="5"/>
  <c r="C56" i="5"/>
  <c r="L56" i="5"/>
  <c r="O56" i="5"/>
  <c r="N56" i="5"/>
  <c r="M56" i="5"/>
  <c r="E56" i="5"/>
  <c r="P56" i="5"/>
  <c r="F56" i="5"/>
  <c r="S56" i="5"/>
  <c r="V56" i="5"/>
  <c r="R56" i="5"/>
  <c r="K56" i="5"/>
  <c r="U56" i="5"/>
  <c r="Q56" i="5"/>
  <c r="G56" i="5"/>
  <c r="I56" i="5"/>
  <c r="X56" i="5"/>
  <c r="W56" i="5"/>
  <c r="Y56" i="5"/>
  <c r="BT59" i="4"/>
  <c r="L59" i="5"/>
  <c r="U59" i="5"/>
  <c r="C59" i="5"/>
  <c r="N59" i="5"/>
  <c r="Q59" i="5"/>
  <c r="F59" i="5"/>
  <c r="T59" i="5"/>
  <c r="G59" i="5"/>
  <c r="S59" i="5"/>
  <c r="R59" i="5"/>
  <c r="K59" i="5"/>
  <c r="D59" i="5"/>
  <c r="V59" i="5"/>
  <c r="Y59" i="5"/>
  <c r="E59" i="5"/>
  <c r="O59" i="5"/>
  <c r="H59" i="5"/>
  <c r="I59" i="5"/>
  <c r="M59" i="5"/>
  <c r="J59" i="5"/>
  <c r="P59" i="5"/>
  <c r="X59" i="5"/>
  <c r="W59" i="5"/>
  <c r="U119" i="5"/>
  <c r="R119" i="5"/>
  <c r="O119" i="5"/>
  <c r="G119" i="5"/>
  <c r="S119" i="5"/>
  <c r="Y119" i="5"/>
  <c r="E119" i="5"/>
  <c r="I119" i="5"/>
  <c r="M119" i="5"/>
  <c r="Q119" i="5"/>
  <c r="P119" i="5"/>
  <c r="V119" i="5"/>
  <c r="BT119" i="4"/>
  <c r="H119" i="5"/>
  <c r="T119" i="5"/>
  <c r="D119" i="5"/>
  <c r="K119" i="5"/>
  <c r="C119" i="5"/>
  <c r="L119" i="5"/>
  <c r="J119" i="5"/>
  <c r="N119" i="5"/>
  <c r="F119" i="5"/>
  <c r="X119" i="5"/>
  <c r="W119" i="5"/>
  <c r="N168" i="5"/>
  <c r="G168" i="5"/>
  <c r="L168" i="5"/>
  <c r="D168" i="5"/>
  <c r="Y168" i="5"/>
  <c r="F168" i="5"/>
  <c r="V168" i="5"/>
  <c r="M168" i="5"/>
  <c r="BT168" i="4"/>
  <c r="K168" i="5"/>
  <c r="R168" i="5"/>
  <c r="C168" i="5"/>
  <c r="O168" i="5"/>
  <c r="P168" i="5"/>
  <c r="Q168" i="5"/>
  <c r="H168" i="5"/>
  <c r="T168" i="5"/>
  <c r="U168" i="5"/>
  <c r="E168" i="5"/>
  <c r="I168" i="5"/>
  <c r="S168" i="5"/>
  <c r="J168" i="5"/>
  <c r="X168" i="5"/>
  <c r="W168" i="5"/>
  <c r="E207" i="5"/>
  <c r="J207" i="5"/>
  <c r="K207" i="5"/>
  <c r="L207" i="5"/>
  <c r="M207" i="5"/>
  <c r="P207" i="5"/>
  <c r="N207" i="5"/>
  <c r="Y207" i="5"/>
  <c r="BT207" i="4"/>
  <c r="I207" i="5"/>
  <c r="U207" i="5"/>
  <c r="G207" i="5"/>
  <c r="Q207" i="5"/>
  <c r="F207" i="5"/>
  <c r="V207" i="5"/>
  <c r="D207" i="5"/>
  <c r="H207" i="5"/>
  <c r="C207" i="5"/>
  <c r="T207" i="5"/>
  <c r="S207" i="5"/>
  <c r="O207" i="5"/>
  <c r="R207" i="5"/>
  <c r="X207" i="5"/>
  <c r="W207" i="5"/>
  <c r="C259" i="5"/>
  <c r="G259" i="5"/>
  <c r="O259" i="5"/>
  <c r="K259" i="5"/>
  <c r="H259" i="5"/>
  <c r="N259" i="5"/>
  <c r="Q259" i="5"/>
  <c r="R259" i="5"/>
  <c r="M259" i="5"/>
  <c r="F259" i="5"/>
  <c r="S259" i="5"/>
  <c r="I259" i="5"/>
  <c r="E259" i="5"/>
  <c r="U259" i="5"/>
  <c r="V259" i="5"/>
  <c r="D259" i="5"/>
  <c r="L259" i="5"/>
  <c r="J259" i="5"/>
  <c r="T259" i="5"/>
  <c r="P259" i="5"/>
  <c r="BT259" i="4"/>
  <c r="Y259" i="5"/>
  <c r="X259" i="5"/>
  <c r="W259" i="5"/>
  <c r="O129" i="5"/>
  <c r="P129" i="5"/>
  <c r="G129" i="5"/>
  <c r="L129" i="5"/>
  <c r="H129" i="5"/>
  <c r="Y129" i="5"/>
  <c r="D129" i="5"/>
  <c r="R129" i="5"/>
  <c r="K129" i="5"/>
  <c r="U129" i="5"/>
  <c r="E129" i="5"/>
  <c r="Q129" i="5"/>
  <c r="BT129" i="4"/>
  <c r="I129" i="5"/>
  <c r="S129" i="5"/>
  <c r="M129" i="5"/>
  <c r="T129" i="5"/>
  <c r="N129" i="5"/>
  <c r="F129" i="5"/>
  <c r="C129" i="5"/>
  <c r="J129" i="5"/>
  <c r="V129" i="5"/>
  <c r="X129" i="5"/>
  <c r="W129" i="5"/>
  <c r="I115" i="5"/>
  <c r="J115" i="5"/>
  <c r="L115" i="5"/>
  <c r="S115" i="5"/>
  <c r="Q115" i="5"/>
  <c r="Y115" i="5"/>
  <c r="E115" i="5"/>
  <c r="H115" i="5"/>
  <c r="R115" i="5"/>
  <c r="D115" i="5"/>
  <c r="M115" i="5"/>
  <c r="V115" i="5"/>
  <c r="BT115" i="4"/>
  <c r="U115" i="5"/>
  <c r="C115" i="5"/>
  <c r="O115" i="5"/>
  <c r="F115" i="5"/>
  <c r="K115" i="5"/>
  <c r="T115" i="5"/>
  <c r="G115" i="5"/>
  <c r="P115" i="5"/>
  <c r="N115" i="5"/>
  <c r="X115" i="5"/>
  <c r="W115" i="5"/>
  <c r="D261" i="5"/>
  <c r="J261" i="5"/>
  <c r="U261" i="5"/>
  <c r="BT261" i="4"/>
  <c r="N261" i="5"/>
  <c r="I261" i="5"/>
  <c r="K261" i="5"/>
  <c r="P261" i="5"/>
  <c r="G261" i="5"/>
  <c r="O261" i="5"/>
  <c r="E261" i="5"/>
  <c r="C261" i="5"/>
  <c r="L261" i="5"/>
  <c r="Q261" i="5"/>
  <c r="F261" i="5"/>
  <c r="M261" i="5"/>
  <c r="H261" i="5"/>
  <c r="T261" i="5"/>
  <c r="R261" i="5"/>
  <c r="Y261" i="5"/>
  <c r="V261" i="5"/>
  <c r="S261" i="5"/>
  <c r="X261" i="5"/>
  <c r="W261" i="5"/>
  <c r="R272" i="5"/>
  <c r="U272" i="5"/>
  <c r="S272" i="5"/>
  <c r="BT272" i="4"/>
  <c r="J272" i="5"/>
  <c r="F272" i="5"/>
  <c r="T272" i="5"/>
  <c r="I272" i="5"/>
  <c r="Q272" i="5"/>
  <c r="N272" i="5"/>
  <c r="Y272" i="5"/>
  <c r="H272" i="5"/>
  <c r="C272" i="5"/>
  <c r="D272" i="5"/>
  <c r="K272" i="5"/>
  <c r="E272" i="5"/>
  <c r="O272" i="5"/>
  <c r="V272" i="5"/>
  <c r="G272" i="5"/>
  <c r="P272" i="5"/>
  <c r="M272" i="5"/>
  <c r="X272" i="5"/>
  <c r="L272" i="5"/>
  <c r="W272" i="5"/>
  <c r="D128" i="5"/>
  <c r="T128" i="5"/>
  <c r="S128" i="5"/>
  <c r="H128" i="5"/>
  <c r="O128" i="5"/>
  <c r="F128" i="5"/>
  <c r="V128" i="5"/>
  <c r="M128" i="5"/>
  <c r="J128" i="5"/>
  <c r="U128" i="5"/>
  <c r="C128" i="5"/>
  <c r="E128" i="5"/>
  <c r="N128" i="5"/>
  <c r="BT128" i="4"/>
  <c r="Y128" i="5"/>
  <c r="I128" i="5"/>
  <c r="K128" i="5"/>
  <c r="Q128" i="5"/>
  <c r="L128" i="5"/>
  <c r="R128" i="5"/>
  <c r="G128" i="5"/>
  <c r="P128" i="5"/>
  <c r="X128" i="5"/>
  <c r="W128" i="5"/>
  <c r="C157" i="5"/>
  <c r="U157" i="5"/>
  <c r="L157" i="5"/>
  <c r="H157" i="5"/>
  <c r="N157" i="5"/>
  <c r="K157" i="5"/>
  <c r="G157" i="5"/>
  <c r="Q157" i="5"/>
  <c r="R157" i="5"/>
  <c r="Y157" i="5"/>
  <c r="D157" i="5"/>
  <c r="T157" i="5"/>
  <c r="M157" i="5"/>
  <c r="J157" i="5"/>
  <c r="E157" i="5"/>
  <c r="V157" i="5"/>
  <c r="I157" i="5"/>
  <c r="P157" i="5"/>
  <c r="F157" i="5"/>
  <c r="BT157" i="4"/>
  <c r="S157" i="5"/>
  <c r="O157" i="5"/>
  <c r="X157" i="5"/>
  <c r="W157" i="5"/>
  <c r="J103" i="5"/>
  <c r="L103" i="5"/>
  <c r="C103" i="5"/>
  <c r="R103" i="5"/>
  <c r="O103" i="5"/>
  <c r="Y103" i="5"/>
  <c r="E103" i="5"/>
  <c r="T103" i="5"/>
  <c r="M103" i="5"/>
  <c r="S103" i="5"/>
  <c r="G103" i="5"/>
  <c r="F103" i="5"/>
  <c r="BT103" i="4"/>
  <c r="I103" i="5"/>
  <c r="Q103" i="5"/>
  <c r="D103" i="5"/>
  <c r="V103" i="5"/>
  <c r="U103" i="5"/>
  <c r="H103" i="5"/>
  <c r="K103" i="5"/>
  <c r="N103" i="5"/>
  <c r="P103" i="5"/>
  <c r="X103" i="5"/>
  <c r="W103" i="5"/>
  <c r="BT279" i="4"/>
  <c r="I279" i="5"/>
  <c r="C279" i="5"/>
  <c r="P279" i="5"/>
  <c r="U279" i="5"/>
  <c r="K279" i="5"/>
  <c r="H279" i="5"/>
  <c r="M279" i="5"/>
  <c r="G279" i="5"/>
  <c r="R279" i="5"/>
  <c r="T279" i="5"/>
  <c r="N279" i="5"/>
  <c r="L279" i="5"/>
  <c r="S279" i="5"/>
  <c r="O279" i="5"/>
  <c r="Y279" i="5"/>
  <c r="D279" i="5"/>
  <c r="E279" i="5"/>
  <c r="F279" i="5"/>
  <c r="J279" i="5"/>
  <c r="Q279" i="5"/>
  <c r="V279" i="5"/>
  <c r="X279" i="5"/>
  <c r="W279" i="5"/>
  <c r="BT84" i="4"/>
  <c r="D84" i="5"/>
  <c r="Q84" i="5"/>
  <c r="R84" i="5"/>
  <c r="S84" i="5"/>
  <c r="K84" i="5"/>
  <c r="N84" i="5"/>
  <c r="P84" i="5"/>
  <c r="E84" i="5"/>
  <c r="J84" i="5"/>
  <c r="U84" i="5"/>
  <c r="G84" i="5"/>
  <c r="T84" i="5"/>
  <c r="V84" i="5"/>
  <c r="Y84" i="5"/>
  <c r="H84" i="5"/>
  <c r="I84" i="5"/>
  <c r="F84" i="5"/>
  <c r="L84" i="5"/>
  <c r="C84" i="5"/>
  <c r="M84" i="5"/>
  <c r="O84" i="5"/>
  <c r="X84" i="5"/>
  <c r="W84" i="5"/>
  <c r="BT50" i="4"/>
  <c r="L50" i="5"/>
  <c r="M50" i="5"/>
  <c r="T50" i="5"/>
  <c r="K50" i="5"/>
  <c r="E50" i="5"/>
  <c r="R50" i="5"/>
  <c r="G50" i="5"/>
  <c r="I50" i="5"/>
  <c r="D50" i="5"/>
  <c r="P50" i="5"/>
  <c r="O50" i="5"/>
  <c r="F50" i="5"/>
  <c r="Y50" i="5"/>
  <c r="U50" i="5"/>
  <c r="N50" i="5"/>
  <c r="C50" i="5"/>
  <c r="S50" i="5"/>
  <c r="J50" i="5"/>
  <c r="H50" i="5"/>
  <c r="Q50" i="5"/>
  <c r="V50" i="5"/>
  <c r="X50" i="5"/>
  <c r="W50" i="5"/>
  <c r="Q264" i="5"/>
  <c r="L264" i="5"/>
  <c r="J264" i="5"/>
  <c r="O264" i="5"/>
  <c r="P264" i="5"/>
  <c r="Y264" i="5"/>
  <c r="H264" i="5"/>
  <c r="F264" i="5"/>
  <c r="T264" i="5"/>
  <c r="G264" i="5"/>
  <c r="E264" i="5"/>
  <c r="V264" i="5"/>
  <c r="BT264" i="4"/>
  <c r="D264" i="5"/>
  <c r="C264" i="5"/>
  <c r="S264" i="5"/>
  <c r="I264" i="5"/>
  <c r="N264" i="5"/>
  <c r="K264" i="5"/>
  <c r="M264" i="5"/>
  <c r="U264" i="5"/>
  <c r="R264" i="5"/>
  <c r="X264" i="5"/>
  <c r="W264" i="5"/>
  <c r="BT109" i="4"/>
  <c r="I109" i="5"/>
  <c r="T109" i="5"/>
  <c r="P109" i="5"/>
  <c r="O109" i="5"/>
  <c r="Q109" i="5"/>
  <c r="C109" i="5"/>
  <c r="G109" i="5"/>
  <c r="S109" i="5"/>
  <c r="R109" i="5"/>
  <c r="V109" i="5"/>
  <c r="J109" i="5"/>
  <c r="N109" i="5"/>
  <c r="M109" i="5"/>
  <c r="H109" i="5"/>
  <c r="Y109" i="5"/>
  <c r="D109" i="5"/>
  <c r="U109" i="5"/>
  <c r="K109" i="5"/>
  <c r="E109" i="5"/>
  <c r="L109" i="5"/>
  <c r="F109" i="5"/>
  <c r="X109" i="5"/>
  <c r="W109" i="5"/>
  <c r="I234" i="5"/>
  <c r="S234" i="5"/>
  <c r="Q234" i="5"/>
  <c r="K234" i="5"/>
  <c r="C234" i="5"/>
  <c r="L234" i="5"/>
  <c r="O234" i="5"/>
  <c r="N234" i="5"/>
  <c r="P234" i="5"/>
  <c r="G234" i="5"/>
  <c r="H234" i="5"/>
  <c r="D234" i="5"/>
  <c r="T234" i="5"/>
  <c r="U234" i="5"/>
  <c r="X234" i="5"/>
  <c r="J234" i="5"/>
  <c r="F234" i="5"/>
  <c r="E234" i="5"/>
  <c r="R234" i="5"/>
  <c r="BT234" i="4"/>
  <c r="V234" i="5"/>
  <c r="M234" i="5"/>
  <c r="Y234" i="5"/>
  <c r="W234" i="5"/>
  <c r="R302" i="5"/>
  <c r="N302" i="5"/>
  <c r="L302" i="5"/>
  <c r="J302" i="5"/>
  <c r="D302" i="5"/>
  <c r="O302" i="5"/>
  <c r="K302" i="5"/>
  <c r="S302" i="5"/>
  <c r="M302" i="5"/>
  <c r="Q302" i="5"/>
  <c r="Y302" i="5"/>
  <c r="C302" i="5"/>
  <c r="I302" i="5"/>
  <c r="T302" i="5"/>
  <c r="E302" i="5"/>
  <c r="H302" i="5"/>
  <c r="V302" i="5"/>
  <c r="G302" i="5"/>
  <c r="F302" i="5"/>
  <c r="P302" i="5"/>
  <c r="BT302" i="4"/>
  <c r="U302" i="5"/>
  <c r="X302" i="5"/>
  <c r="W302" i="5"/>
  <c r="M199" i="5"/>
  <c r="N199" i="5"/>
  <c r="T199" i="5"/>
  <c r="U199" i="5"/>
  <c r="L199" i="5"/>
  <c r="Y199" i="5"/>
  <c r="F199" i="5"/>
  <c r="S199" i="5"/>
  <c r="C199" i="5"/>
  <c r="J199" i="5"/>
  <c r="V199" i="5"/>
  <c r="D199" i="5"/>
  <c r="I199" i="5"/>
  <c r="E199" i="5"/>
  <c r="R199" i="5"/>
  <c r="G199" i="5"/>
  <c r="Q199" i="5"/>
  <c r="H199" i="5"/>
  <c r="BT199" i="4"/>
  <c r="O199" i="5"/>
  <c r="K199" i="5"/>
  <c r="P199" i="5"/>
  <c r="X199" i="5"/>
  <c r="W199" i="5"/>
  <c r="BT277" i="4"/>
  <c r="C277" i="5"/>
  <c r="T277" i="5"/>
  <c r="K277" i="5"/>
  <c r="H277" i="5"/>
  <c r="I277" i="5"/>
  <c r="V277" i="5"/>
  <c r="R289" i="5"/>
  <c r="C289" i="5"/>
  <c r="D289" i="5"/>
  <c r="Q289" i="5"/>
  <c r="N289" i="5"/>
  <c r="Y289" i="5"/>
  <c r="H289" i="5"/>
  <c r="J289" i="5"/>
  <c r="V289" i="5"/>
  <c r="K289" i="5"/>
  <c r="O289" i="5"/>
  <c r="T289" i="5"/>
  <c r="F289" i="5"/>
  <c r="X289" i="5"/>
  <c r="M289" i="5"/>
  <c r="U289" i="5"/>
  <c r="BT289" i="4"/>
  <c r="E289" i="5"/>
  <c r="L289" i="5"/>
  <c r="S289" i="5"/>
  <c r="G289" i="5"/>
  <c r="I289" i="5"/>
  <c r="P289" i="5"/>
  <c r="W289" i="5"/>
  <c r="F195" i="5"/>
  <c r="U195" i="5"/>
  <c r="K195" i="5"/>
  <c r="Q195" i="5"/>
  <c r="E195" i="5"/>
  <c r="V195" i="5"/>
  <c r="T195" i="5"/>
  <c r="BT195" i="4"/>
  <c r="J195" i="5"/>
  <c r="D195" i="5"/>
  <c r="I195" i="5"/>
  <c r="S195" i="5"/>
  <c r="R195" i="5"/>
  <c r="N195" i="5"/>
  <c r="X195" i="5"/>
  <c r="L195" i="5"/>
  <c r="C195" i="5"/>
  <c r="G195" i="5"/>
  <c r="M195" i="5"/>
  <c r="H195" i="5"/>
  <c r="O195" i="5"/>
  <c r="P195" i="5"/>
  <c r="Y195" i="5"/>
  <c r="W195" i="5"/>
  <c r="H125" i="5"/>
  <c r="R125" i="5"/>
  <c r="Q125" i="5"/>
  <c r="G125" i="5"/>
  <c r="J125" i="5"/>
  <c r="N125" i="5"/>
  <c r="T125" i="5"/>
  <c r="BT125" i="4"/>
  <c r="F125" i="5"/>
  <c r="I125" i="5"/>
  <c r="D125" i="5"/>
  <c r="M125" i="5"/>
  <c r="S125" i="5"/>
  <c r="L125" i="5"/>
  <c r="C125" i="5"/>
  <c r="P125" i="5"/>
  <c r="V125" i="5"/>
  <c r="E125" i="5"/>
  <c r="K125" i="5"/>
  <c r="U125" i="5"/>
  <c r="O125" i="5"/>
  <c r="Y125" i="5"/>
  <c r="X125" i="5"/>
  <c r="W125" i="5"/>
  <c r="P191" i="5"/>
  <c r="F191" i="5"/>
  <c r="T191" i="5"/>
  <c r="R191" i="5"/>
  <c r="N191" i="5"/>
  <c r="C191" i="5"/>
  <c r="BT191" i="4"/>
  <c r="E191" i="5"/>
  <c r="L191" i="5"/>
  <c r="Y191" i="5"/>
  <c r="U191" i="5"/>
  <c r="K191" i="5"/>
  <c r="M191" i="5"/>
  <c r="I191" i="5"/>
  <c r="G191" i="5"/>
  <c r="J191" i="5"/>
  <c r="S191" i="5"/>
  <c r="H191" i="5"/>
  <c r="O191" i="5"/>
  <c r="D191" i="5"/>
  <c r="Q191" i="5"/>
  <c r="V191" i="5"/>
  <c r="X191" i="5"/>
  <c r="W191" i="5"/>
  <c r="F61" i="5"/>
  <c r="J61" i="5"/>
  <c r="D61" i="5"/>
  <c r="T61" i="5"/>
  <c r="U61" i="5"/>
  <c r="R61" i="5"/>
  <c r="H61" i="5"/>
  <c r="M61" i="5"/>
  <c r="L61" i="5"/>
  <c r="O61" i="5"/>
  <c r="N61" i="5"/>
  <c r="BT61" i="4"/>
  <c r="G61" i="5"/>
  <c r="Y61" i="5"/>
  <c r="K61" i="5"/>
  <c r="S61" i="5"/>
  <c r="E61" i="5"/>
  <c r="C61" i="5"/>
  <c r="P61" i="5"/>
  <c r="I61" i="5"/>
  <c r="Q61" i="5"/>
  <c r="V61" i="5"/>
  <c r="X61" i="5"/>
  <c r="W61" i="5"/>
  <c r="F197" i="5"/>
  <c r="C197" i="5"/>
  <c r="O197" i="5"/>
  <c r="L197" i="5"/>
  <c r="M197" i="5"/>
  <c r="R197" i="5"/>
  <c r="J197" i="5"/>
  <c r="D197" i="5"/>
  <c r="BT197" i="4"/>
  <c r="T197" i="5"/>
  <c r="P197" i="5"/>
  <c r="N197" i="5"/>
  <c r="K197" i="5"/>
  <c r="U197" i="5"/>
  <c r="Q197" i="5"/>
  <c r="Y197" i="5"/>
  <c r="H197" i="5"/>
  <c r="E197" i="5"/>
  <c r="I197" i="5"/>
  <c r="V197" i="5"/>
  <c r="S197" i="5"/>
  <c r="G197" i="5"/>
  <c r="X197" i="5"/>
  <c r="W197" i="5"/>
  <c r="BT165" i="4"/>
  <c r="C165" i="5"/>
  <c r="K165" i="5"/>
  <c r="R165" i="5"/>
  <c r="V165" i="5"/>
  <c r="M165" i="5"/>
  <c r="N165" i="5"/>
  <c r="S165" i="5"/>
  <c r="J165" i="5"/>
  <c r="P165" i="5"/>
  <c r="Q165" i="5"/>
  <c r="U165" i="5"/>
  <c r="F165" i="5"/>
  <c r="E165" i="5"/>
  <c r="T165" i="5"/>
  <c r="Y165" i="5"/>
  <c r="G165" i="5"/>
  <c r="O165" i="5"/>
  <c r="D165" i="5"/>
  <c r="H165" i="5"/>
  <c r="I165" i="5"/>
  <c r="L165" i="5"/>
  <c r="X165" i="5"/>
  <c r="W165" i="5"/>
  <c r="F63" i="5"/>
  <c r="J63" i="5"/>
  <c r="O63" i="5"/>
  <c r="K63" i="5"/>
  <c r="V63" i="5"/>
  <c r="Q63" i="5"/>
  <c r="D63" i="5"/>
  <c r="H63" i="5"/>
  <c r="C63" i="5"/>
  <c r="E63" i="5"/>
  <c r="T63" i="5"/>
  <c r="N63" i="5"/>
  <c r="G63" i="5"/>
  <c r="M63" i="5"/>
  <c r="U63" i="5"/>
  <c r="BT63" i="4"/>
  <c r="I63" i="5"/>
  <c r="P63" i="5"/>
  <c r="R63" i="5"/>
  <c r="L63" i="5"/>
  <c r="S63" i="5"/>
  <c r="Y63" i="5"/>
  <c r="X63" i="5"/>
  <c r="W63" i="5"/>
  <c r="K285" i="5"/>
  <c r="O285" i="5"/>
  <c r="T285" i="5"/>
  <c r="X285" i="5"/>
  <c r="U285" i="5"/>
  <c r="Y285" i="5"/>
  <c r="D285" i="5"/>
  <c r="I285" i="5"/>
  <c r="J285" i="5"/>
  <c r="V285" i="5"/>
  <c r="E285" i="5"/>
  <c r="R285" i="5"/>
  <c r="BT285" i="4"/>
  <c r="C285" i="5"/>
  <c r="S285" i="5"/>
  <c r="F285" i="5"/>
  <c r="Q285" i="5"/>
  <c r="N285" i="5"/>
  <c r="G285" i="5"/>
  <c r="P285" i="5"/>
  <c r="L285" i="5"/>
  <c r="M285" i="5"/>
  <c r="H285" i="5"/>
  <c r="W285" i="5"/>
  <c r="E242" i="5"/>
  <c r="S242" i="5"/>
  <c r="N242" i="5"/>
  <c r="F242" i="5"/>
  <c r="J242" i="5"/>
  <c r="I242" i="5"/>
  <c r="C242" i="5"/>
  <c r="BT242" i="4"/>
  <c r="P242" i="5"/>
  <c r="L242" i="5"/>
  <c r="G242" i="5"/>
  <c r="U242" i="5"/>
  <c r="H242" i="5"/>
  <c r="Q242" i="5"/>
  <c r="Y242" i="5"/>
  <c r="K242" i="5"/>
  <c r="T242" i="5"/>
  <c r="D242" i="5"/>
  <c r="R242" i="5"/>
  <c r="V242" i="5"/>
  <c r="M242" i="5"/>
  <c r="O242" i="5"/>
  <c r="X242" i="5"/>
  <c r="W242" i="5"/>
  <c r="Q209" i="5"/>
  <c r="C209" i="5"/>
  <c r="G209" i="5"/>
  <c r="T209" i="5"/>
  <c r="H209" i="5"/>
  <c r="L209" i="5"/>
  <c r="R209" i="5"/>
  <c r="P209" i="5"/>
  <c r="O209" i="5"/>
  <c r="E209" i="5"/>
  <c r="Y209" i="5"/>
  <c r="U209" i="5"/>
  <c r="S209" i="5"/>
  <c r="V209" i="5"/>
  <c r="I209" i="5"/>
  <c r="F209" i="5"/>
  <c r="X209" i="5"/>
  <c r="D209" i="5"/>
  <c r="N209" i="5"/>
  <c r="K209" i="5"/>
  <c r="BT209" i="4"/>
  <c r="J209" i="5"/>
  <c r="M209" i="5"/>
  <c r="W209" i="5"/>
  <c r="E158" i="5"/>
  <c r="T158" i="5"/>
  <c r="H158" i="5"/>
  <c r="S158" i="5"/>
  <c r="F158" i="5"/>
  <c r="J158" i="5"/>
  <c r="I158" i="5"/>
  <c r="G158" i="5"/>
  <c r="M158" i="5"/>
  <c r="U158" i="5"/>
  <c r="P158" i="5"/>
  <c r="BT158" i="4"/>
  <c r="R158" i="5"/>
  <c r="D158" i="5"/>
  <c r="L158" i="5"/>
  <c r="Y158" i="5"/>
  <c r="Q158" i="5"/>
  <c r="N158" i="5"/>
  <c r="C158" i="5"/>
  <c r="O158" i="5"/>
  <c r="K158" i="5"/>
  <c r="V158" i="5"/>
  <c r="X158" i="5"/>
  <c r="W158" i="5"/>
  <c r="L201" i="5"/>
  <c r="F201" i="5"/>
  <c r="X201" i="5"/>
  <c r="T201" i="5"/>
  <c r="S201" i="5"/>
  <c r="Y201" i="5"/>
  <c r="E201" i="5"/>
  <c r="J201" i="5"/>
  <c r="N201" i="5"/>
  <c r="BT201" i="4"/>
  <c r="D201" i="5"/>
  <c r="K201" i="5"/>
  <c r="G201" i="5"/>
  <c r="V201" i="5"/>
  <c r="P201" i="5"/>
  <c r="I201" i="5"/>
  <c r="U201" i="5"/>
  <c r="Q201" i="5"/>
  <c r="M201" i="5"/>
  <c r="C201" i="5"/>
  <c r="O201" i="5"/>
  <c r="H201" i="5"/>
  <c r="R201" i="5"/>
  <c r="W201" i="5"/>
  <c r="O134" i="5"/>
  <c r="G134" i="5"/>
  <c r="R134" i="5"/>
  <c r="K134" i="5"/>
  <c r="D134" i="5"/>
  <c r="P134" i="5"/>
  <c r="J134" i="5"/>
  <c r="V134" i="5"/>
  <c r="C134" i="5"/>
  <c r="U134" i="5"/>
  <c r="Y134" i="5"/>
  <c r="I134" i="5"/>
  <c r="T134" i="5"/>
  <c r="S134" i="5"/>
  <c r="E134" i="5"/>
  <c r="N134" i="5"/>
  <c r="L134" i="5"/>
  <c r="M134" i="5"/>
  <c r="BT134" i="4"/>
  <c r="Q134" i="5"/>
  <c r="H134" i="5"/>
  <c r="X134" i="5"/>
  <c r="F134" i="5"/>
  <c r="W134" i="5"/>
  <c r="D215" i="5"/>
  <c r="X215" i="5"/>
  <c r="J215" i="5"/>
  <c r="M215" i="5"/>
  <c r="BT215" i="4"/>
  <c r="G215" i="5"/>
  <c r="Q215" i="5"/>
  <c r="I215" i="5"/>
  <c r="U215" i="5"/>
  <c r="C215" i="5"/>
  <c r="V215" i="5"/>
  <c r="O215" i="5"/>
  <c r="H215" i="5"/>
  <c r="E215" i="5"/>
  <c r="N215" i="5"/>
  <c r="T215" i="5"/>
  <c r="Y215" i="5"/>
  <c r="P215" i="5"/>
  <c r="K215" i="5"/>
  <c r="F215" i="5"/>
  <c r="L215" i="5"/>
  <c r="S215" i="5"/>
  <c r="R215" i="5"/>
  <c r="W215" i="5"/>
  <c r="I221" i="5"/>
  <c r="J221" i="5"/>
  <c r="N221" i="5"/>
  <c r="F221" i="5"/>
  <c r="U221" i="5"/>
  <c r="P221" i="5"/>
  <c r="H221" i="5"/>
  <c r="C221" i="5"/>
  <c r="E221" i="5"/>
  <c r="S221" i="5"/>
  <c r="O221" i="5"/>
  <c r="D221" i="5"/>
  <c r="K221" i="5"/>
  <c r="G221" i="5"/>
  <c r="L221" i="5"/>
  <c r="M221" i="5"/>
  <c r="BT221" i="4"/>
  <c r="R221" i="5"/>
  <c r="T221" i="5"/>
  <c r="Y221" i="5"/>
  <c r="Q221" i="5"/>
  <c r="V221" i="5"/>
  <c r="X221" i="5"/>
  <c r="W221" i="5"/>
  <c r="C189" i="5"/>
  <c r="G189" i="5"/>
  <c r="U189" i="5"/>
  <c r="H189" i="5"/>
  <c r="O189" i="5"/>
  <c r="M189" i="5"/>
  <c r="T189" i="5"/>
  <c r="Y189" i="5"/>
  <c r="D189" i="5"/>
  <c r="S189" i="5"/>
  <c r="N189" i="5"/>
  <c r="L189" i="5"/>
  <c r="E189" i="5"/>
  <c r="K189" i="5"/>
  <c r="I189" i="5"/>
  <c r="P189" i="5"/>
  <c r="R189" i="5"/>
  <c r="F189" i="5"/>
  <c r="BT189" i="4"/>
  <c r="J189" i="5"/>
  <c r="Q189" i="5"/>
  <c r="V189" i="5"/>
  <c r="X189" i="5"/>
  <c r="W189" i="5"/>
  <c r="BT25" i="4"/>
  <c r="C25" i="5"/>
  <c r="G25" i="5"/>
  <c r="P25" i="5"/>
  <c r="H25" i="5"/>
  <c r="X25" i="5"/>
  <c r="U25" i="5"/>
  <c r="L25" i="5"/>
  <c r="J25" i="5"/>
  <c r="E25" i="5"/>
  <c r="V25" i="5"/>
  <c r="Q25" i="5"/>
  <c r="T25" i="5"/>
  <c r="R25" i="5"/>
  <c r="K25" i="5"/>
  <c r="O25" i="5"/>
  <c r="Y25" i="5"/>
  <c r="D25" i="5"/>
  <c r="M25" i="5"/>
  <c r="I25" i="5"/>
  <c r="N25" i="5"/>
  <c r="S25" i="5"/>
  <c r="F25" i="5"/>
  <c r="W25" i="5"/>
  <c r="K175" i="5"/>
  <c r="I175" i="5"/>
  <c r="H175" i="5"/>
  <c r="N175" i="5"/>
  <c r="D175" i="5"/>
  <c r="E175" i="5"/>
  <c r="V175" i="5"/>
  <c r="G175" i="5"/>
  <c r="Y175" i="5"/>
  <c r="F175" i="5"/>
  <c r="T175" i="5"/>
  <c r="J175" i="5"/>
  <c r="Q175" i="5"/>
  <c r="L175" i="5"/>
  <c r="U175" i="5"/>
  <c r="S175" i="5"/>
  <c r="C175" i="5"/>
  <c r="BT175" i="4"/>
  <c r="R175" i="5"/>
  <c r="P175" i="5"/>
  <c r="M175" i="5"/>
  <c r="O175" i="5"/>
  <c r="X175" i="5"/>
  <c r="W175" i="5"/>
  <c r="O39" i="5"/>
  <c r="L39" i="5"/>
  <c r="K39" i="5"/>
  <c r="P39" i="5"/>
  <c r="M39" i="5"/>
  <c r="F39" i="5"/>
  <c r="Y39" i="5"/>
  <c r="S39" i="5"/>
  <c r="Q39" i="5"/>
  <c r="J39" i="5"/>
  <c r="N39" i="5"/>
  <c r="G39" i="5"/>
  <c r="E39" i="5"/>
  <c r="I39" i="5"/>
  <c r="T39" i="5"/>
  <c r="D39" i="5"/>
  <c r="U39" i="5"/>
  <c r="X39" i="5"/>
  <c r="C39" i="5"/>
  <c r="H39" i="5"/>
  <c r="R39" i="5"/>
  <c r="BT39" i="4"/>
  <c r="V39" i="5"/>
  <c r="W39" i="5"/>
  <c r="BT78" i="4"/>
  <c r="G78" i="5"/>
  <c r="F78" i="5"/>
  <c r="M78" i="5"/>
  <c r="C78" i="5"/>
  <c r="N78" i="5"/>
  <c r="O78" i="5"/>
  <c r="K78" i="5"/>
  <c r="D78" i="5"/>
  <c r="J78" i="5"/>
  <c r="S78" i="5"/>
  <c r="R78" i="5"/>
  <c r="E78" i="5"/>
  <c r="P78" i="5"/>
  <c r="Q78" i="5"/>
  <c r="Y78" i="5"/>
  <c r="I78" i="5"/>
  <c r="L78" i="5"/>
  <c r="H78" i="5"/>
  <c r="V78" i="5"/>
  <c r="T78" i="5"/>
  <c r="U78" i="5"/>
  <c r="X78" i="5"/>
  <c r="W78" i="5"/>
  <c r="H284" i="5"/>
  <c r="J284" i="5"/>
  <c r="M284" i="5"/>
  <c r="O284" i="5"/>
  <c r="E284" i="5"/>
  <c r="T284" i="5"/>
  <c r="C284" i="5"/>
  <c r="N284" i="5"/>
  <c r="BT284" i="4"/>
  <c r="I284" i="5"/>
  <c r="S284" i="5"/>
  <c r="K284" i="5"/>
  <c r="F284" i="5"/>
  <c r="R284" i="5"/>
  <c r="D284" i="5"/>
  <c r="P284" i="5"/>
  <c r="G284" i="5"/>
  <c r="U284" i="5"/>
  <c r="L284" i="5"/>
  <c r="Y284" i="5"/>
  <c r="Q284" i="5"/>
  <c r="V284" i="5"/>
  <c r="X284" i="5"/>
  <c r="W284" i="5"/>
  <c r="K179" i="5"/>
  <c r="N179" i="5"/>
  <c r="M179" i="5"/>
  <c r="L179" i="5"/>
  <c r="T179" i="5"/>
  <c r="Y179" i="5"/>
  <c r="I179" i="5"/>
  <c r="J179" i="5"/>
  <c r="G179" i="5"/>
  <c r="S179" i="5"/>
  <c r="U179" i="5"/>
  <c r="V179" i="5"/>
  <c r="H179" i="5"/>
  <c r="R179" i="5"/>
  <c r="D179" i="5"/>
  <c r="F179" i="5"/>
  <c r="E179" i="5"/>
  <c r="O179" i="5"/>
  <c r="C179" i="5"/>
  <c r="BT179" i="4"/>
  <c r="P179" i="5"/>
  <c r="Q179" i="5"/>
  <c r="X179" i="5"/>
  <c r="W179" i="5"/>
  <c r="L271" i="5"/>
  <c r="H271" i="5"/>
  <c r="Y271" i="5"/>
  <c r="E271" i="5"/>
  <c r="Q271" i="5"/>
  <c r="G271" i="5"/>
  <c r="BT271" i="4"/>
  <c r="I271" i="5"/>
  <c r="V271" i="5"/>
  <c r="T271" i="5"/>
  <c r="D271" i="5"/>
  <c r="M271" i="5"/>
  <c r="X271" i="5"/>
  <c r="BT54" i="4"/>
  <c r="H54" i="5"/>
  <c r="Q54" i="5"/>
  <c r="D54" i="5"/>
  <c r="O54" i="5"/>
  <c r="N54" i="5"/>
  <c r="G54" i="5"/>
  <c r="E54" i="5"/>
  <c r="M54" i="5"/>
  <c r="P54" i="5"/>
  <c r="L54" i="5"/>
  <c r="F54" i="5"/>
  <c r="R54" i="5"/>
  <c r="C54" i="5"/>
  <c r="Y54" i="5"/>
  <c r="K54" i="5"/>
  <c r="J54" i="5"/>
  <c r="I54" i="5"/>
  <c r="T54" i="5"/>
  <c r="U54" i="5"/>
  <c r="S54" i="5"/>
  <c r="V54" i="5"/>
  <c r="X54" i="5"/>
  <c r="W54" i="5"/>
  <c r="BT114" i="4"/>
  <c r="F114" i="5"/>
  <c r="I114" i="5"/>
  <c r="R114" i="5"/>
  <c r="C114" i="5"/>
  <c r="T114" i="5"/>
  <c r="P114" i="5"/>
  <c r="Q114" i="5"/>
  <c r="S114" i="5"/>
  <c r="M114" i="5"/>
  <c r="L114" i="5"/>
  <c r="O114" i="5"/>
  <c r="U114" i="5"/>
  <c r="K114" i="5"/>
  <c r="N114" i="5"/>
  <c r="Y114" i="5"/>
  <c r="G114" i="5"/>
  <c r="D114" i="5"/>
  <c r="H114" i="5"/>
  <c r="V114" i="5"/>
  <c r="J114" i="5"/>
  <c r="E114" i="5"/>
  <c r="X114" i="5"/>
  <c r="W114" i="5"/>
  <c r="R146" i="5"/>
  <c r="P146" i="5"/>
  <c r="I146" i="5"/>
  <c r="K146" i="5"/>
  <c r="Q146" i="5"/>
  <c r="Y146" i="5"/>
  <c r="L146" i="5"/>
  <c r="N146" i="5"/>
  <c r="C146" i="5"/>
  <c r="U146" i="5"/>
  <c r="T146" i="5"/>
  <c r="E146" i="5"/>
  <c r="V146" i="5"/>
  <c r="G146" i="5"/>
  <c r="H146" i="5"/>
  <c r="S146" i="5"/>
  <c r="D146" i="5"/>
  <c r="F146" i="5"/>
  <c r="M146" i="5"/>
  <c r="J146" i="5"/>
  <c r="BT146" i="4"/>
  <c r="O146" i="5"/>
  <c r="X146" i="5"/>
  <c r="W146" i="5"/>
  <c r="R150" i="5"/>
  <c r="K150" i="5"/>
  <c r="H150" i="5"/>
  <c r="T150" i="5"/>
  <c r="L150" i="5"/>
  <c r="Y150" i="5"/>
  <c r="D150" i="5"/>
  <c r="J150" i="5"/>
  <c r="U150" i="5"/>
  <c r="N150" i="5"/>
  <c r="G150" i="5"/>
  <c r="V150" i="5"/>
  <c r="F150" i="5"/>
  <c r="C150" i="5"/>
  <c r="BT150" i="4"/>
  <c r="M150" i="5"/>
  <c r="S150" i="5"/>
  <c r="X150" i="5"/>
  <c r="O150" i="5"/>
  <c r="P150" i="5"/>
  <c r="I150" i="5"/>
  <c r="E150" i="5"/>
  <c r="Q150" i="5"/>
  <c r="W150" i="5"/>
  <c r="M69" i="5"/>
  <c r="L69" i="5"/>
  <c r="D69" i="5"/>
  <c r="T69" i="5"/>
  <c r="Q69" i="5"/>
  <c r="Y69" i="5"/>
  <c r="H69" i="5"/>
  <c r="J69" i="5"/>
  <c r="P69" i="5"/>
  <c r="N69" i="5"/>
  <c r="BT69" i="4"/>
  <c r="V69" i="5"/>
  <c r="F69" i="5"/>
  <c r="I69" i="5"/>
  <c r="O69" i="5"/>
  <c r="U69" i="5"/>
  <c r="R69" i="5"/>
  <c r="X69" i="5"/>
  <c r="S69" i="5"/>
  <c r="C69" i="5"/>
  <c r="G69" i="5"/>
  <c r="K69" i="5"/>
  <c r="E69" i="5"/>
  <c r="W69" i="5"/>
  <c r="BT205" i="4"/>
  <c r="BT87" i="4"/>
  <c r="H87" i="5"/>
  <c r="J87" i="5"/>
  <c r="D87" i="5"/>
  <c r="V87" i="5"/>
  <c r="U87" i="5"/>
  <c r="K87" i="5"/>
  <c r="C87" i="5"/>
  <c r="P87" i="5"/>
  <c r="R87" i="5"/>
  <c r="L87" i="5"/>
  <c r="O87" i="5"/>
  <c r="N87" i="5"/>
  <c r="T87" i="5"/>
  <c r="F87" i="5"/>
  <c r="Y87" i="5"/>
  <c r="M87" i="5"/>
  <c r="S87" i="5"/>
  <c r="E87" i="5"/>
  <c r="G87" i="5"/>
  <c r="Q87" i="5"/>
  <c r="I87" i="5"/>
  <c r="X87" i="5"/>
  <c r="W87" i="5"/>
  <c r="K60" i="5"/>
  <c r="H60" i="5"/>
  <c r="D60" i="5"/>
  <c r="C60" i="5"/>
  <c r="Q60" i="5"/>
  <c r="I60" i="5"/>
  <c r="X60" i="5"/>
  <c r="BT60" i="4"/>
  <c r="O60" i="5"/>
  <c r="M60" i="5"/>
  <c r="P60" i="5"/>
  <c r="S60" i="5"/>
  <c r="R60" i="5"/>
  <c r="N60" i="5"/>
  <c r="U60" i="5"/>
  <c r="E60" i="5"/>
  <c r="L60" i="5"/>
  <c r="Y60" i="5"/>
  <c r="J60" i="5"/>
  <c r="F60" i="5"/>
  <c r="V60" i="5"/>
  <c r="T60" i="5"/>
  <c r="G60" i="5"/>
  <c r="W60" i="5"/>
  <c r="G148" i="5"/>
  <c r="T148" i="5"/>
  <c r="V148" i="5"/>
  <c r="S148" i="5"/>
  <c r="BT148" i="4"/>
  <c r="X148" i="5"/>
  <c r="J148" i="5"/>
  <c r="F148" i="5"/>
  <c r="O148" i="5"/>
  <c r="C148" i="5"/>
  <c r="R148" i="5"/>
  <c r="Q148" i="5"/>
  <c r="D148" i="5"/>
  <c r="H148" i="5"/>
  <c r="M148" i="5"/>
  <c r="E148" i="5"/>
  <c r="Y148" i="5"/>
  <c r="I148" i="5"/>
  <c r="U148" i="5"/>
  <c r="N148" i="5"/>
  <c r="K148" i="5"/>
  <c r="L148" i="5"/>
  <c r="P148" i="5"/>
  <c r="W148" i="5"/>
  <c r="I65" i="5"/>
  <c r="T65" i="5"/>
  <c r="F65" i="5"/>
  <c r="K65" i="5"/>
  <c r="O65" i="5"/>
  <c r="Y65" i="5"/>
  <c r="D65" i="5"/>
  <c r="C65" i="5"/>
  <c r="G65" i="5"/>
  <c r="R65" i="5"/>
  <c r="H65" i="5"/>
  <c r="N65" i="5"/>
  <c r="BT65" i="4"/>
  <c r="Q65" i="5"/>
  <c r="J65" i="5"/>
  <c r="U65" i="5"/>
  <c r="E65" i="5"/>
  <c r="P65" i="5"/>
  <c r="V65" i="5"/>
  <c r="L65" i="5"/>
  <c r="M65" i="5"/>
  <c r="S65" i="5"/>
  <c r="X65" i="5"/>
  <c r="W65" i="5"/>
  <c r="K301" i="5"/>
  <c r="Q301" i="5"/>
  <c r="G301" i="5"/>
  <c r="U301" i="5"/>
  <c r="M301" i="5"/>
  <c r="R301" i="5"/>
  <c r="N301" i="5"/>
  <c r="O301" i="5"/>
  <c r="V301" i="5"/>
  <c r="Y301" i="5"/>
  <c r="D301" i="5"/>
  <c r="I301" i="5"/>
  <c r="P301" i="5"/>
  <c r="L301" i="5"/>
  <c r="E301" i="5"/>
  <c r="H301" i="5"/>
  <c r="C301" i="5"/>
  <c r="J301" i="5"/>
  <c r="T301" i="5"/>
  <c r="F301" i="5"/>
  <c r="S301" i="5"/>
  <c r="BT301" i="4"/>
  <c r="X301" i="5"/>
  <c r="W301" i="5"/>
  <c r="N51" i="5"/>
  <c r="H51" i="5"/>
  <c r="C51" i="5"/>
  <c r="K51" i="5"/>
  <c r="O51" i="5"/>
  <c r="M51" i="5"/>
  <c r="P51" i="5"/>
  <c r="R51" i="5"/>
  <c r="F51" i="5"/>
  <c r="Y51" i="5"/>
  <c r="T51" i="5"/>
  <c r="J51" i="5"/>
  <c r="G51" i="5"/>
  <c r="I51" i="5"/>
  <c r="D51" i="5"/>
  <c r="E51" i="5"/>
  <c r="L51" i="5"/>
  <c r="U51" i="5"/>
  <c r="S51" i="5"/>
  <c r="BT51" i="4"/>
  <c r="Q51" i="5"/>
  <c r="V51" i="5"/>
  <c r="X51" i="5"/>
  <c r="W51" i="5"/>
  <c r="R110" i="5"/>
  <c r="G110" i="5"/>
  <c r="F110" i="5"/>
  <c r="O110" i="5"/>
  <c r="Q110" i="5"/>
  <c r="M110" i="5"/>
  <c r="N110" i="5"/>
  <c r="K110" i="5"/>
  <c r="J110" i="5"/>
  <c r="D110" i="5"/>
  <c r="Y110" i="5"/>
  <c r="I110" i="5"/>
  <c r="T110" i="5"/>
  <c r="P110" i="5"/>
  <c r="U110" i="5"/>
  <c r="C110" i="5"/>
  <c r="H110" i="5"/>
  <c r="S110" i="5"/>
  <c r="E110" i="5"/>
  <c r="L110" i="5"/>
  <c r="BT110" i="4"/>
  <c r="V110" i="5"/>
  <c r="X110" i="5"/>
  <c r="W110" i="5"/>
  <c r="O27" i="5"/>
  <c r="H27" i="5"/>
  <c r="M27" i="5"/>
  <c r="U27" i="5"/>
  <c r="G27" i="5"/>
  <c r="P27" i="5"/>
  <c r="N27" i="5"/>
  <c r="L27" i="5"/>
  <c r="S27" i="5"/>
  <c r="Q27" i="5"/>
  <c r="Y27" i="5"/>
  <c r="E27" i="5"/>
  <c r="R27" i="5"/>
  <c r="K27" i="5"/>
  <c r="D27" i="5"/>
  <c r="F27" i="5"/>
  <c r="V27" i="5"/>
  <c r="T27" i="5"/>
  <c r="BT27" i="4"/>
  <c r="J27" i="5"/>
  <c r="I27" i="5"/>
  <c r="C27" i="5"/>
  <c r="X27" i="5"/>
  <c r="W27" i="5"/>
  <c r="F161" i="5"/>
  <c r="I161" i="5"/>
  <c r="V161" i="5"/>
  <c r="G161" i="5"/>
  <c r="Q161" i="5"/>
  <c r="K161" i="5"/>
  <c r="C161" i="5"/>
  <c r="D161" i="5"/>
  <c r="P161" i="5"/>
  <c r="E161" i="5"/>
  <c r="U161" i="5"/>
  <c r="R161" i="5"/>
  <c r="M161" i="5"/>
  <c r="L161" i="5"/>
  <c r="N161" i="5"/>
  <c r="Y161" i="5"/>
  <c r="H161" i="5"/>
  <c r="BT161" i="4"/>
  <c r="J161" i="5"/>
  <c r="O161" i="5"/>
  <c r="S161" i="5"/>
  <c r="T161" i="5"/>
  <c r="X161" i="5"/>
  <c r="W161" i="5"/>
  <c r="BT280" i="4"/>
  <c r="D280" i="5"/>
  <c r="C280" i="5"/>
  <c r="R280" i="5"/>
  <c r="E280" i="5"/>
  <c r="X280" i="5"/>
  <c r="M280" i="5"/>
  <c r="L280" i="5"/>
  <c r="T280" i="5"/>
  <c r="I280" i="5"/>
  <c r="P280" i="5"/>
  <c r="U280" i="5"/>
  <c r="V280" i="5"/>
  <c r="G280" i="5"/>
  <c r="S280" i="5"/>
  <c r="O280" i="5"/>
  <c r="Y280" i="5"/>
  <c r="H280" i="5"/>
  <c r="J280" i="5"/>
  <c r="F280" i="5"/>
  <c r="N280" i="5"/>
  <c r="Q280" i="5"/>
  <c r="K280" i="5"/>
  <c r="W280" i="5"/>
  <c r="C249" i="5"/>
  <c r="P249" i="5"/>
  <c r="R249" i="5"/>
  <c r="BT249" i="4"/>
  <c r="V249" i="5"/>
  <c r="K249" i="5"/>
  <c r="U249" i="5"/>
  <c r="J249" i="5"/>
  <c r="O249" i="5"/>
  <c r="D249" i="5"/>
  <c r="Y249" i="5"/>
  <c r="E249" i="5"/>
  <c r="T249" i="5"/>
  <c r="I249" i="5"/>
  <c r="H249" i="5"/>
  <c r="Q249" i="5"/>
  <c r="L249" i="5"/>
  <c r="N249" i="5"/>
  <c r="S249" i="5"/>
  <c r="F249" i="5"/>
  <c r="M249" i="5"/>
  <c r="G249" i="5"/>
  <c r="X249" i="5"/>
  <c r="W249" i="5"/>
  <c r="D278" i="5"/>
  <c r="S278" i="5"/>
  <c r="K278" i="5"/>
  <c r="J278" i="5"/>
  <c r="BT278" i="4"/>
  <c r="P278" i="5"/>
  <c r="O278" i="5"/>
  <c r="N278" i="5"/>
  <c r="H278" i="5"/>
  <c r="E278" i="5"/>
  <c r="I278" i="5"/>
  <c r="R278" i="5"/>
  <c r="F278" i="5"/>
  <c r="M278" i="5"/>
  <c r="X278" i="5"/>
  <c r="V278" i="5"/>
  <c r="G278" i="5"/>
  <c r="C278" i="5"/>
  <c r="Q278" i="5"/>
  <c r="U278" i="5"/>
  <c r="L278" i="5"/>
  <c r="T278" i="5"/>
  <c r="Y278" i="5"/>
  <c r="W278" i="5"/>
  <c r="BT143" i="4"/>
  <c r="D143" i="5"/>
  <c r="J143" i="5"/>
  <c r="N143" i="5"/>
  <c r="L143" i="5"/>
  <c r="M143" i="5"/>
  <c r="S143" i="5"/>
  <c r="H143" i="5"/>
  <c r="O143" i="5"/>
  <c r="G143" i="5"/>
  <c r="R143" i="5"/>
  <c r="T143" i="5"/>
  <c r="U143" i="5"/>
  <c r="Q143" i="5"/>
  <c r="Y143" i="5"/>
  <c r="K143" i="5"/>
  <c r="C143" i="5"/>
  <c r="E143" i="5"/>
  <c r="F143" i="5"/>
  <c r="I143" i="5"/>
  <c r="V143" i="5"/>
  <c r="P143" i="5"/>
  <c r="X143" i="5"/>
  <c r="W143" i="5"/>
  <c r="G118" i="5"/>
  <c r="BT118" i="4"/>
  <c r="M118" i="5"/>
  <c r="Q118" i="5"/>
  <c r="T118" i="5"/>
  <c r="J118" i="5"/>
  <c r="K118" i="5"/>
  <c r="P118" i="5"/>
  <c r="R118" i="5"/>
  <c r="D118" i="5"/>
  <c r="N118" i="5"/>
  <c r="U118" i="5"/>
  <c r="S118" i="5"/>
  <c r="L118" i="5"/>
  <c r="V118" i="5"/>
  <c r="Y118" i="5"/>
  <c r="I118" i="5"/>
  <c r="F118" i="5"/>
  <c r="H118" i="5"/>
  <c r="O118" i="5"/>
  <c r="C118" i="5"/>
  <c r="E118" i="5"/>
  <c r="X118" i="5"/>
  <c r="W118" i="5"/>
  <c r="G64" i="5"/>
  <c r="H64" i="5"/>
  <c r="J64" i="5"/>
  <c r="R64" i="5"/>
  <c r="N64" i="5"/>
  <c r="BT64" i="4"/>
  <c r="I64" i="5"/>
  <c r="C64" i="5"/>
  <c r="D64" i="5"/>
  <c r="T64" i="5"/>
  <c r="U64" i="5"/>
  <c r="Y64" i="5"/>
  <c r="E64" i="5"/>
  <c r="F64" i="5"/>
  <c r="S64" i="5"/>
  <c r="K64" i="5"/>
  <c r="P64" i="5"/>
  <c r="L64" i="5"/>
  <c r="M64" i="5"/>
  <c r="Q64" i="5"/>
  <c r="O64" i="5"/>
  <c r="V64" i="5"/>
  <c r="X64" i="5"/>
  <c r="W64" i="5"/>
  <c r="U198" i="5"/>
  <c r="J198" i="5"/>
  <c r="O198" i="5"/>
  <c r="D198" i="5"/>
  <c r="G198" i="5"/>
  <c r="T198" i="5"/>
  <c r="C198" i="5"/>
  <c r="K198" i="5"/>
  <c r="Y198" i="5"/>
  <c r="H198" i="5"/>
  <c r="P198" i="5"/>
  <c r="L198" i="5"/>
  <c r="E198" i="5"/>
  <c r="R198" i="5"/>
  <c r="F198" i="5"/>
  <c r="N198" i="5"/>
  <c r="BT198" i="4"/>
  <c r="M198" i="5"/>
  <c r="S198" i="5"/>
  <c r="I198" i="5"/>
  <c r="Q198" i="5"/>
  <c r="V198" i="5"/>
  <c r="X198" i="5"/>
  <c r="W198" i="5"/>
  <c r="R288" i="5"/>
  <c r="M288" i="5"/>
  <c r="J288" i="5"/>
  <c r="S288" i="5"/>
  <c r="P288" i="5"/>
  <c r="L288" i="5"/>
  <c r="H288" i="5"/>
  <c r="N288" i="5"/>
  <c r="Y288" i="5"/>
  <c r="D288" i="5"/>
  <c r="F288" i="5"/>
  <c r="T288" i="5"/>
  <c r="G288" i="5"/>
  <c r="U288" i="5"/>
  <c r="O288" i="5"/>
  <c r="K288" i="5"/>
  <c r="BT288" i="4"/>
  <c r="E288" i="5"/>
  <c r="C288" i="5"/>
  <c r="I288" i="5"/>
  <c r="Q288" i="5"/>
  <c r="V288" i="5"/>
  <c r="X288" i="5"/>
  <c r="W288" i="5"/>
  <c r="V219" i="5"/>
  <c r="BT219" i="4"/>
  <c r="I219" i="5"/>
  <c r="M219" i="5"/>
  <c r="U219" i="5"/>
  <c r="K219" i="5"/>
  <c r="H219" i="5"/>
  <c r="R219" i="5"/>
  <c r="Y219" i="5"/>
  <c r="F219" i="5"/>
  <c r="Q219" i="5"/>
  <c r="T219" i="5"/>
  <c r="L219" i="5"/>
  <c r="C219" i="5"/>
  <c r="S219" i="5"/>
  <c r="O219" i="5"/>
  <c r="D219" i="5"/>
  <c r="J219" i="5"/>
  <c r="E219" i="5"/>
  <c r="G219" i="5"/>
  <c r="N219" i="5"/>
  <c r="P219" i="5"/>
  <c r="X219" i="5"/>
  <c r="W219" i="5"/>
  <c r="BT58" i="4"/>
  <c r="H58" i="5"/>
  <c r="V58" i="5"/>
  <c r="E58" i="5"/>
  <c r="C58" i="5"/>
  <c r="P58" i="5"/>
  <c r="F58" i="5"/>
  <c r="T58" i="5"/>
  <c r="L58" i="5"/>
  <c r="N58" i="5"/>
  <c r="K58" i="5"/>
  <c r="O58" i="5"/>
  <c r="I58" i="5"/>
  <c r="S58" i="5"/>
  <c r="D58" i="5"/>
  <c r="Y58" i="5"/>
  <c r="G58" i="5"/>
  <c r="M58" i="5"/>
  <c r="Q58" i="5"/>
  <c r="J58" i="5"/>
  <c r="U58" i="5"/>
  <c r="R58" i="5"/>
  <c r="X58" i="5"/>
  <c r="W58" i="5"/>
  <c r="O254" i="5"/>
  <c r="T254" i="5"/>
  <c r="I254" i="5"/>
  <c r="C254" i="5"/>
  <c r="L254" i="5"/>
  <c r="Y254" i="5"/>
  <c r="H254" i="5"/>
  <c r="S254" i="5"/>
  <c r="J254" i="5"/>
  <c r="U254" i="5"/>
  <c r="G254" i="5"/>
  <c r="Q254" i="5"/>
  <c r="F254" i="5"/>
  <c r="D254" i="5"/>
  <c r="BT254" i="4"/>
  <c r="N254" i="5"/>
  <c r="K254" i="5"/>
  <c r="X254" i="5"/>
  <c r="P254" i="5"/>
  <c r="V254" i="5"/>
  <c r="R254" i="5"/>
  <c r="E254" i="5"/>
  <c r="M254" i="5"/>
  <c r="W254" i="5"/>
  <c r="T38" i="5"/>
  <c r="G38" i="5"/>
  <c r="R38" i="5"/>
  <c r="Q38" i="5"/>
  <c r="M38" i="5"/>
  <c r="V38" i="5"/>
  <c r="J38" i="5"/>
  <c r="F38" i="5"/>
  <c r="U38" i="5"/>
  <c r="C38" i="5"/>
  <c r="Y38" i="5"/>
  <c r="I38" i="5"/>
  <c r="P38" i="5"/>
  <c r="S38" i="5"/>
  <c r="O38" i="5"/>
  <c r="D38" i="5"/>
  <c r="L38" i="5"/>
  <c r="E38" i="5"/>
  <c r="BT38" i="4"/>
  <c r="N38" i="5"/>
  <c r="H38" i="5"/>
  <c r="X38" i="5"/>
  <c r="K38" i="5"/>
  <c r="W38" i="5"/>
  <c r="L53" i="5"/>
  <c r="C53" i="5"/>
  <c r="D53" i="5"/>
  <c r="N53" i="5"/>
  <c r="E53" i="5"/>
  <c r="R53" i="5"/>
  <c r="O53" i="5"/>
  <c r="K53" i="5"/>
  <c r="M53" i="5"/>
  <c r="Y53" i="5"/>
  <c r="H53" i="5"/>
  <c r="P53" i="5"/>
  <c r="S53" i="5"/>
  <c r="BT53" i="4"/>
  <c r="J53" i="5"/>
  <c r="G53" i="5"/>
  <c r="F53" i="5"/>
  <c r="U53" i="5"/>
  <c r="I53" i="5"/>
  <c r="T53" i="5"/>
  <c r="Q53" i="5"/>
  <c r="V53" i="5"/>
  <c r="X53" i="5"/>
  <c r="W53" i="5"/>
  <c r="M173" i="5"/>
  <c r="P173" i="5"/>
  <c r="G173" i="5"/>
  <c r="K173" i="5"/>
  <c r="O173" i="5"/>
  <c r="Q173" i="5"/>
  <c r="U173" i="5"/>
  <c r="S173" i="5"/>
  <c r="H173" i="5"/>
  <c r="Y173" i="5"/>
  <c r="D173" i="5"/>
  <c r="I173" i="5"/>
  <c r="R173" i="5"/>
  <c r="L173" i="5"/>
  <c r="E173" i="5"/>
  <c r="J173" i="5"/>
  <c r="F173" i="5"/>
  <c r="BT173" i="4"/>
  <c r="C173" i="5"/>
  <c r="N173" i="5"/>
  <c r="T173" i="5"/>
  <c r="V173" i="5"/>
  <c r="X173" i="5"/>
  <c r="W173" i="5"/>
  <c r="G79" i="5"/>
  <c r="J79" i="5"/>
  <c r="R79" i="5"/>
  <c r="N79" i="5"/>
  <c r="O79" i="5"/>
  <c r="Y79" i="5"/>
  <c r="D79" i="5"/>
  <c r="F79" i="5"/>
  <c r="S79" i="5"/>
  <c r="BT79" i="4"/>
  <c r="T79" i="5"/>
  <c r="L79" i="5"/>
  <c r="K79" i="5"/>
  <c r="C79" i="5"/>
  <c r="P79" i="5"/>
  <c r="U79" i="5"/>
  <c r="I79" i="5"/>
  <c r="E79" i="5"/>
  <c r="M79" i="5"/>
  <c r="H79" i="5"/>
  <c r="Q79" i="5"/>
  <c r="V79" i="5"/>
  <c r="X79" i="5"/>
  <c r="W79" i="5"/>
  <c r="L72" i="5"/>
  <c r="D72" i="5"/>
  <c r="U72" i="5"/>
  <c r="G72" i="5"/>
  <c r="X72" i="5"/>
  <c r="M72" i="5"/>
  <c r="N72" i="5"/>
  <c r="C72" i="5"/>
  <c r="V72" i="5"/>
  <c r="E72" i="5"/>
  <c r="Y72" i="5"/>
  <c r="H72" i="5"/>
  <c r="P72" i="5"/>
  <c r="O72" i="5"/>
  <c r="K72" i="5"/>
  <c r="F72" i="5"/>
  <c r="R72" i="5"/>
  <c r="I72" i="5"/>
  <c r="Q72" i="5"/>
  <c r="T72" i="5"/>
  <c r="S72" i="5"/>
  <c r="J72" i="5"/>
  <c r="BT72" i="4"/>
  <c r="W72" i="5"/>
  <c r="C48" i="5"/>
  <c r="M48" i="5"/>
  <c r="BT48" i="4"/>
  <c r="S48" i="5"/>
  <c r="D48" i="5"/>
  <c r="N48" i="5"/>
  <c r="J48" i="5"/>
  <c r="K48" i="5"/>
  <c r="R48" i="5"/>
  <c r="T48" i="5"/>
  <c r="E48" i="5"/>
  <c r="L48" i="5"/>
  <c r="I48" i="5"/>
  <c r="P48" i="5"/>
  <c r="Q48" i="5"/>
  <c r="Y48" i="5"/>
  <c r="F48" i="5"/>
  <c r="H48" i="5"/>
  <c r="G48" i="5"/>
  <c r="V48" i="5"/>
  <c r="U48" i="5"/>
  <c r="O48" i="5"/>
  <c r="X48" i="5"/>
  <c r="W48" i="5"/>
  <c r="S247" i="5"/>
  <c r="U247" i="5"/>
  <c r="O247" i="5"/>
  <c r="F247" i="5"/>
  <c r="K247" i="5"/>
  <c r="Y247" i="5"/>
  <c r="E247" i="5"/>
  <c r="H247" i="5"/>
  <c r="P247" i="5"/>
  <c r="J247" i="5"/>
  <c r="D247" i="5"/>
  <c r="L247" i="5"/>
  <c r="R247" i="5"/>
  <c r="M247" i="5"/>
  <c r="G247" i="5"/>
  <c r="Q247" i="5"/>
  <c r="BT247" i="4"/>
  <c r="I247" i="5"/>
  <c r="V247" i="5"/>
  <c r="T247" i="5"/>
  <c r="N247" i="5"/>
  <c r="C247" i="5"/>
  <c r="X247" i="5"/>
  <c r="W247" i="5"/>
  <c r="Q49" i="5"/>
  <c r="P49" i="5"/>
  <c r="F49" i="5"/>
  <c r="D49" i="5"/>
  <c r="N49" i="5"/>
  <c r="Y49" i="5"/>
  <c r="I49" i="5"/>
  <c r="S49" i="5"/>
  <c r="J49" i="5"/>
  <c r="M49" i="5"/>
  <c r="T49" i="5"/>
  <c r="O49" i="5"/>
  <c r="C49" i="5"/>
  <c r="E49" i="5"/>
  <c r="L49" i="5"/>
  <c r="K49" i="5"/>
  <c r="BT49" i="4"/>
  <c r="X49" i="5"/>
  <c r="R49" i="5"/>
  <c r="V49" i="5"/>
  <c r="U49" i="5"/>
  <c r="G49" i="5"/>
  <c r="H49" i="5"/>
  <c r="W49" i="5"/>
  <c r="N55" i="5"/>
  <c r="G55" i="5"/>
  <c r="T55" i="5"/>
  <c r="H55" i="5"/>
  <c r="P55" i="5"/>
  <c r="X55" i="5"/>
  <c r="M55" i="5"/>
  <c r="D55" i="5"/>
  <c r="S55" i="5"/>
  <c r="BT55" i="4"/>
  <c r="F55" i="5"/>
  <c r="O55" i="5"/>
  <c r="K55" i="5"/>
  <c r="C55" i="5"/>
  <c r="I55" i="5"/>
  <c r="U55" i="5"/>
  <c r="Y55" i="5"/>
  <c r="L55" i="5"/>
  <c r="R55" i="5"/>
  <c r="E55" i="5"/>
  <c r="Q55" i="5"/>
  <c r="V55" i="5"/>
  <c r="J55" i="5"/>
  <c r="W55" i="5"/>
  <c r="P104" i="5"/>
  <c r="F104" i="5"/>
  <c r="U104" i="5"/>
  <c r="G104" i="5"/>
  <c r="H104" i="5"/>
  <c r="T104" i="5"/>
  <c r="C104" i="5"/>
  <c r="J104" i="5"/>
  <c r="N104" i="5"/>
  <c r="E104" i="5"/>
  <c r="K104" i="5"/>
  <c r="O104" i="5"/>
  <c r="BT104" i="4"/>
  <c r="V104" i="5"/>
  <c r="S104" i="5"/>
  <c r="Y104" i="5"/>
  <c r="D104" i="5"/>
  <c r="Q104" i="5"/>
  <c r="I104" i="5"/>
  <c r="L104" i="5"/>
  <c r="R104" i="5"/>
  <c r="M104" i="5"/>
  <c r="X104" i="5"/>
  <c r="W104" i="5"/>
  <c r="N218" i="5"/>
  <c r="P218" i="5"/>
  <c r="R218" i="5"/>
  <c r="H218" i="5"/>
  <c r="J218" i="5"/>
  <c r="Y218" i="5"/>
  <c r="D218" i="5"/>
  <c r="O218" i="5"/>
  <c r="U218" i="5"/>
  <c r="S218" i="5"/>
  <c r="Q218" i="5"/>
  <c r="V218" i="5"/>
  <c r="E218" i="5"/>
  <c r="C218" i="5"/>
  <c r="I218" i="5"/>
  <c r="T218" i="5"/>
  <c r="F218" i="5"/>
  <c r="K218" i="5"/>
  <c r="L218" i="5"/>
  <c r="M218" i="5"/>
  <c r="BT218" i="4"/>
  <c r="G218" i="5"/>
  <c r="X218" i="5"/>
  <c r="W218" i="5"/>
  <c r="C206" i="5"/>
  <c r="Q206" i="5"/>
  <c r="J206" i="5"/>
  <c r="V206" i="5"/>
  <c r="N206" i="5"/>
  <c r="Y206" i="5"/>
  <c r="M206" i="5"/>
  <c r="I206" i="5"/>
  <c r="S206" i="5"/>
  <c r="R206" i="5"/>
  <c r="BT206" i="4"/>
  <c r="G206" i="5"/>
  <c r="F206" i="5"/>
  <c r="O206" i="5"/>
  <c r="D206" i="5"/>
  <c r="L206" i="5"/>
  <c r="U206" i="5"/>
  <c r="E206" i="5"/>
  <c r="K206" i="5"/>
  <c r="T206" i="5"/>
  <c r="H206" i="5"/>
  <c r="P206" i="5"/>
  <c r="X206" i="5"/>
  <c r="W206" i="5"/>
  <c r="BT255" i="4"/>
  <c r="D255" i="5"/>
  <c r="H255" i="5"/>
  <c r="L255" i="5"/>
  <c r="T255" i="5"/>
  <c r="M255" i="5"/>
  <c r="P255" i="5"/>
  <c r="U255" i="5"/>
  <c r="G255" i="5"/>
  <c r="O255" i="5"/>
  <c r="S255" i="5"/>
  <c r="R255" i="5"/>
  <c r="J255" i="5"/>
  <c r="N255" i="5"/>
  <c r="Y255" i="5"/>
  <c r="K255" i="5"/>
  <c r="C255" i="5"/>
  <c r="E255" i="5"/>
  <c r="F255" i="5"/>
  <c r="I255" i="5"/>
  <c r="Q255" i="5"/>
  <c r="V255" i="5"/>
  <c r="X255" i="5"/>
  <c r="W255" i="5"/>
  <c r="N100" i="5"/>
  <c r="D100" i="5"/>
  <c r="T100" i="5"/>
  <c r="C100" i="5"/>
  <c r="Y100" i="5"/>
  <c r="I100" i="5"/>
  <c r="S100" i="5"/>
  <c r="K100" i="5"/>
  <c r="H100" i="5"/>
  <c r="V100" i="5"/>
  <c r="E100" i="5"/>
  <c r="G100" i="5"/>
  <c r="R100" i="5"/>
  <c r="Q100" i="5"/>
  <c r="L100" i="5"/>
  <c r="U100" i="5"/>
  <c r="F100" i="5"/>
  <c r="J100" i="5"/>
  <c r="M100" i="5"/>
  <c r="BT100" i="4"/>
  <c r="O100" i="5"/>
  <c r="P100" i="5"/>
  <c r="X100" i="5"/>
  <c r="W100" i="5"/>
  <c r="J239" i="5"/>
  <c r="N239" i="5"/>
  <c r="F239" i="5"/>
  <c r="Y239" i="5"/>
  <c r="E239" i="5"/>
  <c r="I239" i="5"/>
  <c r="L239" i="5"/>
  <c r="U239" i="5"/>
  <c r="G239" i="5"/>
  <c r="BT239" i="4"/>
  <c r="D239" i="5"/>
  <c r="T239" i="5"/>
  <c r="C239" i="5"/>
  <c r="S239" i="5"/>
  <c r="R239" i="5"/>
  <c r="H239" i="5"/>
  <c r="M239" i="5"/>
  <c r="O239" i="5"/>
  <c r="Q239" i="5"/>
  <c r="K239" i="5"/>
  <c r="P239" i="5"/>
  <c r="V239" i="5"/>
  <c r="X239" i="5"/>
  <c r="W239" i="5"/>
  <c r="T141" i="5"/>
  <c r="S141" i="5"/>
  <c r="D141" i="5"/>
  <c r="P141" i="5"/>
  <c r="L141" i="5"/>
  <c r="U141" i="5"/>
  <c r="N141" i="5"/>
  <c r="H141" i="5"/>
  <c r="C141" i="5"/>
  <c r="E141" i="5"/>
  <c r="J141" i="5"/>
  <c r="BT141" i="4"/>
  <c r="V141" i="5"/>
  <c r="I141" i="5"/>
  <c r="K141" i="5"/>
  <c r="R141" i="5"/>
  <c r="Q141" i="5"/>
  <c r="F141" i="5"/>
  <c r="G141" i="5"/>
  <c r="M141" i="5"/>
  <c r="O141" i="5"/>
  <c r="X141" i="5"/>
  <c r="W141" i="5"/>
  <c r="Y141" i="5"/>
  <c r="J276" i="5"/>
  <c r="G276" i="5"/>
  <c r="BT276" i="4"/>
  <c r="Q276" i="5"/>
  <c r="D276" i="5"/>
  <c r="Y276" i="5"/>
  <c r="E276" i="5"/>
  <c r="L276" i="5"/>
  <c r="T276" i="5"/>
  <c r="R276" i="5"/>
  <c r="O276" i="5"/>
  <c r="U276" i="5"/>
  <c r="C276" i="5"/>
  <c r="S276" i="5"/>
  <c r="N276" i="5"/>
  <c r="F276" i="5"/>
  <c r="H276" i="5"/>
  <c r="K276" i="5"/>
  <c r="P276" i="5"/>
  <c r="M276" i="5"/>
  <c r="I276" i="5"/>
  <c r="V276" i="5"/>
  <c r="X276" i="5"/>
  <c r="W276" i="5"/>
  <c r="BT293" i="4"/>
  <c r="I293" i="5"/>
  <c r="J293" i="5"/>
  <c r="E293" i="5"/>
  <c r="K293" i="5"/>
  <c r="O293" i="5"/>
  <c r="C293" i="5"/>
  <c r="L293" i="5"/>
  <c r="F293" i="5"/>
  <c r="R293" i="5"/>
  <c r="P293" i="5"/>
  <c r="U293" i="5"/>
  <c r="G293" i="5"/>
  <c r="M293" i="5"/>
  <c r="Y293" i="5"/>
  <c r="T293" i="5"/>
  <c r="N293" i="5"/>
  <c r="D293" i="5"/>
  <c r="H293" i="5"/>
  <c r="S293" i="5"/>
  <c r="Q293" i="5"/>
  <c r="V293" i="5"/>
  <c r="X293" i="5"/>
  <c r="W293" i="5"/>
  <c r="L252" i="5"/>
  <c r="C252" i="5"/>
  <c r="G252" i="5"/>
  <c r="BT252" i="4"/>
  <c r="Q252" i="5"/>
  <c r="Y252" i="5"/>
  <c r="I252" i="5"/>
  <c r="U252" i="5"/>
  <c r="N252" i="5"/>
  <c r="J252" i="5"/>
  <c r="R252" i="5"/>
  <c r="V252" i="5"/>
  <c r="D252" i="5"/>
  <c r="T252" i="5"/>
  <c r="O252" i="5"/>
  <c r="M252" i="5"/>
  <c r="H252" i="5"/>
  <c r="X252" i="5"/>
  <c r="S252" i="5"/>
  <c r="P252" i="5"/>
  <c r="K252" i="5"/>
  <c r="F252" i="5"/>
  <c r="E252" i="5"/>
  <c r="W252" i="5"/>
  <c r="E152" i="5"/>
  <c r="H152" i="5"/>
  <c r="L152" i="5"/>
  <c r="F152" i="5"/>
  <c r="P152" i="5"/>
  <c r="N152" i="5"/>
  <c r="R152" i="5"/>
  <c r="G152" i="5"/>
  <c r="BT152" i="4"/>
  <c r="I152" i="5"/>
  <c r="U152" i="5"/>
  <c r="T152" i="5"/>
  <c r="M152" i="5"/>
  <c r="K152" i="5"/>
  <c r="D152" i="5"/>
  <c r="S152" i="5"/>
  <c r="C152" i="5"/>
  <c r="J152" i="5"/>
  <c r="O152" i="5"/>
  <c r="Y152" i="5"/>
  <c r="Q152" i="5"/>
  <c r="V152" i="5"/>
  <c r="X152" i="5"/>
  <c r="W152" i="5"/>
  <c r="F257" i="5"/>
  <c r="I257" i="5"/>
  <c r="Q257" i="5"/>
  <c r="G257" i="5"/>
  <c r="U257" i="5"/>
  <c r="O257" i="5"/>
  <c r="C257" i="5"/>
  <c r="D257" i="5"/>
  <c r="N257" i="5"/>
  <c r="E257" i="5"/>
  <c r="M257" i="5"/>
  <c r="L257" i="5"/>
  <c r="T257" i="5"/>
  <c r="V257" i="5"/>
  <c r="J257" i="5"/>
  <c r="Y257" i="5"/>
  <c r="K257" i="5"/>
  <c r="S257" i="5"/>
  <c r="H257" i="5"/>
  <c r="BT257" i="4"/>
  <c r="P257" i="5"/>
  <c r="R257" i="5"/>
  <c r="X257" i="5"/>
  <c r="W257" i="5"/>
  <c r="F235" i="5"/>
  <c r="S235" i="5"/>
  <c r="R235" i="5"/>
  <c r="P235" i="5"/>
  <c r="C235" i="5"/>
  <c r="G235" i="5"/>
  <c r="K235" i="5"/>
  <c r="H235" i="5"/>
  <c r="L235" i="5"/>
  <c r="Y235" i="5"/>
  <c r="D235" i="5"/>
  <c r="T235" i="5"/>
  <c r="Q235" i="5"/>
  <c r="X235" i="5"/>
  <c r="U235" i="5"/>
  <c r="M235" i="5"/>
  <c r="N235" i="5"/>
  <c r="E235" i="5"/>
  <c r="I235" i="5"/>
  <c r="V235" i="5"/>
  <c r="O235" i="5"/>
  <c r="BT235" i="4"/>
  <c r="J235" i="5"/>
  <c r="W235" i="5"/>
  <c r="G192" i="5"/>
  <c r="F192" i="5"/>
  <c r="E192" i="5"/>
  <c r="D192" i="5"/>
  <c r="P192" i="5"/>
  <c r="R192" i="5"/>
  <c r="I192" i="5"/>
  <c r="BT192" i="4"/>
  <c r="J192" i="5"/>
  <c r="O192" i="5"/>
  <c r="K192" i="5"/>
  <c r="N192" i="5"/>
  <c r="M192" i="5"/>
  <c r="C192" i="5"/>
  <c r="V192" i="5"/>
  <c r="Y192" i="5"/>
  <c r="H192" i="5"/>
  <c r="L192" i="5"/>
  <c r="S192" i="5"/>
  <c r="Q192" i="5"/>
  <c r="T192" i="5"/>
  <c r="U192" i="5"/>
  <c r="X192" i="5"/>
  <c r="W192" i="5"/>
  <c r="J193" i="5"/>
  <c r="C193" i="5"/>
  <c r="P193" i="5"/>
  <c r="BT193" i="4"/>
  <c r="V193" i="5"/>
  <c r="Y193" i="5"/>
  <c r="H193" i="5"/>
  <c r="R193" i="5"/>
  <c r="K193" i="5"/>
  <c r="T193" i="5"/>
  <c r="O193" i="5"/>
  <c r="L193" i="5"/>
  <c r="F193" i="5"/>
  <c r="U193" i="5"/>
  <c r="S193" i="5"/>
  <c r="G193" i="5"/>
  <c r="E193" i="5"/>
  <c r="D193" i="5"/>
  <c r="I193" i="5"/>
  <c r="N193" i="5"/>
  <c r="Q193" i="5"/>
  <c r="M193" i="5"/>
  <c r="X193" i="5"/>
  <c r="W193" i="5"/>
  <c r="C251" i="5"/>
  <c r="F251" i="5"/>
  <c r="S251" i="5"/>
  <c r="K251" i="5"/>
  <c r="J251" i="5"/>
  <c r="N251" i="5"/>
  <c r="D251" i="5"/>
  <c r="U251" i="5"/>
  <c r="P251" i="5"/>
  <c r="H251" i="5"/>
  <c r="L251" i="5"/>
  <c r="R251" i="5"/>
  <c r="BT251" i="4"/>
  <c r="M251" i="5"/>
  <c r="V251" i="5"/>
  <c r="Y251" i="5"/>
  <c r="O251" i="5"/>
  <c r="I251" i="5"/>
  <c r="G251" i="5"/>
  <c r="E251" i="5"/>
  <c r="T251" i="5"/>
  <c r="Q251" i="5"/>
  <c r="X251" i="5"/>
  <c r="W251" i="5"/>
  <c r="P170" i="5"/>
  <c r="L170" i="5"/>
  <c r="U170" i="5"/>
  <c r="J170" i="5"/>
  <c r="Y170" i="5"/>
  <c r="G170" i="5"/>
  <c r="N170" i="5"/>
  <c r="D170" i="5"/>
  <c r="R170" i="5"/>
  <c r="BT170" i="4"/>
  <c r="H170" i="5"/>
  <c r="T170" i="5"/>
  <c r="E170" i="5"/>
  <c r="S170" i="5"/>
  <c r="O170" i="5"/>
  <c r="K170" i="5"/>
  <c r="C170" i="5"/>
  <c r="M170" i="5"/>
  <c r="F170" i="5"/>
  <c r="I170" i="5"/>
  <c r="Q170" i="5"/>
  <c r="V170" i="5"/>
  <c r="X170" i="5"/>
  <c r="W170" i="5"/>
  <c r="H292" i="5"/>
  <c r="F292" i="5"/>
  <c r="U292" i="5"/>
  <c r="N292" i="5"/>
  <c r="I292" i="5"/>
  <c r="V292" i="5"/>
  <c r="M292" i="5"/>
  <c r="T292" i="5"/>
  <c r="Y292" i="5"/>
  <c r="BT292" i="4"/>
  <c r="D292" i="5"/>
  <c r="S292" i="5"/>
  <c r="E292" i="5"/>
  <c r="K292" i="5"/>
  <c r="R292" i="5"/>
  <c r="P292" i="5"/>
  <c r="C292" i="5"/>
  <c r="J292" i="5"/>
  <c r="L292" i="5"/>
  <c r="O292" i="5"/>
  <c r="G292" i="5"/>
  <c r="Q292" i="5"/>
  <c r="X292" i="5"/>
  <c r="W292" i="5"/>
  <c r="K122" i="5"/>
  <c r="F122" i="5"/>
  <c r="G122" i="5"/>
  <c r="R122" i="5"/>
  <c r="Y122" i="5"/>
  <c r="C122" i="5"/>
  <c r="J122" i="5"/>
  <c r="L122" i="5"/>
  <c r="M122" i="5"/>
  <c r="D122" i="5"/>
  <c r="E122" i="5"/>
  <c r="S122" i="5"/>
  <c r="U122" i="5"/>
  <c r="T122" i="5"/>
  <c r="BT122" i="4"/>
  <c r="P122" i="5"/>
  <c r="H122" i="5"/>
  <c r="I122" i="5"/>
  <c r="O122" i="5"/>
  <c r="N122" i="5"/>
  <c r="V122" i="5"/>
  <c r="Q122" i="5"/>
  <c r="X122" i="5"/>
  <c r="W122" i="5"/>
  <c r="I228" i="5"/>
  <c r="J228" i="5"/>
  <c r="S228" i="5"/>
  <c r="C228" i="5"/>
  <c r="O228" i="5"/>
  <c r="M228" i="5"/>
  <c r="P228" i="5"/>
  <c r="Y228" i="5"/>
  <c r="G228" i="5"/>
  <c r="H228" i="5"/>
  <c r="F228" i="5"/>
  <c r="D228" i="5"/>
  <c r="R228" i="5"/>
  <c r="BT228" i="4"/>
  <c r="E228" i="5"/>
  <c r="L228" i="5"/>
  <c r="U228" i="5"/>
  <c r="K228" i="5"/>
  <c r="T228" i="5"/>
  <c r="N228" i="5"/>
  <c r="Q228" i="5"/>
  <c r="V228" i="5"/>
  <c r="X228" i="5"/>
  <c r="W228" i="5"/>
  <c r="F291" i="5"/>
  <c r="E291" i="5"/>
  <c r="U291" i="5"/>
  <c r="M291" i="5"/>
  <c r="G291" i="5"/>
  <c r="V291" i="5"/>
  <c r="J291" i="5"/>
  <c r="N291" i="5"/>
  <c r="D291" i="5"/>
  <c r="BT291" i="4"/>
  <c r="I291" i="5"/>
  <c r="O291" i="5"/>
  <c r="Q291" i="5"/>
  <c r="R291" i="5"/>
  <c r="K291" i="5"/>
  <c r="H291" i="5"/>
  <c r="S291" i="5"/>
  <c r="C291" i="5"/>
  <c r="P291" i="5"/>
  <c r="L291" i="5"/>
  <c r="T291" i="5"/>
  <c r="Y291" i="5"/>
  <c r="X291" i="5"/>
  <c r="W291" i="5"/>
  <c r="U120" i="5"/>
  <c r="S120" i="5"/>
  <c r="M120" i="5"/>
  <c r="N120" i="5"/>
  <c r="Q120" i="5"/>
  <c r="Y120" i="5"/>
  <c r="I120" i="5"/>
  <c r="T120" i="5"/>
  <c r="L120" i="5"/>
  <c r="E120" i="5"/>
  <c r="K120" i="5"/>
  <c r="V120" i="5"/>
  <c r="D120" i="5"/>
  <c r="C120" i="5"/>
  <c r="F120" i="5"/>
  <c r="BT120" i="4"/>
  <c r="J120" i="5"/>
  <c r="G120" i="5"/>
  <c r="O120" i="5"/>
  <c r="R120" i="5"/>
  <c r="P120" i="5"/>
  <c r="H120" i="5"/>
  <c r="X120" i="5"/>
  <c r="W120" i="5"/>
  <c r="BT200" i="4"/>
  <c r="F200" i="5"/>
  <c r="S200" i="5"/>
  <c r="G200" i="5"/>
  <c r="E200" i="5"/>
  <c r="L200" i="5"/>
  <c r="D200" i="5"/>
  <c r="C200" i="5"/>
  <c r="K200" i="5"/>
  <c r="T200" i="5"/>
  <c r="M200" i="5"/>
  <c r="J200" i="5"/>
  <c r="P200" i="5"/>
  <c r="I200" i="5"/>
  <c r="R200" i="5"/>
  <c r="Y200" i="5"/>
  <c r="O200" i="5"/>
  <c r="U200" i="5"/>
  <c r="H200" i="5"/>
  <c r="N200" i="5"/>
  <c r="Q200" i="5"/>
  <c r="V200" i="5"/>
  <c r="X200" i="5"/>
  <c r="W200" i="5"/>
  <c r="K44" i="5"/>
  <c r="Q44" i="5"/>
  <c r="N44" i="5"/>
  <c r="M44" i="5"/>
  <c r="E44" i="5"/>
  <c r="P44" i="5"/>
  <c r="O44" i="5"/>
  <c r="V44" i="5"/>
  <c r="I44" i="5"/>
  <c r="J44" i="5"/>
  <c r="Y44" i="5"/>
  <c r="H44" i="5"/>
  <c r="F44" i="5"/>
  <c r="S44" i="5"/>
  <c r="G44" i="5"/>
  <c r="T44" i="5"/>
  <c r="L44" i="5"/>
  <c r="D44" i="5"/>
  <c r="C44" i="5"/>
  <c r="R44" i="5"/>
  <c r="BT44" i="4"/>
  <c r="U44" i="5"/>
  <c r="X44" i="5"/>
  <c r="W44" i="5"/>
  <c r="G290" i="5"/>
  <c r="F290" i="5"/>
  <c r="E290" i="5"/>
  <c r="T290" i="5"/>
  <c r="S290" i="5"/>
  <c r="K290" i="5"/>
  <c r="M290" i="5"/>
  <c r="J290" i="5"/>
  <c r="BT290" i="4"/>
  <c r="L290" i="5"/>
  <c r="R290" i="5"/>
  <c r="N290" i="5"/>
  <c r="O290" i="5"/>
  <c r="P290" i="5"/>
  <c r="Q290" i="5"/>
  <c r="Y290" i="5"/>
  <c r="I290" i="5"/>
  <c r="U290" i="5"/>
  <c r="H290" i="5"/>
  <c r="V290" i="5"/>
  <c r="D290" i="5"/>
  <c r="C290" i="5"/>
  <c r="X290" i="5"/>
  <c r="W290" i="5"/>
  <c r="F227" i="5"/>
  <c r="U227" i="5"/>
  <c r="O227" i="5"/>
  <c r="T227" i="5"/>
  <c r="BT227" i="4"/>
  <c r="S227" i="5"/>
  <c r="M227" i="5"/>
  <c r="L227" i="5"/>
  <c r="Y227" i="5"/>
  <c r="D227" i="5"/>
  <c r="I227" i="5"/>
  <c r="R227" i="5"/>
  <c r="C227" i="5"/>
  <c r="J227" i="5"/>
  <c r="K227" i="5"/>
  <c r="H227" i="5"/>
  <c r="E227" i="5"/>
  <c r="Q227" i="5"/>
  <c r="G227" i="5"/>
  <c r="P227" i="5"/>
  <c r="N227" i="5"/>
  <c r="V227" i="5"/>
  <c r="X227" i="5"/>
  <c r="W227" i="5"/>
  <c r="J37" i="5"/>
  <c r="I37" i="5"/>
  <c r="D37" i="5"/>
  <c r="Y37" i="5"/>
  <c r="C37" i="5"/>
  <c r="U37" i="5"/>
  <c r="M37" i="5"/>
  <c r="H37" i="5"/>
  <c r="N37" i="5"/>
  <c r="L37" i="5"/>
  <c r="O37" i="5"/>
  <c r="E37" i="5"/>
  <c r="T37" i="5"/>
  <c r="BT37" i="4"/>
  <c r="S37" i="5"/>
  <c r="G37" i="5"/>
  <c r="F37" i="5"/>
  <c r="K37" i="5"/>
  <c r="R37" i="5"/>
  <c r="P37" i="5"/>
  <c r="Q37" i="5"/>
  <c r="V37" i="5"/>
  <c r="X37" i="5"/>
  <c r="W37" i="5"/>
  <c r="E99" i="5"/>
  <c r="I99" i="5"/>
  <c r="S99" i="5"/>
  <c r="D99" i="5"/>
  <c r="O99" i="5"/>
  <c r="P99" i="5"/>
  <c r="T99" i="5"/>
  <c r="M99" i="5"/>
  <c r="V99" i="5"/>
  <c r="BT99" i="4"/>
  <c r="H99" i="5"/>
  <c r="L99" i="5"/>
  <c r="Q99" i="5"/>
  <c r="F99" i="5"/>
  <c r="R99" i="5"/>
  <c r="K99" i="5"/>
  <c r="C99" i="5"/>
  <c r="G99" i="5"/>
  <c r="U99" i="5"/>
  <c r="N99" i="5"/>
  <c r="J99" i="5"/>
  <c r="Y99" i="5"/>
  <c r="X99" i="5"/>
  <c r="W99" i="5"/>
  <c r="BT203" i="4"/>
  <c r="I203" i="5"/>
  <c r="V203" i="5"/>
  <c r="J203" i="5"/>
  <c r="F203" i="5"/>
  <c r="S203" i="5"/>
  <c r="L203" i="5"/>
  <c r="H203" i="5"/>
  <c r="Q203" i="5"/>
  <c r="D203" i="5"/>
  <c r="T203" i="5"/>
  <c r="N203" i="5"/>
  <c r="C203" i="5"/>
  <c r="K203" i="5"/>
  <c r="U203" i="5"/>
  <c r="Y203" i="5"/>
  <c r="E203" i="5"/>
  <c r="M203" i="5"/>
  <c r="R203" i="5"/>
  <c r="G203" i="5"/>
  <c r="O203" i="5"/>
  <c r="P203" i="5"/>
  <c r="X203" i="5"/>
  <c r="W203" i="5"/>
  <c r="M9" i="5"/>
  <c r="D9" i="5"/>
  <c r="T9" i="5"/>
  <c r="C9" i="5"/>
  <c r="N9" i="5"/>
  <c r="P9" i="5"/>
  <c r="L9" i="5"/>
  <c r="J9" i="5"/>
  <c r="F9" i="5"/>
  <c r="V9" i="5"/>
  <c r="Y9" i="5"/>
  <c r="H9" i="5"/>
  <c r="G9" i="5"/>
  <c r="Q9" i="5"/>
  <c r="E9" i="5"/>
  <c r="K9" i="5"/>
  <c r="O9" i="5"/>
  <c r="S9" i="5"/>
  <c r="BT9" i="4"/>
  <c r="U9" i="5"/>
  <c r="I9" i="5"/>
  <c r="R9" i="5"/>
  <c r="X9" i="5"/>
  <c r="W9" i="5"/>
  <c r="S85" i="5"/>
  <c r="V85" i="5"/>
  <c r="M85" i="5"/>
  <c r="E85" i="5"/>
  <c r="J85" i="5"/>
  <c r="I85" i="5"/>
  <c r="N85" i="5"/>
  <c r="F85" i="5"/>
  <c r="K85" i="5"/>
  <c r="U85" i="5"/>
  <c r="Y85" i="5"/>
  <c r="C85" i="5"/>
  <c r="Q85" i="5"/>
  <c r="L85" i="5"/>
  <c r="O85" i="5"/>
  <c r="T85" i="5"/>
  <c r="X85" i="5"/>
  <c r="D85" i="5"/>
  <c r="P85" i="5"/>
  <c r="R85" i="5"/>
  <c r="H85" i="5"/>
  <c r="BT85" i="4"/>
  <c r="G85" i="5"/>
  <c r="W85" i="5"/>
  <c r="O137" i="5"/>
  <c r="D137" i="5"/>
  <c r="M137" i="5"/>
  <c r="R137" i="5"/>
  <c r="Y137" i="5"/>
  <c r="H137" i="5"/>
  <c r="S137" i="5"/>
  <c r="K137" i="5"/>
  <c r="N137" i="5"/>
  <c r="E137" i="5"/>
  <c r="F137" i="5"/>
  <c r="I137" i="5"/>
  <c r="P137" i="5"/>
  <c r="U137" i="5"/>
  <c r="BT137" i="4"/>
  <c r="L137" i="5"/>
  <c r="C137" i="5"/>
  <c r="T137" i="5"/>
  <c r="G137" i="5"/>
  <c r="J137" i="5"/>
  <c r="Q137" i="5"/>
  <c r="V137" i="5"/>
  <c r="X137" i="5"/>
  <c r="W137" i="5"/>
  <c r="V185" i="5"/>
  <c r="M185" i="5"/>
  <c r="BT185" i="4"/>
  <c r="S185" i="5"/>
  <c r="R185" i="5"/>
  <c r="Y185" i="5"/>
  <c r="E185" i="5"/>
  <c r="L185" i="5"/>
  <c r="U185" i="5"/>
  <c r="P185" i="5"/>
  <c r="K185" i="5"/>
  <c r="T185" i="5"/>
  <c r="G185" i="5"/>
  <c r="H185" i="5"/>
  <c r="J185" i="5"/>
  <c r="I185" i="5"/>
  <c r="Q185" i="5"/>
  <c r="C185" i="5"/>
  <c r="X185" i="5"/>
  <c r="F185" i="5"/>
  <c r="O185" i="5"/>
  <c r="N185" i="5"/>
  <c r="D185" i="5"/>
  <c r="W185" i="5"/>
  <c r="R233" i="5"/>
  <c r="Q233" i="5"/>
  <c r="M233" i="5"/>
  <c r="X233" i="5"/>
  <c r="H233" i="5"/>
  <c r="Y233" i="5"/>
  <c r="D233" i="5"/>
  <c r="I233" i="5"/>
  <c r="U233" i="5"/>
  <c r="V233" i="5"/>
  <c r="K233" i="5"/>
  <c r="E233" i="5"/>
  <c r="BT233" i="4"/>
  <c r="C233" i="5"/>
  <c r="S233" i="5"/>
  <c r="F233" i="5"/>
  <c r="J233" i="5"/>
  <c r="T233" i="5"/>
  <c r="N233" i="5"/>
  <c r="G233" i="5"/>
  <c r="P233" i="5"/>
  <c r="L233" i="5"/>
  <c r="O233" i="5"/>
  <c r="W233" i="5"/>
  <c r="D163" i="5"/>
  <c r="V163" i="5"/>
  <c r="I163" i="5"/>
  <c r="P163" i="5"/>
  <c r="Y163" i="5"/>
  <c r="H163" i="5"/>
  <c r="O163" i="5"/>
  <c r="C163" i="5"/>
  <c r="BT163" i="4"/>
  <c r="M163" i="5"/>
  <c r="E163" i="5"/>
  <c r="L163" i="5"/>
  <c r="U163" i="5"/>
  <c r="K163" i="5"/>
  <c r="N163" i="5"/>
  <c r="S163" i="5"/>
  <c r="T163" i="5"/>
  <c r="J163" i="5"/>
  <c r="Q163" i="5"/>
  <c r="R163" i="5"/>
  <c r="G163" i="5"/>
  <c r="F163" i="5"/>
  <c r="X163" i="5"/>
  <c r="W163" i="5"/>
  <c r="Q190" i="5"/>
  <c r="P190" i="5"/>
  <c r="K190" i="5"/>
  <c r="U190" i="5"/>
  <c r="T190" i="5"/>
  <c r="Y190" i="5"/>
  <c r="C190" i="5"/>
  <c r="I190" i="5"/>
  <c r="J190" i="5"/>
  <c r="E190" i="5"/>
  <c r="R190" i="5"/>
  <c r="V190" i="5"/>
  <c r="BT190" i="4"/>
  <c r="G190" i="5"/>
  <c r="S190" i="5"/>
  <c r="N190" i="5"/>
  <c r="D190" i="5"/>
  <c r="L190" i="5"/>
  <c r="H190" i="5"/>
  <c r="M190" i="5"/>
  <c r="O190" i="5"/>
  <c r="F190" i="5"/>
  <c r="X190" i="5"/>
  <c r="W190" i="5"/>
  <c r="F153" i="5"/>
  <c r="D153" i="5"/>
  <c r="U153" i="5"/>
  <c r="V153" i="5"/>
  <c r="E153" i="5"/>
  <c r="X153" i="5"/>
  <c r="O153" i="5"/>
  <c r="BT153" i="4"/>
  <c r="I153" i="5"/>
  <c r="P153" i="5"/>
  <c r="J153" i="5"/>
  <c r="K153" i="5"/>
  <c r="N153" i="5"/>
  <c r="C153" i="5"/>
  <c r="S153" i="5"/>
  <c r="G153" i="5"/>
  <c r="Y153" i="5"/>
  <c r="R153" i="5"/>
  <c r="L153" i="5"/>
  <c r="H153" i="5"/>
  <c r="M153" i="5"/>
  <c r="T153" i="5"/>
  <c r="Q153" i="5"/>
  <c r="W153" i="5"/>
  <c r="D33" i="5"/>
  <c r="S33" i="5"/>
  <c r="F33" i="5"/>
  <c r="R33" i="5"/>
  <c r="Q33" i="5"/>
  <c r="V33" i="5"/>
  <c r="T33" i="5"/>
  <c r="Y33" i="5"/>
  <c r="BT33" i="4"/>
  <c r="I33" i="5"/>
  <c r="G33" i="5"/>
  <c r="U33" i="5"/>
  <c r="J33" i="5"/>
  <c r="P33" i="5"/>
  <c r="C33" i="5"/>
  <c r="K33" i="5"/>
  <c r="E33" i="5"/>
  <c r="H33" i="5"/>
  <c r="L33" i="5"/>
  <c r="N33" i="5"/>
  <c r="M33" i="5"/>
  <c r="O33" i="5"/>
  <c r="X33" i="5"/>
  <c r="W33" i="5"/>
  <c r="K92" i="5"/>
  <c r="N92" i="5"/>
  <c r="T92" i="5"/>
  <c r="U92" i="5"/>
  <c r="C92" i="5"/>
  <c r="Y92" i="5"/>
  <c r="I92" i="5"/>
  <c r="H92" i="5"/>
  <c r="J92" i="5"/>
  <c r="E92" i="5"/>
  <c r="S92" i="5"/>
  <c r="P92" i="5"/>
  <c r="G92" i="5"/>
  <c r="BT92" i="4"/>
  <c r="F92" i="5"/>
  <c r="R92" i="5"/>
  <c r="V92" i="5"/>
  <c r="L92" i="5"/>
  <c r="Q92" i="5"/>
  <c r="D92" i="5"/>
  <c r="O92" i="5"/>
  <c r="M92" i="5"/>
  <c r="X92" i="5"/>
  <c r="W92" i="5"/>
  <c r="M80" i="5"/>
  <c r="P80" i="5"/>
  <c r="BT80" i="4"/>
  <c r="V80" i="5"/>
  <c r="T80" i="5"/>
  <c r="Y80" i="5"/>
  <c r="F80" i="5"/>
  <c r="L80" i="5"/>
  <c r="K80" i="5"/>
  <c r="N80" i="5"/>
  <c r="D80" i="5"/>
  <c r="J80" i="5"/>
  <c r="E80" i="5"/>
  <c r="Q80" i="5"/>
  <c r="R80" i="5"/>
  <c r="U80" i="5"/>
  <c r="O80" i="5"/>
  <c r="G80" i="5"/>
  <c r="S80" i="5"/>
  <c r="H80" i="5"/>
  <c r="C80" i="5"/>
  <c r="I80" i="5"/>
  <c r="X80" i="5"/>
  <c r="W80" i="5"/>
  <c r="Q250" i="5"/>
  <c r="K250" i="5"/>
  <c r="C250" i="5"/>
  <c r="N250" i="5"/>
  <c r="O250" i="5"/>
  <c r="Y250" i="5"/>
  <c r="D250" i="5"/>
  <c r="T250" i="5"/>
  <c r="P250" i="5"/>
  <c r="V250" i="5"/>
  <c r="U250" i="5"/>
  <c r="E250" i="5"/>
  <c r="I250" i="5"/>
  <c r="J250" i="5"/>
  <c r="S250" i="5"/>
  <c r="BT250" i="4"/>
  <c r="H250" i="5"/>
  <c r="L250" i="5"/>
  <c r="G250" i="5"/>
  <c r="F250" i="5"/>
  <c r="M250" i="5"/>
  <c r="R250" i="5"/>
  <c r="X250" i="5"/>
  <c r="W250" i="5"/>
  <c r="C142" i="5"/>
  <c r="S142" i="5"/>
  <c r="V142" i="5"/>
  <c r="K142" i="5"/>
  <c r="F142" i="5"/>
  <c r="N142" i="5"/>
  <c r="G142" i="5"/>
  <c r="J142" i="5"/>
  <c r="Y142" i="5"/>
  <c r="E142" i="5"/>
  <c r="I142" i="5"/>
  <c r="P142" i="5"/>
  <c r="M142" i="5"/>
  <c r="R142" i="5"/>
  <c r="L142" i="5"/>
  <c r="Q142" i="5"/>
  <c r="BT142" i="4"/>
  <c r="H142" i="5"/>
  <c r="U142" i="5"/>
  <c r="D142" i="5"/>
  <c r="O142" i="5"/>
  <c r="T142" i="5"/>
  <c r="X142" i="5"/>
  <c r="W142" i="5"/>
  <c r="Z248" i="5"/>
  <c r="Z118" i="5"/>
  <c r="Z303" i="5"/>
  <c r="Z64" i="5"/>
  <c r="Z76" i="5"/>
  <c r="Z198" i="5"/>
  <c r="Z29" i="5"/>
  <c r="Z288" i="5"/>
  <c r="Z40" i="5"/>
  <c r="Z219" i="5"/>
  <c r="Z57" i="5"/>
  <c r="Z58" i="5"/>
  <c r="Z28" i="5"/>
  <c r="Z254" i="5"/>
  <c r="Z38" i="5"/>
  <c r="Z113" i="5"/>
  <c r="Z53" i="5"/>
  <c r="Z164" i="5"/>
  <c r="Z173" i="5"/>
  <c r="Z140" i="5"/>
  <c r="Z79" i="5"/>
  <c r="Z97" i="5"/>
  <c r="Z72" i="5"/>
  <c r="Z48" i="5"/>
  <c r="Z253" i="5"/>
  <c r="Z247" i="5"/>
  <c r="Z237" i="5"/>
  <c r="Z49" i="5"/>
  <c r="Z55" i="5"/>
  <c r="Z155" i="5"/>
  <c r="Z104" i="5"/>
  <c r="Z124" i="5"/>
  <c r="Z218" i="5"/>
  <c r="Z96" i="5"/>
  <c r="Z206" i="5"/>
  <c r="Z255" i="5"/>
  <c r="Z296" i="5"/>
  <c r="Z100" i="5"/>
  <c r="Z11" i="5"/>
  <c r="Z239" i="5"/>
  <c r="Z141" i="5"/>
  <c r="Z105" i="5"/>
  <c r="Z276" i="5"/>
  <c r="Z15" i="5"/>
  <c r="Z293" i="5"/>
  <c r="Z183" i="5"/>
  <c r="Z252" i="5"/>
  <c r="Z214" i="5"/>
  <c r="Z152" i="5"/>
  <c r="Z257" i="5"/>
  <c r="Z202" i="5"/>
  <c r="Z235" i="5"/>
  <c r="Z62" i="5"/>
  <c r="Z192" i="5"/>
  <c r="Z56" i="5"/>
  <c r="Z193" i="5"/>
  <c r="Z251" i="5"/>
  <c r="Z59" i="5"/>
  <c r="Z170" i="5"/>
  <c r="Z119" i="5"/>
  <c r="Z292" i="5"/>
  <c r="Z168" i="5"/>
  <c r="Z122" i="5"/>
  <c r="Z207" i="5"/>
  <c r="Z228" i="5"/>
  <c r="Z259" i="5"/>
  <c r="Z291" i="5"/>
  <c r="Z129" i="5"/>
  <c r="Z120" i="5"/>
  <c r="Z200" i="5"/>
  <c r="Z115" i="5"/>
  <c r="Z44" i="5"/>
  <c r="Z261" i="5"/>
  <c r="Z290" i="5"/>
  <c r="Z227" i="5"/>
  <c r="Z272" i="5"/>
  <c r="Z37" i="5"/>
  <c r="Z128" i="5"/>
  <c r="Z99" i="5"/>
  <c r="Z157" i="5"/>
  <c r="Z203" i="5"/>
  <c r="Z103" i="5"/>
  <c r="Z9" i="5"/>
  <c r="Z279" i="5"/>
  <c r="Z85" i="5"/>
  <c r="Z84" i="5"/>
  <c r="Z137" i="5"/>
  <c r="Z50" i="5"/>
  <c r="Z185" i="5"/>
  <c r="Z264" i="5"/>
  <c r="Z233" i="5"/>
  <c r="Z163" i="5"/>
  <c r="Z109" i="5"/>
  <c r="Z190" i="5"/>
  <c r="Z234" i="5"/>
  <c r="Z153" i="5"/>
  <c r="Z302" i="5"/>
  <c r="Z33" i="5"/>
  <c r="Z92" i="5"/>
  <c r="Z199" i="5"/>
  <c r="Z80" i="5"/>
  <c r="Z289" i="5"/>
  <c r="Z250" i="5"/>
  <c r="Z195" i="5"/>
  <c r="Z125" i="5"/>
  <c r="Z191" i="5"/>
  <c r="Z61" i="5"/>
  <c r="Z197" i="5"/>
  <c r="Z165" i="5"/>
  <c r="Z63" i="5"/>
  <c r="Z142" i="5"/>
  <c r="Z285" i="5"/>
  <c r="Z242" i="5"/>
  <c r="Z209" i="5"/>
  <c r="Z158" i="5"/>
  <c r="Z201" i="5"/>
  <c r="Z134" i="5"/>
  <c r="Z215" i="5"/>
  <c r="Z221" i="5"/>
  <c r="Z189" i="5"/>
  <c r="Z25" i="5"/>
  <c r="Z175" i="5"/>
  <c r="Z39" i="5"/>
  <c r="Z78" i="5"/>
  <c r="Z284" i="5"/>
  <c r="Z179" i="5"/>
  <c r="Z54" i="5"/>
  <c r="Z114" i="5"/>
  <c r="Z146" i="5"/>
  <c r="Z150" i="5"/>
  <c r="Z69" i="5"/>
  <c r="Z87" i="5"/>
  <c r="Z60" i="5"/>
  <c r="Z148" i="5"/>
  <c r="Z65" i="5"/>
  <c r="Z301" i="5"/>
  <c r="Z51" i="5"/>
  <c r="Z110" i="5"/>
  <c r="Z27" i="5"/>
  <c r="Z161" i="5"/>
  <c r="Z280" i="5"/>
  <c r="Z249" i="5"/>
  <c r="Z278" i="5"/>
  <c r="Z143" i="5"/>
  <c r="G16" i="5"/>
  <c r="H16" i="5"/>
  <c r="Q16" i="5"/>
  <c r="P16" i="5"/>
  <c r="L16" i="5"/>
  <c r="T16" i="5"/>
  <c r="N16" i="5"/>
  <c r="BT16" i="4"/>
  <c r="I16" i="5"/>
  <c r="S16" i="5"/>
  <c r="O16" i="5"/>
  <c r="R16" i="5"/>
  <c r="J16" i="5"/>
  <c r="D16" i="5"/>
  <c r="V16" i="5"/>
  <c r="M16" i="5"/>
  <c r="Y16" i="5"/>
  <c r="U16" i="5"/>
  <c r="K16" i="5"/>
  <c r="E16" i="5"/>
  <c r="C16" i="5"/>
  <c r="X16" i="5"/>
  <c r="F16" i="5"/>
  <c r="W16" i="5"/>
  <c r="N68" i="5"/>
  <c r="U68" i="5"/>
  <c r="I68" i="5"/>
  <c r="Y68" i="5"/>
  <c r="H68" i="5"/>
  <c r="D68" i="5"/>
  <c r="C68" i="5"/>
  <c r="E68" i="5"/>
  <c r="BT68" i="4"/>
  <c r="O68" i="5"/>
  <c r="J68" i="5"/>
  <c r="R68" i="5"/>
  <c r="L68" i="5"/>
  <c r="K68" i="5"/>
  <c r="G68" i="5"/>
  <c r="P68" i="5"/>
  <c r="F68" i="5"/>
  <c r="S68" i="5"/>
  <c r="M68" i="5"/>
  <c r="T68" i="5"/>
  <c r="Q68" i="5"/>
  <c r="V68" i="5"/>
  <c r="X68" i="5"/>
  <c r="W68" i="5"/>
  <c r="C22" i="5"/>
  <c r="P22" i="5"/>
  <c r="K22" i="5"/>
  <c r="R22" i="5"/>
  <c r="J22" i="5"/>
  <c r="G22" i="5"/>
  <c r="Q22" i="5"/>
  <c r="Y22" i="5"/>
  <c r="E22" i="5"/>
  <c r="U22" i="5"/>
  <c r="L22" i="5"/>
  <c r="S22" i="5"/>
  <c r="BT22" i="4"/>
  <c r="N22" i="5"/>
  <c r="V22" i="5"/>
  <c r="H22" i="5"/>
  <c r="M22" i="5"/>
  <c r="F22" i="5"/>
  <c r="O22" i="5"/>
  <c r="T22" i="5"/>
  <c r="I22" i="5"/>
  <c r="D22" i="5"/>
  <c r="X22" i="5"/>
  <c r="W22" i="5"/>
  <c r="BT236" i="4"/>
  <c r="I236" i="5"/>
  <c r="T236" i="5"/>
  <c r="V236" i="5"/>
  <c r="M236" i="5"/>
  <c r="X236" i="5"/>
  <c r="O236" i="5"/>
  <c r="D236" i="5"/>
  <c r="S236" i="5"/>
  <c r="G236" i="5"/>
  <c r="U236" i="5"/>
  <c r="J236" i="5"/>
  <c r="K236" i="5"/>
  <c r="C236" i="5"/>
  <c r="R236" i="5"/>
  <c r="Q236" i="5"/>
  <c r="Y236" i="5"/>
  <c r="H236" i="5"/>
  <c r="F236" i="5"/>
  <c r="L236" i="5"/>
  <c r="E236" i="5"/>
  <c r="N236" i="5"/>
  <c r="P236" i="5"/>
  <c r="W236" i="5"/>
  <c r="R45" i="5"/>
  <c r="N45" i="5"/>
  <c r="F45" i="5"/>
  <c r="M45" i="5"/>
  <c r="Q45" i="5"/>
  <c r="Y45" i="5"/>
  <c r="D45" i="5"/>
  <c r="U45" i="5"/>
  <c r="G45" i="5"/>
  <c r="K45" i="5"/>
  <c r="H45" i="5"/>
  <c r="O45" i="5"/>
  <c r="BT45" i="4"/>
  <c r="I45" i="5"/>
  <c r="P45" i="5"/>
  <c r="T45" i="5"/>
  <c r="L45" i="5"/>
  <c r="E45" i="5"/>
  <c r="C45" i="5"/>
  <c r="J45" i="5"/>
  <c r="S45" i="5"/>
  <c r="V45" i="5"/>
  <c r="X45" i="5"/>
  <c r="W45" i="5"/>
  <c r="J231" i="5"/>
  <c r="L231" i="5"/>
  <c r="O231" i="5"/>
  <c r="N231" i="5"/>
  <c r="D231" i="5"/>
  <c r="Y231" i="5"/>
  <c r="E231" i="5"/>
  <c r="K231" i="5"/>
  <c r="BT231" i="4"/>
  <c r="S231" i="5"/>
  <c r="I231" i="5"/>
  <c r="U231" i="5"/>
  <c r="G231" i="5"/>
  <c r="T231" i="5"/>
  <c r="R231" i="5"/>
  <c r="F231" i="5"/>
  <c r="M231" i="5"/>
  <c r="P231" i="5"/>
  <c r="C231" i="5"/>
  <c r="H231" i="5"/>
  <c r="Q231" i="5"/>
  <c r="V231" i="5"/>
  <c r="X231" i="5"/>
  <c r="W231" i="5"/>
  <c r="R130" i="5"/>
  <c r="O130" i="5"/>
  <c r="F130" i="5"/>
  <c r="T130" i="5"/>
  <c r="U130" i="5"/>
  <c r="Y130" i="5"/>
  <c r="C130" i="5"/>
  <c r="S130" i="5"/>
  <c r="M130" i="5"/>
  <c r="L130" i="5"/>
  <c r="I130" i="5"/>
  <c r="E130" i="5"/>
  <c r="G130" i="5"/>
  <c r="J130" i="5"/>
  <c r="K130" i="5"/>
  <c r="P130" i="5"/>
  <c r="H130" i="5"/>
  <c r="BT130" i="4"/>
  <c r="N130" i="5"/>
  <c r="D130" i="5"/>
  <c r="Q130" i="5"/>
  <c r="V130" i="5"/>
  <c r="X130" i="5"/>
  <c r="W130" i="5"/>
  <c r="BT216" i="4"/>
  <c r="F216" i="5"/>
  <c r="K216" i="5"/>
  <c r="G216" i="5"/>
  <c r="E216" i="5"/>
  <c r="P216" i="5"/>
  <c r="D216" i="5"/>
  <c r="C216" i="5"/>
  <c r="T216" i="5"/>
  <c r="V216" i="5"/>
  <c r="L216" i="5"/>
  <c r="M216" i="5"/>
  <c r="U216" i="5"/>
  <c r="O216" i="5"/>
  <c r="Q216" i="5"/>
  <c r="Y216" i="5"/>
  <c r="J216" i="5"/>
  <c r="R216" i="5"/>
  <c r="H216" i="5"/>
  <c r="I216" i="5"/>
  <c r="S216" i="5"/>
  <c r="N216" i="5"/>
  <c r="X216" i="5"/>
  <c r="W216" i="5"/>
  <c r="J286" i="5"/>
  <c r="L286" i="5"/>
  <c r="G286" i="5"/>
  <c r="H286" i="5"/>
  <c r="T286" i="5"/>
  <c r="Y286" i="5"/>
  <c r="D286" i="5"/>
  <c r="R286" i="5"/>
  <c r="K286" i="5"/>
  <c r="O286" i="5"/>
  <c r="P286" i="5"/>
  <c r="V286" i="5"/>
  <c r="E286" i="5"/>
  <c r="C286" i="5"/>
  <c r="S286" i="5"/>
  <c r="Q286" i="5"/>
  <c r="F286" i="5"/>
  <c r="X286" i="5"/>
  <c r="M286" i="5"/>
  <c r="U286" i="5"/>
  <c r="N286" i="5"/>
  <c r="BT286" i="4"/>
  <c r="I286" i="5"/>
  <c r="W286" i="5"/>
  <c r="J41" i="5"/>
  <c r="I41" i="5"/>
  <c r="S41" i="5"/>
  <c r="G41" i="5"/>
  <c r="O41" i="5"/>
  <c r="P41" i="5"/>
  <c r="C41" i="5"/>
  <c r="D41" i="5"/>
  <c r="T41" i="5"/>
  <c r="K41" i="5"/>
  <c r="Y41" i="5"/>
  <c r="H41" i="5"/>
  <c r="L41" i="5"/>
  <c r="N41" i="5"/>
  <c r="R41" i="5"/>
  <c r="E41" i="5"/>
  <c r="M41" i="5"/>
  <c r="U41" i="5"/>
  <c r="BT41" i="4"/>
  <c r="F41" i="5"/>
  <c r="Q41" i="5"/>
  <c r="V41" i="5"/>
  <c r="X41" i="5"/>
  <c r="W41" i="5"/>
  <c r="F275" i="5"/>
  <c r="T275" i="5"/>
  <c r="E275" i="5"/>
  <c r="L275" i="5"/>
  <c r="P275" i="5"/>
  <c r="V275" i="5"/>
  <c r="K275" i="5"/>
  <c r="C275" i="5"/>
  <c r="O275" i="5"/>
  <c r="Y275" i="5"/>
  <c r="D275" i="5"/>
  <c r="I275" i="5"/>
  <c r="U275" i="5"/>
  <c r="S275" i="5"/>
  <c r="G275" i="5"/>
  <c r="X275" i="5"/>
  <c r="R275" i="5"/>
  <c r="H275" i="5"/>
  <c r="J275" i="5"/>
  <c r="BT275" i="4"/>
  <c r="M275" i="5"/>
  <c r="N275" i="5"/>
  <c r="Q275" i="5"/>
  <c r="W275" i="5"/>
  <c r="V196" i="5"/>
  <c r="F196" i="5"/>
  <c r="H196" i="5"/>
  <c r="L196" i="5"/>
  <c r="E196" i="5"/>
  <c r="N196" i="5"/>
  <c r="Q196" i="5"/>
  <c r="G196" i="5"/>
  <c r="S196" i="5"/>
  <c r="J196" i="5"/>
  <c r="R196" i="5"/>
  <c r="I196" i="5"/>
  <c r="O196" i="5"/>
  <c r="BT196" i="4"/>
  <c r="T196" i="5"/>
  <c r="Y196" i="5"/>
  <c r="K196" i="5"/>
  <c r="M196" i="5"/>
  <c r="C196" i="5"/>
  <c r="U196" i="5"/>
  <c r="D196" i="5"/>
  <c r="P196" i="5"/>
  <c r="X196" i="5"/>
  <c r="W196" i="5"/>
  <c r="M213" i="5"/>
  <c r="X213" i="5"/>
  <c r="U213" i="5"/>
  <c r="Q213" i="5"/>
  <c r="L213" i="5"/>
  <c r="T213" i="5"/>
  <c r="K213" i="5"/>
  <c r="C213" i="5"/>
  <c r="G213" i="5"/>
  <c r="O213" i="5"/>
  <c r="R213" i="5"/>
  <c r="S213" i="5"/>
  <c r="V213" i="5"/>
  <c r="E213" i="5"/>
  <c r="I213" i="5"/>
  <c r="N213" i="5"/>
  <c r="Y213" i="5"/>
  <c r="D213" i="5"/>
  <c r="BT213" i="4"/>
  <c r="J213" i="5"/>
  <c r="H213" i="5"/>
  <c r="P213" i="5"/>
  <c r="F213" i="5"/>
  <c r="W213" i="5"/>
  <c r="K208" i="5"/>
  <c r="P208" i="5"/>
  <c r="R208" i="5"/>
  <c r="Q208" i="5"/>
  <c r="D208" i="5"/>
  <c r="Y208" i="5"/>
  <c r="E208" i="5"/>
  <c r="H208" i="5"/>
  <c r="N208" i="5"/>
  <c r="F208" i="5"/>
  <c r="G208" i="5"/>
  <c r="I208" i="5"/>
  <c r="O208" i="5"/>
  <c r="V208" i="5"/>
  <c r="J208" i="5"/>
  <c r="U208" i="5"/>
  <c r="S208" i="5"/>
  <c r="L208" i="5"/>
  <c r="BT208" i="4"/>
  <c r="T208" i="5"/>
  <c r="C208" i="5"/>
  <c r="M208" i="5"/>
  <c r="X208" i="5"/>
  <c r="W208" i="5"/>
  <c r="BT244" i="4"/>
  <c r="D244" i="5"/>
  <c r="C244" i="5"/>
  <c r="L244" i="5"/>
  <c r="U244" i="5"/>
  <c r="V244" i="5"/>
  <c r="M244" i="5"/>
  <c r="K244" i="5"/>
  <c r="E244" i="5"/>
  <c r="I244" i="5"/>
  <c r="Q244" i="5"/>
  <c r="T244" i="5"/>
  <c r="R244" i="5"/>
  <c r="N244" i="5"/>
  <c r="Y244" i="5"/>
  <c r="S244" i="5"/>
  <c r="G244" i="5"/>
  <c r="H244" i="5"/>
  <c r="J244" i="5"/>
  <c r="F244" i="5"/>
  <c r="O244" i="5"/>
  <c r="P244" i="5"/>
  <c r="X244" i="5"/>
  <c r="W244" i="5"/>
  <c r="K256" i="5"/>
  <c r="C256" i="5"/>
  <c r="T256" i="5"/>
  <c r="J256" i="5"/>
  <c r="H256" i="5"/>
  <c r="U256" i="5"/>
  <c r="P256" i="5"/>
  <c r="I256" i="5"/>
  <c r="E256" i="5"/>
  <c r="N256" i="5"/>
  <c r="Y256" i="5"/>
  <c r="L256" i="5"/>
  <c r="O256" i="5"/>
  <c r="F256" i="5"/>
  <c r="G256" i="5"/>
  <c r="D256" i="5"/>
  <c r="M256" i="5"/>
  <c r="BT256" i="4"/>
  <c r="R256" i="5"/>
  <c r="S256" i="5"/>
  <c r="Q256" i="5"/>
  <c r="V256" i="5"/>
  <c r="X256" i="5"/>
  <c r="W256" i="5"/>
  <c r="M13" i="5"/>
  <c r="T13" i="5"/>
  <c r="L13" i="5"/>
  <c r="R13" i="5"/>
  <c r="N13" i="5"/>
  <c r="S13" i="5"/>
  <c r="Q13" i="5"/>
  <c r="U13" i="5"/>
  <c r="BT13" i="4"/>
  <c r="P13" i="5"/>
  <c r="Y13" i="5"/>
  <c r="H13" i="5"/>
  <c r="I13" i="5"/>
  <c r="J13" i="5"/>
  <c r="G13" i="5"/>
  <c r="O13" i="5"/>
  <c r="V13" i="5"/>
  <c r="K13" i="5"/>
  <c r="F13" i="5"/>
  <c r="E13" i="5"/>
  <c r="C13" i="5"/>
  <c r="D13" i="5"/>
  <c r="X13" i="5"/>
  <c r="W13" i="5"/>
  <c r="BT18" i="4"/>
  <c r="H18" i="5"/>
  <c r="S18" i="5"/>
  <c r="V18" i="5"/>
  <c r="L18" i="5"/>
  <c r="K18" i="5"/>
  <c r="F18" i="5"/>
  <c r="Q18" i="5"/>
  <c r="I18" i="5"/>
  <c r="C18" i="5"/>
  <c r="R18" i="5"/>
  <c r="E18" i="5"/>
  <c r="P18" i="5"/>
  <c r="Y18" i="5"/>
  <c r="G18" i="5"/>
  <c r="D18" i="5"/>
  <c r="T18" i="5"/>
  <c r="U18" i="5"/>
  <c r="N18" i="5"/>
  <c r="J18" i="5"/>
  <c r="M18" i="5"/>
  <c r="O18" i="5"/>
  <c r="X18" i="5"/>
  <c r="W18" i="5"/>
  <c r="D265" i="5"/>
  <c r="N265" i="5"/>
  <c r="BT265" i="4"/>
  <c r="T265" i="5"/>
  <c r="S265" i="5"/>
  <c r="Y265" i="5"/>
  <c r="G265" i="5"/>
  <c r="K265" i="5"/>
  <c r="R265" i="5"/>
  <c r="H265" i="5"/>
  <c r="J265" i="5"/>
  <c r="L265" i="5"/>
  <c r="E265" i="5"/>
  <c r="U265" i="5"/>
  <c r="I265" i="5"/>
  <c r="M265" i="5"/>
  <c r="O265" i="5"/>
  <c r="C265" i="5"/>
  <c r="P265" i="5"/>
  <c r="F265" i="5"/>
  <c r="Q265" i="5"/>
  <c r="V265" i="5"/>
  <c r="X265" i="5"/>
  <c r="W265" i="5"/>
  <c r="F181" i="5"/>
  <c r="S181" i="5"/>
  <c r="N181" i="5"/>
  <c r="D181" i="5"/>
  <c r="Y181" i="5"/>
  <c r="E181" i="5"/>
  <c r="V181" i="5"/>
  <c r="T181" i="5"/>
  <c r="BT181" i="4"/>
  <c r="P181" i="5"/>
  <c r="J181" i="5"/>
  <c r="G181" i="5"/>
  <c r="R181" i="5"/>
  <c r="O181" i="5"/>
  <c r="M181" i="5"/>
  <c r="Q181" i="5"/>
  <c r="C181" i="5"/>
  <c r="L181" i="5"/>
  <c r="H181" i="5"/>
  <c r="I181" i="5"/>
  <c r="K181" i="5"/>
  <c r="U181" i="5"/>
  <c r="X181" i="5"/>
  <c r="W181" i="5"/>
  <c r="P298" i="5"/>
  <c r="U298" i="5"/>
  <c r="H298" i="5"/>
  <c r="T298" i="5"/>
  <c r="Y298" i="5"/>
  <c r="C298" i="5"/>
  <c r="K298" i="5"/>
  <c r="J298" i="5"/>
  <c r="N298" i="5"/>
  <c r="M298" i="5"/>
  <c r="BT298" i="4"/>
  <c r="I298" i="5"/>
  <c r="S298" i="5"/>
  <c r="E298" i="5"/>
  <c r="D298" i="5"/>
  <c r="O298" i="5"/>
  <c r="R298" i="5"/>
  <c r="L298" i="5"/>
  <c r="G298" i="5"/>
  <c r="F298" i="5"/>
  <c r="Q298" i="5"/>
  <c r="V298" i="5"/>
  <c r="X298" i="5"/>
  <c r="W298" i="5"/>
  <c r="J98" i="5"/>
  <c r="M98" i="5"/>
  <c r="H98" i="5"/>
  <c r="BT98" i="4"/>
  <c r="K98" i="5"/>
  <c r="O98" i="5"/>
  <c r="N98" i="5"/>
  <c r="E98" i="5"/>
  <c r="T98" i="5"/>
  <c r="Q98" i="5"/>
  <c r="U98" i="5"/>
  <c r="S98" i="5"/>
  <c r="P98" i="5"/>
  <c r="R98" i="5"/>
  <c r="L98" i="5"/>
  <c r="Y98" i="5"/>
  <c r="I98" i="5"/>
  <c r="D98" i="5"/>
  <c r="G98" i="5"/>
  <c r="C98" i="5"/>
  <c r="F98" i="5"/>
  <c r="V98" i="5"/>
  <c r="X98" i="5"/>
  <c r="W98" i="5"/>
  <c r="E46" i="5"/>
  <c r="I46" i="5"/>
  <c r="M46" i="5"/>
  <c r="U46" i="5"/>
  <c r="F46" i="5"/>
  <c r="K46" i="5"/>
  <c r="BT46" i="4"/>
  <c r="H46" i="5"/>
  <c r="O46" i="5"/>
  <c r="S46" i="5"/>
  <c r="R46" i="5"/>
  <c r="J46" i="5"/>
  <c r="G46" i="5"/>
  <c r="D46" i="5"/>
  <c r="L46" i="5"/>
  <c r="Y46" i="5"/>
  <c r="N46" i="5"/>
  <c r="P46" i="5"/>
  <c r="C46" i="5"/>
  <c r="T46" i="5"/>
  <c r="Q46" i="5"/>
  <c r="V46" i="5"/>
  <c r="X46" i="5"/>
  <c r="W46" i="5"/>
  <c r="P67" i="5"/>
  <c r="H67" i="5"/>
  <c r="S67" i="5"/>
  <c r="D67" i="5"/>
  <c r="F67" i="5"/>
  <c r="T67" i="5"/>
  <c r="O67" i="5"/>
  <c r="C67" i="5"/>
  <c r="U67" i="5"/>
  <c r="M67" i="5"/>
  <c r="Y67" i="5"/>
  <c r="E67" i="5"/>
  <c r="L67" i="5"/>
  <c r="K67" i="5"/>
  <c r="Q67" i="5"/>
  <c r="G67" i="5"/>
  <c r="N67" i="5"/>
  <c r="V67" i="5"/>
  <c r="BT67" i="4"/>
  <c r="J67" i="5"/>
  <c r="I67" i="5"/>
  <c r="R67" i="5"/>
  <c r="X67" i="5"/>
  <c r="W67" i="5"/>
  <c r="BT238" i="4"/>
  <c r="I238" i="5"/>
  <c r="M238" i="5"/>
  <c r="T238" i="5"/>
  <c r="V238" i="5"/>
  <c r="H238" i="5"/>
  <c r="L238" i="5"/>
  <c r="G238" i="5"/>
  <c r="U238" i="5"/>
  <c r="E238" i="5"/>
  <c r="P238" i="5"/>
  <c r="K238" i="5"/>
  <c r="Q238" i="5"/>
  <c r="F238" i="5"/>
  <c r="O238" i="5"/>
  <c r="N238" i="5"/>
  <c r="Y238" i="5"/>
  <c r="R238" i="5"/>
  <c r="X238" i="5"/>
  <c r="C238" i="5"/>
  <c r="S238" i="5"/>
  <c r="J238" i="5"/>
  <c r="D238" i="5"/>
  <c r="W238" i="5"/>
  <c r="I151" i="5"/>
  <c r="P151" i="5"/>
  <c r="N151" i="5"/>
  <c r="T151" i="5"/>
  <c r="BT151" i="4"/>
  <c r="H151" i="5"/>
  <c r="S151" i="5"/>
  <c r="J151" i="5"/>
  <c r="Q151" i="5"/>
  <c r="K151" i="5"/>
  <c r="F151" i="5"/>
  <c r="R151" i="5"/>
  <c r="X151" i="5"/>
  <c r="Q121" i="5"/>
  <c r="BT121" i="4"/>
  <c r="C121" i="5"/>
  <c r="S121" i="5"/>
  <c r="V121" i="5"/>
  <c r="Y121" i="5"/>
  <c r="H121" i="5"/>
  <c r="P121" i="5"/>
  <c r="U121" i="5"/>
  <c r="J121" i="5"/>
  <c r="E121" i="5"/>
  <c r="R121" i="5"/>
  <c r="F121" i="5"/>
  <c r="T121" i="5"/>
  <c r="L121" i="5"/>
  <c r="N121" i="5"/>
  <c r="O121" i="5"/>
  <c r="M121" i="5"/>
  <c r="G121" i="5"/>
  <c r="K121" i="5"/>
  <c r="D121" i="5"/>
  <c r="I121" i="5"/>
  <c r="X121" i="5"/>
  <c r="W121" i="5"/>
  <c r="K194" i="5"/>
  <c r="G194" i="5"/>
  <c r="J194" i="5"/>
  <c r="F194" i="5"/>
  <c r="U194" i="5"/>
  <c r="M194" i="5"/>
  <c r="C194" i="5"/>
  <c r="R194" i="5"/>
  <c r="P194" i="5"/>
  <c r="Y194" i="5"/>
  <c r="D194" i="5"/>
  <c r="N194" i="5"/>
  <c r="Q194" i="5"/>
  <c r="T194" i="5"/>
  <c r="V194" i="5"/>
  <c r="I194" i="5"/>
  <c r="H194" i="5"/>
  <c r="L194" i="5"/>
  <c r="S194" i="5"/>
  <c r="BT194" i="4"/>
  <c r="E194" i="5"/>
  <c r="O194" i="5"/>
  <c r="X194" i="5"/>
  <c r="W194" i="5"/>
  <c r="S166" i="5"/>
  <c r="R166" i="5"/>
  <c r="L166" i="5"/>
  <c r="C166" i="5"/>
  <c r="J166" i="5"/>
  <c r="F166" i="5"/>
  <c r="P166" i="5"/>
  <c r="I166" i="5"/>
  <c r="Q166" i="5"/>
  <c r="O166" i="5"/>
  <c r="H166" i="5"/>
  <c r="G166" i="5"/>
  <c r="V166" i="5"/>
  <c r="U166" i="5"/>
  <c r="E166" i="5"/>
  <c r="N166" i="5"/>
  <c r="X166" i="5"/>
  <c r="M166" i="5"/>
  <c r="BT166" i="4"/>
  <c r="T166" i="5"/>
  <c r="K166" i="5"/>
  <c r="D166" i="5"/>
  <c r="Y166" i="5"/>
  <c r="W166" i="5"/>
  <c r="H20" i="5"/>
  <c r="S20" i="5"/>
  <c r="P20" i="5"/>
  <c r="T20" i="5"/>
  <c r="R20" i="5"/>
  <c r="L20" i="5"/>
  <c r="O20" i="5"/>
  <c r="E20" i="5"/>
  <c r="V20" i="5"/>
  <c r="Y20" i="5"/>
  <c r="BT20" i="4"/>
  <c r="F20" i="5"/>
  <c r="U20" i="5"/>
  <c r="G20" i="5"/>
  <c r="I20" i="5"/>
  <c r="K20" i="5"/>
  <c r="D20" i="5"/>
  <c r="C20" i="5"/>
  <c r="N20" i="5"/>
  <c r="Q20" i="5"/>
  <c r="J20" i="5"/>
  <c r="M20" i="5"/>
  <c r="X20" i="5"/>
  <c r="W20" i="5"/>
  <c r="BT160" i="4"/>
  <c r="I160" i="5"/>
  <c r="U160" i="5"/>
  <c r="F160" i="5"/>
  <c r="E160" i="5"/>
  <c r="M160" i="5"/>
  <c r="D160" i="5"/>
  <c r="C160" i="5"/>
  <c r="R160" i="5"/>
  <c r="P160" i="5"/>
  <c r="Q160" i="5"/>
  <c r="O160" i="5"/>
  <c r="N160" i="5"/>
  <c r="K160" i="5"/>
  <c r="Y160" i="5"/>
  <c r="H160" i="5"/>
  <c r="J160" i="5"/>
  <c r="S160" i="5"/>
  <c r="L160" i="5"/>
  <c r="T160" i="5"/>
  <c r="G160" i="5"/>
  <c r="V160" i="5"/>
  <c r="X160" i="5"/>
  <c r="W160" i="5"/>
  <c r="BT135" i="4"/>
  <c r="O135" i="5"/>
  <c r="C135" i="5"/>
  <c r="K135" i="5"/>
  <c r="F135" i="5"/>
  <c r="T135" i="5"/>
  <c r="N135" i="5"/>
  <c r="G135" i="5"/>
  <c r="R135" i="5"/>
  <c r="I135" i="5"/>
  <c r="S135" i="5"/>
  <c r="L135" i="5"/>
  <c r="M135" i="5"/>
  <c r="J135" i="5"/>
  <c r="Y135" i="5"/>
  <c r="E135" i="5"/>
  <c r="U135" i="5"/>
  <c r="H135" i="5"/>
  <c r="P135" i="5"/>
  <c r="D135" i="5"/>
  <c r="Q135" i="5"/>
  <c r="V135" i="5"/>
  <c r="X135" i="5"/>
  <c r="W135" i="5"/>
  <c r="BT287" i="4"/>
  <c r="I287" i="5"/>
  <c r="U287" i="5"/>
  <c r="C287" i="5"/>
  <c r="S287" i="5"/>
  <c r="R287" i="5"/>
  <c r="D287" i="5"/>
  <c r="H287" i="5"/>
  <c r="Q287" i="5"/>
  <c r="J287" i="5"/>
  <c r="M287" i="5"/>
  <c r="O287" i="5"/>
  <c r="V287" i="5"/>
  <c r="G287" i="5"/>
  <c r="F287" i="5"/>
  <c r="Y287" i="5"/>
  <c r="K287" i="5"/>
  <c r="L287" i="5"/>
  <c r="E287" i="5"/>
  <c r="P287" i="5"/>
  <c r="T287" i="5"/>
  <c r="N287" i="5"/>
  <c r="X287" i="5"/>
  <c r="W287" i="5"/>
  <c r="V86" i="5"/>
  <c r="BT86" i="4"/>
  <c r="J86" i="5"/>
  <c r="R86" i="5"/>
  <c r="E86" i="5"/>
  <c r="Y86" i="5"/>
  <c r="H86" i="5"/>
  <c r="O86" i="5"/>
  <c r="T86" i="5"/>
  <c r="N86" i="5"/>
  <c r="S86" i="5"/>
  <c r="P86" i="5"/>
  <c r="G86" i="5"/>
  <c r="U86" i="5"/>
  <c r="L86" i="5"/>
  <c r="F86" i="5"/>
  <c r="K86" i="5"/>
  <c r="I86" i="5"/>
  <c r="C86" i="5"/>
  <c r="M86" i="5"/>
  <c r="Q86" i="5"/>
  <c r="D86" i="5"/>
  <c r="X86" i="5"/>
  <c r="W86" i="5"/>
  <c r="BT281" i="4"/>
  <c r="C281" i="5"/>
  <c r="R281" i="5"/>
  <c r="E281" i="5"/>
  <c r="J281" i="5"/>
  <c r="K281" i="5"/>
  <c r="L281" i="5"/>
  <c r="G281" i="5"/>
  <c r="F281" i="5"/>
  <c r="M281" i="5"/>
  <c r="O281" i="5"/>
  <c r="N281" i="5"/>
  <c r="P281" i="5"/>
  <c r="V281" i="5"/>
  <c r="H281" i="5"/>
  <c r="Y281" i="5"/>
  <c r="Q281" i="5"/>
  <c r="T281" i="5"/>
  <c r="D281" i="5"/>
  <c r="S281" i="5"/>
  <c r="U281" i="5"/>
  <c r="I281" i="5"/>
  <c r="X281" i="5"/>
  <c r="W281" i="5"/>
  <c r="N229" i="5"/>
  <c r="O229" i="5"/>
  <c r="U229" i="5"/>
  <c r="M229" i="5"/>
  <c r="E229" i="5"/>
  <c r="L229" i="5"/>
  <c r="K229" i="5"/>
  <c r="V229" i="5"/>
  <c r="R229" i="5"/>
  <c r="S229" i="5"/>
  <c r="Y229" i="5"/>
  <c r="D229" i="5"/>
  <c r="I229" i="5"/>
  <c r="J229" i="5"/>
  <c r="F229" i="5"/>
  <c r="H229" i="5"/>
  <c r="P229" i="5"/>
  <c r="C229" i="5"/>
  <c r="X229" i="5"/>
  <c r="G229" i="5"/>
  <c r="Q229" i="5"/>
  <c r="T229" i="5"/>
  <c r="BT229" i="4"/>
  <c r="W229" i="5"/>
  <c r="N82" i="5"/>
  <c r="E82" i="5"/>
  <c r="Q82" i="5"/>
  <c r="D82" i="5"/>
  <c r="G82" i="5"/>
  <c r="O82" i="5"/>
  <c r="K82" i="5"/>
  <c r="S82" i="5"/>
  <c r="U82" i="5"/>
  <c r="J82" i="5"/>
  <c r="C82" i="5"/>
  <c r="P82" i="5"/>
  <c r="L82" i="5"/>
  <c r="M82" i="5"/>
  <c r="T82" i="5"/>
  <c r="Y82" i="5"/>
  <c r="BT82" i="4"/>
  <c r="I82" i="5"/>
  <c r="F82" i="5"/>
  <c r="R82" i="5"/>
  <c r="H82" i="5"/>
  <c r="V82" i="5"/>
  <c r="X82" i="5"/>
  <c r="W82" i="5"/>
  <c r="L262" i="5"/>
  <c r="E262" i="5"/>
  <c r="I262" i="5"/>
  <c r="D262" i="5"/>
  <c r="U262" i="5"/>
  <c r="M262" i="5"/>
  <c r="BT262" i="4"/>
  <c r="R262" i="5"/>
  <c r="C262" i="5"/>
  <c r="O262" i="5"/>
  <c r="N262" i="5"/>
  <c r="S262" i="5"/>
  <c r="T262" i="5"/>
  <c r="Y262" i="5"/>
  <c r="G262" i="5"/>
  <c r="J262" i="5"/>
  <c r="F262" i="5"/>
  <c r="K262" i="5"/>
  <c r="H262" i="5"/>
  <c r="P262" i="5"/>
  <c r="Q262" i="5"/>
  <c r="V262" i="5"/>
  <c r="X262" i="5"/>
  <c r="W262" i="5"/>
  <c r="Q17" i="5"/>
  <c r="K17" i="5"/>
  <c r="S17" i="5"/>
  <c r="E17" i="5"/>
  <c r="H17" i="5"/>
  <c r="Y17" i="5"/>
  <c r="M17" i="5"/>
  <c r="O17" i="5"/>
  <c r="F17" i="5"/>
  <c r="V17" i="5"/>
  <c r="P17" i="5"/>
  <c r="R17" i="5"/>
  <c r="U17" i="5"/>
  <c r="T17" i="5"/>
  <c r="D17" i="5"/>
  <c r="I17" i="5"/>
  <c r="G17" i="5"/>
  <c r="N17" i="5"/>
  <c r="BT17" i="4"/>
  <c r="C17" i="5"/>
  <c r="L17" i="5"/>
  <c r="J17" i="5"/>
  <c r="X17" i="5"/>
  <c r="W17" i="5"/>
  <c r="M91" i="5"/>
  <c r="N91" i="5"/>
  <c r="K91" i="5"/>
  <c r="G91" i="5"/>
  <c r="Y91" i="5"/>
  <c r="E91" i="5"/>
  <c r="T91" i="5"/>
  <c r="L91" i="5"/>
  <c r="S91" i="5"/>
  <c r="J91" i="5"/>
  <c r="V91" i="5"/>
  <c r="BT91" i="4"/>
  <c r="I91" i="5"/>
  <c r="U91" i="5"/>
  <c r="D91" i="5"/>
  <c r="F91" i="5"/>
  <c r="C91" i="5"/>
  <c r="H91" i="5"/>
  <c r="P91" i="5"/>
  <c r="Q91" i="5"/>
  <c r="R91" i="5"/>
  <c r="O91" i="5"/>
  <c r="X91" i="5"/>
  <c r="W91" i="5"/>
  <c r="U102" i="5"/>
  <c r="V102" i="5"/>
  <c r="O102" i="5"/>
  <c r="D102" i="5"/>
  <c r="Q102" i="5"/>
  <c r="Y102" i="5"/>
  <c r="I102" i="5"/>
  <c r="J102" i="5"/>
  <c r="N102" i="5"/>
  <c r="L102" i="5"/>
  <c r="P102" i="5"/>
  <c r="K102" i="5"/>
  <c r="BT102" i="4"/>
  <c r="H102" i="5"/>
  <c r="S102" i="5"/>
  <c r="E102" i="5"/>
  <c r="R102" i="5"/>
  <c r="F102" i="5"/>
  <c r="T102" i="5"/>
  <c r="M102" i="5"/>
  <c r="C102" i="5"/>
  <c r="G102" i="5"/>
  <c r="X102" i="5"/>
  <c r="W102" i="5"/>
  <c r="J127" i="5"/>
  <c r="T127" i="5"/>
  <c r="H127" i="5"/>
  <c r="M127" i="5"/>
  <c r="U127" i="5"/>
  <c r="O127" i="5"/>
  <c r="P127" i="5"/>
  <c r="Q127" i="5"/>
  <c r="G127" i="5"/>
  <c r="K127" i="5"/>
  <c r="Y127" i="5"/>
  <c r="E127" i="5"/>
  <c r="I127" i="5"/>
  <c r="N127" i="5"/>
  <c r="L127" i="5"/>
  <c r="V127" i="5"/>
  <c r="R127" i="5"/>
  <c r="D127" i="5"/>
  <c r="X127" i="5"/>
  <c r="S127" i="5"/>
  <c r="C127" i="5"/>
  <c r="BT127" i="4"/>
  <c r="F127" i="5"/>
  <c r="W127" i="5"/>
  <c r="BT35" i="4"/>
  <c r="H35" i="5"/>
  <c r="D35" i="5"/>
  <c r="O35" i="5"/>
  <c r="J35" i="5"/>
  <c r="V35" i="5"/>
  <c r="C35" i="5"/>
  <c r="U35" i="5"/>
  <c r="R35" i="5"/>
  <c r="T35" i="5"/>
  <c r="M35" i="5"/>
  <c r="K35" i="5"/>
  <c r="G35" i="5"/>
  <c r="F35" i="5"/>
  <c r="Y35" i="5"/>
  <c r="E35" i="5"/>
  <c r="N35" i="5"/>
  <c r="I35" i="5"/>
  <c r="L35" i="5"/>
  <c r="Q35" i="5"/>
  <c r="S35" i="5"/>
  <c r="P35" i="5"/>
  <c r="X35" i="5"/>
  <c r="W35" i="5"/>
  <c r="K240" i="5"/>
  <c r="BT240" i="4"/>
  <c r="S240" i="5"/>
  <c r="O240" i="5"/>
  <c r="Y240" i="5"/>
  <c r="E240" i="5"/>
  <c r="R240" i="5"/>
  <c r="M240" i="5"/>
  <c r="F240" i="5"/>
  <c r="C240" i="5"/>
  <c r="L240" i="5"/>
  <c r="I240" i="5"/>
  <c r="H240" i="5"/>
  <c r="T240" i="5"/>
  <c r="U240" i="5"/>
  <c r="N240" i="5"/>
  <c r="D240" i="5"/>
  <c r="G240" i="5"/>
  <c r="J240" i="5"/>
  <c r="P240" i="5"/>
  <c r="Q240" i="5"/>
  <c r="V240" i="5"/>
  <c r="X240" i="5"/>
  <c r="W240" i="5"/>
  <c r="BT136" i="4"/>
  <c r="I136" i="5"/>
  <c r="O136" i="5"/>
  <c r="L136" i="5"/>
  <c r="Q136" i="5"/>
  <c r="F136" i="5"/>
  <c r="M136" i="5"/>
  <c r="D136" i="5"/>
  <c r="U136" i="5"/>
  <c r="G136" i="5"/>
  <c r="E136" i="5"/>
  <c r="R136" i="5"/>
  <c r="V136" i="5"/>
  <c r="C136" i="5"/>
  <c r="T136" i="5"/>
  <c r="S136" i="5"/>
  <c r="Y136" i="5"/>
  <c r="K136" i="5"/>
  <c r="P136" i="5"/>
  <c r="H136" i="5"/>
  <c r="X136" i="5"/>
  <c r="N136" i="5"/>
  <c r="J136" i="5"/>
  <c r="W136" i="5"/>
  <c r="E246" i="5"/>
  <c r="G246" i="5"/>
  <c r="C246" i="5"/>
  <c r="J246" i="5"/>
  <c r="V246" i="5"/>
  <c r="M246" i="5"/>
  <c r="O246" i="5"/>
  <c r="N246" i="5"/>
  <c r="BT246" i="4"/>
  <c r="H246" i="5"/>
  <c r="U246" i="5"/>
  <c r="R246" i="5"/>
  <c r="F246" i="5"/>
  <c r="T246" i="5"/>
  <c r="K246" i="5"/>
  <c r="Y246" i="5"/>
  <c r="D246" i="5"/>
  <c r="Q246" i="5"/>
  <c r="I246" i="5"/>
  <c r="L246" i="5"/>
  <c r="S246" i="5"/>
  <c r="P246" i="5"/>
  <c r="X246" i="5"/>
  <c r="W246" i="5"/>
  <c r="V300" i="5"/>
  <c r="L300" i="5"/>
  <c r="R300" i="5"/>
  <c r="E300" i="5"/>
  <c r="Y300" i="5"/>
  <c r="H300" i="5"/>
  <c r="I300" i="5"/>
  <c r="K300" i="5"/>
  <c r="U300" i="5"/>
  <c r="F300" i="5"/>
  <c r="S300" i="5"/>
  <c r="BT300" i="4"/>
  <c r="D300" i="5"/>
  <c r="T300" i="5"/>
  <c r="G300" i="5"/>
  <c r="J300" i="5"/>
  <c r="N300" i="5"/>
  <c r="C300" i="5"/>
  <c r="Q300" i="5"/>
  <c r="O300" i="5"/>
  <c r="M300" i="5"/>
  <c r="P300" i="5"/>
  <c r="X300" i="5"/>
  <c r="W300" i="5"/>
  <c r="N266" i="5"/>
  <c r="O266" i="5"/>
  <c r="U266" i="5"/>
  <c r="H266" i="5"/>
  <c r="S266" i="5"/>
  <c r="K266" i="5"/>
  <c r="J266" i="5"/>
  <c r="L266" i="5"/>
  <c r="Y266" i="5"/>
  <c r="I266" i="5"/>
  <c r="E266" i="5"/>
  <c r="P266" i="5"/>
  <c r="G266" i="5"/>
  <c r="R266" i="5"/>
  <c r="C266" i="5"/>
  <c r="M266" i="5"/>
  <c r="D266" i="5"/>
  <c r="T266" i="5"/>
  <c r="F266" i="5"/>
  <c r="BT266" i="4"/>
  <c r="Q266" i="5"/>
  <c r="V266" i="5"/>
  <c r="X266" i="5"/>
  <c r="W266" i="5"/>
  <c r="O273" i="5"/>
  <c r="M273" i="5"/>
  <c r="P273" i="5"/>
  <c r="E273" i="5"/>
  <c r="BT273" i="4"/>
  <c r="U273" i="5"/>
  <c r="N273" i="5"/>
  <c r="S273" i="5"/>
  <c r="K273" i="5"/>
  <c r="T273" i="5"/>
  <c r="Y273" i="5"/>
  <c r="H273" i="5"/>
  <c r="Q273" i="5"/>
  <c r="R273" i="5"/>
  <c r="I273" i="5"/>
  <c r="G273" i="5"/>
  <c r="L273" i="5"/>
  <c r="V273" i="5"/>
  <c r="F273" i="5"/>
  <c r="J273" i="5"/>
  <c r="D273" i="5"/>
  <c r="C273" i="5"/>
  <c r="X273" i="5"/>
  <c r="W273" i="5"/>
  <c r="E123" i="5"/>
  <c r="J123" i="5"/>
  <c r="K123" i="5"/>
  <c r="V123" i="5"/>
  <c r="G123" i="5"/>
  <c r="F123" i="5"/>
  <c r="R123" i="5"/>
  <c r="M123" i="5"/>
  <c r="T123" i="5"/>
  <c r="Y123" i="5"/>
  <c r="BT123" i="4"/>
  <c r="I123" i="5"/>
  <c r="S123" i="5"/>
  <c r="D123" i="5"/>
  <c r="O123" i="5"/>
  <c r="N123" i="5"/>
  <c r="U123" i="5"/>
  <c r="H123" i="5"/>
  <c r="C123" i="5"/>
  <c r="P123" i="5"/>
  <c r="Q123" i="5"/>
  <c r="L123" i="5"/>
  <c r="X123" i="5"/>
  <c r="W123" i="5"/>
  <c r="U270" i="5"/>
  <c r="N270" i="5"/>
  <c r="F270" i="5"/>
  <c r="H270" i="5"/>
  <c r="K270" i="5"/>
  <c r="Y270" i="5"/>
  <c r="C270" i="5"/>
  <c r="S270" i="5"/>
  <c r="L270" i="5"/>
  <c r="M270" i="5"/>
  <c r="J270" i="5"/>
  <c r="V270" i="5"/>
  <c r="BT270" i="4"/>
  <c r="I270" i="5"/>
  <c r="P270" i="5"/>
  <c r="E270" i="5"/>
  <c r="D270" i="5"/>
  <c r="X270" i="5"/>
  <c r="O270" i="5"/>
  <c r="Q270" i="5"/>
  <c r="R270" i="5"/>
  <c r="G270" i="5"/>
  <c r="T270" i="5"/>
  <c r="W270" i="5"/>
  <c r="BT222" i="4"/>
  <c r="V222" i="5"/>
  <c r="F222" i="5"/>
  <c r="O222" i="5"/>
  <c r="J222" i="5"/>
  <c r="Q222" i="5"/>
  <c r="N222" i="5"/>
  <c r="K222" i="5"/>
  <c r="S222" i="5"/>
  <c r="I222" i="5"/>
  <c r="M222" i="5"/>
  <c r="R222" i="5"/>
  <c r="L222" i="5"/>
  <c r="D222" i="5"/>
  <c r="Y222" i="5"/>
  <c r="C222" i="5"/>
  <c r="T222" i="5"/>
  <c r="G222" i="5"/>
  <c r="H222" i="5"/>
  <c r="U222" i="5"/>
  <c r="E222" i="5"/>
  <c r="P222" i="5"/>
  <c r="X222" i="5"/>
  <c r="W222" i="5"/>
  <c r="J182" i="5"/>
  <c r="R182" i="5"/>
  <c r="F182" i="5"/>
  <c r="O182" i="5"/>
  <c r="U182" i="5"/>
  <c r="Y182" i="5"/>
  <c r="K182" i="5"/>
  <c r="T182" i="5"/>
  <c r="L182" i="5"/>
  <c r="P182" i="5"/>
  <c r="E182" i="5"/>
  <c r="M182" i="5"/>
  <c r="C182" i="5"/>
  <c r="I182" i="5"/>
  <c r="S182" i="5"/>
  <c r="D182" i="5"/>
  <c r="G182" i="5"/>
  <c r="N182" i="5"/>
  <c r="H182" i="5"/>
  <c r="BT182" i="4"/>
  <c r="V182" i="5"/>
  <c r="Q182" i="5"/>
  <c r="X182" i="5"/>
  <c r="W182" i="5"/>
  <c r="P171" i="5"/>
  <c r="H171" i="5"/>
  <c r="T171" i="5"/>
  <c r="M171" i="5"/>
  <c r="G171" i="5"/>
  <c r="O171" i="5"/>
  <c r="J171" i="5"/>
  <c r="D171" i="5"/>
  <c r="Q171" i="5"/>
  <c r="L171" i="5"/>
  <c r="Y171" i="5"/>
  <c r="E171" i="5"/>
  <c r="S171" i="5"/>
  <c r="R171" i="5"/>
  <c r="N171" i="5"/>
  <c r="K171" i="5"/>
  <c r="V171" i="5"/>
  <c r="U171" i="5"/>
  <c r="BT171" i="4"/>
  <c r="F171" i="5"/>
  <c r="I171" i="5"/>
  <c r="C171" i="5"/>
  <c r="X171" i="5"/>
  <c r="W171" i="5"/>
  <c r="D101" i="5"/>
  <c r="I101" i="5"/>
  <c r="G101" i="5"/>
  <c r="S101" i="5"/>
  <c r="H101" i="5"/>
  <c r="O101" i="5"/>
  <c r="T101" i="5"/>
  <c r="R101" i="5"/>
  <c r="BT101" i="4"/>
  <c r="C101" i="5"/>
  <c r="L101" i="5"/>
  <c r="E101" i="5"/>
  <c r="P101" i="5"/>
  <c r="K101" i="5"/>
  <c r="Q101" i="5"/>
  <c r="U101" i="5"/>
  <c r="J101" i="5"/>
  <c r="V101" i="5"/>
  <c r="M101" i="5"/>
  <c r="F101" i="5"/>
  <c r="N101" i="5"/>
  <c r="Y101" i="5"/>
  <c r="X101" i="5"/>
  <c r="W101" i="5"/>
  <c r="E154" i="5"/>
  <c r="J154" i="5"/>
  <c r="N154" i="5"/>
  <c r="BT154" i="4"/>
  <c r="R154" i="5"/>
  <c r="K154" i="5"/>
  <c r="H154" i="5"/>
  <c r="M154" i="5"/>
  <c r="I154" i="5"/>
  <c r="Q154" i="5"/>
  <c r="F154" i="5"/>
  <c r="T154" i="5"/>
  <c r="O154" i="5"/>
  <c r="D154" i="5"/>
  <c r="Y154" i="5"/>
  <c r="L154" i="5"/>
  <c r="G154" i="5"/>
  <c r="C154" i="5"/>
  <c r="P154" i="5"/>
  <c r="U154" i="5"/>
  <c r="S154" i="5"/>
  <c r="V154" i="5"/>
  <c r="X154" i="5"/>
  <c r="W154" i="5"/>
  <c r="C159" i="5"/>
  <c r="D159" i="5"/>
  <c r="E159" i="5"/>
  <c r="J159" i="5"/>
  <c r="G159" i="5"/>
  <c r="K159" i="5"/>
  <c r="O159" i="5"/>
  <c r="U159" i="5"/>
  <c r="V159" i="5"/>
  <c r="P159" i="5"/>
  <c r="N159" i="5"/>
  <c r="Q159" i="5"/>
  <c r="T159" i="5"/>
  <c r="BT159" i="4"/>
  <c r="R159" i="5"/>
  <c r="Y159" i="5"/>
  <c r="S159" i="5"/>
  <c r="H159" i="5"/>
  <c r="F159" i="5"/>
  <c r="M159" i="5"/>
  <c r="I159" i="5"/>
  <c r="L159" i="5"/>
  <c r="X159" i="5"/>
  <c r="W159" i="5"/>
  <c r="O139" i="5"/>
  <c r="BT139" i="4"/>
  <c r="P139" i="5"/>
  <c r="E139" i="5"/>
  <c r="I139" i="5"/>
  <c r="X139" i="5"/>
  <c r="T139" i="5"/>
  <c r="N139" i="5"/>
  <c r="J139" i="5"/>
  <c r="U139" i="5"/>
  <c r="L139" i="5"/>
  <c r="G139" i="5"/>
  <c r="K139" i="5"/>
  <c r="R139" i="5"/>
  <c r="C139" i="5"/>
  <c r="Q139" i="5"/>
  <c r="D139" i="5"/>
  <c r="H139" i="5"/>
  <c r="F139" i="5"/>
  <c r="V139" i="5"/>
  <c r="S139" i="5"/>
  <c r="M139" i="5"/>
  <c r="W139" i="5"/>
  <c r="Y139" i="5"/>
  <c r="N169" i="5"/>
  <c r="K169" i="5"/>
  <c r="G169" i="5"/>
  <c r="Q169" i="5"/>
  <c r="H169" i="5"/>
  <c r="Y169" i="5"/>
  <c r="D169" i="5"/>
  <c r="S169" i="5"/>
  <c r="M169" i="5"/>
  <c r="J169" i="5"/>
  <c r="E169" i="5"/>
  <c r="T169" i="5"/>
  <c r="BT169" i="4"/>
  <c r="I169" i="5"/>
  <c r="R169" i="5"/>
  <c r="V169" i="5"/>
  <c r="O169" i="5"/>
  <c r="U169" i="5"/>
  <c r="P169" i="5"/>
  <c r="F169" i="5"/>
  <c r="C169" i="5"/>
  <c r="L169" i="5"/>
  <c r="X169" i="5"/>
  <c r="W169" i="5"/>
  <c r="P138" i="5"/>
  <c r="M138" i="5"/>
  <c r="O138" i="5"/>
  <c r="G138" i="5"/>
  <c r="V138" i="5"/>
  <c r="Y138" i="5"/>
  <c r="D138" i="5"/>
  <c r="C138" i="5"/>
  <c r="T138" i="5"/>
  <c r="H138" i="5"/>
  <c r="S138" i="5"/>
  <c r="Q138" i="5"/>
  <c r="I138" i="5"/>
  <c r="E138" i="5"/>
  <c r="U138" i="5"/>
  <c r="L138" i="5"/>
  <c r="F138" i="5"/>
  <c r="X138" i="5"/>
  <c r="N138" i="5"/>
  <c r="K138" i="5"/>
  <c r="R138" i="5"/>
  <c r="J138" i="5"/>
  <c r="BT138" i="4"/>
  <c r="W138" i="5"/>
  <c r="BT94" i="4"/>
  <c r="G94" i="5"/>
  <c r="S94" i="5"/>
  <c r="R94" i="5"/>
  <c r="D94" i="5"/>
  <c r="C94" i="5"/>
  <c r="M94" i="5"/>
  <c r="K94" i="5"/>
  <c r="F94" i="5"/>
  <c r="E94" i="5"/>
  <c r="P94" i="5"/>
  <c r="O94" i="5"/>
  <c r="J94" i="5"/>
  <c r="Q94" i="5"/>
  <c r="N94" i="5"/>
  <c r="T94" i="5"/>
  <c r="Y94" i="5"/>
  <c r="I94" i="5"/>
  <c r="H94" i="5"/>
  <c r="V94" i="5"/>
  <c r="U94" i="5"/>
  <c r="L94" i="5"/>
  <c r="X94" i="5"/>
  <c r="W94" i="5"/>
  <c r="L106" i="5"/>
  <c r="R106" i="5"/>
  <c r="E106" i="5"/>
  <c r="C106" i="5"/>
  <c r="G106" i="5"/>
  <c r="K106" i="5"/>
  <c r="M106" i="5"/>
  <c r="T106" i="5"/>
  <c r="BT106" i="4"/>
  <c r="O106" i="5"/>
  <c r="Y106" i="5"/>
  <c r="H106" i="5"/>
  <c r="S106" i="5"/>
  <c r="N106" i="5"/>
  <c r="P106" i="5"/>
  <c r="I106" i="5"/>
  <c r="D106" i="5"/>
  <c r="J106" i="5"/>
  <c r="U106" i="5"/>
  <c r="F106" i="5"/>
  <c r="Q106" i="5"/>
  <c r="V106" i="5"/>
  <c r="X106" i="5"/>
  <c r="W106" i="5"/>
  <c r="D81" i="5"/>
  <c r="S81" i="5"/>
  <c r="U81" i="5"/>
  <c r="I81" i="5"/>
  <c r="N81" i="5"/>
  <c r="Y81" i="5"/>
  <c r="H81" i="5"/>
  <c r="C81" i="5"/>
  <c r="J81" i="5"/>
  <c r="G81" i="5"/>
  <c r="K81" i="5"/>
  <c r="O81" i="5"/>
  <c r="BT81" i="4"/>
  <c r="L81" i="5"/>
  <c r="R81" i="5"/>
  <c r="Q81" i="5"/>
  <c r="P81" i="5"/>
  <c r="E81" i="5"/>
  <c r="M81" i="5"/>
  <c r="F81" i="5"/>
  <c r="T81" i="5"/>
  <c r="V81" i="5"/>
  <c r="X81" i="5"/>
  <c r="W81" i="5"/>
  <c r="Q304" i="5"/>
  <c r="N304" i="5"/>
  <c r="G304" i="5"/>
  <c r="T304" i="5"/>
  <c r="V304" i="5"/>
  <c r="Y304" i="5"/>
  <c r="F304" i="5"/>
  <c r="S304" i="5"/>
  <c r="O304" i="5"/>
  <c r="K304" i="5"/>
  <c r="D304" i="5"/>
  <c r="P304" i="5"/>
  <c r="C304" i="5"/>
  <c r="E304" i="5"/>
  <c r="R304" i="5"/>
  <c r="L304" i="5"/>
  <c r="U304" i="5"/>
  <c r="M304" i="5"/>
  <c r="BT304" i="4"/>
  <c r="J304" i="5"/>
  <c r="I304" i="5"/>
  <c r="H304" i="5"/>
  <c r="X304" i="5"/>
  <c r="W304" i="5"/>
  <c r="BT260" i="4"/>
  <c r="D260" i="5"/>
  <c r="S260" i="5"/>
  <c r="G260" i="5"/>
  <c r="P260" i="5"/>
  <c r="K260" i="5"/>
  <c r="Q260" i="5"/>
  <c r="C260" i="5"/>
  <c r="R260" i="5"/>
  <c r="I260" i="5"/>
  <c r="N260" i="5"/>
  <c r="O260" i="5"/>
  <c r="J260" i="5"/>
  <c r="L260" i="5"/>
  <c r="U260" i="5"/>
  <c r="Y260" i="5"/>
  <c r="M260" i="5"/>
  <c r="V260" i="5"/>
  <c r="H260" i="5"/>
  <c r="T260" i="5"/>
  <c r="E260" i="5"/>
  <c r="F260" i="5"/>
  <c r="X260" i="5"/>
  <c r="W260" i="5"/>
  <c r="N258" i="5"/>
  <c r="O258" i="5"/>
  <c r="K258" i="5"/>
  <c r="S258" i="5"/>
  <c r="L258" i="5"/>
  <c r="Y258" i="5"/>
  <c r="P258" i="5"/>
  <c r="V258" i="5"/>
  <c r="H258" i="5"/>
  <c r="T258" i="5"/>
  <c r="J258" i="5"/>
  <c r="U258" i="5"/>
  <c r="Q258" i="5"/>
  <c r="F258" i="5"/>
  <c r="D258" i="5"/>
  <c r="C258" i="5"/>
  <c r="I258" i="5"/>
  <c r="G258" i="5"/>
  <c r="R258" i="5"/>
  <c r="E258" i="5"/>
  <c r="BT258" i="4"/>
  <c r="M258" i="5"/>
  <c r="X258" i="5"/>
  <c r="W258" i="5"/>
  <c r="H71" i="5"/>
  <c r="J71" i="5"/>
  <c r="R71" i="5"/>
  <c r="V71" i="5"/>
  <c r="U71" i="5"/>
  <c r="X71" i="5"/>
  <c r="Q71" i="5"/>
  <c r="F71" i="5"/>
  <c r="E71" i="5"/>
  <c r="K71" i="5"/>
  <c r="D71" i="5"/>
  <c r="N71" i="5"/>
  <c r="BT71" i="4"/>
  <c r="S71" i="5"/>
  <c r="T71" i="5"/>
  <c r="O71" i="5"/>
  <c r="Y71" i="5"/>
  <c r="M71" i="5"/>
  <c r="C71" i="5"/>
  <c r="I71" i="5"/>
  <c r="G71" i="5"/>
  <c r="P71" i="5"/>
  <c r="L71" i="5"/>
  <c r="W71" i="5"/>
  <c r="M31" i="5"/>
  <c r="H31" i="5"/>
  <c r="F31" i="5"/>
  <c r="P31" i="5"/>
  <c r="BT31" i="4"/>
  <c r="O31" i="5"/>
  <c r="K31" i="5"/>
  <c r="C31" i="5"/>
  <c r="J31" i="5"/>
  <c r="R31" i="5"/>
  <c r="Y31" i="5"/>
  <c r="I31" i="5"/>
  <c r="U31" i="5"/>
  <c r="N31" i="5"/>
  <c r="T31" i="5"/>
  <c r="L31" i="5"/>
  <c r="D31" i="5"/>
  <c r="E31" i="5"/>
  <c r="G31" i="5"/>
  <c r="S31" i="5"/>
  <c r="Q31" i="5"/>
  <c r="V31" i="5"/>
  <c r="X31" i="5"/>
  <c r="W31" i="5"/>
  <c r="D299" i="5"/>
  <c r="I299" i="5"/>
  <c r="U299" i="5"/>
  <c r="Q299" i="5"/>
  <c r="T299" i="5"/>
  <c r="O299" i="5"/>
  <c r="H299" i="5"/>
  <c r="J299" i="5"/>
  <c r="C299" i="5"/>
  <c r="M299" i="5"/>
  <c r="K299" i="5"/>
  <c r="L299" i="5"/>
  <c r="E299" i="5"/>
  <c r="V299" i="5"/>
  <c r="G299" i="5"/>
  <c r="Y299" i="5"/>
  <c r="F299" i="5"/>
  <c r="BT299" i="4"/>
  <c r="S299" i="5"/>
  <c r="P299" i="5"/>
  <c r="R299" i="5"/>
  <c r="N299" i="5"/>
  <c r="X299" i="5"/>
  <c r="W299" i="5"/>
  <c r="BT188" i="4"/>
  <c r="I188" i="5"/>
  <c r="S188" i="5"/>
  <c r="J188" i="5"/>
  <c r="O188" i="5"/>
  <c r="U188" i="5"/>
  <c r="D188" i="5"/>
  <c r="C188" i="5"/>
  <c r="T188" i="5"/>
  <c r="M188" i="5"/>
  <c r="R188" i="5"/>
  <c r="L188" i="5"/>
  <c r="Q188" i="5"/>
  <c r="K188" i="5"/>
  <c r="F188" i="5"/>
  <c r="Y188" i="5"/>
  <c r="H188" i="5"/>
  <c r="E188" i="5"/>
  <c r="N188" i="5"/>
  <c r="V188" i="5"/>
  <c r="P188" i="5"/>
  <c r="G188" i="5"/>
  <c r="X188" i="5"/>
  <c r="W188" i="5"/>
  <c r="Q241" i="5"/>
  <c r="L241" i="5"/>
  <c r="G241" i="5"/>
  <c r="M241" i="5"/>
  <c r="H241" i="5"/>
  <c r="Y241" i="5"/>
  <c r="D241" i="5"/>
  <c r="T241" i="5"/>
  <c r="U241" i="5"/>
  <c r="N241" i="5"/>
  <c r="X241" i="5"/>
  <c r="J241" i="5"/>
  <c r="BT241" i="4"/>
  <c r="I241" i="5"/>
  <c r="S241" i="5"/>
  <c r="V241" i="5"/>
  <c r="E241" i="5"/>
  <c r="K241" i="5"/>
  <c r="R241" i="5"/>
  <c r="C241" i="5"/>
  <c r="F241" i="5"/>
  <c r="P241" i="5"/>
  <c r="O241" i="5"/>
  <c r="W241" i="5"/>
  <c r="K8" i="5"/>
  <c r="M8" i="5"/>
  <c r="D8" i="5"/>
  <c r="O8" i="5"/>
  <c r="E8" i="5"/>
  <c r="Y8" i="5"/>
  <c r="H8" i="5"/>
  <c r="L8" i="5"/>
  <c r="U8" i="5"/>
  <c r="R8" i="5"/>
  <c r="I8" i="5"/>
  <c r="F8" i="5"/>
  <c r="T8" i="5"/>
  <c r="BT8" i="4"/>
  <c r="J8" i="5"/>
  <c r="N8" i="5"/>
  <c r="P8" i="5"/>
  <c r="G8" i="5"/>
  <c r="C8" i="5"/>
  <c r="S8" i="5"/>
  <c r="Q8" i="5"/>
  <c r="V8" i="5"/>
  <c r="X8" i="5"/>
  <c r="W8" i="5"/>
  <c r="D131" i="5"/>
  <c r="H131" i="5"/>
  <c r="U131" i="5"/>
  <c r="M131" i="5"/>
  <c r="R131" i="5"/>
  <c r="S131" i="5"/>
  <c r="P131" i="5"/>
  <c r="E131" i="5"/>
  <c r="BT131" i="4"/>
  <c r="G131" i="5"/>
  <c r="T131" i="5"/>
  <c r="N131" i="5"/>
  <c r="L131" i="5"/>
  <c r="K131" i="5"/>
  <c r="Q131" i="5"/>
  <c r="Y131" i="5"/>
  <c r="F131" i="5"/>
  <c r="O131" i="5"/>
  <c r="I131" i="5"/>
  <c r="V131" i="5"/>
  <c r="J131" i="5"/>
  <c r="C131" i="5"/>
  <c r="X131" i="5"/>
  <c r="W131" i="5"/>
  <c r="D147" i="5"/>
  <c r="L147" i="5"/>
  <c r="R147" i="5"/>
  <c r="P147" i="5"/>
  <c r="T147" i="5"/>
  <c r="N147" i="5"/>
  <c r="K147" i="5"/>
  <c r="U147" i="5"/>
  <c r="Q147" i="5"/>
  <c r="Y147" i="5"/>
  <c r="H147" i="5"/>
  <c r="G147" i="5"/>
  <c r="BT147" i="4"/>
  <c r="J147" i="5"/>
  <c r="E147" i="5"/>
  <c r="V147" i="5"/>
  <c r="C147" i="5"/>
  <c r="S147" i="5"/>
  <c r="F147" i="5"/>
  <c r="I147" i="5"/>
  <c r="O147" i="5"/>
  <c r="M147" i="5"/>
  <c r="X147" i="5"/>
  <c r="W147" i="5"/>
  <c r="N52" i="5"/>
  <c r="F52" i="5"/>
  <c r="T52" i="5"/>
  <c r="M52" i="5"/>
  <c r="H52" i="5"/>
  <c r="R52" i="5"/>
  <c r="BT52" i="4"/>
  <c r="U52" i="5"/>
  <c r="P52" i="5"/>
  <c r="Q52" i="5"/>
  <c r="O52" i="5"/>
  <c r="J52" i="5"/>
  <c r="D52" i="5"/>
  <c r="K52" i="5"/>
  <c r="Y52" i="5"/>
  <c r="S52" i="5"/>
  <c r="V52" i="5"/>
  <c r="G52" i="5"/>
  <c r="C52" i="5"/>
  <c r="E52" i="5"/>
  <c r="L52" i="5"/>
  <c r="I52" i="5"/>
  <c r="X52" i="5"/>
  <c r="W52" i="5"/>
  <c r="P144" i="5"/>
  <c r="L144" i="5"/>
  <c r="K144" i="5"/>
  <c r="F144" i="5"/>
  <c r="E144" i="5"/>
  <c r="Y144" i="5"/>
  <c r="H144" i="5"/>
  <c r="I144" i="5"/>
  <c r="M144" i="5"/>
  <c r="S144" i="5"/>
  <c r="R144" i="5"/>
  <c r="U144" i="5"/>
  <c r="BT144" i="4"/>
  <c r="D144" i="5"/>
  <c r="J144" i="5"/>
  <c r="G144" i="5"/>
  <c r="Q144" i="5"/>
  <c r="T144" i="5"/>
  <c r="N144" i="5"/>
  <c r="O144" i="5"/>
  <c r="V144" i="5"/>
  <c r="C144" i="5"/>
  <c r="X144" i="5"/>
  <c r="W144" i="5"/>
  <c r="E133" i="5"/>
  <c r="U133" i="5"/>
  <c r="K133" i="5"/>
  <c r="P133" i="5"/>
  <c r="O133" i="5"/>
  <c r="Y133" i="5"/>
  <c r="I133" i="5"/>
  <c r="G133" i="5"/>
  <c r="H133" i="5"/>
  <c r="S133" i="5"/>
  <c r="T133" i="5"/>
  <c r="V133" i="5"/>
  <c r="C133" i="5"/>
  <c r="M133" i="5"/>
  <c r="F133" i="5"/>
  <c r="BT133" i="4"/>
  <c r="Q133" i="5"/>
  <c r="J133" i="5"/>
  <c r="R133" i="5"/>
  <c r="D133" i="5"/>
  <c r="L133" i="5"/>
  <c r="N133" i="5"/>
  <c r="X133" i="5"/>
  <c r="W133" i="5"/>
  <c r="N126" i="5"/>
  <c r="L126" i="5"/>
  <c r="R126" i="5"/>
  <c r="K126" i="5"/>
  <c r="T126" i="5"/>
  <c r="O126" i="5"/>
  <c r="J126" i="5"/>
  <c r="G126" i="5"/>
  <c r="Y126" i="5"/>
  <c r="H126" i="5"/>
  <c r="U126" i="5"/>
  <c r="S126" i="5"/>
  <c r="BT126" i="4"/>
  <c r="D126" i="5"/>
  <c r="I126" i="5"/>
  <c r="P126" i="5"/>
  <c r="E126" i="5"/>
  <c r="M126" i="5"/>
  <c r="C126" i="5"/>
  <c r="F126" i="5"/>
  <c r="Q126" i="5"/>
  <c r="V126" i="5"/>
  <c r="X126" i="5"/>
  <c r="W126" i="5"/>
  <c r="K74" i="5"/>
  <c r="F74" i="5"/>
  <c r="I74" i="5"/>
  <c r="R74" i="5"/>
  <c r="J74" i="5"/>
  <c r="T74" i="5"/>
  <c r="M74" i="5"/>
  <c r="N74" i="5"/>
  <c r="D74" i="5"/>
  <c r="V74" i="5"/>
  <c r="Y74" i="5"/>
  <c r="G74" i="5"/>
  <c r="S74" i="5"/>
  <c r="Q74" i="5"/>
  <c r="L74" i="5"/>
  <c r="O74" i="5"/>
  <c r="C74" i="5"/>
  <c r="H74" i="5"/>
  <c r="U74" i="5"/>
  <c r="E74" i="5"/>
  <c r="BT74" i="4"/>
  <c r="P74" i="5"/>
  <c r="X74" i="5"/>
  <c r="W74" i="5"/>
  <c r="R295" i="5"/>
  <c r="H295" i="5"/>
  <c r="C295" i="5"/>
  <c r="P295" i="5"/>
  <c r="F295" i="5"/>
  <c r="M295" i="5"/>
  <c r="O295" i="5"/>
  <c r="K295" i="5"/>
  <c r="G295" i="5"/>
  <c r="Y295" i="5"/>
  <c r="E295" i="5"/>
  <c r="T295" i="5"/>
  <c r="U295" i="5"/>
  <c r="L295" i="5"/>
  <c r="S295" i="5"/>
  <c r="N295" i="5"/>
  <c r="I295" i="5"/>
  <c r="J295" i="5"/>
  <c r="D295" i="5"/>
  <c r="BT295" i="4"/>
  <c r="V295" i="5"/>
  <c r="Q295" i="5"/>
  <c r="X295" i="5"/>
  <c r="W295" i="5"/>
  <c r="Q243" i="5"/>
  <c r="C243" i="5"/>
  <c r="L243" i="5"/>
  <c r="R243" i="5"/>
  <c r="BT243" i="4"/>
  <c r="Y243" i="5"/>
  <c r="I243" i="5"/>
  <c r="S243" i="5"/>
  <c r="K243" i="5"/>
  <c r="F243" i="5"/>
  <c r="T243" i="5"/>
  <c r="M243" i="5"/>
  <c r="H243" i="5"/>
  <c r="U243" i="5"/>
  <c r="P243" i="5"/>
  <c r="D243" i="5"/>
  <c r="O243" i="5"/>
  <c r="J243" i="5"/>
  <c r="G243" i="5"/>
  <c r="N243" i="5"/>
  <c r="V243" i="5"/>
  <c r="E243" i="5"/>
  <c r="X243" i="5"/>
  <c r="W243" i="5"/>
  <c r="M297" i="5"/>
  <c r="J297" i="5"/>
  <c r="L297" i="5"/>
  <c r="N297" i="5"/>
  <c r="V297" i="5"/>
  <c r="Y297" i="5"/>
  <c r="H297" i="5"/>
  <c r="T297" i="5"/>
  <c r="K297" i="5"/>
  <c r="O297" i="5"/>
  <c r="E297" i="5"/>
  <c r="Q297" i="5"/>
  <c r="F297" i="5"/>
  <c r="D297" i="5"/>
  <c r="I297" i="5"/>
  <c r="S297" i="5"/>
  <c r="U297" i="5"/>
  <c r="X297" i="5"/>
  <c r="P297" i="5"/>
  <c r="G297" i="5"/>
  <c r="R297" i="5"/>
  <c r="BT297" i="4"/>
  <c r="C297" i="5"/>
  <c r="W297" i="5"/>
  <c r="R211" i="5"/>
  <c r="O211" i="5"/>
  <c r="U211" i="5"/>
  <c r="P211" i="5"/>
  <c r="G211" i="5"/>
  <c r="Y211" i="5"/>
  <c r="E211" i="5"/>
  <c r="I211" i="5"/>
  <c r="M211" i="5"/>
  <c r="D211" i="5"/>
  <c r="L211" i="5"/>
  <c r="N211" i="5"/>
  <c r="BT211" i="4"/>
  <c r="H211" i="5"/>
  <c r="C211" i="5"/>
  <c r="T211" i="5"/>
  <c r="Q211" i="5"/>
  <c r="K211" i="5"/>
  <c r="V211" i="5"/>
  <c r="S211" i="5"/>
  <c r="J211" i="5"/>
  <c r="F211" i="5"/>
  <c r="X211" i="5"/>
  <c r="W211" i="5"/>
  <c r="F305" i="5"/>
  <c r="U305" i="5"/>
  <c r="M305" i="5"/>
  <c r="S305" i="5"/>
  <c r="P305" i="5"/>
  <c r="X305" i="5"/>
  <c r="Q305" i="5"/>
  <c r="D305" i="5"/>
  <c r="O305" i="5"/>
  <c r="G305" i="5"/>
  <c r="R305" i="5"/>
  <c r="N305" i="5"/>
  <c r="I305" i="5"/>
  <c r="E305" i="5"/>
  <c r="T305" i="5"/>
  <c r="V305" i="5"/>
  <c r="Y305" i="5"/>
  <c r="H305" i="5"/>
  <c r="BT305" i="4"/>
  <c r="K305" i="5"/>
  <c r="L305" i="5"/>
  <c r="C305" i="5"/>
  <c r="J305" i="5"/>
  <c r="W305" i="5"/>
  <c r="BT34" i="4"/>
  <c r="H34" i="5"/>
  <c r="J34" i="5"/>
  <c r="U34" i="5"/>
  <c r="N34" i="5"/>
  <c r="Q34" i="5"/>
  <c r="F34" i="5"/>
  <c r="R34" i="5"/>
  <c r="I34" i="5"/>
  <c r="C34" i="5"/>
  <c r="E34" i="5"/>
  <c r="K34" i="5"/>
  <c r="T34" i="5"/>
  <c r="Y34" i="5"/>
  <c r="G34" i="5"/>
  <c r="D34" i="5"/>
  <c r="S34" i="5"/>
  <c r="P34" i="5"/>
  <c r="L34" i="5"/>
  <c r="V34" i="5"/>
  <c r="M34" i="5"/>
  <c r="O34" i="5"/>
  <c r="X34" i="5"/>
  <c r="W34" i="5"/>
  <c r="Q32" i="5"/>
  <c r="L32" i="5"/>
  <c r="C32" i="5"/>
  <c r="T32" i="5"/>
  <c r="E32" i="5"/>
  <c r="Y32" i="5"/>
  <c r="H32" i="5"/>
  <c r="M32" i="5"/>
  <c r="J32" i="5"/>
  <c r="P32" i="5"/>
  <c r="F32" i="5"/>
  <c r="K32" i="5"/>
  <c r="BT32" i="4"/>
  <c r="I32" i="5"/>
  <c r="N32" i="5"/>
  <c r="G32" i="5"/>
  <c r="O32" i="5"/>
  <c r="U32" i="5"/>
  <c r="V32" i="5"/>
  <c r="X32" i="5"/>
  <c r="R32" i="5"/>
  <c r="D32" i="5"/>
  <c r="S32" i="5"/>
  <c r="W32" i="5"/>
  <c r="U145" i="5"/>
  <c r="N145" i="5"/>
  <c r="G145" i="5"/>
  <c r="M145" i="5"/>
  <c r="V145" i="5"/>
  <c r="R145" i="5"/>
  <c r="T145" i="5"/>
  <c r="K145" i="5"/>
  <c r="X145" i="5"/>
  <c r="O145" i="5"/>
  <c r="Y145" i="5"/>
  <c r="I145" i="5"/>
  <c r="L145" i="5"/>
  <c r="H145" i="5"/>
  <c r="C145" i="5"/>
  <c r="F145" i="5"/>
  <c r="J145" i="5"/>
  <c r="D145" i="5"/>
  <c r="S145" i="5"/>
  <c r="E145" i="5"/>
  <c r="Q145" i="5"/>
  <c r="BT145" i="4"/>
  <c r="P145" i="5"/>
  <c r="W145" i="5"/>
  <c r="O267" i="5"/>
  <c r="R267" i="5"/>
  <c r="BT267" i="4"/>
  <c r="T267" i="5"/>
  <c r="U267" i="5"/>
  <c r="I267" i="5"/>
  <c r="S267" i="5"/>
  <c r="G267" i="5"/>
  <c r="P267" i="5"/>
  <c r="E267" i="5"/>
  <c r="Y267" i="5"/>
  <c r="C267" i="5"/>
  <c r="F267" i="5"/>
  <c r="Q267" i="5"/>
  <c r="L267" i="5"/>
  <c r="H267" i="5"/>
  <c r="J267" i="5"/>
  <c r="K267" i="5"/>
  <c r="M267" i="5"/>
  <c r="N267" i="5"/>
  <c r="D267" i="5"/>
  <c r="V267" i="5"/>
  <c r="X267" i="5"/>
  <c r="W267" i="5"/>
  <c r="BT26" i="4"/>
  <c r="H26" i="5"/>
  <c r="N26" i="5"/>
  <c r="E26" i="5"/>
  <c r="J26" i="5"/>
  <c r="C26" i="5"/>
  <c r="V26" i="5"/>
  <c r="F26" i="5"/>
  <c r="I26" i="5"/>
  <c r="K26" i="5"/>
  <c r="O26" i="5"/>
  <c r="M26" i="5"/>
  <c r="S26" i="5"/>
  <c r="T26" i="5"/>
  <c r="Y26" i="5"/>
  <c r="G26" i="5"/>
  <c r="D26" i="5"/>
  <c r="U26" i="5"/>
  <c r="Q26" i="5"/>
  <c r="L26" i="5"/>
  <c r="R26" i="5"/>
  <c r="P26" i="5"/>
  <c r="X26" i="5"/>
  <c r="W26" i="5"/>
  <c r="BT263" i="4"/>
  <c r="H263" i="5"/>
  <c r="N263" i="5"/>
  <c r="O263" i="5"/>
  <c r="G263" i="5"/>
  <c r="M263" i="5"/>
  <c r="K263" i="5"/>
  <c r="L263" i="5"/>
  <c r="F263" i="5"/>
  <c r="R263" i="5"/>
  <c r="J263" i="5"/>
  <c r="S263" i="5"/>
  <c r="D263" i="5"/>
  <c r="P263" i="5"/>
  <c r="V263" i="5"/>
  <c r="Y263" i="5"/>
  <c r="E263" i="5"/>
  <c r="U263" i="5"/>
  <c r="I263" i="5"/>
  <c r="Q263" i="5"/>
  <c r="C263" i="5"/>
  <c r="T263" i="5"/>
  <c r="X263" i="5"/>
  <c r="W263" i="5"/>
  <c r="BT132" i="4"/>
  <c r="D132" i="5"/>
  <c r="C132" i="5"/>
  <c r="M132" i="5"/>
  <c r="K132" i="5"/>
  <c r="N132" i="5"/>
  <c r="Q132" i="5"/>
  <c r="T132" i="5"/>
  <c r="L132" i="5"/>
  <c r="E132" i="5"/>
  <c r="U132" i="5"/>
  <c r="P132" i="5"/>
  <c r="S132" i="5"/>
  <c r="I132" i="5"/>
  <c r="R132" i="5"/>
  <c r="Y132" i="5"/>
  <c r="H132" i="5"/>
  <c r="O132" i="5"/>
  <c r="F132" i="5"/>
  <c r="V132" i="5"/>
  <c r="J132" i="5"/>
  <c r="G132" i="5"/>
  <c r="X132" i="5"/>
  <c r="W132" i="5"/>
  <c r="BT75" i="4"/>
  <c r="I75" i="5"/>
  <c r="C75" i="5"/>
  <c r="J75" i="5"/>
  <c r="F75" i="5"/>
  <c r="N75" i="5"/>
  <c r="H75" i="5"/>
  <c r="T75" i="5"/>
  <c r="G75" i="5"/>
  <c r="Q75" i="5"/>
  <c r="V75" i="5"/>
  <c r="S75" i="5"/>
  <c r="L75" i="5"/>
  <c r="Y75" i="5"/>
  <c r="E75" i="5"/>
  <c r="K75" i="5"/>
  <c r="U75" i="5"/>
  <c r="P75" i="5"/>
  <c r="R75" i="5"/>
  <c r="D75" i="5"/>
  <c r="M75" i="5"/>
  <c r="O75" i="5"/>
  <c r="X75" i="5"/>
  <c r="W75" i="5"/>
  <c r="K111" i="5"/>
  <c r="D111" i="5"/>
  <c r="H111" i="5"/>
  <c r="N111" i="5"/>
  <c r="F111" i="5"/>
  <c r="R111" i="5"/>
  <c r="M111" i="5"/>
  <c r="O111" i="5"/>
  <c r="U111" i="5"/>
  <c r="V111" i="5"/>
  <c r="Y111" i="5"/>
  <c r="E111" i="5"/>
  <c r="S111" i="5"/>
  <c r="P111" i="5"/>
  <c r="Q111" i="5"/>
  <c r="G111" i="5"/>
  <c r="L111" i="5"/>
  <c r="I111" i="5"/>
  <c r="X111" i="5"/>
  <c r="J111" i="5"/>
  <c r="C111" i="5"/>
  <c r="T111" i="5"/>
  <c r="BT111" i="4"/>
  <c r="W111" i="5"/>
  <c r="O10" i="5"/>
  <c r="G10" i="5"/>
  <c r="R10" i="5"/>
  <c r="V10" i="5"/>
  <c r="C10" i="5"/>
  <c r="K10" i="5"/>
  <c r="M10" i="5"/>
  <c r="F10" i="5"/>
  <c r="T10" i="5"/>
  <c r="U10" i="5"/>
  <c r="Y10" i="5"/>
  <c r="I10" i="5"/>
  <c r="S10" i="5"/>
  <c r="L10" i="5"/>
  <c r="D10" i="5"/>
  <c r="Q10" i="5"/>
  <c r="H10" i="5"/>
  <c r="P10" i="5"/>
  <c r="J10" i="5"/>
  <c r="E10" i="5"/>
  <c r="N10" i="5"/>
  <c r="BT10" i="4"/>
  <c r="X10" i="5"/>
  <c r="W10" i="5"/>
  <c r="U116" i="5"/>
  <c r="T116" i="5"/>
  <c r="M116" i="5"/>
  <c r="D116" i="5"/>
  <c r="Q116" i="5"/>
  <c r="Y116" i="5"/>
  <c r="E116" i="5"/>
  <c r="I116" i="5"/>
  <c r="BT116" i="4"/>
  <c r="J116" i="5"/>
  <c r="L116" i="5"/>
  <c r="V116" i="5"/>
  <c r="C116" i="5"/>
  <c r="G116" i="5"/>
  <c r="R116" i="5"/>
  <c r="H116" i="5"/>
  <c r="K116" i="5"/>
  <c r="P116" i="5"/>
  <c r="N116" i="5"/>
  <c r="S116" i="5"/>
  <c r="O116" i="5"/>
  <c r="F116" i="5"/>
  <c r="X116" i="5"/>
  <c r="W116" i="5"/>
  <c r="BT306" i="4"/>
  <c r="I306" i="5"/>
  <c r="Q306" i="5"/>
  <c r="R306" i="5"/>
  <c r="V306" i="5"/>
  <c r="L306" i="5"/>
  <c r="G306" i="5"/>
  <c r="J306" i="5"/>
  <c r="E306" i="5"/>
  <c r="U306" i="5"/>
  <c r="N306" i="5"/>
  <c r="O306" i="5"/>
  <c r="F306" i="5"/>
  <c r="K306" i="5"/>
  <c r="D306" i="5"/>
  <c r="M306" i="5"/>
  <c r="P306" i="5"/>
  <c r="C306" i="5"/>
  <c r="H306" i="5"/>
  <c r="S306" i="5"/>
  <c r="T306" i="5"/>
  <c r="X306" i="5"/>
  <c r="W306" i="5"/>
  <c r="Y306" i="5"/>
  <c r="BT23" i="4"/>
  <c r="H23" i="5"/>
  <c r="U23" i="5"/>
  <c r="D23" i="5"/>
  <c r="F23" i="5"/>
  <c r="P23" i="5"/>
  <c r="O23" i="5"/>
  <c r="C23" i="5"/>
  <c r="R23" i="5"/>
  <c r="S23" i="5"/>
  <c r="J23" i="5"/>
  <c r="V23" i="5"/>
  <c r="N23" i="5"/>
  <c r="G23" i="5"/>
  <c r="K23" i="5"/>
  <c r="Y23" i="5"/>
  <c r="E23" i="5"/>
  <c r="T23" i="5"/>
  <c r="I23" i="5"/>
  <c r="M23" i="5"/>
  <c r="Q23" i="5"/>
  <c r="L23" i="5"/>
  <c r="X23" i="5"/>
  <c r="W23" i="5"/>
  <c r="L274" i="5"/>
  <c r="E274" i="5"/>
  <c r="J274" i="5"/>
  <c r="N274" i="5"/>
  <c r="C274" i="5"/>
  <c r="M274" i="5"/>
  <c r="BT274" i="4"/>
  <c r="G274" i="5"/>
  <c r="D274" i="5"/>
  <c r="T274" i="5"/>
  <c r="R274" i="5"/>
  <c r="O274" i="5"/>
  <c r="K274" i="5"/>
  <c r="S274" i="5"/>
  <c r="Y274" i="5"/>
  <c r="F274" i="5"/>
  <c r="Q274" i="5"/>
  <c r="H274" i="5"/>
  <c r="V274" i="5"/>
  <c r="U274" i="5"/>
  <c r="I274" i="5"/>
  <c r="P274" i="5"/>
  <c r="X274" i="5"/>
  <c r="W274" i="5"/>
  <c r="F186" i="5"/>
  <c r="H186" i="5"/>
  <c r="S186" i="5"/>
  <c r="D186" i="5"/>
  <c r="N186" i="5"/>
  <c r="M186" i="5"/>
  <c r="U186" i="5"/>
  <c r="R186" i="5"/>
  <c r="Y186" i="5"/>
  <c r="V186" i="5"/>
  <c r="E186" i="5"/>
  <c r="O186" i="5"/>
  <c r="C186" i="5"/>
  <c r="G186" i="5"/>
  <c r="K186" i="5"/>
  <c r="L186" i="5"/>
  <c r="BT186" i="4"/>
  <c r="Q186" i="5"/>
  <c r="J186" i="5"/>
  <c r="P186" i="5"/>
  <c r="T186" i="5"/>
  <c r="I186" i="5"/>
  <c r="X186" i="5"/>
  <c r="W186" i="5"/>
  <c r="BT269" i="4"/>
  <c r="I269" i="5"/>
  <c r="U269" i="5"/>
  <c r="M269" i="5"/>
  <c r="H269" i="5"/>
  <c r="K269" i="5"/>
  <c r="C269" i="5"/>
  <c r="G269" i="5"/>
  <c r="E269" i="5"/>
  <c r="N269" i="5"/>
  <c r="R269" i="5"/>
  <c r="L269" i="5"/>
  <c r="O269" i="5"/>
  <c r="P269" i="5"/>
  <c r="Q269" i="5"/>
  <c r="Y269" i="5"/>
  <c r="T269" i="5"/>
  <c r="F269" i="5"/>
  <c r="D269" i="5"/>
  <c r="J269" i="5"/>
  <c r="V269" i="5"/>
  <c r="S269" i="5"/>
  <c r="X269" i="5"/>
  <c r="W269" i="5"/>
  <c r="L19" i="5"/>
  <c r="K19" i="5"/>
  <c r="D19" i="5"/>
  <c r="G19" i="5"/>
  <c r="N19" i="5"/>
  <c r="Y19" i="5"/>
  <c r="E19" i="5"/>
  <c r="I19" i="5"/>
  <c r="T19" i="5"/>
  <c r="R19" i="5"/>
  <c r="F19" i="5"/>
  <c r="V19" i="5"/>
  <c r="BT19" i="4"/>
  <c r="H19" i="5"/>
  <c r="C19" i="5"/>
  <c r="J19" i="5"/>
  <c r="P19" i="5"/>
  <c r="O19" i="5"/>
  <c r="Q19" i="5"/>
  <c r="M19" i="5"/>
  <c r="U19" i="5"/>
  <c r="S19" i="5"/>
  <c r="X19" i="5"/>
  <c r="W19" i="5"/>
  <c r="BT210" i="4"/>
  <c r="I210" i="5"/>
  <c r="F210" i="5"/>
  <c r="N210" i="5"/>
  <c r="T210" i="5"/>
  <c r="P210" i="5"/>
  <c r="G210" i="5"/>
  <c r="Q210" i="5"/>
  <c r="H210" i="5"/>
  <c r="K210" i="5"/>
  <c r="U210" i="5"/>
  <c r="J210" i="5"/>
  <c r="V210" i="5"/>
  <c r="Y210" i="5"/>
  <c r="R210" i="5"/>
  <c r="E210" i="5"/>
  <c r="C210" i="5"/>
  <c r="D210" i="5"/>
  <c r="L210" i="5"/>
  <c r="S210" i="5"/>
  <c r="M210" i="5"/>
  <c r="O210" i="5"/>
  <c r="X210" i="5"/>
  <c r="W210" i="5"/>
  <c r="I172" i="5"/>
  <c r="T172" i="5"/>
  <c r="R172" i="5"/>
  <c r="E172" i="5"/>
  <c r="U172" i="5"/>
  <c r="O172" i="5"/>
  <c r="M172" i="5"/>
  <c r="D172" i="5"/>
  <c r="Y172" i="5"/>
  <c r="G172" i="5"/>
  <c r="H172" i="5"/>
  <c r="J172" i="5"/>
  <c r="N172" i="5"/>
  <c r="C172" i="5"/>
  <c r="P172" i="5"/>
  <c r="BT172" i="4"/>
  <c r="F172" i="5"/>
  <c r="S172" i="5"/>
  <c r="K172" i="5"/>
  <c r="L172" i="5"/>
  <c r="Q172" i="5"/>
  <c r="V172" i="5"/>
  <c r="X172" i="5"/>
  <c r="W172" i="5"/>
  <c r="O245" i="5"/>
  <c r="H245" i="5"/>
  <c r="Q245" i="5"/>
  <c r="L245" i="5"/>
  <c r="D245" i="5"/>
  <c r="K245" i="5"/>
  <c r="F245" i="5"/>
  <c r="BT245" i="4"/>
  <c r="X245" i="5"/>
  <c r="P245" i="5"/>
  <c r="Y245" i="5"/>
  <c r="E245" i="5"/>
  <c r="N245" i="5"/>
  <c r="U245" i="5"/>
  <c r="M245" i="5"/>
  <c r="T245" i="5"/>
  <c r="S245" i="5"/>
  <c r="I245" i="5"/>
  <c r="G245" i="5"/>
  <c r="V245" i="5"/>
  <c r="J245" i="5"/>
  <c r="C245" i="5"/>
  <c r="R245" i="5"/>
  <c r="W245" i="5"/>
  <c r="U224" i="5"/>
  <c r="BT224" i="4"/>
  <c r="C224" i="5"/>
  <c r="T224" i="5"/>
  <c r="Q224" i="5"/>
  <c r="Y224" i="5"/>
  <c r="H224" i="5"/>
  <c r="J224" i="5"/>
  <c r="K224" i="5"/>
  <c r="O224" i="5"/>
  <c r="I224" i="5"/>
  <c r="L224" i="5"/>
  <c r="G224" i="5"/>
  <c r="R224" i="5"/>
  <c r="S224" i="5"/>
  <c r="N224" i="5"/>
  <c r="P224" i="5"/>
  <c r="X224" i="5"/>
  <c r="V224" i="5"/>
  <c r="E224" i="5"/>
  <c r="M224" i="5"/>
  <c r="D224" i="5"/>
  <c r="F224" i="5"/>
  <c r="W224" i="5"/>
  <c r="BT70" i="4"/>
  <c r="G70" i="5"/>
  <c r="J70" i="5"/>
  <c r="E70" i="5"/>
  <c r="R70" i="5"/>
  <c r="O70" i="5"/>
  <c r="L70" i="5"/>
  <c r="F70" i="5"/>
  <c r="U70" i="5"/>
  <c r="K70" i="5"/>
  <c r="T70" i="5"/>
  <c r="D70" i="5"/>
  <c r="M70" i="5"/>
  <c r="Y70" i="5"/>
  <c r="N70" i="5"/>
  <c r="S70" i="5"/>
  <c r="I70" i="5"/>
  <c r="C70" i="5"/>
  <c r="H70" i="5"/>
  <c r="P70" i="5"/>
  <c r="Q70" i="5"/>
  <c r="V70" i="5"/>
  <c r="X70" i="5"/>
  <c r="W70" i="5"/>
  <c r="C223" i="5"/>
  <c r="E223" i="5"/>
  <c r="I223" i="5"/>
  <c r="N223" i="5"/>
  <c r="R223" i="5"/>
  <c r="K223" i="5"/>
  <c r="BT223" i="4"/>
  <c r="D223" i="5"/>
  <c r="J223" i="5"/>
  <c r="Q223" i="5"/>
  <c r="L223" i="5"/>
  <c r="O223" i="5"/>
  <c r="M223" i="5"/>
  <c r="H223" i="5"/>
  <c r="G223" i="5"/>
  <c r="Y223" i="5"/>
  <c r="F223" i="5"/>
  <c r="S223" i="5"/>
  <c r="T223" i="5"/>
  <c r="V223" i="5"/>
  <c r="U223" i="5"/>
  <c r="P223" i="5"/>
  <c r="X223" i="5"/>
  <c r="W223" i="5"/>
  <c r="I283" i="5"/>
  <c r="L283" i="5"/>
  <c r="N283" i="5"/>
  <c r="U283" i="5"/>
  <c r="S283" i="5"/>
  <c r="T283" i="5"/>
  <c r="M283" i="5"/>
  <c r="O283" i="5"/>
  <c r="Q283" i="5"/>
  <c r="Y283" i="5"/>
  <c r="H283" i="5"/>
  <c r="J283" i="5"/>
  <c r="P283" i="5"/>
  <c r="C283" i="5"/>
  <c r="D283" i="5"/>
  <c r="G283" i="5"/>
  <c r="F283" i="5"/>
  <c r="E283" i="5"/>
  <c r="V283" i="5"/>
  <c r="K283" i="5"/>
  <c r="BT283" i="4"/>
  <c r="R283" i="5"/>
  <c r="X283" i="5"/>
  <c r="W283" i="5"/>
  <c r="K12" i="5"/>
  <c r="P12" i="5"/>
  <c r="S12" i="5"/>
  <c r="U12" i="5"/>
  <c r="Y12" i="5"/>
  <c r="D12" i="5"/>
  <c r="T12" i="5"/>
  <c r="Q12" i="5"/>
  <c r="R12" i="5"/>
  <c r="J12" i="5"/>
  <c r="E12" i="5"/>
  <c r="BT12" i="4"/>
  <c r="F12" i="5"/>
  <c r="G12" i="5"/>
  <c r="H12" i="5"/>
  <c r="N12" i="5"/>
  <c r="L12" i="5"/>
  <c r="O12" i="5"/>
  <c r="M12" i="5"/>
  <c r="C12" i="5"/>
  <c r="I12" i="5"/>
  <c r="V12" i="5"/>
  <c r="X12" i="5"/>
  <c r="W12" i="5"/>
  <c r="K232" i="5"/>
  <c r="F232" i="5"/>
  <c r="S232" i="5"/>
  <c r="G232" i="5"/>
  <c r="P232" i="5"/>
  <c r="M232" i="5"/>
  <c r="C232" i="5"/>
  <c r="I232" i="5"/>
  <c r="BT232" i="4"/>
  <c r="R232" i="5"/>
  <c r="Y232" i="5"/>
  <c r="H232" i="5"/>
  <c r="U232" i="5"/>
  <c r="N232" i="5"/>
  <c r="D232" i="5"/>
  <c r="Q232" i="5"/>
  <c r="E232" i="5"/>
  <c r="X232" i="5"/>
  <c r="O232" i="5"/>
  <c r="J232" i="5"/>
  <c r="V232" i="5"/>
  <c r="T232" i="5"/>
  <c r="L232" i="5"/>
  <c r="W232" i="5"/>
  <c r="N294" i="5"/>
  <c r="G294" i="5"/>
  <c r="C294" i="5"/>
  <c r="R294" i="5"/>
  <c r="K294" i="5"/>
  <c r="O294" i="5"/>
  <c r="T294" i="5"/>
  <c r="M294" i="5"/>
  <c r="BT294" i="4"/>
  <c r="S294" i="5"/>
  <c r="Y294" i="5"/>
  <c r="D294" i="5"/>
  <c r="J294" i="5"/>
  <c r="L294" i="5"/>
  <c r="U294" i="5"/>
  <c r="Q294" i="5"/>
  <c r="V294" i="5"/>
  <c r="I294" i="5"/>
  <c r="P294" i="5"/>
  <c r="F294" i="5"/>
  <c r="E294" i="5"/>
  <c r="H294" i="5"/>
  <c r="X294" i="5"/>
  <c r="W294" i="5"/>
  <c r="O42" i="5"/>
  <c r="C42" i="5"/>
  <c r="S42" i="5"/>
  <c r="H42" i="5"/>
  <c r="J42" i="5"/>
  <c r="M42" i="5"/>
  <c r="E42" i="5"/>
  <c r="R42" i="5"/>
  <c r="P42" i="5"/>
  <c r="F42" i="5"/>
  <c r="Y42" i="5"/>
  <c r="D42" i="5"/>
  <c r="U42" i="5"/>
  <c r="L42" i="5"/>
  <c r="BT42" i="4"/>
  <c r="T42" i="5"/>
  <c r="K42" i="5"/>
  <c r="I42" i="5"/>
  <c r="G42" i="5"/>
  <c r="Q42" i="5"/>
  <c r="N42" i="5"/>
  <c r="V42" i="5"/>
  <c r="X42" i="5"/>
  <c r="W42" i="5"/>
  <c r="H212" i="5"/>
  <c r="Q212" i="5"/>
  <c r="U212" i="5"/>
  <c r="G212" i="5"/>
  <c r="V212" i="5"/>
  <c r="L212" i="5"/>
  <c r="M212" i="5"/>
  <c r="S212" i="5"/>
  <c r="E212" i="5"/>
  <c r="Y212" i="5"/>
  <c r="BT212" i="4"/>
  <c r="F212" i="5"/>
  <c r="C212" i="5"/>
  <c r="K212" i="5"/>
  <c r="I212" i="5"/>
  <c r="X212" i="5"/>
  <c r="R212" i="5"/>
  <c r="D212" i="5"/>
  <c r="N212" i="5"/>
  <c r="T212" i="5"/>
  <c r="P212" i="5"/>
  <c r="O212" i="5"/>
  <c r="J212" i="5"/>
  <c r="W212" i="5"/>
  <c r="D187" i="5"/>
  <c r="E187" i="5"/>
  <c r="S187" i="5"/>
  <c r="N187" i="5"/>
  <c r="M187" i="5"/>
  <c r="U187" i="5"/>
  <c r="X187" i="5"/>
  <c r="BT187" i="4"/>
  <c r="I187" i="5"/>
  <c r="T187" i="5"/>
  <c r="G187" i="5"/>
  <c r="L187" i="5"/>
  <c r="V187" i="5"/>
  <c r="H187" i="5"/>
  <c r="Q187" i="5"/>
  <c r="J187" i="5"/>
  <c r="Y187" i="5"/>
  <c r="K187" i="5"/>
  <c r="P187" i="5"/>
  <c r="F187" i="5"/>
  <c r="O187" i="5"/>
  <c r="R187" i="5"/>
  <c r="C187" i="5"/>
  <c r="W187" i="5"/>
  <c r="T47" i="5"/>
  <c r="D47" i="5"/>
  <c r="H47" i="5"/>
  <c r="L47" i="5"/>
  <c r="U47" i="5"/>
  <c r="K47" i="5"/>
  <c r="M47" i="5"/>
  <c r="N47" i="5"/>
  <c r="F47" i="5"/>
  <c r="Y47" i="5"/>
  <c r="E47" i="5"/>
  <c r="S47" i="5"/>
  <c r="O47" i="5"/>
  <c r="G47" i="5"/>
  <c r="R47" i="5"/>
  <c r="I47" i="5"/>
  <c r="J47" i="5"/>
  <c r="C47" i="5"/>
  <c r="BT47" i="4"/>
  <c r="P47" i="5"/>
  <c r="Q47" i="5"/>
  <c r="V47" i="5"/>
  <c r="X47" i="5"/>
  <c r="W47" i="5"/>
  <c r="G184" i="5"/>
  <c r="H184" i="5"/>
  <c r="D184" i="5"/>
  <c r="C184" i="5"/>
  <c r="F184" i="5"/>
  <c r="O184" i="5"/>
  <c r="R184" i="5"/>
  <c r="L184" i="5"/>
  <c r="P184" i="5"/>
  <c r="M184" i="5"/>
  <c r="K184" i="5"/>
  <c r="N184" i="5"/>
  <c r="V184" i="5"/>
  <c r="BT184" i="4"/>
  <c r="Q184" i="5"/>
  <c r="Y184" i="5"/>
  <c r="E184" i="5"/>
  <c r="T184" i="5"/>
  <c r="S184" i="5"/>
  <c r="I184" i="5"/>
  <c r="J184" i="5"/>
  <c r="U184" i="5"/>
  <c r="X184" i="5"/>
  <c r="W184" i="5"/>
  <c r="I21" i="5"/>
  <c r="L21" i="5"/>
  <c r="R21" i="5"/>
  <c r="H21" i="5"/>
  <c r="Q21" i="5"/>
  <c r="Y21" i="5"/>
  <c r="D21" i="5"/>
  <c r="K21" i="5"/>
  <c r="F21" i="5"/>
  <c r="U21" i="5"/>
  <c r="BT21" i="4"/>
  <c r="N21" i="5"/>
  <c r="E21" i="5"/>
  <c r="O21" i="5"/>
  <c r="S21" i="5"/>
  <c r="G21" i="5"/>
  <c r="T21" i="5"/>
  <c r="P21" i="5"/>
  <c r="C21" i="5"/>
  <c r="J21" i="5"/>
  <c r="M21" i="5"/>
  <c r="V21" i="5"/>
  <c r="X21" i="5"/>
  <c r="W21" i="5"/>
  <c r="P112" i="5"/>
  <c r="N112" i="5"/>
  <c r="C112" i="5"/>
  <c r="L112" i="5"/>
  <c r="E112" i="5"/>
  <c r="Y112" i="5"/>
  <c r="H112" i="5"/>
  <c r="I112" i="5"/>
  <c r="U112" i="5"/>
  <c r="F112" i="5"/>
  <c r="BT112" i="4"/>
  <c r="D112" i="5"/>
  <c r="V112" i="5"/>
  <c r="M112" i="5"/>
  <c r="Q112" i="5"/>
  <c r="K112" i="5"/>
  <c r="S112" i="5"/>
  <c r="T112" i="5"/>
  <c r="J112" i="5"/>
  <c r="R112" i="5"/>
  <c r="O112" i="5"/>
  <c r="G112" i="5"/>
  <c r="X112" i="5"/>
  <c r="W112" i="5"/>
  <c r="V217" i="5"/>
  <c r="H217" i="5"/>
  <c r="O217" i="5"/>
  <c r="L217" i="5"/>
  <c r="D217" i="5"/>
  <c r="X217" i="5"/>
  <c r="F217" i="5"/>
  <c r="BT217" i="4"/>
  <c r="S217" i="5"/>
  <c r="T217" i="5"/>
  <c r="Y217" i="5"/>
  <c r="E217" i="5"/>
  <c r="K217" i="5"/>
  <c r="P217" i="5"/>
  <c r="R217" i="5"/>
  <c r="U217" i="5"/>
  <c r="Q217" i="5"/>
  <c r="J217" i="5"/>
  <c r="C217" i="5"/>
  <c r="M217" i="5"/>
  <c r="I217" i="5"/>
  <c r="N217" i="5"/>
  <c r="G217" i="5"/>
  <c r="W217" i="5"/>
  <c r="U73" i="5"/>
  <c r="R73" i="5"/>
  <c r="K73" i="5"/>
  <c r="N73" i="5"/>
  <c r="C73" i="5"/>
  <c r="Y73" i="5"/>
  <c r="E73" i="5"/>
  <c r="H73" i="5"/>
  <c r="L73" i="5"/>
  <c r="F73" i="5"/>
  <c r="BT73" i="4"/>
  <c r="J73" i="5"/>
  <c r="I73" i="5"/>
  <c r="O73" i="5"/>
  <c r="M73" i="5"/>
  <c r="G73" i="5"/>
  <c r="T73" i="5"/>
  <c r="P73" i="5"/>
  <c r="D73" i="5"/>
  <c r="S73" i="5"/>
  <c r="Q73" i="5"/>
  <c r="V73" i="5"/>
  <c r="X73" i="5"/>
  <c r="W73" i="5"/>
  <c r="BS7" i="4"/>
  <c r="Z7" i="5" s="1"/>
  <c r="K117" i="5"/>
  <c r="M117" i="5"/>
  <c r="T117" i="5"/>
  <c r="P117" i="5"/>
  <c r="R117" i="5"/>
  <c r="N117" i="5"/>
  <c r="U117" i="5"/>
  <c r="I117" i="5"/>
  <c r="D117" i="5"/>
  <c r="Q117" i="5"/>
  <c r="Y117" i="5"/>
  <c r="E117" i="5"/>
  <c r="H117" i="5"/>
  <c r="J117" i="5"/>
  <c r="L117" i="5"/>
  <c r="S117" i="5"/>
  <c r="V117" i="5"/>
  <c r="F117" i="5"/>
  <c r="BT117" i="4"/>
  <c r="O117" i="5"/>
  <c r="C117" i="5"/>
  <c r="G117" i="5"/>
  <c r="X117" i="5"/>
  <c r="W117" i="5"/>
  <c r="G178" i="5"/>
  <c r="R178" i="5"/>
  <c r="P178" i="5"/>
  <c r="E178" i="5"/>
  <c r="J178" i="5"/>
  <c r="N178" i="5"/>
  <c r="K178" i="5"/>
  <c r="C178" i="5"/>
  <c r="Y178" i="5"/>
  <c r="BT178" i="4"/>
  <c r="H178" i="5"/>
  <c r="I178" i="5"/>
  <c r="U178" i="5"/>
  <c r="D178" i="5"/>
  <c r="M178" i="5"/>
  <c r="F178" i="5"/>
  <c r="V178" i="5"/>
  <c r="Q178" i="5"/>
  <c r="T178" i="5"/>
  <c r="S178" i="5"/>
  <c r="L178" i="5"/>
  <c r="O178" i="5"/>
  <c r="X178" i="5"/>
  <c r="W178" i="5"/>
  <c r="V156" i="5"/>
  <c r="D156" i="5"/>
  <c r="C156" i="5"/>
  <c r="S156" i="5"/>
  <c r="K156" i="5"/>
  <c r="O156" i="5"/>
  <c r="L156" i="5"/>
  <c r="R156" i="5"/>
  <c r="N156" i="5"/>
  <c r="J156" i="5"/>
  <c r="Y156" i="5"/>
  <c r="H156" i="5"/>
  <c r="T156" i="5"/>
  <c r="M156" i="5"/>
  <c r="G156" i="5"/>
  <c r="E156" i="5"/>
  <c r="P156" i="5"/>
  <c r="F156" i="5"/>
  <c r="U156" i="5"/>
  <c r="Q156" i="5"/>
  <c r="I156" i="5"/>
  <c r="BT156" i="4"/>
  <c r="X156" i="5"/>
  <c r="W156" i="5"/>
  <c r="P149" i="5"/>
  <c r="D149" i="5"/>
  <c r="C149" i="5"/>
  <c r="G149" i="5"/>
  <c r="E149" i="5"/>
  <c r="Q149" i="5"/>
  <c r="BT149" i="4"/>
  <c r="L149" i="5"/>
  <c r="R149" i="5"/>
  <c r="N149" i="5"/>
  <c r="Y149" i="5"/>
  <c r="H149" i="5"/>
  <c r="S149" i="5"/>
  <c r="M149" i="5"/>
  <c r="U149" i="5"/>
  <c r="V149" i="5"/>
  <c r="O149" i="5"/>
  <c r="T149" i="5"/>
  <c r="F149" i="5"/>
  <c r="K149" i="5"/>
  <c r="J149" i="5"/>
  <c r="X149" i="5"/>
  <c r="I149" i="5"/>
  <c r="W149" i="5"/>
  <c r="V93" i="5"/>
  <c r="E93" i="5"/>
  <c r="T93" i="5"/>
  <c r="H93" i="5"/>
  <c r="I93" i="5"/>
  <c r="P93" i="5"/>
  <c r="F93" i="5"/>
  <c r="BT93" i="4"/>
  <c r="S93" i="5"/>
  <c r="N93" i="5"/>
  <c r="R93" i="5"/>
  <c r="K93" i="5"/>
  <c r="M93" i="5"/>
  <c r="U93" i="5"/>
  <c r="L93" i="5"/>
  <c r="Y93" i="5"/>
  <c r="C93" i="5"/>
  <c r="D93" i="5"/>
  <c r="J93" i="5"/>
  <c r="O93" i="5"/>
  <c r="Q93" i="5"/>
  <c r="G93" i="5"/>
  <c r="X93" i="5"/>
  <c r="W93" i="5"/>
  <c r="P30" i="5"/>
  <c r="O30" i="5"/>
  <c r="M30" i="5"/>
  <c r="C30" i="5"/>
  <c r="R30" i="5"/>
  <c r="T30" i="5"/>
  <c r="J30" i="5"/>
  <c r="E30" i="5"/>
  <c r="K30" i="5"/>
  <c r="Q30" i="5"/>
  <c r="Y30" i="5"/>
  <c r="H30" i="5"/>
  <c r="N30" i="5"/>
  <c r="V30" i="5"/>
  <c r="G30" i="5"/>
  <c r="L30" i="5"/>
  <c r="I30" i="5"/>
  <c r="S30" i="5"/>
  <c r="U30" i="5"/>
  <c r="F30" i="5"/>
  <c r="BT30" i="4"/>
  <c r="D30" i="5"/>
  <c r="X30" i="5"/>
  <c r="W30" i="5"/>
  <c r="H89" i="5"/>
  <c r="R89" i="5"/>
  <c r="Q89" i="5"/>
  <c r="D89" i="5"/>
  <c r="V89" i="5"/>
  <c r="M89" i="5"/>
  <c r="N89" i="5"/>
  <c r="S89" i="5"/>
  <c r="E89" i="5"/>
  <c r="F89" i="5"/>
  <c r="X89" i="5"/>
  <c r="P89" i="5"/>
  <c r="L89" i="5"/>
  <c r="BT89" i="4"/>
  <c r="J89" i="5"/>
  <c r="U89" i="5"/>
  <c r="I89" i="5"/>
  <c r="T89" i="5"/>
  <c r="G89" i="5"/>
  <c r="K89" i="5"/>
  <c r="C89" i="5"/>
  <c r="O89" i="5"/>
  <c r="Y89" i="5"/>
  <c r="W89" i="5"/>
  <c r="U90" i="5"/>
  <c r="F90" i="5"/>
  <c r="R90" i="5"/>
  <c r="E90" i="5"/>
  <c r="O90" i="5"/>
  <c r="M90" i="5"/>
  <c r="L90" i="5"/>
  <c r="I90" i="5"/>
  <c r="K90" i="5"/>
  <c r="T90" i="5"/>
  <c r="Y90" i="5"/>
  <c r="J90" i="5"/>
  <c r="V90" i="5"/>
  <c r="Q90" i="5"/>
  <c r="H90" i="5"/>
  <c r="P90" i="5"/>
  <c r="C90" i="5"/>
  <c r="G90" i="5"/>
  <c r="S90" i="5"/>
  <c r="D90" i="5"/>
  <c r="BT90" i="4"/>
  <c r="N90" i="5"/>
  <c r="X90" i="5"/>
  <c r="W90" i="5"/>
  <c r="C230" i="5"/>
  <c r="I230" i="5"/>
  <c r="N230" i="5"/>
  <c r="M230" i="5"/>
  <c r="T230" i="5"/>
  <c r="L230" i="5"/>
  <c r="J230" i="5"/>
  <c r="E230" i="5"/>
  <c r="P230" i="5"/>
  <c r="Y230" i="5"/>
  <c r="BT230" i="4"/>
  <c r="G230" i="5"/>
  <c r="S230" i="5"/>
  <c r="U230" i="5"/>
  <c r="Q230" i="5"/>
  <c r="X230" i="5"/>
  <c r="V230" i="5"/>
  <c r="O230" i="5"/>
  <c r="F230" i="5"/>
  <c r="H230" i="5"/>
  <c r="D230" i="5"/>
  <c r="K230" i="5"/>
  <c r="R230" i="5"/>
  <c r="W230" i="5"/>
  <c r="V174" i="5"/>
  <c r="M174" i="5"/>
  <c r="BT174" i="4"/>
  <c r="R174" i="5"/>
  <c r="C174" i="5"/>
  <c r="Y174" i="5"/>
  <c r="F174" i="5"/>
  <c r="H174" i="5"/>
  <c r="G174" i="5"/>
  <c r="I174" i="5"/>
  <c r="O174" i="5"/>
  <c r="K174" i="5"/>
  <c r="E174" i="5"/>
  <c r="N174" i="5"/>
  <c r="D174" i="5"/>
  <c r="P174" i="5"/>
  <c r="L174" i="5"/>
  <c r="U174" i="5"/>
  <c r="J174" i="5"/>
  <c r="S174" i="5"/>
  <c r="T174" i="5"/>
  <c r="Q174" i="5"/>
  <c r="X174" i="5"/>
  <c r="W174" i="5"/>
  <c r="J36" i="5"/>
  <c r="M36" i="5"/>
  <c r="E36" i="5"/>
  <c r="I36" i="5"/>
  <c r="Y36" i="5"/>
  <c r="H36" i="5"/>
  <c r="F36" i="5"/>
  <c r="R36" i="5"/>
  <c r="T36" i="5"/>
  <c r="L36" i="5"/>
  <c r="BT36" i="4"/>
  <c r="D36" i="5"/>
  <c r="S36" i="5"/>
  <c r="G36" i="5"/>
  <c r="O36" i="5"/>
  <c r="C36" i="5"/>
  <c r="N36" i="5"/>
  <c r="P36" i="5"/>
  <c r="U36" i="5"/>
  <c r="K36" i="5"/>
  <c r="V36" i="5"/>
  <c r="Q36" i="5"/>
  <c r="X36" i="5"/>
  <c r="W36" i="5"/>
  <c r="BT88" i="4"/>
  <c r="D88" i="5"/>
  <c r="S88" i="5"/>
  <c r="G88" i="5"/>
  <c r="K88" i="5"/>
  <c r="E88" i="5"/>
  <c r="L88" i="5"/>
  <c r="N88" i="5"/>
  <c r="C88" i="5"/>
  <c r="R88" i="5"/>
  <c r="U88" i="5"/>
  <c r="Q88" i="5"/>
  <c r="M88" i="5"/>
  <c r="P88" i="5"/>
  <c r="X88" i="5"/>
  <c r="O88" i="5"/>
  <c r="Y88" i="5"/>
  <c r="H88" i="5"/>
  <c r="F88" i="5"/>
  <c r="I88" i="5"/>
  <c r="T88" i="5"/>
  <c r="J88" i="5"/>
  <c r="V88" i="5"/>
  <c r="W88" i="5"/>
  <c r="H83" i="5"/>
  <c r="C83" i="5"/>
  <c r="G83" i="5"/>
  <c r="Q83" i="5"/>
  <c r="T83" i="5"/>
  <c r="L83" i="5"/>
  <c r="O83" i="5"/>
  <c r="D83" i="5"/>
  <c r="F83" i="5"/>
  <c r="K83" i="5"/>
  <c r="N83" i="5"/>
  <c r="R83" i="5"/>
  <c r="P83" i="5"/>
  <c r="BT83" i="4"/>
  <c r="S83" i="5"/>
  <c r="Y83" i="5"/>
  <c r="V83" i="5"/>
  <c r="U83" i="5"/>
  <c r="I83" i="5"/>
  <c r="M83" i="5"/>
  <c r="E83" i="5"/>
  <c r="J83" i="5"/>
  <c r="X83" i="5"/>
  <c r="W83" i="5"/>
  <c r="F77" i="5"/>
  <c r="BT77" i="4"/>
  <c r="I77" i="5"/>
  <c r="J77" i="5"/>
  <c r="P77" i="5"/>
  <c r="R77" i="5"/>
  <c r="M77" i="5"/>
  <c r="C77" i="5"/>
  <c r="T77" i="5"/>
  <c r="E77" i="5"/>
  <c r="S77" i="5"/>
  <c r="V77" i="5"/>
  <c r="O77" i="5"/>
  <c r="G77" i="5"/>
  <c r="Q77" i="5"/>
  <c r="Y77" i="5"/>
  <c r="H77" i="5"/>
  <c r="K77" i="5"/>
  <c r="D77" i="5"/>
  <c r="L77" i="5"/>
  <c r="U77" i="5"/>
  <c r="N77" i="5"/>
  <c r="X77" i="5"/>
  <c r="W77" i="5"/>
  <c r="C204" i="5"/>
  <c r="P204" i="5"/>
  <c r="K204" i="5"/>
  <c r="R204" i="5"/>
  <c r="N204" i="5"/>
  <c r="E204" i="5"/>
  <c r="I204" i="5"/>
  <c r="J204" i="5"/>
  <c r="D204" i="5"/>
  <c r="M204" i="5"/>
  <c r="F204" i="5"/>
  <c r="H204" i="5"/>
  <c r="O204" i="5"/>
  <c r="S204" i="5"/>
  <c r="G204" i="5"/>
  <c r="BT204" i="4"/>
  <c r="T204" i="5"/>
  <c r="L204" i="5"/>
  <c r="U204" i="5"/>
  <c r="Y204" i="5"/>
  <c r="Q204" i="5"/>
  <c r="V204" i="5"/>
  <c r="X204" i="5"/>
  <c r="W204" i="5"/>
  <c r="F107" i="5"/>
  <c r="J107" i="5"/>
  <c r="R107" i="5"/>
  <c r="L107" i="5"/>
  <c r="C107" i="5"/>
  <c r="G107" i="5"/>
  <c r="M107" i="5"/>
  <c r="H107" i="5"/>
  <c r="Q107" i="5"/>
  <c r="D107" i="5"/>
  <c r="E107" i="5"/>
  <c r="S107" i="5"/>
  <c r="P107" i="5"/>
  <c r="V107" i="5"/>
  <c r="X107" i="5"/>
  <c r="O107" i="5"/>
  <c r="BT107" i="4"/>
  <c r="I107" i="5"/>
  <c r="U107" i="5"/>
  <c r="K107" i="5"/>
  <c r="N107" i="5"/>
  <c r="T107" i="5"/>
  <c r="Y107" i="5"/>
  <c r="W107" i="5"/>
  <c r="C282" i="5"/>
  <c r="I282" i="5"/>
  <c r="P282" i="5"/>
  <c r="L282" i="5"/>
  <c r="D282" i="5"/>
  <c r="S282" i="5"/>
  <c r="M282" i="5"/>
  <c r="O282" i="5"/>
  <c r="H282" i="5"/>
  <c r="BT282" i="4"/>
  <c r="G282" i="5"/>
  <c r="T282" i="5"/>
  <c r="E282" i="5"/>
  <c r="V282" i="5"/>
  <c r="N282" i="5"/>
  <c r="K282" i="5"/>
  <c r="F282" i="5"/>
  <c r="Q282" i="5"/>
  <c r="J282" i="5"/>
  <c r="U282" i="5"/>
  <c r="R282" i="5"/>
  <c r="Y282" i="5"/>
  <c r="X282" i="5"/>
  <c r="W282" i="5"/>
  <c r="V180" i="5"/>
  <c r="L180" i="5"/>
  <c r="C180" i="5"/>
  <c r="J180" i="5"/>
  <c r="E180" i="5"/>
  <c r="Y180" i="5"/>
  <c r="K180" i="5"/>
  <c r="O180" i="5"/>
  <c r="R180" i="5"/>
  <c r="I180" i="5"/>
  <c r="U180" i="5"/>
  <c r="T180" i="5"/>
  <c r="G180" i="5"/>
  <c r="M180" i="5"/>
  <c r="H180" i="5"/>
  <c r="F180" i="5"/>
  <c r="S180" i="5"/>
  <c r="P180" i="5"/>
  <c r="Q180" i="5"/>
  <c r="N180" i="5"/>
  <c r="BT180" i="4"/>
  <c r="D180" i="5"/>
  <c r="X180" i="5"/>
  <c r="W180" i="5"/>
  <c r="L66" i="5"/>
  <c r="E66" i="5"/>
  <c r="O66" i="5"/>
  <c r="M66" i="5"/>
  <c r="C66" i="5"/>
  <c r="K66" i="5"/>
  <c r="V66" i="5"/>
  <c r="BT66" i="4"/>
  <c r="G66" i="5"/>
  <c r="D66" i="5"/>
  <c r="T66" i="5"/>
  <c r="R66" i="5"/>
  <c r="J66" i="5"/>
  <c r="N66" i="5"/>
  <c r="S66" i="5"/>
  <c r="Y66" i="5"/>
  <c r="U66" i="5"/>
  <c r="I66" i="5"/>
  <c r="F66" i="5"/>
  <c r="Q66" i="5"/>
  <c r="H66" i="5"/>
  <c r="P66" i="5"/>
  <c r="X66" i="5"/>
  <c r="W66" i="5"/>
  <c r="J177" i="5"/>
  <c r="R177" i="5"/>
  <c r="S177" i="5"/>
  <c r="Q177" i="5"/>
  <c r="U177" i="5"/>
  <c r="Y177" i="5"/>
  <c r="D177" i="5"/>
  <c r="I177" i="5"/>
  <c r="T177" i="5"/>
  <c r="F177" i="5"/>
  <c r="K177" i="5"/>
  <c r="V177" i="5"/>
  <c r="BT177" i="4"/>
  <c r="C177" i="5"/>
  <c r="G177" i="5"/>
  <c r="O177" i="5"/>
  <c r="M177" i="5"/>
  <c r="H177" i="5"/>
  <c r="E177" i="5"/>
  <c r="L177" i="5"/>
  <c r="N177" i="5"/>
  <c r="P177" i="5"/>
  <c r="X177" i="5"/>
  <c r="W177" i="5"/>
  <c r="C108" i="5"/>
  <c r="V108" i="5"/>
  <c r="K108" i="5"/>
  <c r="O108" i="5"/>
  <c r="R108" i="5"/>
  <c r="D108" i="5"/>
  <c r="N108" i="5"/>
  <c r="I108" i="5"/>
  <c r="S108" i="5"/>
  <c r="F108" i="5"/>
  <c r="P108" i="5"/>
  <c r="J108" i="5"/>
  <c r="G108" i="5"/>
  <c r="X108" i="5"/>
  <c r="L108" i="5"/>
  <c r="H108" i="5"/>
  <c r="Y108" i="5"/>
  <c r="M108" i="5"/>
  <c r="BT108" i="4"/>
  <c r="E108" i="5"/>
  <c r="T108" i="5"/>
  <c r="Q108" i="5"/>
  <c r="U108" i="5"/>
  <c r="W108" i="5"/>
  <c r="G14" i="5"/>
  <c r="H14" i="5"/>
  <c r="M14" i="5"/>
  <c r="T14" i="5"/>
  <c r="K14" i="5"/>
  <c r="V14" i="5"/>
  <c r="I14" i="5"/>
  <c r="R14" i="5"/>
  <c r="D14" i="5"/>
  <c r="Q14" i="5"/>
  <c r="E14" i="5"/>
  <c r="J14" i="5"/>
  <c r="BT14" i="4"/>
  <c r="N14" i="5"/>
  <c r="X14" i="5"/>
  <c r="P14" i="5"/>
  <c r="U14" i="5"/>
  <c r="F14" i="5"/>
  <c r="O14" i="5"/>
  <c r="C14" i="5"/>
  <c r="L14" i="5"/>
  <c r="S14" i="5"/>
  <c r="Y14" i="5"/>
  <c r="W14" i="5"/>
  <c r="O226" i="5"/>
  <c r="L226" i="5"/>
  <c r="K226" i="5"/>
  <c r="Q226" i="5"/>
  <c r="V226" i="5"/>
  <c r="Y226" i="5"/>
  <c r="D226" i="5"/>
  <c r="T226" i="5"/>
  <c r="J226" i="5"/>
  <c r="S226" i="5"/>
  <c r="BT226" i="4"/>
  <c r="N226" i="5"/>
  <c r="E226" i="5"/>
  <c r="I226" i="5"/>
  <c r="U226" i="5"/>
  <c r="F226" i="5"/>
  <c r="M226" i="5"/>
  <c r="X226" i="5"/>
  <c r="C226" i="5"/>
  <c r="G226" i="5"/>
  <c r="P226" i="5"/>
  <c r="R226" i="5"/>
  <c r="H226" i="5"/>
  <c r="W226" i="5"/>
  <c r="K24" i="5"/>
  <c r="G24" i="5"/>
  <c r="J24" i="5"/>
  <c r="Q24" i="5"/>
  <c r="T24" i="5"/>
  <c r="Y24" i="5"/>
  <c r="F24" i="5"/>
  <c r="L24" i="5"/>
  <c r="X24" i="5"/>
  <c r="BT24" i="4"/>
  <c r="U24" i="5"/>
  <c r="V24" i="5"/>
  <c r="C24" i="5"/>
  <c r="P24" i="5"/>
  <c r="M24" i="5"/>
  <c r="R24" i="5"/>
  <c r="H24" i="5"/>
  <c r="N24" i="5"/>
  <c r="S24" i="5"/>
  <c r="E24" i="5"/>
  <c r="I24" i="5"/>
  <c r="O24" i="5"/>
  <c r="D24" i="5"/>
  <c r="W24" i="5"/>
  <c r="L268" i="5"/>
  <c r="D268" i="5"/>
  <c r="T268" i="5"/>
  <c r="N268" i="5"/>
  <c r="F268" i="5"/>
  <c r="Y268" i="5"/>
  <c r="E268" i="5"/>
  <c r="S268" i="5"/>
  <c r="O268" i="5"/>
  <c r="H268" i="5"/>
  <c r="U268" i="5"/>
  <c r="V268" i="5"/>
  <c r="G268" i="5"/>
  <c r="Q268" i="5"/>
  <c r="R268" i="5"/>
  <c r="BT268" i="4"/>
  <c r="J268" i="5"/>
  <c r="P268" i="5"/>
  <c r="C268" i="5"/>
  <c r="M268" i="5"/>
  <c r="K268" i="5"/>
  <c r="I268" i="5"/>
  <c r="X268" i="5"/>
  <c r="W268" i="5"/>
  <c r="C167" i="5"/>
  <c r="O167" i="5"/>
  <c r="I167" i="5"/>
  <c r="S167" i="5"/>
  <c r="P167" i="5"/>
  <c r="R167" i="5"/>
  <c r="F167" i="5"/>
  <c r="K167" i="5"/>
  <c r="H167" i="5"/>
  <c r="L167" i="5"/>
  <c r="D167" i="5"/>
  <c r="BT167" i="4"/>
  <c r="T167" i="5"/>
  <c r="Y167" i="5"/>
  <c r="G167" i="5"/>
  <c r="E167" i="5"/>
  <c r="U167" i="5"/>
  <c r="N167" i="5"/>
  <c r="M167" i="5"/>
  <c r="J167" i="5"/>
  <c r="Q167" i="5"/>
  <c r="V167" i="5"/>
  <c r="X167" i="5"/>
  <c r="W167" i="5"/>
  <c r="BT95" i="4"/>
  <c r="I95" i="5"/>
  <c r="J95" i="5"/>
  <c r="O95" i="5"/>
  <c r="F95" i="5"/>
  <c r="R95" i="5"/>
  <c r="D95" i="5"/>
  <c r="H95" i="5"/>
  <c r="K95" i="5"/>
  <c r="G95" i="5"/>
  <c r="L95" i="5"/>
  <c r="P95" i="5"/>
  <c r="T95" i="5"/>
  <c r="U95" i="5"/>
  <c r="M95" i="5"/>
  <c r="Y95" i="5"/>
  <c r="Q95" i="5"/>
  <c r="C95" i="5"/>
  <c r="E95" i="5"/>
  <c r="N95" i="5"/>
  <c r="S95" i="5"/>
  <c r="V95" i="5"/>
  <c r="X95" i="5"/>
  <c r="W95" i="5"/>
  <c r="E43" i="5"/>
  <c r="D43" i="5"/>
  <c r="N43" i="5"/>
  <c r="G43" i="5"/>
  <c r="Y43" i="5"/>
  <c r="BT43" i="4"/>
  <c r="U43" i="5"/>
  <c r="P43" i="5"/>
  <c r="L43" i="5"/>
  <c r="C43" i="5"/>
  <c r="R43" i="5"/>
  <c r="M43" i="5"/>
  <c r="W43" i="5"/>
  <c r="N162" i="5"/>
  <c r="I162" i="5"/>
  <c r="V162" i="5"/>
  <c r="U162" i="5"/>
  <c r="P162" i="5"/>
  <c r="Y162" i="5"/>
  <c r="H162" i="5"/>
  <c r="T162" i="5"/>
  <c r="R162" i="5"/>
  <c r="C162" i="5"/>
  <c r="BT162" i="4"/>
  <c r="F162" i="5"/>
  <c r="S162" i="5"/>
  <c r="K162" i="5"/>
  <c r="E162" i="5"/>
  <c r="J162" i="5"/>
  <c r="M162" i="5"/>
  <c r="Q162" i="5"/>
  <c r="D162" i="5"/>
  <c r="O162" i="5"/>
  <c r="L162" i="5"/>
  <c r="G162" i="5"/>
  <c r="X162" i="5"/>
  <c r="W162" i="5"/>
  <c r="P176" i="5"/>
  <c r="BT176" i="4"/>
  <c r="I176" i="5"/>
  <c r="Q176" i="5"/>
  <c r="C176" i="5"/>
  <c r="Y176" i="5"/>
  <c r="E176" i="5"/>
  <c r="T176" i="5"/>
  <c r="M176" i="5"/>
  <c r="D176" i="5"/>
  <c r="O176" i="5"/>
  <c r="U176" i="5"/>
  <c r="G176" i="5"/>
  <c r="S176" i="5"/>
  <c r="K176" i="5"/>
  <c r="F176" i="5"/>
  <c r="L176" i="5"/>
  <c r="J176" i="5"/>
  <c r="H176" i="5"/>
  <c r="V176" i="5"/>
  <c r="N176" i="5"/>
  <c r="R176" i="5"/>
  <c r="X176" i="5"/>
  <c r="W176" i="5"/>
  <c r="U225" i="5"/>
  <c r="R225" i="5"/>
  <c r="M225" i="5"/>
  <c r="T225" i="5"/>
  <c r="J225" i="5"/>
  <c r="Y225" i="5"/>
  <c r="D225" i="5"/>
  <c r="I225" i="5"/>
  <c r="G225" i="5"/>
  <c r="E225" i="5"/>
  <c r="BT225" i="4"/>
  <c r="C225" i="5"/>
  <c r="S225" i="5"/>
  <c r="K225" i="5"/>
  <c r="L225" i="5"/>
  <c r="N225" i="5"/>
  <c r="P225" i="5"/>
  <c r="F225" i="5"/>
  <c r="H225" i="5"/>
  <c r="O225" i="5"/>
  <c r="Q225" i="5"/>
  <c r="V225" i="5"/>
  <c r="X225" i="5"/>
  <c r="W225" i="5"/>
  <c r="Z306" i="5"/>
  <c r="Z68" i="5"/>
  <c r="Z23" i="5"/>
  <c r="Z274" i="5"/>
  <c r="Z22" i="5"/>
  <c r="Z186" i="5"/>
  <c r="Z236" i="5"/>
  <c r="Z269" i="5"/>
  <c r="Z19" i="5"/>
  <c r="Z45" i="5"/>
  <c r="Z210" i="5"/>
  <c r="Z231" i="5"/>
  <c r="Z172" i="5"/>
  <c r="Z130" i="5"/>
  <c r="Z245" i="5"/>
  <c r="Z224" i="5"/>
  <c r="Z216" i="5"/>
  <c r="Z70" i="5"/>
  <c r="Z223" i="5"/>
  <c r="Z286" i="5"/>
  <c r="Z283" i="5"/>
  <c r="Z41" i="5"/>
  <c r="Z12" i="5"/>
  <c r="Z275" i="5"/>
  <c r="Z232" i="5"/>
  <c r="Z294" i="5"/>
  <c r="Z196" i="5"/>
  <c r="Z42" i="5"/>
  <c r="Z213" i="5"/>
  <c r="Z212" i="5"/>
  <c r="Z187" i="5"/>
  <c r="Z208" i="5"/>
  <c r="Z47" i="5"/>
  <c r="Z244" i="5"/>
  <c r="Z184" i="5"/>
  <c r="Z21" i="5"/>
  <c r="Z256" i="5"/>
  <c r="Z112" i="5"/>
  <c r="Z13" i="5"/>
  <c r="Z217" i="5"/>
  <c r="Z73" i="5"/>
  <c r="Z18" i="5"/>
  <c r="Z117" i="5"/>
  <c r="Z265" i="5"/>
  <c r="Z178" i="5"/>
  <c r="Z181" i="5"/>
  <c r="Z156" i="5"/>
  <c r="Z298" i="5"/>
  <c r="Z149" i="5"/>
  <c r="Z93" i="5"/>
  <c r="Z98" i="5"/>
  <c r="Z30" i="5"/>
  <c r="Z46" i="5"/>
  <c r="Z89" i="5"/>
  <c r="Z90" i="5"/>
  <c r="Z67" i="5"/>
  <c r="Z230" i="5"/>
  <c r="Z238" i="5"/>
  <c r="Z174" i="5"/>
  <c r="Z151" i="5"/>
  <c r="Z36" i="5"/>
  <c r="Z88" i="5"/>
  <c r="Z121" i="5"/>
  <c r="Z83" i="5"/>
  <c r="Z194" i="5"/>
  <c r="Z77" i="5"/>
  <c r="Z204" i="5"/>
  <c r="Z166" i="5"/>
  <c r="Z107" i="5"/>
  <c r="Z20" i="5"/>
  <c r="Z282" i="5"/>
  <c r="Z160" i="5"/>
  <c r="Z180" i="5"/>
  <c r="Z66" i="5"/>
  <c r="Z135" i="5"/>
  <c r="Z177" i="5"/>
  <c r="Z287" i="5"/>
  <c r="Z108" i="5"/>
  <c r="Z86" i="5"/>
  <c r="Z14" i="5"/>
  <c r="Z226" i="5"/>
  <c r="Z281" i="5"/>
  <c r="Z24" i="5"/>
  <c r="Z229" i="5"/>
  <c r="Z268" i="5"/>
  <c r="Z82" i="5"/>
  <c r="Z167" i="5"/>
  <c r="Z95" i="5"/>
  <c r="Z262" i="5"/>
  <c r="Z17" i="5"/>
  <c r="Z162" i="5"/>
  <c r="Z91" i="5"/>
  <c r="Z176" i="5"/>
  <c r="Z102" i="5"/>
  <c r="Z127" i="5"/>
  <c r="Z35" i="5"/>
  <c r="Z240" i="5"/>
  <c r="Z225" i="5"/>
  <c r="Z136" i="5"/>
  <c r="Z246" i="5"/>
  <c r="Z300" i="5"/>
  <c r="Z266" i="5"/>
  <c r="Z273" i="5"/>
  <c r="Z123" i="5"/>
  <c r="Z270" i="5"/>
  <c r="Z222" i="5"/>
  <c r="Z182" i="5"/>
  <c r="Z171" i="5"/>
  <c r="Z101" i="5"/>
  <c r="Z154" i="5"/>
  <c r="Z159" i="5"/>
  <c r="Z139" i="5"/>
  <c r="Z169" i="5"/>
  <c r="Z138" i="5"/>
  <c r="Z94" i="5"/>
  <c r="Z106" i="5"/>
  <c r="Z81" i="5"/>
  <c r="Z304" i="5"/>
  <c r="Z260" i="5"/>
  <c r="Z258" i="5"/>
  <c r="Z71" i="5"/>
  <c r="Z31" i="5"/>
  <c r="Z299" i="5"/>
  <c r="Z188" i="5"/>
  <c r="Z241" i="5"/>
  <c r="Z8" i="5"/>
  <c r="Z131" i="5"/>
  <c r="Z147" i="5"/>
  <c r="Z52" i="5"/>
  <c r="Z144" i="5"/>
  <c r="Z133" i="5"/>
  <c r="Z126" i="5"/>
  <c r="Z74" i="5"/>
  <c r="Z295" i="5"/>
  <c r="Z243" i="5"/>
  <c r="Z297" i="5"/>
  <c r="Z211" i="5"/>
  <c r="Z305" i="5"/>
  <c r="Z34" i="5"/>
  <c r="Z32" i="5"/>
  <c r="Z145" i="5"/>
  <c r="Z267" i="5"/>
  <c r="Z26" i="5"/>
  <c r="Z263" i="5"/>
  <c r="Z132" i="5"/>
  <c r="Z75" i="5"/>
  <c r="Z111" i="5"/>
  <c r="Z10" i="5"/>
  <c r="D277" i="5" l="1"/>
  <c r="R277" i="5"/>
  <c r="Z277" i="5"/>
  <c r="W277" i="5"/>
  <c r="M277" i="5"/>
  <c r="F277" i="5"/>
  <c r="J277" i="5"/>
  <c r="N277" i="5"/>
  <c r="U277" i="5"/>
  <c r="O277" i="5"/>
  <c r="E277" i="5"/>
  <c r="Q277" i="5"/>
  <c r="X277" i="5"/>
  <c r="P277" i="5"/>
  <c r="Y277" i="5"/>
  <c r="S277" i="5"/>
  <c r="L277" i="5"/>
  <c r="G277" i="5"/>
  <c r="X43" i="5"/>
  <c r="O43" i="5"/>
  <c r="T43" i="5"/>
  <c r="H43" i="5"/>
  <c r="K43" i="5"/>
  <c r="Q43" i="5"/>
  <c r="Z43" i="5"/>
  <c r="F43" i="5"/>
  <c r="S43" i="5"/>
  <c r="J43" i="5"/>
  <c r="V43" i="5"/>
  <c r="I43" i="5"/>
  <c r="M151" i="5"/>
  <c r="C151" i="5"/>
  <c r="G151" i="5"/>
  <c r="U151" i="5"/>
  <c r="E151" i="5"/>
  <c r="W151" i="5"/>
  <c r="V151" i="5"/>
  <c r="O151" i="5"/>
  <c r="D151" i="5"/>
  <c r="Y151" i="5"/>
  <c r="L151" i="5"/>
  <c r="Z271" i="5"/>
  <c r="O271" i="5"/>
  <c r="N271" i="5"/>
  <c r="K271" i="5"/>
  <c r="F271" i="5"/>
  <c r="U271" i="5"/>
  <c r="W271" i="5"/>
  <c r="R271" i="5"/>
  <c r="C271" i="5"/>
  <c r="P271" i="5"/>
  <c r="S271" i="5"/>
  <c r="J271" i="5"/>
  <c r="W205" i="5"/>
  <c r="R205" i="5"/>
  <c r="E205" i="5"/>
  <c r="V205" i="5"/>
  <c r="I205" i="5"/>
  <c r="H205" i="5"/>
  <c r="X205" i="5"/>
  <c r="P205" i="5"/>
  <c r="G205" i="5"/>
  <c r="T205" i="5"/>
  <c r="D205" i="5"/>
  <c r="F205" i="5"/>
  <c r="Z205" i="5"/>
  <c r="O205" i="5"/>
  <c r="K205" i="5"/>
  <c r="C205" i="5"/>
  <c r="J205" i="5"/>
  <c r="Y205" i="5"/>
  <c r="U205" i="5"/>
  <c r="AA220" i="5"/>
  <c r="N205" i="5"/>
  <c r="M205" i="5"/>
  <c r="L205" i="5"/>
  <c r="Q205" i="5"/>
  <c r="S205" i="5"/>
  <c r="AA176" i="5"/>
  <c r="AA167" i="5"/>
  <c r="AA14" i="5"/>
  <c r="AA204" i="5"/>
  <c r="AA77" i="5"/>
  <c r="AA83" i="5"/>
  <c r="AA149" i="5"/>
  <c r="AA73" i="5"/>
  <c r="AA217" i="5"/>
  <c r="AA21" i="5"/>
  <c r="AA187" i="5"/>
  <c r="AA12" i="5"/>
  <c r="AA283" i="5"/>
  <c r="AA70" i="5"/>
  <c r="AA172" i="5"/>
  <c r="AA274" i="5"/>
  <c r="AA26" i="5"/>
  <c r="AA34" i="5"/>
  <c r="AA305" i="5"/>
  <c r="AA295" i="5"/>
  <c r="AA258" i="5"/>
  <c r="AA304" i="5"/>
  <c r="AA138" i="5"/>
  <c r="AA139" i="5"/>
  <c r="AA159" i="5"/>
  <c r="AA154" i="5"/>
  <c r="AA171" i="5"/>
  <c r="AA127" i="5"/>
  <c r="AA91" i="5"/>
  <c r="AA229" i="5"/>
  <c r="AA67" i="5"/>
  <c r="AA98" i="5"/>
  <c r="AA18" i="5"/>
  <c r="AA13" i="5"/>
  <c r="AA22" i="5"/>
  <c r="AA16" i="5"/>
  <c r="AA190" i="5"/>
  <c r="AA233" i="5"/>
  <c r="AA185" i="5"/>
  <c r="AA137" i="5"/>
  <c r="AA170" i="5"/>
  <c r="AA255" i="5"/>
  <c r="AA206" i="5"/>
  <c r="AA173" i="5"/>
  <c r="AA38" i="5"/>
  <c r="AA288" i="5"/>
  <c r="AA198" i="5"/>
  <c r="AA143" i="5"/>
  <c r="AA110" i="5"/>
  <c r="AA301" i="5"/>
  <c r="AA25" i="5"/>
  <c r="AA215" i="5"/>
  <c r="AA134" i="5"/>
  <c r="AA201" i="5"/>
  <c r="AA285" i="5"/>
  <c r="AA61" i="5"/>
  <c r="AA128" i="5"/>
  <c r="AA272" i="5"/>
  <c r="AA259" i="5"/>
  <c r="AA168" i="5"/>
  <c r="AA119" i="5"/>
  <c r="AA214" i="5"/>
  <c r="AA11" i="5"/>
  <c r="AA164" i="5"/>
  <c r="AA303" i="5"/>
  <c r="AA248" i="5"/>
  <c r="AA162" i="5"/>
  <c r="AA95" i="5"/>
  <c r="AA268" i="5"/>
  <c r="AA226" i="5"/>
  <c r="AA66" i="5"/>
  <c r="AA180" i="5"/>
  <c r="AA282" i="5"/>
  <c r="AA107" i="5"/>
  <c r="AA174" i="5"/>
  <c r="AA230" i="5"/>
  <c r="AA112" i="5"/>
  <c r="AA184" i="5"/>
  <c r="AA47" i="5"/>
  <c r="AA232" i="5"/>
  <c r="AA19" i="5"/>
  <c r="AA116" i="5"/>
  <c r="AA10" i="5"/>
  <c r="AA145" i="5"/>
  <c r="AA211" i="5"/>
  <c r="AA144" i="5"/>
  <c r="AA147" i="5"/>
  <c r="AA31" i="5"/>
  <c r="AA71" i="5"/>
  <c r="AA81" i="5"/>
  <c r="AA106" i="5"/>
  <c r="AA123" i="5"/>
  <c r="AA240" i="5"/>
  <c r="AA17" i="5"/>
  <c r="AA166" i="5"/>
  <c r="AA194" i="5"/>
  <c r="AA298" i="5"/>
  <c r="AA181" i="5"/>
  <c r="AA256" i="5"/>
  <c r="AA208" i="5"/>
  <c r="AA196" i="5"/>
  <c r="AA275" i="5"/>
  <c r="AA216" i="5"/>
  <c r="AA142" i="5"/>
  <c r="AA92" i="5"/>
  <c r="AA163" i="5"/>
  <c r="AA227" i="5"/>
  <c r="AA120" i="5"/>
  <c r="AA291" i="5"/>
  <c r="AA193" i="5"/>
  <c r="AA192" i="5"/>
  <c r="AA235" i="5"/>
  <c r="AA252" i="5"/>
  <c r="AA218" i="5"/>
  <c r="AA104" i="5"/>
  <c r="AA55" i="5"/>
  <c r="AA49" i="5"/>
  <c r="AA53" i="5"/>
  <c r="AA254" i="5"/>
  <c r="AA219" i="5"/>
  <c r="AA64" i="5"/>
  <c r="AA278" i="5"/>
  <c r="AA146" i="5"/>
  <c r="AA114" i="5"/>
  <c r="AA179" i="5"/>
  <c r="AA189" i="5"/>
  <c r="AA158" i="5"/>
  <c r="AA209" i="5"/>
  <c r="AA197" i="5"/>
  <c r="AA195" i="5"/>
  <c r="AA59" i="5"/>
  <c r="AA202" i="5"/>
  <c r="AA296" i="5"/>
  <c r="AA155" i="5"/>
  <c r="AA237" i="5"/>
  <c r="AA97" i="5"/>
  <c r="AA28" i="5"/>
  <c r="AA40" i="5"/>
  <c r="AA24" i="5"/>
  <c r="AA89" i="5"/>
  <c r="AA30" i="5"/>
  <c r="AA93" i="5"/>
  <c r="AA156" i="5"/>
  <c r="AA212" i="5"/>
  <c r="AA223" i="5"/>
  <c r="AA224" i="5"/>
  <c r="AA23" i="5"/>
  <c r="AA263" i="5"/>
  <c r="AA297" i="5"/>
  <c r="AA243" i="5"/>
  <c r="AA74" i="5"/>
  <c r="AA126" i="5"/>
  <c r="AA133" i="5"/>
  <c r="AA131" i="5"/>
  <c r="AA8" i="5"/>
  <c r="AA273" i="5"/>
  <c r="AA300" i="5"/>
  <c r="AA246" i="5"/>
  <c r="AA102" i="5"/>
  <c r="AA262" i="5"/>
  <c r="AA20" i="5"/>
  <c r="AA265" i="5"/>
  <c r="AA213" i="5"/>
  <c r="AA286" i="5"/>
  <c r="AA130" i="5"/>
  <c r="AA231" i="5"/>
  <c r="AA68" i="5"/>
  <c r="AA80" i="5"/>
  <c r="AA33" i="5"/>
  <c r="AA85" i="5"/>
  <c r="AA203" i="5"/>
  <c r="AA99" i="5"/>
  <c r="AA37" i="5"/>
  <c r="AA200" i="5"/>
  <c r="AA122" i="5"/>
  <c r="AA251" i="5"/>
  <c r="AA257" i="5"/>
  <c r="AA152" i="5"/>
  <c r="AA293" i="5"/>
  <c r="AA141" i="5"/>
  <c r="AA239" i="5"/>
  <c r="AA100" i="5"/>
  <c r="AA247" i="5"/>
  <c r="AA72" i="5"/>
  <c r="AA249" i="5"/>
  <c r="AA280" i="5"/>
  <c r="AA161" i="5"/>
  <c r="AA51" i="5"/>
  <c r="AA148" i="5"/>
  <c r="AA60" i="5"/>
  <c r="AA87" i="5"/>
  <c r="AA69" i="5"/>
  <c r="AA54" i="5"/>
  <c r="AA284" i="5"/>
  <c r="AA39" i="5"/>
  <c r="AA175" i="5"/>
  <c r="AA242" i="5"/>
  <c r="AA191" i="5"/>
  <c r="AA125" i="5"/>
  <c r="AA289" i="5"/>
  <c r="AA109" i="5"/>
  <c r="AA279" i="5"/>
  <c r="AA103" i="5"/>
  <c r="AA261" i="5"/>
  <c r="AA129" i="5"/>
  <c r="AA207" i="5"/>
  <c r="AA62" i="5"/>
  <c r="AA105" i="5"/>
  <c r="AA96" i="5"/>
  <c r="AA253" i="5"/>
  <c r="AA113" i="5"/>
  <c r="AA29" i="5"/>
  <c r="AA225" i="5"/>
  <c r="AA108" i="5"/>
  <c r="AA177" i="5"/>
  <c r="AA88" i="5"/>
  <c r="AA36" i="5"/>
  <c r="AA90" i="5"/>
  <c r="AA178" i="5"/>
  <c r="AA117" i="5"/>
  <c r="T7" i="5"/>
  <c r="U7" i="5"/>
  <c r="C7" i="5"/>
  <c r="D7" i="5"/>
  <c r="Q7" i="5"/>
  <c r="Y7" i="5"/>
  <c r="O7" i="5"/>
  <c r="P7" i="5"/>
  <c r="N7" i="5"/>
  <c r="K7" i="5"/>
  <c r="I7" i="5"/>
  <c r="V7" i="5"/>
  <c r="M7" i="5"/>
  <c r="J7" i="5"/>
  <c r="R7" i="5"/>
  <c r="L7" i="5"/>
  <c r="F7" i="5"/>
  <c r="G7" i="5"/>
  <c r="BT7" i="4"/>
  <c r="E7" i="5"/>
  <c r="BS6" i="4"/>
  <c r="BT6" i="4" s="1"/>
  <c r="H7" i="5"/>
  <c r="S7" i="5"/>
  <c r="X7" i="5"/>
  <c r="W7" i="5"/>
  <c r="AA42" i="5"/>
  <c r="AA294" i="5"/>
  <c r="AA245" i="5"/>
  <c r="AA210" i="5"/>
  <c r="AA269" i="5"/>
  <c r="AA186" i="5"/>
  <c r="AA306" i="5"/>
  <c r="AA111" i="5"/>
  <c r="AA75" i="5"/>
  <c r="AA132" i="5"/>
  <c r="AA267" i="5"/>
  <c r="AA32" i="5"/>
  <c r="AA52" i="5"/>
  <c r="AA241" i="5"/>
  <c r="AA188" i="5"/>
  <c r="AA299" i="5"/>
  <c r="AA260" i="5"/>
  <c r="AA94" i="5"/>
  <c r="AA169" i="5"/>
  <c r="AA101" i="5"/>
  <c r="AA182" i="5"/>
  <c r="AA222" i="5"/>
  <c r="AA270" i="5"/>
  <c r="AA266" i="5"/>
  <c r="AA136" i="5"/>
  <c r="AA35" i="5"/>
  <c r="AA82" i="5"/>
  <c r="AA281" i="5"/>
  <c r="AA86" i="5"/>
  <c r="AA287" i="5"/>
  <c r="AA135" i="5"/>
  <c r="AA160" i="5"/>
  <c r="AA121" i="5"/>
  <c r="AA238" i="5"/>
  <c r="AA46" i="5"/>
  <c r="AA244" i="5"/>
  <c r="AA41" i="5"/>
  <c r="AA45" i="5"/>
  <c r="AA236" i="5"/>
  <c r="AA250" i="5"/>
  <c r="AA153" i="5"/>
  <c r="AA9" i="5"/>
  <c r="AA290" i="5"/>
  <c r="AA44" i="5"/>
  <c r="AA228" i="5"/>
  <c r="AA292" i="5"/>
  <c r="AA276" i="5"/>
  <c r="AA48" i="5"/>
  <c r="AA79" i="5"/>
  <c r="AA58" i="5"/>
  <c r="AA118" i="5"/>
  <c r="AA27" i="5"/>
  <c r="AA65" i="5"/>
  <c r="AA150" i="5"/>
  <c r="AA78" i="5"/>
  <c r="AA221" i="5"/>
  <c r="AA63" i="5"/>
  <c r="AA165" i="5"/>
  <c r="AA199" i="5"/>
  <c r="AA302" i="5"/>
  <c r="AA234" i="5"/>
  <c r="AA264" i="5"/>
  <c r="AA50" i="5"/>
  <c r="AA84" i="5"/>
  <c r="AA157" i="5"/>
  <c r="AA115" i="5"/>
  <c r="AA56" i="5"/>
  <c r="AA183" i="5"/>
  <c r="AA15" i="5"/>
  <c r="AA124" i="5"/>
  <c r="AA140" i="5"/>
  <c r="AA57" i="5"/>
  <c r="AA76" i="5"/>
  <c r="AA43" i="5" l="1"/>
  <c r="AA277" i="5"/>
  <c r="AA271" i="5"/>
  <c r="AA151" i="5"/>
  <c r="AA205" i="5"/>
  <c r="AA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 Leroy</author>
    <author>swaelsst</author>
  </authors>
  <commentList>
    <comment ref="O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Jan Leroy:</t>
        </r>
        <r>
          <rPr>
            <sz val="9"/>
            <color indexed="81"/>
            <rFont val="Tahoma"/>
            <family val="2"/>
          </rPr>
          <t xml:space="preserve">
Het aantal leerlingen in het deeltijdse onderwijs telt slechts mee voor de helft.</t>
        </r>
      </text>
    </comment>
    <comment ref="BE29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swaelsst:</t>
        </r>
        <r>
          <rPr>
            <sz val="8"/>
            <color indexed="81"/>
            <rFont val="Tahoma"/>
            <family val="2"/>
          </rPr>
          <t xml:space="preserve">
aangepaste waarborg!</t>
        </r>
      </text>
    </comment>
  </commentList>
</comments>
</file>

<file path=xl/sharedStrings.xml><?xml version="1.0" encoding="utf-8"?>
<sst xmlns="http://schemas.openxmlformats.org/spreadsheetml/2006/main" count="1309" uniqueCount="671">
  <si>
    <t>NIS</t>
  </si>
  <si>
    <t>GEMEENTE</t>
  </si>
  <si>
    <t>AARTSELAAR</t>
  </si>
  <si>
    <t>ANTWERPEN</t>
  </si>
  <si>
    <t>BOECHOUT</t>
  </si>
  <si>
    <t>BOOM</t>
  </si>
  <si>
    <t>BORSBEEK</t>
  </si>
  <si>
    <t>BRASSCHAAT</t>
  </si>
  <si>
    <t>BRECHT</t>
  </si>
  <si>
    <t>EDEGEM</t>
  </si>
  <si>
    <t>ESSEN</t>
  </si>
  <si>
    <t>HEMIKSEM</t>
  </si>
  <si>
    <t>HOVE</t>
  </si>
  <si>
    <t>KALMTHOUT</t>
  </si>
  <si>
    <t>KAPELLEN</t>
  </si>
  <si>
    <t>KONTICH</t>
  </si>
  <si>
    <t>LINT</t>
  </si>
  <si>
    <t>MORTSEL</t>
  </si>
  <si>
    <t>NIEL</t>
  </si>
  <si>
    <t>RANST</t>
  </si>
  <si>
    <t>RUMST</t>
  </si>
  <si>
    <t>SCHELLE</t>
  </si>
  <si>
    <t>SCHILDE</t>
  </si>
  <si>
    <t>SCHOTEN</t>
  </si>
  <si>
    <t>STABROEK</t>
  </si>
  <si>
    <t>WIJNEGEM</t>
  </si>
  <si>
    <t>WOMMELGEM</t>
  </si>
  <si>
    <t>WUUSTWEZEL</t>
  </si>
  <si>
    <t>ZANDHOVEN</t>
  </si>
  <si>
    <t>ZOERSEL</t>
  </si>
  <si>
    <t>ZWIJNDRECHT</t>
  </si>
  <si>
    <t>MALLE</t>
  </si>
  <si>
    <t>BERLAAR</t>
  </si>
  <si>
    <t>BONHEIDEN</t>
  </si>
  <si>
    <t>BORNEM</t>
  </si>
  <si>
    <t>DUFFEL</t>
  </si>
  <si>
    <t>HEIST-OP-DEN-BERG</t>
  </si>
  <si>
    <t>LIER</t>
  </si>
  <si>
    <t>MECHELEN</t>
  </si>
  <si>
    <t>NIJLEN</t>
  </si>
  <si>
    <t>PUTTE</t>
  </si>
  <si>
    <t>SINT-KATELIJNE-WAVER</t>
  </si>
  <si>
    <t>WILLEBROEK</t>
  </si>
  <si>
    <t>ARENDONK</t>
  </si>
  <si>
    <t>BAARLE-HERTOG</t>
  </si>
  <si>
    <t>BALEN</t>
  </si>
  <si>
    <t>BEERSE</t>
  </si>
  <si>
    <t>DESSEL</t>
  </si>
  <si>
    <t>GEEL</t>
  </si>
  <si>
    <t>GROBBENDONK</t>
  </si>
  <si>
    <t>HERENTALS</t>
  </si>
  <si>
    <t>HERENTHOUT</t>
  </si>
  <si>
    <t>HERSELT</t>
  </si>
  <si>
    <t>HOOGSTRATEN</t>
  </si>
  <si>
    <t>HULSHOUT</t>
  </si>
  <si>
    <t>KASTERLEE</t>
  </si>
  <si>
    <t>LILLE</t>
  </si>
  <si>
    <t>MEERHOUT</t>
  </si>
  <si>
    <t>MERKSPLAS</t>
  </si>
  <si>
    <t>MOL</t>
  </si>
  <si>
    <t>OLEN</t>
  </si>
  <si>
    <t>OUD-TURNHOUT</t>
  </si>
  <si>
    <t>RAVELS</t>
  </si>
  <si>
    <t>RETIE</t>
  </si>
  <si>
    <t>RIJKEVORSEL</t>
  </si>
  <si>
    <t>TURNHOUT</t>
  </si>
  <si>
    <t>VORSELAAR</t>
  </si>
  <si>
    <t>VOSSELAAR</t>
  </si>
  <si>
    <t>WESTERLO</t>
  </si>
  <si>
    <t>LAAKDAL</t>
  </si>
  <si>
    <t>ASSE</t>
  </si>
  <si>
    <t>BEERSEL</t>
  </si>
  <si>
    <t>BEVER</t>
  </si>
  <si>
    <t>DILBEEK</t>
  </si>
  <si>
    <t>GALMAARDEN</t>
  </si>
  <si>
    <t>GOOIK</t>
  </si>
  <si>
    <t>GRIMBERGEN</t>
  </si>
  <si>
    <t>HALLE</t>
  </si>
  <si>
    <t>HERNE</t>
  </si>
  <si>
    <t>HOEILAART</t>
  </si>
  <si>
    <t>KAMPENHOUT</t>
  </si>
  <si>
    <t>KAPELLE-OP-DEN-BOS</t>
  </si>
  <si>
    <t>LIEDEKERKE</t>
  </si>
  <si>
    <t>LONDERZEEL</t>
  </si>
  <si>
    <t>MACHELEN</t>
  </si>
  <si>
    <t>MEISE</t>
  </si>
  <si>
    <t>MERCHTEM</t>
  </si>
  <si>
    <t>OPWIJK</t>
  </si>
  <si>
    <t>OVERIJSE</t>
  </si>
  <si>
    <t>PEPINGEN</t>
  </si>
  <si>
    <t>SINT-PIETERS-LEEUW</t>
  </si>
  <si>
    <t>STEENOKKERZEEL</t>
  </si>
  <si>
    <t>TERNAT</t>
  </si>
  <si>
    <t>VILVOORDE</t>
  </si>
  <si>
    <t>ZAVENTEM</t>
  </si>
  <si>
    <t>ZEMST</t>
  </si>
  <si>
    <t>ROOSDAAL</t>
  </si>
  <si>
    <t>DROGENBOS</t>
  </si>
  <si>
    <t>KRAAINEM</t>
  </si>
  <si>
    <t>LINKEBEEK</t>
  </si>
  <si>
    <t>SINT-GENESIUS-RODE</t>
  </si>
  <si>
    <t>WEMMEL</t>
  </si>
  <si>
    <t>WEZEMBEEK-OPPEM</t>
  </si>
  <si>
    <t>LENNIK</t>
  </si>
  <si>
    <t>AFFLIGEM</t>
  </si>
  <si>
    <t>AARSCHOT</t>
  </si>
  <si>
    <t>BEGIJNENDIJK</t>
  </si>
  <si>
    <t>BEKKEVOORT</t>
  </si>
  <si>
    <t>BERTEM</t>
  </si>
  <si>
    <t>BIERBEEK</t>
  </si>
  <si>
    <t>BOORTMEERBEEK</t>
  </si>
  <si>
    <t>BOUTERSEM</t>
  </si>
  <si>
    <t>DIEST</t>
  </si>
  <si>
    <t>GEETBETS</t>
  </si>
  <si>
    <t>HAACHT</t>
  </si>
  <si>
    <t>HERENT</t>
  </si>
  <si>
    <t>HOEGAARDEN</t>
  </si>
  <si>
    <t>HOLSBEEK</t>
  </si>
  <si>
    <t>HULDENBERG</t>
  </si>
  <si>
    <t>KEERBERGEN</t>
  </si>
  <si>
    <t>KORTENAKEN</t>
  </si>
  <si>
    <t>KORTENBERG</t>
  </si>
  <si>
    <t>LANDEN</t>
  </si>
  <si>
    <t>LEUVEN</t>
  </si>
  <si>
    <t>LUBBEEK</t>
  </si>
  <si>
    <t>OUD-HEVERLEE</t>
  </si>
  <si>
    <t>ROTSELAAR</t>
  </si>
  <si>
    <t>TERVUREN</t>
  </si>
  <si>
    <t>TIENEN</t>
  </si>
  <si>
    <t>TREMELO</t>
  </si>
  <si>
    <t>ZOUTLEEUW</t>
  </si>
  <si>
    <t>LINTER</t>
  </si>
  <si>
    <t>SCHERPENHEUVEL-ZICHEM</t>
  </si>
  <si>
    <t>TIELT-WINGE</t>
  </si>
  <si>
    <t>GLABBEEK</t>
  </si>
  <si>
    <t>BEERNEM</t>
  </si>
  <si>
    <t>BLANKENBERGE</t>
  </si>
  <si>
    <t>BRUGGE</t>
  </si>
  <si>
    <t>DAMME</t>
  </si>
  <si>
    <t>JABBEKE</t>
  </si>
  <si>
    <t>OOSTKAMP</t>
  </si>
  <si>
    <t>TORHOUT</t>
  </si>
  <si>
    <t>ZEDELGEM</t>
  </si>
  <si>
    <t>ZUIENKERKE</t>
  </si>
  <si>
    <t>KNOKKE-HEIST</t>
  </si>
  <si>
    <t>DIKSMUIDE</t>
  </si>
  <si>
    <t>HOUTHULST</t>
  </si>
  <si>
    <t>KOEKELARE</t>
  </si>
  <si>
    <t>KORTEMARK</t>
  </si>
  <si>
    <t>LO-RENINGE</t>
  </si>
  <si>
    <t>IEPER</t>
  </si>
  <si>
    <t>MESEN</t>
  </si>
  <si>
    <t>POPERINGE</t>
  </si>
  <si>
    <t>WERVIK</t>
  </si>
  <si>
    <t>ZONNEBEKE</t>
  </si>
  <si>
    <t>HEUVELLAND</t>
  </si>
  <si>
    <t>LANGEMARK-POELKAPELLE</t>
  </si>
  <si>
    <t>VLETEREN</t>
  </si>
  <si>
    <t>ANZEGEM</t>
  </si>
  <si>
    <t>AVELGEM</t>
  </si>
  <si>
    <t>DEERLIJK</t>
  </si>
  <si>
    <t>HARELBEKE</t>
  </si>
  <si>
    <t>KORTRIJK</t>
  </si>
  <si>
    <t>KUURNE</t>
  </si>
  <si>
    <t>LENDELEDE</t>
  </si>
  <si>
    <t>MENEN</t>
  </si>
  <si>
    <t>WAREGEM</t>
  </si>
  <si>
    <t>WEVELGEM</t>
  </si>
  <si>
    <t>ZWEVEGEM</t>
  </si>
  <si>
    <t>SPIERE-HELKIJN</t>
  </si>
  <si>
    <t>BREDENE</t>
  </si>
  <si>
    <t>GISTEL</t>
  </si>
  <si>
    <t>ICHTEGEM</t>
  </si>
  <si>
    <t>MIDDELKERKE</t>
  </si>
  <si>
    <t>OOSTENDE</t>
  </si>
  <si>
    <t>OUDENBURG</t>
  </si>
  <si>
    <t>DE HAAN</t>
  </si>
  <si>
    <t>HOOGLEDE</t>
  </si>
  <si>
    <t>INGELMUNSTER</t>
  </si>
  <si>
    <t>IZEGEM</t>
  </si>
  <si>
    <t>LEDEGEM</t>
  </si>
  <si>
    <t>LICHTERVELDE</t>
  </si>
  <si>
    <t>MOORSLEDE</t>
  </si>
  <si>
    <t>ROESELARE</t>
  </si>
  <si>
    <t>STADEN</t>
  </si>
  <si>
    <t>DENTERGEM</t>
  </si>
  <si>
    <t>MEULEBEKE</t>
  </si>
  <si>
    <t>OOSTROZEBEKE</t>
  </si>
  <si>
    <t>PITTEM</t>
  </si>
  <si>
    <t>RUISELEDE</t>
  </si>
  <si>
    <t>TIELT</t>
  </si>
  <si>
    <t>WIELSBEKE</t>
  </si>
  <si>
    <t>WINGENE</t>
  </si>
  <si>
    <t>ARDOOIE</t>
  </si>
  <si>
    <t>ALVERINGEM</t>
  </si>
  <si>
    <t>DE PANNE</t>
  </si>
  <si>
    <t>KOKSIJDE</t>
  </si>
  <si>
    <t>NIEUWPOORT</t>
  </si>
  <si>
    <t>VEURNE</t>
  </si>
  <si>
    <t>AALST</t>
  </si>
  <si>
    <t>DENDERLEEUW</t>
  </si>
  <si>
    <t>GERAARDSBERGEN</t>
  </si>
  <si>
    <t>HAALTERT</t>
  </si>
  <si>
    <t>HERZELE</t>
  </si>
  <si>
    <t>LEDE</t>
  </si>
  <si>
    <t>NINOVE</t>
  </si>
  <si>
    <t>SINT-LIEVENS-HOUTEM</t>
  </si>
  <si>
    <t>ZOTTEGEM</t>
  </si>
  <si>
    <t>ERPE-MERE</t>
  </si>
  <si>
    <t>BERLARE</t>
  </si>
  <si>
    <t>BUGGENHOUT</t>
  </si>
  <si>
    <t>DENDERMONDE</t>
  </si>
  <si>
    <t>HAMME</t>
  </si>
  <si>
    <t>LAARNE</t>
  </si>
  <si>
    <t>LEBBEKE</t>
  </si>
  <si>
    <t>WAASMUNSTER</t>
  </si>
  <si>
    <t>WETTEREN</t>
  </si>
  <si>
    <t>WICHELEN</t>
  </si>
  <si>
    <t>ZELE</t>
  </si>
  <si>
    <t>ASSENEDE</t>
  </si>
  <si>
    <t>EEKLO</t>
  </si>
  <si>
    <t>KAPRIJKE</t>
  </si>
  <si>
    <t>MALDEGEM</t>
  </si>
  <si>
    <t>SINT-LAUREINS</t>
  </si>
  <si>
    <t>ZELZATE</t>
  </si>
  <si>
    <t>AALTER</t>
  </si>
  <si>
    <t>DEINZE</t>
  </si>
  <si>
    <t>DE PINTE</t>
  </si>
  <si>
    <t>DESTELBERGEN</t>
  </si>
  <si>
    <t>EVERGEM</t>
  </si>
  <si>
    <t>GAVERE</t>
  </si>
  <si>
    <t>GENT</t>
  </si>
  <si>
    <t>LOCHRISTI</t>
  </si>
  <si>
    <t>MELLE</t>
  </si>
  <si>
    <t>MERELBEKE</t>
  </si>
  <si>
    <t>MOERBEKE</t>
  </si>
  <si>
    <t>NAZARETH</t>
  </si>
  <si>
    <t>OOSTERZELE</t>
  </si>
  <si>
    <t>SINT-MARTENS-LATEM</t>
  </si>
  <si>
    <t>WACHTEBEKE</t>
  </si>
  <si>
    <t>ZULTE</t>
  </si>
  <si>
    <t>OUDENAARDE</t>
  </si>
  <si>
    <t>RONSE</t>
  </si>
  <si>
    <t>BRAKEL</t>
  </si>
  <si>
    <t>KLUISBERGEN</t>
  </si>
  <si>
    <t>WORTEGEM-PETEGEM</t>
  </si>
  <si>
    <t>HOREBEKE</t>
  </si>
  <si>
    <t>LIERDE</t>
  </si>
  <si>
    <t>MAARKEDAL</t>
  </si>
  <si>
    <t>ZWALM</t>
  </si>
  <si>
    <t>BEVEREN</t>
  </si>
  <si>
    <t>KRUIBEKE</t>
  </si>
  <si>
    <t>LOKEREN</t>
  </si>
  <si>
    <t>SINT-GILLIS-WAAS</t>
  </si>
  <si>
    <t>SINT-NIKLAAS</t>
  </si>
  <si>
    <t>STEKENE</t>
  </si>
  <si>
    <t>TEMSE</t>
  </si>
  <si>
    <t>AS</t>
  </si>
  <si>
    <t>BERINGEN</t>
  </si>
  <si>
    <t>DIEPENBEEK</t>
  </si>
  <si>
    <t>GENK</t>
  </si>
  <si>
    <t>GINGELOM</t>
  </si>
  <si>
    <t>HALEN</t>
  </si>
  <si>
    <t>HASSELT</t>
  </si>
  <si>
    <t>HERK-DE-STAD</t>
  </si>
  <si>
    <t>LEOPOLDSBURG</t>
  </si>
  <si>
    <t>LUMMEN</t>
  </si>
  <si>
    <t>NIEUWERKERKEN</t>
  </si>
  <si>
    <t>SINT-TRUIDEN</t>
  </si>
  <si>
    <t>TESSENDERLO</t>
  </si>
  <si>
    <t>ZONHOVEN</t>
  </si>
  <si>
    <t>ZUTENDAAL</t>
  </si>
  <si>
    <t>HAM</t>
  </si>
  <si>
    <t>HEUSDEN-ZOLDER</t>
  </si>
  <si>
    <t>BOCHOLT</t>
  </si>
  <si>
    <t>BREE</t>
  </si>
  <si>
    <t>KINROOI</t>
  </si>
  <si>
    <t>LOMMEL</t>
  </si>
  <si>
    <t>MAASEIK</t>
  </si>
  <si>
    <t>PEER</t>
  </si>
  <si>
    <t>HAMONT-ACHEL</t>
  </si>
  <si>
    <t>HECHTEL-EKSEL</t>
  </si>
  <si>
    <t>HOUTHALEN-HELCHTEREN</t>
  </si>
  <si>
    <t>DILSEN-STOKKEM</t>
  </si>
  <si>
    <t>ALKEN</t>
  </si>
  <si>
    <t>BILZEN</t>
  </si>
  <si>
    <t>BORGLOON</t>
  </si>
  <si>
    <t>HEERS</t>
  </si>
  <si>
    <t>HERSTAPPE</t>
  </si>
  <si>
    <t>HOESELT</t>
  </si>
  <si>
    <t>KORTESSEM</t>
  </si>
  <si>
    <t>LANAKEN</t>
  </si>
  <si>
    <t>RIEMST</t>
  </si>
  <si>
    <t>TONGEREN</t>
  </si>
  <si>
    <t>WELLEN</t>
  </si>
  <si>
    <t>MAASMECHELEN</t>
  </si>
  <si>
    <t>VOEREN</t>
  </si>
  <si>
    <t>Leerlingen
relatief</t>
  </si>
  <si>
    <t>PB
relatief</t>
  </si>
  <si>
    <t>Brugge</t>
  </si>
  <si>
    <t>KI
relatief</t>
  </si>
  <si>
    <t>11001</t>
  </si>
  <si>
    <t>11002</t>
  </si>
  <si>
    <t>11004</t>
  </si>
  <si>
    <t>11005</t>
  </si>
  <si>
    <t>11007</t>
  </si>
  <si>
    <t>11008</t>
  </si>
  <si>
    <t>11009</t>
  </si>
  <si>
    <t>11013</t>
  </si>
  <si>
    <t>11016</t>
  </si>
  <si>
    <t>11018</t>
  </si>
  <si>
    <t>11021</t>
  </si>
  <si>
    <t>11022</t>
  </si>
  <si>
    <t>11023</t>
  </si>
  <si>
    <t>11024</t>
  </si>
  <si>
    <t>11025</t>
  </si>
  <si>
    <t>11029</t>
  </si>
  <si>
    <t>11030</t>
  </si>
  <si>
    <t>11035</t>
  </si>
  <si>
    <t>11037</t>
  </si>
  <si>
    <t>11038</t>
  </si>
  <si>
    <t>11039</t>
  </si>
  <si>
    <t>11040</t>
  </si>
  <si>
    <t>11044</t>
  </si>
  <si>
    <t>11050</t>
  </si>
  <si>
    <t>11052</t>
  </si>
  <si>
    <t>11053</t>
  </si>
  <si>
    <t>11054</t>
  </si>
  <si>
    <t>11055</t>
  </si>
  <si>
    <t>11056</t>
  </si>
  <si>
    <t>11057</t>
  </si>
  <si>
    <t>12002</t>
  </si>
  <si>
    <t>12005</t>
  </si>
  <si>
    <t>12007</t>
  </si>
  <si>
    <t>12009</t>
  </si>
  <si>
    <t>12014</t>
  </si>
  <si>
    <t>12021</t>
  </si>
  <si>
    <t>12025</t>
  </si>
  <si>
    <t>12026</t>
  </si>
  <si>
    <t>12029</t>
  </si>
  <si>
    <t>12035</t>
  </si>
  <si>
    <t>12040</t>
  </si>
  <si>
    <t>13001</t>
  </si>
  <si>
    <t>13002</t>
  </si>
  <si>
    <t>13003</t>
  </si>
  <si>
    <t>13004</t>
  </si>
  <si>
    <t>13006</t>
  </si>
  <si>
    <t>13008</t>
  </si>
  <si>
    <t>13010</t>
  </si>
  <si>
    <t>13011</t>
  </si>
  <si>
    <t>13012</t>
  </si>
  <si>
    <t>13013</t>
  </si>
  <si>
    <t>13014</t>
  </si>
  <si>
    <t>13016</t>
  </si>
  <si>
    <t>13017</t>
  </si>
  <si>
    <t>13019</t>
  </si>
  <si>
    <t>13021</t>
  </si>
  <si>
    <t>13023</t>
  </si>
  <si>
    <t>13025</t>
  </si>
  <si>
    <t>13029</t>
  </si>
  <si>
    <t>13031</t>
  </si>
  <si>
    <t>13035</t>
  </si>
  <si>
    <t>13036</t>
  </si>
  <si>
    <t>13037</t>
  </si>
  <si>
    <t>13040</t>
  </si>
  <si>
    <t>13044</t>
  </si>
  <si>
    <t>13046</t>
  </si>
  <si>
    <t>13049</t>
  </si>
  <si>
    <t>13053</t>
  </si>
  <si>
    <t>23002</t>
  </si>
  <si>
    <t>23003</t>
  </si>
  <si>
    <t>23009</t>
  </si>
  <si>
    <t>23016</t>
  </si>
  <si>
    <t>23023</t>
  </si>
  <si>
    <t>23024</t>
  </si>
  <si>
    <t>23025</t>
  </si>
  <si>
    <t>23027</t>
  </si>
  <si>
    <t>23032</t>
  </si>
  <si>
    <t>23033</t>
  </si>
  <si>
    <t>23038</t>
  </si>
  <si>
    <t>23039</t>
  </si>
  <si>
    <t>23044</t>
  </si>
  <si>
    <t>23045</t>
  </si>
  <si>
    <t>23047</t>
  </si>
  <si>
    <t>23050</t>
  </si>
  <si>
    <t>23052</t>
  </si>
  <si>
    <t>23060</t>
  </si>
  <si>
    <t>23062</t>
  </si>
  <si>
    <t>23064</t>
  </si>
  <si>
    <t>23077</t>
  </si>
  <si>
    <t>23081</t>
  </si>
  <si>
    <t>23086</t>
  </si>
  <si>
    <t>23088</t>
  </si>
  <si>
    <t>23094</t>
  </si>
  <si>
    <t>23096</t>
  </si>
  <si>
    <t>23097</t>
  </si>
  <si>
    <t>23098</t>
  </si>
  <si>
    <t>23099</t>
  </si>
  <si>
    <t>23100</t>
  </si>
  <si>
    <t>23101</t>
  </si>
  <si>
    <t>23102</t>
  </si>
  <si>
    <t>23103</t>
  </si>
  <si>
    <t>23104</t>
  </si>
  <si>
    <t>23105</t>
  </si>
  <si>
    <t>24001</t>
  </si>
  <si>
    <t>24007</t>
  </si>
  <si>
    <t>24008</t>
  </si>
  <si>
    <t>24009</t>
  </si>
  <si>
    <t>24011</t>
  </si>
  <si>
    <t>24014</t>
  </si>
  <si>
    <t>24016</t>
  </si>
  <si>
    <t>24020</t>
  </si>
  <si>
    <t>24028</t>
  </si>
  <si>
    <t>24033</t>
  </si>
  <si>
    <t>24038</t>
  </si>
  <si>
    <t>24041</t>
  </si>
  <si>
    <t>24043</t>
  </si>
  <si>
    <t>24045</t>
  </si>
  <si>
    <t>24048</t>
  </si>
  <si>
    <t>24054</t>
  </si>
  <si>
    <t>24055</t>
  </si>
  <si>
    <t>24059</t>
  </si>
  <si>
    <t>24062</t>
  </si>
  <si>
    <t>24066</t>
  </si>
  <si>
    <t>24086</t>
  </si>
  <si>
    <t>24094</t>
  </si>
  <si>
    <t>24104</t>
  </si>
  <si>
    <t>24107</t>
  </si>
  <si>
    <t>24109</t>
  </si>
  <si>
    <t>24130</t>
  </si>
  <si>
    <t>24133</t>
  </si>
  <si>
    <t>24134</t>
  </si>
  <si>
    <t>24135</t>
  </si>
  <si>
    <t>24137</t>
  </si>
  <si>
    <t>31003</t>
  </si>
  <si>
    <t>31004</t>
  </si>
  <si>
    <t>31005</t>
  </si>
  <si>
    <t>31006</t>
  </si>
  <si>
    <t>31012</t>
  </si>
  <si>
    <t>31022</t>
  </si>
  <si>
    <t>31033</t>
  </si>
  <si>
    <t>31040</t>
  </si>
  <si>
    <t>31042</t>
  </si>
  <si>
    <t>31043</t>
  </si>
  <si>
    <t>32003</t>
  </si>
  <si>
    <t>32006</t>
  </si>
  <si>
    <t>32010</t>
  </si>
  <si>
    <t>32011</t>
  </si>
  <si>
    <t>32030</t>
  </si>
  <si>
    <t>33011</t>
  </si>
  <si>
    <t>33016</t>
  </si>
  <si>
    <t>33021</t>
  </si>
  <si>
    <t>33029</t>
  </si>
  <si>
    <t>33037</t>
  </si>
  <si>
    <t>33039</t>
  </si>
  <si>
    <t>33040</t>
  </si>
  <si>
    <t>33041</t>
  </si>
  <si>
    <t>34002</t>
  </si>
  <si>
    <t>34003</t>
  </si>
  <si>
    <t>34009</t>
  </si>
  <si>
    <t>34013</t>
  </si>
  <si>
    <t>34022</t>
  </si>
  <si>
    <t>34023</t>
  </si>
  <si>
    <t>34025</t>
  </si>
  <si>
    <t>34027</t>
  </si>
  <si>
    <t>34040</t>
  </si>
  <si>
    <t>34041</t>
  </si>
  <si>
    <t>34042</t>
  </si>
  <si>
    <t>34043</t>
  </si>
  <si>
    <t>35002</t>
  </si>
  <si>
    <t>35005</t>
  </si>
  <si>
    <t>35006</t>
  </si>
  <si>
    <t>35011</t>
  </si>
  <si>
    <t>35013</t>
  </si>
  <si>
    <t>35014</t>
  </si>
  <si>
    <t>35029</t>
  </si>
  <si>
    <t>36006</t>
  </si>
  <si>
    <t>36007</t>
  </si>
  <si>
    <t>36008</t>
  </si>
  <si>
    <t>36010</t>
  </si>
  <si>
    <t>36011</t>
  </si>
  <si>
    <t>36012</t>
  </si>
  <si>
    <t>36015</t>
  </si>
  <si>
    <t>36019</t>
  </si>
  <si>
    <t>37002</t>
  </si>
  <si>
    <t>37007</t>
  </si>
  <si>
    <t>37010</t>
  </si>
  <si>
    <t>37011</t>
  </si>
  <si>
    <t>37012</t>
  </si>
  <si>
    <t>37015</t>
  </si>
  <si>
    <t>37017</t>
  </si>
  <si>
    <t>37018</t>
  </si>
  <si>
    <t>37020</t>
  </si>
  <si>
    <t>38002</t>
  </si>
  <si>
    <t>38008</t>
  </si>
  <si>
    <t>38014</t>
  </si>
  <si>
    <t>38016</t>
  </si>
  <si>
    <t>38025</t>
  </si>
  <si>
    <t>41002</t>
  </si>
  <si>
    <t>41011</t>
  </si>
  <si>
    <t>41018</t>
  </si>
  <si>
    <t>41024</t>
  </si>
  <si>
    <t>41027</t>
  </si>
  <si>
    <t>41034</t>
  </si>
  <si>
    <t>41048</t>
  </si>
  <si>
    <t>41063</t>
  </si>
  <si>
    <t>41081</t>
  </si>
  <si>
    <t>41082</t>
  </si>
  <si>
    <t>42003</t>
  </si>
  <si>
    <t>42004</t>
  </si>
  <si>
    <t>42006</t>
  </si>
  <si>
    <t>42008</t>
  </si>
  <si>
    <t>42010</t>
  </si>
  <si>
    <t>42011</t>
  </si>
  <si>
    <t>42023</t>
  </si>
  <si>
    <t>42025</t>
  </si>
  <si>
    <t>42026</t>
  </si>
  <si>
    <t>42028</t>
  </si>
  <si>
    <t>43002</t>
  </si>
  <si>
    <t>43005</t>
  </si>
  <si>
    <t>43007</t>
  </si>
  <si>
    <t>43010</t>
  </si>
  <si>
    <t>43014</t>
  </si>
  <si>
    <t>43018</t>
  </si>
  <si>
    <t>44012</t>
  </si>
  <si>
    <t>44013</t>
  </si>
  <si>
    <t>44019</t>
  </si>
  <si>
    <t>44020</t>
  </si>
  <si>
    <t>44021</t>
  </si>
  <si>
    <t>44034</t>
  </si>
  <si>
    <t>44040</t>
  </si>
  <si>
    <t>44043</t>
  </si>
  <si>
    <t>44045</t>
  </si>
  <si>
    <t>44048</t>
  </si>
  <si>
    <t>44052</t>
  </si>
  <si>
    <t>44064</t>
  </si>
  <si>
    <t>44073</t>
  </si>
  <si>
    <t>44081</t>
  </si>
  <si>
    <t>45035</t>
  </si>
  <si>
    <t>45041</t>
  </si>
  <si>
    <t>45059</t>
  </si>
  <si>
    <t>45060</t>
  </si>
  <si>
    <t>45061</t>
  </si>
  <si>
    <t>45062</t>
  </si>
  <si>
    <t>45063</t>
  </si>
  <si>
    <t>45064</t>
  </si>
  <si>
    <t>45065</t>
  </si>
  <si>
    <t>46003</t>
  </si>
  <si>
    <t>46013</t>
  </si>
  <si>
    <t>46014</t>
  </si>
  <si>
    <t>46020</t>
  </si>
  <si>
    <t>46021</t>
  </si>
  <si>
    <t>46024</t>
  </si>
  <si>
    <t>46025</t>
  </si>
  <si>
    <t>71002</t>
  </si>
  <si>
    <t>71004</t>
  </si>
  <si>
    <t>71011</t>
  </si>
  <si>
    <t>71016</t>
  </si>
  <si>
    <t>71017</t>
  </si>
  <si>
    <t>71020</t>
  </si>
  <si>
    <t>71022</t>
  </si>
  <si>
    <t>71024</t>
  </si>
  <si>
    <t>71034</t>
  </si>
  <si>
    <t>71037</t>
  </si>
  <si>
    <t>71045</t>
  </si>
  <si>
    <t>71053</t>
  </si>
  <si>
    <t>71057</t>
  </si>
  <si>
    <t>71066</t>
  </si>
  <si>
    <t>71067</t>
  </si>
  <si>
    <t>71069</t>
  </si>
  <si>
    <t>71070</t>
  </si>
  <si>
    <t>72003</t>
  </si>
  <si>
    <t>72004</t>
  </si>
  <si>
    <t>72018</t>
  </si>
  <si>
    <t>72020</t>
  </si>
  <si>
    <t>72021</t>
  </si>
  <si>
    <t>72030</t>
  </si>
  <si>
    <t>72037</t>
  </si>
  <si>
    <t>72038</t>
  </si>
  <si>
    <t>72039</t>
  </si>
  <si>
    <t>72041</t>
  </si>
  <si>
    <t>73001</t>
  </si>
  <si>
    <t>73006</t>
  </si>
  <si>
    <t>73009</t>
  </si>
  <si>
    <t>73022</t>
  </si>
  <si>
    <t>73028</t>
  </si>
  <si>
    <t>73032</t>
  </si>
  <si>
    <t>73040</t>
  </si>
  <si>
    <t>73042</t>
  </si>
  <si>
    <t>73066</t>
  </si>
  <si>
    <t>73083</t>
  </si>
  <si>
    <t>73098</t>
  </si>
  <si>
    <t>73107</t>
  </si>
  <si>
    <t>73109</t>
  </si>
  <si>
    <t>Totaal</t>
  </si>
  <si>
    <t>Aandeel:</t>
  </si>
  <si>
    <t>Antwerpen en Gent</t>
  </si>
  <si>
    <t xml:space="preserve"> Regionale steden</t>
  </si>
  <si>
    <t>Kustgemeenten</t>
  </si>
  <si>
    <t>Totaal per inw.</t>
  </si>
  <si>
    <t>Bedrag</t>
  </si>
  <si>
    <t>Werk-gelegenheid (relat.)</t>
  </si>
  <si>
    <t>Werk-gelegenheid</t>
  </si>
  <si>
    <t xml:space="preserve">Inkohiering personenbelasting </t>
  </si>
  <si>
    <t>Inwoners²/
Inkohiering personenbelasting</t>
  </si>
  <si>
    <t>PB/inw.</t>
  </si>
  <si>
    <t>Kadastraal inkomen</t>
  </si>
  <si>
    <t>Inwoners²/
Kadastraal inkomen</t>
  </si>
  <si>
    <t>Oppervlakte</t>
  </si>
  <si>
    <t>Oppervlakte relatief</t>
  </si>
  <si>
    <t>Geboorten kansarme gezinnen</t>
  </si>
  <si>
    <t>Geboorten kansarme gez.
relatief</t>
  </si>
  <si>
    <t>Laaggesch.
werklozen</t>
  </si>
  <si>
    <t>Laaggesch.
werklozen relatief</t>
  </si>
  <si>
    <t>Leefloners</t>
  </si>
  <si>
    <t>Leefloners
relatief</t>
  </si>
  <si>
    <t>Sociale huurapp.</t>
  </si>
  <si>
    <t>Sociale huurapp. relatief</t>
  </si>
  <si>
    <t>Waarborgregeling</t>
  </si>
  <si>
    <t>Waarborg</t>
  </si>
  <si>
    <t>Bedrag boven waarborg</t>
  </si>
  <si>
    <t>Bedrag boven waarborg  relatief</t>
  </si>
  <si>
    <t>Afname</t>
  </si>
  <si>
    <t>Noodzakelijke bijpassing</t>
  </si>
  <si>
    <t>Fiscale penalisatie</t>
  </si>
  <si>
    <t>Afname wegens te lage APB</t>
  </si>
  <si>
    <t>Afname wegens te lage OOV</t>
  </si>
  <si>
    <t>Voorlopig bedrag na afname te lage APB en OV</t>
  </si>
  <si>
    <t>Voorlopige bedragen zonder fiscaal bestrafte  en waarborggemeenten</t>
  </si>
  <si>
    <t>Aandeel</t>
  </si>
  <si>
    <t>Herverdeling fiscale penalisatie</t>
  </si>
  <si>
    <t>Bedrag na toepassing waarborgregeling</t>
  </si>
  <si>
    <t>Bedrag vóór toepassing waarborgregeling</t>
  </si>
  <si>
    <t>Bedrag per inwoner</t>
  </si>
  <si>
    <t>KI/inw.</t>
  </si>
  <si>
    <t>Omnio</t>
  </si>
  <si>
    <t>Omnio
relatief</t>
  </si>
  <si>
    <t>Aantal leerlingen</t>
  </si>
  <si>
    <t>Aantal werkplaatsen</t>
  </si>
  <si>
    <t>Personenbelasting</t>
  </si>
  <si>
    <t>Laaggeschoolde werklozen</t>
  </si>
  <si>
    <t>Leefloontrekkers</t>
  </si>
  <si>
    <t>Sociale huurappartementen</t>
  </si>
  <si>
    <t>Toeslag</t>
  </si>
  <si>
    <t>Waarborg-regeling</t>
  </si>
  <si>
    <t>--</t>
  </si>
  <si>
    <t>Gemeente</t>
  </si>
  <si>
    <t>Leerlingen voltijds</t>
  </si>
  <si>
    <t>Leerlingen deeltijds</t>
  </si>
  <si>
    <t>Leerlingen Gemeente-fonds</t>
  </si>
  <si>
    <t>Voorafnames (40,9641%)</t>
  </si>
  <si>
    <t>Centrumsteden excl. Brugge en Leuven</t>
  </si>
  <si>
    <t>Leuven</t>
  </si>
  <si>
    <t>Open ruimte (5,9834%)</t>
  </si>
  <si>
    <t>Centrumfunctie (7,9778%)</t>
  </si>
  <si>
    <t>Fiscale draagkracht (30,1163%)</t>
  </si>
  <si>
    <t>Voorafnames
(40,9641%)</t>
  </si>
  <si>
    <t>Sociale criteria (14,9584%)</t>
  </si>
  <si>
    <t>Sociale criteria
(14,9584%)</t>
  </si>
  <si>
    <t>KRUISEM</t>
  </si>
  <si>
    <t>LIEVEGEM</t>
  </si>
  <si>
    <t>PUURS-SINT-AMANDS</t>
  </si>
  <si>
    <t>OUDSBERGEN</t>
  </si>
  <si>
    <t>PELT</t>
  </si>
  <si>
    <t>Inwoners  1.1.2021</t>
  </si>
  <si>
    <t>Bedrag 2022:</t>
  </si>
  <si>
    <t>Definitieve verdeling Gemeentefonds 2022 (bewerking VVSG op basis van gegevens ABB) - Definitieve verdeling Gemeentefonds 2022 (bewerking VVSG op basis van gegevens ABB) - Definitieve verdeling Gemeentefonds 2022 (bewerking VVSG op basis van gegevens ABB) - Definitieve verdeling Gemeentefonds 2022 (bewerking VVSG op basis van gegevens ABB) - Definitieve verdeling Gemeentefonds 2022 (bewerking VVSG op basis van gegevens ABB)</t>
  </si>
  <si>
    <t>APB-tarief AJ 2021</t>
  </si>
  <si>
    <t>OOV-tarief AJ 2021</t>
  </si>
  <si>
    <t>Bedrag 2022: 2.964.814.000</t>
  </si>
  <si>
    <t>Definitief aandeel 2022 (gemeente + OCMW) afgerond tot op de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</si>
</sst>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 * #,##0.00_ ;_ * \-#,##0.00_ ;_ * &quot;-&quot;??_ ;_ @_ "/>
    <numFmt numFmtId="165" formatCode="_-* #,##0.00\ _B_F_-;\-* #,##0.00\ _B_F_-;_-* &quot;-&quot;??\ _B_F_-;_-@_-"/>
    <numFmt numFmtId="166" formatCode="0.0"/>
    <numFmt numFmtId="167" formatCode="0.00000000"/>
    <numFmt numFmtId="168" formatCode="#,##0.00000000"/>
    <numFmt numFmtId="169" formatCode="#,##0.000000000"/>
    <numFmt numFmtId="170" formatCode="#,#00"/>
    <numFmt numFmtId="171" formatCode="0.0000%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ourier"/>
      <family val="3"/>
    </font>
    <font>
      <sz val="10"/>
      <color indexed="8"/>
      <name val="MS Sans Serif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3" fillId="0" borderId="0"/>
    <xf numFmtId="0" fontId="5" fillId="0" borderId="0"/>
    <xf numFmtId="0" fontId="4" fillId="0" borderId="0"/>
  </cellStyleXfs>
  <cellXfs count="184">
    <xf numFmtId="0" fontId="0" fillId="0" borderId="0" xfId="0"/>
    <xf numFmtId="4" fontId="3" fillId="0" borderId="0" xfId="0" applyNumberFormat="1" applyFont="1"/>
    <xf numFmtId="1" fontId="3" fillId="0" borderId="0" xfId="0" applyNumberFormat="1" applyFont="1" applyAlignment="1">
      <alignment horizontal="lef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 wrapText="1"/>
    </xf>
    <xf numFmtId="4" fontId="9" fillId="0" borderId="0" xfId="0" applyNumberFormat="1" applyFont="1" applyProtection="1">
      <protection locked="0"/>
    </xf>
    <xf numFmtId="0" fontId="9" fillId="0" borderId="0" xfId="0" applyFont="1"/>
    <xf numFmtId="0" fontId="9" fillId="2" borderId="0" xfId="0" applyFont="1" applyFill="1"/>
    <xf numFmtId="0" fontId="10" fillId="3" borderId="0" xfId="0" applyFont="1" applyFill="1"/>
    <xf numFmtId="1" fontId="3" fillId="0" borderId="1" xfId="0" applyNumberFormat="1" applyFont="1" applyBorder="1"/>
    <xf numFmtId="1" fontId="3" fillId="0" borderId="0" xfId="0" applyNumberFormat="1" applyFont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3" fontId="3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center" wrapText="1"/>
    </xf>
    <xf numFmtId="1" fontId="2" fillId="0" borderId="2" xfId="0" applyNumberFormat="1" applyFont="1" applyBorder="1" applyAlignment="1">
      <alignment horizontal="left"/>
    </xf>
    <xf numFmtId="1" fontId="2" fillId="0" borderId="3" xfId="0" applyNumberFormat="1" applyFont="1" applyBorder="1"/>
    <xf numFmtId="4" fontId="2" fillId="0" borderId="2" xfId="0" applyNumberFormat="1" applyFont="1" applyBorder="1" applyAlignment="1">
      <alignment horizontal="right"/>
    </xf>
    <xf numFmtId="4" fontId="2" fillId="0" borderId="2" xfId="0" applyNumberFormat="1" applyFont="1" applyBorder="1"/>
    <xf numFmtId="4" fontId="3" fillId="0" borderId="4" xfId="0" applyNumberFormat="1" applyFont="1" applyBorder="1" applyAlignment="1">
      <alignment horizontal="right" wrapText="1"/>
    </xf>
    <xf numFmtId="4" fontId="2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 wrapText="1"/>
    </xf>
    <xf numFmtId="4" fontId="2" fillId="0" borderId="7" xfId="0" applyNumberFormat="1" applyFont="1" applyBorder="1" applyAlignment="1">
      <alignment horizontal="right"/>
    </xf>
    <xf numFmtId="4" fontId="3" fillId="0" borderId="6" xfId="0" applyNumberFormat="1" applyFont="1" applyBorder="1" applyAlignment="1">
      <alignment horizontal="right"/>
    </xf>
    <xf numFmtId="4" fontId="2" fillId="0" borderId="6" xfId="0" applyNumberFormat="1" applyFont="1" applyBorder="1" applyAlignment="1">
      <alignment horizontal="center" wrapText="1"/>
    </xf>
    <xf numFmtId="4" fontId="3" fillId="0" borderId="8" xfId="0" applyNumberFormat="1" applyFont="1" applyBorder="1" applyAlignment="1">
      <alignment horizontal="right" wrapText="1"/>
    </xf>
    <xf numFmtId="4" fontId="2" fillId="0" borderId="9" xfId="0" applyNumberFormat="1" applyFont="1" applyBorder="1"/>
    <xf numFmtId="4" fontId="3" fillId="0" borderId="8" xfId="0" applyNumberFormat="1" applyFont="1" applyBorder="1"/>
    <xf numFmtId="4" fontId="0" fillId="0" borderId="0" xfId="0" applyNumberFormat="1"/>
    <xf numFmtId="3" fontId="3" fillId="4" borderId="0" xfId="0" applyNumberFormat="1" applyFont="1" applyFill="1" applyAlignment="1" applyProtection="1">
      <alignment horizontal="right" wrapText="1"/>
      <protection locked="0"/>
    </xf>
    <xf numFmtId="3" fontId="2" fillId="4" borderId="2" xfId="0" applyNumberFormat="1" applyFont="1" applyFill="1" applyBorder="1" applyProtection="1">
      <protection locked="0"/>
    </xf>
    <xf numFmtId="3" fontId="3" fillId="4" borderId="0" xfId="0" applyNumberFormat="1" applyFont="1" applyFill="1" applyProtection="1">
      <protection locked="0"/>
    </xf>
    <xf numFmtId="167" fontId="3" fillId="4" borderId="0" xfId="0" applyNumberFormat="1" applyFont="1" applyFill="1" applyAlignment="1">
      <alignment horizontal="right" wrapText="1"/>
    </xf>
    <xf numFmtId="167" fontId="2" fillId="4" borderId="2" xfId="0" applyNumberFormat="1" applyFont="1" applyFill="1" applyBorder="1" applyProtection="1">
      <protection locked="0"/>
    </xf>
    <xf numFmtId="167" fontId="3" fillId="4" borderId="0" xfId="0" applyNumberFormat="1" applyFont="1" applyFill="1"/>
    <xf numFmtId="3" fontId="2" fillId="4" borderId="2" xfId="0" applyNumberFormat="1" applyFont="1" applyFill="1" applyBorder="1"/>
    <xf numFmtId="3" fontId="3" fillId="4" borderId="10" xfId="0" applyNumberFormat="1" applyFont="1" applyFill="1" applyBorder="1"/>
    <xf numFmtId="3" fontId="3" fillId="4" borderId="0" xfId="0" applyNumberFormat="1" applyFont="1" applyFill="1"/>
    <xf numFmtId="4" fontId="3" fillId="0" borderId="11" xfId="0" applyNumberFormat="1" applyFont="1" applyBorder="1"/>
    <xf numFmtId="4" fontId="3" fillId="0" borderId="12" xfId="0" applyNumberFormat="1" applyFont="1" applyBorder="1"/>
    <xf numFmtId="168" fontId="2" fillId="4" borderId="2" xfId="0" applyNumberFormat="1" applyFont="1" applyFill="1" applyBorder="1" applyProtection="1">
      <protection locked="0"/>
    </xf>
    <xf numFmtId="4" fontId="2" fillId="0" borderId="13" xfId="0" applyNumberFormat="1" applyFont="1" applyBorder="1" applyAlignment="1">
      <alignment horizontal="right"/>
    </xf>
    <xf numFmtId="4" fontId="3" fillId="0" borderId="14" xfId="0" applyNumberFormat="1" applyFont="1" applyBorder="1" applyAlignment="1">
      <alignment horizontal="right"/>
    </xf>
    <xf numFmtId="4" fontId="3" fillId="0" borderId="10" xfId="0" applyNumberFormat="1" applyFont="1" applyBorder="1"/>
    <xf numFmtId="0" fontId="0" fillId="0" borderId="4" xfId="0" applyBorder="1"/>
    <xf numFmtId="0" fontId="0" fillId="0" borderId="14" xfId="0" applyBorder="1"/>
    <xf numFmtId="4" fontId="3" fillId="4" borderId="4" xfId="0" applyNumberFormat="1" applyFont="1" applyFill="1" applyBorder="1" applyAlignment="1">
      <alignment horizontal="right" wrapText="1"/>
    </xf>
    <xf numFmtId="169" fontId="3" fillId="4" borderId="0" xfId="0" applyNumberFormat="1" applyFont="1" applyFill="1" applyAlignment="1">
      <alignment horizontal="right" wrapText="1"/>
    </xf>
    <xf numFmtId="4" fontId="2" fillId="4" borderId="5" xfId="0" applyNumberFormat="1" applyFont="1" applyFill="1" applyBorder="1"/>
    <xf numFmtId="169" fontId="2" fillId="4" borderId="2" xfId="0" applyNumberFormat="1" applyFont="1" applyFill="1" applyBorder="1"/>
    <xf numFmtId="4" fontId="3" fillId="4" borderId="4" xfId="0" applyNumberFormat="1" applyFont="1" applyFill="1" applyBorder="1" applyAlignment="1">
      <alignment horizontal="right"/>
    </xf>
    <xf numFmtId="169" fontId="3" fillId="4" borderId="0" xfId="0" applyNumberFormat="1" applyFont="1" applyFill="1"/>
    <xf numFmtId="4" fontId="3" fillId="4" borderId="4" xfId="0" applyNumberFormat="1" applyFont="1" applyFill="1" applyBorder="1"/>
    <xf numFmtId="168" fontId="2" fillId="4" borderId="2" xfId="0" applyNumberFormat="1" applyFont="1" applyFill="1" applyBorder="1"/>
    <xf numFmtId="4" fontId="3" fillId="4" borderId="0" xfId="0" applyNumberFormat="1" applyFont="1" applyFill="1" applyAlignment="1">
      <alignment horizontal="right" wrapText="1"/>
    </xf>
    <xf numFmtId="1" fontId="3" fillId="4" borderId="0" xfId="0" applyNumberFormat="1" applyFont="1" applyFill="1" applyAlignment="1">
      <alignment horizontal="right" wrapText="1"/>
    </xf>
    <xf numFmtId="4" fontId="3" fillId="4" borderId="0" xfId="1" applyNumberFormat="1" applyFont="1" applyFill="1" applyBorder="1" applyAlignment="1">
      <alignment horizontal="right" wrapText="1"/>
    </xf>
    <xf numFmtId="4" fontId="2" fillId="4" borderId="15" xfId="0" applyNumberFormat="1" applyFont="1" applyFill="1" applyBorder="1"/>
    <xf numFmtId="4" fontId="2" fillId="0" borderId="15" xfId="0" applyNumberFormat="1" applyFont="1" applyBorder="1"/>
    <xf numFmtId="4" fontId="2" fillId="0" borderId="13" xfId="0" applyNumberFormat="1" applyFont="1" applyBorder="1"/>
    <xf numFmtId="4" fontId="3" fillId="0" borderId="14" xfId="0" applyNumberFormat="1" applyFont="1" applyBorder="1"/>
    <xf numFmtId="4" fontId="3" fillId="4" borderId="0" xfId="0" applyNumberFormat="1" applyFont="1" applyFill="1" applyAlignment="1" applyProtection="1">
      <alignment horizontal="right" wrapText="1"/>
      <protection locked="0"/>
    </xf>
    <xf numFmtId="2" fontId="3" fillId="4" borderId="0" xfId="0" applyNumberFormat="1" applyFont="1" applyFill="1" applyAlignment="1">
      <alignment horizontal="right" wrapText="1"/>
    </xf>
    <xf numFmtId="4" fontId="3" fillId="4" borderId="0" xfId="0" applyNumberFormat="1" applyFont="1" applyFill="1" applyProtection="1">
      <protection locked="0"/>
    </xf>
    <xf numFmtId="3" fontId="3" fillId="0" borderId="14" xfId="0" applyNumberFormat="1" applyFont="1" applyBorder="1" applyAlignment="1">
      <alignment horizontal="right" wrapText="1"/>
    </xf>
    <xf numFmtId="3" fontId="2" fillId="4" borderId="5" xfId="0" applyNumberFormat="1" applyFont="1" applyFill="1" applyBorder="1"/>
    <xf numFmtId="3" fontId="3" fillId="4" borderId="4" xfId="0" applyNumberFormat="1" applyFont="1" applyFill="1" applyBorder="1" applyAlignment="1" applyProtection="1">
      <alignment horizontal="right" wrapText="1"/>
      <protection locked="0"/>
    </xf>
    <xf numFmtId="170" fontId="3" fillId="4" borderId="12" xfId="8" applyNumberFormat="1" applyFont="1" applyFill="1" applyBorder="1" applyAlignment="1" applyProtection="1">
      <alignment horizontal="right" wrapText="1"/>
      <protection locked="0"/>
    </xf>
    <xf numFmtId="167" fontId="3" fillId="4" borderId="0" xfId="8" applyNumberFormat="1" applyFont="1" applyFill="1" applyAlignment="1">
      <alignment horizontal="right" wrapText="1"/>
    </xf>
    <xf numFmtId="3" fontId="2" fillId="4" borderId="15" xfId="0" applyNumberFormat="1" applyFont="1" applyFill="1" applyBorder="1"/>
    <xf numFmtId="4" fontId="2" fillId="0" borderId="12" xfId="0" applyNumberFormat="1" applyFont="1" applyBorder="1" applyAlignment="1">
      <alignment horizontal="center" wrapText="1"/>
    </xf>
    <xf numFmtId="4" fontId="3" fillId="0" borderId="16" xfId="0" applyNumberFormat="1" applyFont="1" applyBorder="1" applyAlignment="1">
      <alignment horizontal="right" wrapText="1"/>
    </xf>
    <xf numFmtId="168" fontId="3" fillId="4" borderId="0" xfId="0" applyNumberFormat="1" applyFont="1" applyFill="1"/>
    <xf numFmtId="3" fontId="2" fillId="4" borderId="0" xfId="0" applyNumberFormat="1" applyFont="1" applyFill="1" applyProtection="1">
      <protection locked="0"/>
    </xf>
    <xf numFmtId="0" fontId="3" fillId="4" borderId="12" xfId="0" applyFont="1" applyFill="1" applyBorder="1" applyAlignment="1" applyProtection="1">
      <alignment horizontal="right" wrapText="1"/>
      <protection locked="0"/>
    </xf>
    <xf numFmtId="3" fontId="3" fillId="4" borderId="0" xfId="0" applyNumberFormat="1" applyFont="1" applyFill="1" applyAlignment="1" applyProtection="1">
      <alignment horizontal="right"/>
      <protection locked="0"/>
    </xf>
    <xf numFmtId="2" fontId="0" fillId="0" borderId="8" xfId="0" applyNumberFormat="1" applyBorder="1"/>
    <xf numFmtId="3" fontId="3" fillId="0" borderId="8" xfId="0" applyNumberFormat="1" applyFont="1" applyBorder="1" applyAlignment="1">
      <alignment horizontal="right" wrapText="1"/>
    </xf>
    <xf numFmtId="166" fontId="2" fillId="4" borderId="5" xfId="0" applyNumberFormat="1" applyFont="1" applyFill="1" applyBorder="1" applyProtection="1">
      <protection locked="0"/>
    </xf>
    <xf numFmtId="166" fontId="3" fillId="4" borderId="4" xfId="0" applyNumberFormat="1" applyFont="1" applyFill="1" applyBorder="1" applyProtection="1">
      <protection locked="0"/>
    </xf>
    <xf numFmtId="4" fontId="2" fillId="5" borderId="3" xfId="0" applyNumberFormat="1" applyFont="1" applyFill="1" applyBorder="1"/>
    <xf numFmtId="4" fontId="3" fillId="6" borderId="1" xfId="0" applyNumberFormat="1" applyFont="1" applyFill="1" applyBorder="1"/>
    <xf numFmtId="4" fontId="9" fillId="5" borderId="2" xfId="0" applyNumberFormat="1" applyFont="1" applyFill="1" applyBorder="1" applyProtection="1">
      <protection locked="0"/>
    </xf>
    <xf numFmtId="3" fontId="3" fillId="4" borderId="0" xfId="0" applyNumberFormat="1" applyFont="1" applyFill="1" applyAlignment="1">
      <alignment horizontal="center" wrapText="1"/>
    </xf>
    <xf numFmtId="4" fontId="9" fillId="5" borderId="0" xfId="0" applyNumberFormat="1" applyFont="1" applyFill="1" applyProtection="1">
      <protection locked="0"/>
    </xf>
    <xf numFmtId="4" fontId="9" fillId="0" borderId="13" xfId="0" applyNumberFormat="1" applyFont="1" applyBorder="1"/>
    <xf numFmtId="4" fontId="9" fillId="0" borderId="14" xfId="0" applyNumberFormat="1" applyFont="1" applyBorder="1"/>
    <xf numFmtId="4" fontId="3" fillId="4" borderId="0" xfId="0" applyNumberFormat="1" applyFont="1" applyFill="1"/>
    <xf numFmtId="166" fontId="1" fillId="4" borderId="4" xfId="0" applyNumberFormat="1" applyFont="1" applyFill="1" applyBorder="1" applyAlignment="1" applyProtection="1">
      <alignment horizontal="right" wrapText="1"/>
      <protection locked="0"/>
    </xf>
    <xf numFmtId="1" fontId="1" fillId="4" borderId="0" xfId="0" applyNumberFormat="1" applyFont="1" applyFill="1" applyAlignment="1">
      <alignment horizontal="right" wrapText="1"/>
    </xf>
    <xf numFmtId="4" fontId="2" fillId="4" borderId="2" xfId="0" applyNumberFormat="1" applyFont="1" applyFill="1" applyBorder="1"/>
    <xf numFmtId="4" fontId="1" fillId="4" borderId="10" xfId="0" applyNumberFormat="1" applyFont="1" applyFill="1" applyBorder="1"/>
    <xf numFmtId="4" fontId="1" fillId="4" borderId="0" xfId="0" applyNumberFormat="1" applyFont="1" applyFill="1"/>
    <xf numFmtId="170" fontId="1" fillId="4" borderId="4" xfId="8" applyNumberFormat="1" applyFont="1" applyFill="1" applyBorder="1" applyAlignment="1" applyProtection="1">
      <alignment horizontal="right" wrapText="1"/>
      <protection locked="0"/>
    </xf>
    <xf numFmtId="167" fontId="1" fillId="4" borderId="0" xfId="0" applyNumberFormat="1" applyFont="1" applyFill="1" applyAlignment="1">
      <alignment horizontal="right" wrapText="1"/>
    </xf>
    <xf numFmtId="4" fontId="3" fillId="4" borderId="12" xfId="0" applyNumberFormat="1" applyFont="1" applyFill="1" applyBorder="1" applyAlignment="1" applyProtection="1">
      <alignment horizontal="right" wrapText="1"/>
      <protection locked="0"/>
    </xf>
    <xf numFmtId="4" fontId="3" fillId="4" borderId="12" xfId="7" applyNumberFormat="1" applyFont="1" applyFill="1" applyBorder="1" applyAlignment="1" applyProtection="1">
      <alignment horizontal="right"/>
      <protection locked="0"/>
    </xf>
    <xf numFmtId="2" fontId="3" fillId="4" borderId="12" xfId="7" applyNumberFormat="1" applyFont="1" applyFill="1" applyBorder="1" applyAlignment="1" applyProtection="1">
      <alignment horizontal="right"/>
      <protection locked="0"/>
    </xf>
    <xf numFmtId="3" fontId="1" fillId="4" borderId="0" xfId="0" applyNumberFormat="1" applyFont="1" applyFill="1" applyAlignment="1" applyProtection="1">
      <alignment horizontal="right" wrapText="1"/>
      <protection locked="0"/>
    </xf>
    <xf numFmtId="10" fontId="0" fillId="0" borderId="17" xfId="0" applyNumberFormat="1" applyBorder="1"/>
    <xf numFmtId="10" fontId="0" fillId="0" borderId="4" xfId="0" applyNumberFormat="1" applyBorder="1"/>
    <xf numFmtId="10" fontId="0" fillId="0" borderId="18" xfId="0" applyNumberFormat="1" applyBorder="1"/>
    <xf numFmtId="10" fontId="0" fillId="0" borderId="6" xfId="0" applyNumberFormat="1" applyBorder="1"/>
    <xf numFmtId="10" fontId="2" fillId="0" borderId="18" xfId="0" applyNumberFormat="1" applyFont="1" applyBorder="1"/>
    <xf numFmtId="10" fontId="2" fillId="0" borderId="6" xfId="0" applyNumberFormat="1" applyFont="1" applyBorder="1"/>
    <xf numFmtId="10" fontId="2" fillId="0" borderId="19" xfId="0" applyNumberFormat="1" applyFont="1" applyBorder="1"/>
    <xf numFmtId="10" fontId="2" fillId="0" borderId="20" xfId="0" applyNumberFormat="1" applyFont="1" applyBorder="1"/>
    <xf numFmtId="10" fontId="0" fillId="0" borderId="20" xfId="0" applyNumberFormat="1" applyBorder="1"/>
    <xf numFmtId="10" fontId="1" fillId="0" borderId="6" xfId="0" applyNumberFormat="1" applyFont="1" applyBorder="1"/>
    <xf numFmtId="10" fontId="2" fillId="0" borderId="1" xfId="0" applyNumberFormat="1" applyFont="1" applyBorder="1"/>
    <xf numFmtId="10" fontId="1" fillId="0" borderId="21" xfId="0" applyNumberFormat="1" applyFont="1" applyBorder="1"/>
    <xf numFmtId="10" fontId="1" fillId="0" borderId="18" xfId="0" applyNumberFormat="1" applyFont="1" applyBorder="1"/>
    <xf numFmtId="10" fontId="1" fillId="0" borderId="17" xfId="0" applyNumberFormat="1" applyFont="1" applyBorder="1"/>
    <xf numFmtId="0" fontId="0" fillId="0" borderId="22" xfId="0" applyBorder="1"/>
    <xf numFmtId="1" fontId="3" fillId="0" borderId="4" xfId="0" applyNumberFormat="1" applyFont="1" applyBorder="1" applyAlignment="1">
      <alignment horizontal="left" wrapText="1"/>
    </xf>
    <xf numFmtId="1" fontId="3" fillId="0" borderId="4" xfId="0" applyNumberFormat="1" applyFont="1" applyBorder="1" applyAlignment="1">
      <alignment horizontal="left"/>
    </xf>
    <xf numFmtId="10" fontId="2" fillId="0" borderId="14" xfId="0" applyNumberFormat="1" applyFont="1" applyBorder="1"/>
    <xf numFmtId="1" fontId="2" fillId="5" borderId="5" xfId="0" applyNumberFormat="1" applyFont="1" applyFill="1" applyBorder="1" applyAlignment="1">
      <alignment horizontal="left"/>
    </xf>
    <xf numFmtId="1" fontId="2" fillId="5" borderId="3" xfId="0" applyNumberFormat="1" applyFont="1" applyFill="1" applyBorder="1"/>
    <xf numFmtId="0" fontId="9" fillId="2" borderId="0" xfId="0" applyFont="1" applyFill="1" applyAlignment="1">
      <alignment wrapText="1"/>
    </xf>
    <xf numFmtId="4" fontId="10" fillId="0" borderId="0" xfId="0" applyNumberFormat="1" applyFont="1" applyProtection="1">
      <protection locked="0"/>
    </xf>
    <xf numFmtId="3" fontId="1" fillId="4" borderId="0" xfId="0" applyNumberFormat="1" applyFont="1" applyFill="1" applyAlignment="1">
      <alignment horizontal="right" wrapText="1"/>
    </xf>
    <xf numFmtId="2" fontId="0" fillId="0" borderId="0" xfId="0" applyNumberFormat="1"/>
    <xf numFmtId="2" fontId="1" fillId="4" borderId="0" xfId="0" applyNumberFormat="1" applyFont="1" applyFill="1" applyAlignment="1" applyProtection="1">
      <alignment horizontal="right" wrapText="1"/>
      <protection locked="0"/>
    </xf>
    <xf numFmtId="2" fontId="2" fillId="4" borderId="2" xfId="0" applyNumberFormat="1" applyFont="1" applyFill="1" applyBorder="1" applyProtection="1">
      <protection locked="0"/>
    </xf>
    <xf numFmtId="1" fontId="3" fillId="4" borderId="10" xfId="0" applyNumberFormat="1" applyFont="1" applyFill="1" applyBorder="1" applyProtection="1">
      <protection locked="0"/>
    </xf>
    <xf numFmtId="1" fontId="3" fillId="4" borderId="0" xfId="0" applyNumberFormat="1" applyFont="1" applyFill="1" applyProtection="1">
      <protection locked="0"/>
    </xf>
    <xf numFmtId="4" fontId="1" fillId="0" borderId="6" xfId="0" applyNumberFormat="1" applyFont="1" applyBorder="1" applyAlignment="1">
      <alignment horizontal="right" wrapText="1"/>
    </xf>
    <xf numFmtId="171" fontId="0" fillId="3" borderId="4" xfId="0" applyNumberFormat="1" applyFill="1" applyBorder="1"/>
    <xf numFmtId="171" fontId="0" fillId="3" borderId="6" xfId="0" applyNumberFormat="1" applyFill="1" applyBorder="1"/>
    <xf numFmtId="171" fontId="0" fillId="3" borderId="0" xfId="0" applyNumberFormat="1" applyFill="1"/>
    <xf numFmtId="171" fontId="2" fillId="7" borderId="0" xfId="0" applyNumberFormat="1" applyFont="1" applyFill="1"/>
    <xf numFmtId="171" fontId="0" fillId="0" borderId="0" xfId="0" applyNumberFormat="1"/>
    <xf numFmtId="171" fontId="0" fillId="3" borderId="8" xfId="0" applyNumberFormat="1" applyFill="1" applyBorder="1"/>
    <xf numFmtId="171" fontId="0" fillId="7" borderId="0" xfId="0" applyNumberFormat="1" applyFill="1"/>
    <xf numFmtId="171" fontId="0" fillId="0" borderId="12" xfId="0" applyNumberFormat="1" applyBorder="1"/>
    <xf numFmtId="171" fontId="9" fillId="7" borderId="22" xfId="0" applyNumberFormat="1" applyFont="1" applyFill="1" applyBorder="1" applyAlignment="1">
      <alignment horizontal="center" wrapText="1"/>
    </xf>
    <xf numFmtId="171" fontId="3" fillId="0" borderId="17" xfId="0" applyNumberFormat="1" applyFont="1" applyBorder="1" applyAlignment="1">
      <alignment horizontal="right" textRotation="90" wrapText="1"/>
    </xf>
    <xf numFmtId="171" fontId="3" fillId="0" borderId="6" xfId="0" applyNumberFormat="1" applyFont="1" applyBorder="1" applyAlignment="1">
      <alignment horizontal="right" textRotation="90" wrapText="1"/>
    </xf>
    <xf numFmtId="171" fontId="2" fillId="0" borderId="20" xfId="0" applyNumberFormat="1" applyFont="1" applyBorder="1" applyAlignment="1">
      <alignment horizontal="center" wrapText="1"/>
    </xf>
    <xf numFmtId="171" fontId="1" fillId="0" borderId="17" xfId="0" applyNumberFormat="1" applyFont="1" applyBorder="1" applyAlignment="1">
      <alignment horizontal="right" textRotation="90" wrapText="1"/>
    </xf>
    <xf numFmtId="171" fontId="1" fillId="0" borderId="6" xfId="0" applyNumberFormat="1" applyFont="1" applyBorder="1" applyAlignment="1">
      <alignment horizontal="right" textRotation="90" wrapText="1"/>
    </xf>
    <xf numFmtId="171" fontId="1" fillId="0" borderId="17" xfId="0" applyNumberFormat="1" applyFont="1" applyBorder="1" applyAlignment="1">
      <alignment horizontal="center" textRotation="90" wrapText="1"/>
    </xf>
    <xf numFmtId="171" fontId="1" fillId="0" borderId="6" xfId="0" applyNumberFormat="1" applyFont="1" applyBorder="1" applyAlignment="1">
      <alignment textRotation="90" wrapText="1"/>
    </xf>
    <xf numFmtId="171" fontId="2" fillId="0" borderId="20" xfId="0" applyNumberFormat="1" applyFont="1" applyBorder="1"/>
    <xf numFmtId="171" fontId="1" fillId="0" borderId="17" xfId="0" applyNumberFormat="1" applyFont="1" applyBorder="1" applyAlignment="1">
      <alignment textRotation="90" wrapText="1"/>
    </xf>
    <xf numFmtId="171" fontId="1" fillId="0" borderId="20" xfId="0" applyNumberFormat="1" applyFont="1" applyBorder="1" applyAlignment="1">
      <alignment textRotation="90" wrapText="1"/>
    </xf>
    <xf numFmtId="171" fontId="0" fillId="5" borderId="23" xfId="0" applyNumberFormat="1" applyFill="1" applyBorder="1"/>
    <xf numFmtId="171" fontId="0" fillId="5" borderId="7" xfId="0" applyNumberFormat="1" applyFill="1" applyBorder="1"/>
    <xf numFmtId="171" fontId="2" fillId="5" borderId="24" xfId="0" applyNumberFormat="1" applyFont="1" applyFill="1" applyBorder="1"/>
    <xf numFmtId="171" fontId="2" fillId="5" borderId="3" xfId="0" applyNumberFormat="1" applyFont="1" applyFill="1" applyBorder="1"/>
    <xf numFmtId="171" fontId="2" fillId="5" borderId="23" xfId="0" applyNumberFormat="1" applyFont="1" applyFill="1" applyBorder="1"/>
    <xf numFmtId="171" fontId="2" fillId="5" borderId="7" xfId="0" applyNumberFormat="1" applyFont="1" applyFill="1" applyBorder="1"/>
    <xf numFmtId="171" fontId="1" fillId="5" borderId="23" xfId="0" quotePrefix="1" applyNumberFormat="1" applyFont="1" applyFill="1" applyBorder="1" applyAlignment="1">
      <alignment horizontal="right"/>
    </xf>
    <xf numFmtId="171" fontId="1" fillId="5" borderId="24" xfId="0" quotePrefix="1" applyNumberFormat="1" applyFont="1" applyFill="1" applyBorder="1" applyAlignment="1">
      <alignment horizontal="right"/>
    </xf>
    <xf numFmtId="169" fontId="3" fillId="4" borderId="0" xfId="0" applyNumberFormat="1" applyFont="1" applyFill="1" applyAlignment="1">
      <alignment horizontal="right"/>
    </xf>
    <xf numFmtId="1" fontId="1" fillId="0" borderId="1" xfId="0" applyNumberFormat="1" applyFont="1" applyBorder="1"/>
    <xf numFmtId="4" fontId="14" fillId="8" borderId="0" xfId="0" applyNumberFormat="1" applyFont="1" applyFill="1" applyProtection="1">
      <protection locked="0"/>
    </xf>
    <xf numFmtId="3" fontId="1" fillId="0" borderId="0" xfId="0" applyNumberFormat="1" applyFont="1" applyProtection="1">
      <protection locked="0"/>
    </xf>
    <xf numFmtId="0" fontId="9" fillId="7" borderId="4" xfId="0" applyFont="1" applyFill="1" applyBorder="1" applyAlignment="1">
      <alignment horizontal="center"/>
    </xf>
    <xf numFmtId="0" fontId="9" fillId="7" borderId="0" xfId="0" applyFont="1" applyFill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8" fillId="5" borderId="0" xfId="0" applyFont="1" applyFill="1" applyAlignment="1">
      <alignment horizontal="center"/>
    </xf>
    <xf numFmtId="1" fontId="2" fillId="0" borderId="14" xfId="0" applyNumberFormat="1" applyFont="1" applyBorder="1" applyAlignment="1">
      <alignment horizontal="center" wrapText="1"/>
    </xf>
    <xf numFmtId="1" fontId="2" fillId="0" borderId="26" xfId="0" applyNumberFormat="1" applyFont="1" applyBorder="1" applyAlignment="1">
      <alignment horizontal="center" wrapText="1"/>
    </xf>
    <xf numFmtId="4" fontId="9" fillId="5" borderId="4" xfId="0" applyNumberFormat="1" applyFont="1" applyFill="1" applyBorder="1" applyAlignment="1" applyProtection="1">
      <alignment horizontal="center" wrapText="1"/>
      <protection locked="0"/>
    </xf>
    <xf numFmtId="4" fontId="9" fillId="5" borderId="25" xfId="0" applyNumberFormat="1" applyFont="1" applyFill="1" applyBorder="1" applyAlignment="1" applyProtection="1">
      <alignment horizontal="center" wrapText="1"/>
      <protection locked="0"/>
    </xf>
    <xf numFmtId="4" fontId="9" fillId="0" borderId="14" xfId="0" applyNumberFormat="1" applyFont="1" applyBorder="1" applyAlignment="1">
      <alignment horizontal="center" wrapText="1"/>
    </xf>
    <xf numFmtId="4" fontId="9" fillId="0" borderId="26" xfId="0" applyNumberFormat="1" applyFont="1" applyBorder="1" applyAlignment="1">
      <alignment horizontal="center" wrapText="1"/>
    </xf>
    <xf numFmtId="0" fontId="9" fillId="9" borderId="4" xfId="0" applyFont="1" applyFill="1" applyBorder="1" applyAlignment="1">
      <alignment horizontal="center"/>
    </xf>
    <xf numFmtId="0" fontId="9" fillId="9" borderId="0" xfId="0" applyFont="1" applyFill="1" applyAlignment="1">
      <alignment horizontal="center"/>
    </xf>
    <xf numFmtId="0" fontId="9" fillId="9" borderId="14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4" fontId="2" fillId="5" borderId="1" xfId="0" applyNumberFormat="1" applyFont="1" applyFill="1" applyBorder="1" applyAlignment="1">
      <alignment horizontal="center" wrapText="1"/>
    </xf>
    <xf numFmtId="4" fontId="2" fillId="5" borderId="27" xfId="0" applyNumberFormat="1" applyFont="1" applyFill="1" applyBorder="1" applyAlignment="1">
      <alignment horizontal="center" wrapText="1"/>
    </xf>
    <xf numFmtId="3" fontId="2" fillId="0" borderId="14" xfId="0" applyNumberFormat="1" applyFont="1" applyBorder="1" applyAlignment="1">
      <alignment horizontal="center" wrapText="1"/>
    </xf>
    <xf numFmtId="171" fontId="9" fillId="7" borderId="28" xfId="0" applyNumberFormat="1" applyFont="1" applyFill="1" applyBorder="1" applyAlignment="1">
      <alignment horizontal="center" wrapText="1"/>
    </xf>
    <xf numFmtId="171" fontId="0" fillId="0" borderId="1" xfId="0" applyNumberFormat="1" applyBorder="1"/>
    <xf numFmtId="171" fontId="9" fillId="7" borderId="22" xfId="0" applyNumberFormat="1" applyFont="1" applyFill="1" applyBorder="1" applyAlignment="1">
      <alignment horizontal="center" wrapText="1"/>
    </xf>
    <xf numFmtId="171" fontId="9" fillId="7" borderId="10" xfId="0" applyNumberFormat="1" applyFont="1" applyFill="1" applyBorder="1" applyAlignment="1">
      <alignment horizontal="center" wrapText="1"/>
    </xf>
    <xf numFmtId="171" fontId="9" fillId="7" borderId="29" xfId="0" applyNumberFormat="1" applyFont="1" applyFill="1" applyBorder="1" applyAlignment="1">
      <alignment horizontal="center" wrapText="1"/>
    </xf>
    <xf numFmtId="171" fontId="9" fillId="7" borderId="21" xfId="0" applyNumberFormat="1" applyFont="1" applyFill="1" applyBorder="1" applyAlignment="1">
      <alignment horizontal="center" wrapText="1"/>
    </xf>
    <xf numFmtId="171" fontId="9" fillId="7" borderId="18" xfId="0" applyNumberFormat="1" applyFont="1" applyFill="1" applyBorder="1" applyAlignment="1">
      <alignment horizontal="center" wrapText="1"/>
    </xf>
    <xf numFmtId="171" fontId="9" fillId="7" borderId="19" xfId="0" applyNumberFormat="1" applyFont="1" applyFill="1" applyBorder="1" applyAlignment="1">
      <alignment horizontal="center" wrapText="1"/>
    </xf>
  </cellXfs>
  <cellStyles count="9">
    <cellStyle name="Komma" xfId="1" builtinId="3"/>
    <cellStyle name="Komma 2" xfId="2" xr:uid="{00000000-0005-0000-0000-000001000000}"/>
    <cellStyle name="Procent 2" xfId="3" xr:uid="{00000000-0005-0000-0000-000002000000}"/>
    <cellStyle name="Procent 3" xfId="4" xr:uid="{00000000-0005-0000-0000-000003000000}"/>
    <cellStyle name="Standaard" xfId="0" builtinId="0"/>
    <cellStyle name="Standaard 2" xfId="5" xr:uid="{00000000-0005-0000-0000-000005000000}"/>
    <cellStyle name="Standaard 3" xfId="6" xr:uid="{00000000-0005-0000-0000-000006000000}"/>
    <cellStyle name="Standaard_Blad1" xfId="7" xr:uid="{00000000-0005-0000-0000-000007000000}"/>
    <cellStyle name="Standaard_KANSARM" xfId="8" xr:uid="{00000000-0005-0000-0000-000008000000}"/>
  </cellStyles>
  <dxfs count="1"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V311"/>
  <sheetViews>
    <sheetView tabSelected="1" zoomScale="90" zoomScaleNormal="90" workbookViewId="0">
      <pane xSplit="2" ySplit="6" topLeftCell="BJ228" activePane="bottomRight" state="frozen"/>
      <selection pane="topRight" activeCell="C1" sqref="C1"/>
      <selection pane="bottomLeft" activeCell="A7" sqref="A7"/>
      <selection pane="bottomRight" activeCell="BS6" sqref="BS6"/>
    </sheetView>
  </sheetViews>
  <sheetFormatPr defaultRowHeight="13.2" x14ac:dyDescent="0.25"/>
  <cols>
    <col min="1" max="1" width="6.6640625" bestFit="1" customWidth="1"/>
    <col min="2" max="2" width="27.6640625" bestFit="1" customWidth="1"/>
    <col min="3" max="3" width="10.109375" customWidth="1"/>
    <col min="4" max="5" width="14.88671875" bestFit="1" customWidth="1"/>
    <col min="6" max="6" width="13.5546875" bestFit="1" customWidth="1"/>
    <col min="7" max="7" width="13.5546875" customWidth="1"/>
    <col min="8" max="8" width="13.5546875" bestFit="1" customWidth="1"/>
    <col min="9" max="9" width="15.33203125" bestFit="1" customWidth="1"/>
    <col min="10" max="10" width="16" customWidth="1"/>
    <col min="11" max="11" width="14.88671875" bestFit="1" customWidth="1"/>
    <col min="12" max="13" width="12" bestFit="1" customWidth="1"/>
    <col min="14" max="14" width="14.88671875" customWidth="1"/>
    <col min="15" max="17" width="10.88671875" customWidth="1"/>
    <col min="18" max="18" width="11.5546875" bestFit="1" customWidth="1"/>
    <col min="19" max="19" width="15" customWidth="1"/>
    <col min="20" max="20" width="14.88671875" bestFit="1" customWidth="1"/>
    <col min="21" max="21" width="10.109375" bestFit="1" customWidth="1"/>
    <col min="22" max="23" width="17.6640625" bestFit="1" customWidth="1"/>
    <col min="24" max="24" width="11.5546875" bestFit="1" customWidth="1"/>
    <col min="25" max="25" width="11.6640625" customWidth="1"/>
    <col min="26" max="26" width="14.88671875" bestFit="1" customWidth="1"/>
    <col min="27" max="27" width="16.44140625" bestFit="1" customWidth="1"/>
    <col min="28" max="28" width="16.6640625" bestFit="1" customWidth="1"/>
    <col min="29" max="29" width="12.6640625" bestFit="1" customWidth="1"/>
    <col min="30" max="30" width="12.6640625" customWidth="1"/>
    <col min="31" max="32" width="14.88671875" bestFit="1" customWidth="1"/>
    <col min="33" max="33" width="10.109375" bestFit="1" customWidth="1"/>
    <col min="34" max="34" width="11.44140625" bestFit="1" customWidth="1"/>
    <col min="35" max="35" width="12.6640625" bestFit="1" customWidth="1"/>
    <col min="36" max="37" width="14.88671875" bestFit="1" customWidth="1"/>
    <col min="38" max="38" width="10.109375" bestFit="1" customWidth="1"/>
    <col min="39" max="39" width="10.33203125" customWidth="1"/>
    <col min="40" max="40" width="11.5546875" bestFit="1" customWidth="1"/>
    <col min="41" max="41" width="13.5546875" bestFit="1" customWidth="1"/>
    <col min="42" max="42" width="10.44140625" customWidth="1"/>
    <col min="43" max="43" width="13.5546875" customWidth="1"/>
    <col min="44" max="44" width="13.5546875" bestFit="1" customWidth="1"/>
    <col min="45" max="45" width="11.44140625" customWidth="1"/>
    <col min="46" max="46" width="11.5546875" bestFit="1" customWidth="1"/>
    <col min="47" max="47" width="14.6640625" customWidth="1"/>
    <col min="48" max="48" width="10.44140625" customWidth="1"/>
    <col min="49" max="49" width="11.5546875" bestFit="1" customWidth="1"/>
    <col min="50" max="50" width="14.88671875" customWidth="1"/>
    <col min="51" max="51" width="10" customWidth="1"/>
    <col min="52" max="52" width="11.5546875" bestFit="1" customWidth="1"/>
    <col min="53" max="53" width="13.5546875" bestFit="1" customWidth="1"/>
    <col min="54" max="54" width="14.88671875" bestFit="1" customWidth="1"/>
    <col min="55" max="55" width="9" bestFit="1" customWidth="1"/>
    <col min="56" max="56" width="17.33203125" customWidth="1"/>
    <col min="57" max="57" width="16.44140625" bestFit="1" customWidth="1"/>
    <col min="58" max="58" width="13.6640625" customWidth="1"/>
    <col min="59" max="59" width="16.88671875" customWidth="1"/>
    <col min="60" max="60" width="12.88671875" customWidth="1"/>
    <col min="61" max="61" width="13.109375" bestFit="1" customWidth="1"/>
    <col min="62" max="62" width="17.33203125" customWidth="1"/>
    <col min="63" max="63" width="9.6640625" bestFit="1" customWidth="1"/>
    <col min="64" max="64" width="13.5546875" customWidth="1"/>
    <col min="65" max="65" width="10.44140625" customWidth="1"/>
    <col min="66" max="66" width="11.33203125" customWidth="1"/>
    <col min="67" max="67" width="16.44140625" bestFit="1" customWidth="1"/>
    <col min="68" max="68" width="22.88671875" customWidth="1"/>
    <col min="69" max="69" width="12.109375" bestFit="1" customWidth="1"/>
    <col min="70" max="70" width="12.33203125" customWidth="1"/>
    <col min="71" max="71" width="21.33203125" customWidth="1"/>
    <col min="72" max="72" width="10.109375" bestFit="1" customWidth="1"/>
  </cols>
  <sheetData>
    <row r="1" spans="1:74" ht="24.6" x14ac:dyDescent="0.4">
      <c r="A1" s="162" t="s">
        <v>666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  <c r="AJ1" s="162"/>
      <c r="AK1" s="162"/>
      <c r="AL1" s="162"/>
      <c r="AM1" s="162"/>
      <c r="AN1" s="162"/>
      <c r="AO1" s="162"/>
      <c r="AP1" s="162"/>
      <c r="AQ1" s="162"/>
      <c r="AR1" s="162"/>
      <c r="AS1" s="162"/>
      <c r="AT1" s="162"/>
      <c r="AU1" s="162"/>
      <c r="AV1" s="162"/>
      <c r="AW1" s="162"/>
      <c r="AX1" s="162"/>
      <c r="AY1" s="162"/>
      <c r="AZ1" s="162"/>
      <c r="BA1" s="162"/>
      <c r="BB1" s="162"/>
      <c r="BC1" s="162"/>
      <c r="BD1" s="162"/>
      <c r="BE1" s="162"/>
      <c r="BF1" s="162"/>
      <c r="BG1" s="162"/>
      <c r="BH1" s="162"/>
      <c r="BI1" s="162"/>
      <c r="BJ1" s="162"/>
      <c r="BK1" s="162"/>
      <c r="BL1" s="162"/>
      <c r="BM1" s="162"/>
      <c r="BN1" s="162"/>
      <c r="BO1" s="162"/>
      <c r="BP1" s="162"/>
      <c r="BQ1" s="162"/>
      <c r="BR1" s="162"/>
      <c r="BS1" s="162"/>
      <c r="BT1" s="162"/>
    </row>
    <row r="2" spans="1:74" ht="15.6" x14ac:dyDescent="0.3">
      <c r="B2" s="7" t="s">
        <v>665</v>
      </c>
    </row>
    <row r="3" spans="1:74" ht="15.6" x14ac:dyDescent="0.3">
      <c r="A3" s="6"/>
      <c r="B3" s="157">
        <v>2964814000</v>
      </c>
      <c r="D3" s="159" t="s">
        <v>650</v>
      </c>
      <c r="E3" s="160"/>
      <c r="F3" s="160"/>
      <c r="G3" s="160"/>
      <c r="H3" s="160"/>
      <c r="I3" s="160"/>
      <c r="J3" s="160"/>
      <c r="K3" s="161"/>
      <c r="L3" s="160" t="s">
        <v>654</v>
      </c>
      <c r="M3" s="160"/>
      <c r="N3" s="160"/>
      <c r="O3" s="160"/>
      <c r="P3" s="160"/>
      <c r="Q3" s="160"/>
      <c r="R3" s="160"/>
      <c r="S3" s="160"/>
      <c r="T3" s="160"/>
      <c r="U3" s="160"/>
      <c r="V3" s="159" t="s">
        <v>655</v>
      </c>
      <c r="W3" s="160"/>
      <c r="X3" s="160"/>
      <c r="Y3" s="160"/>
      <c r="Z3" s="160"/>
      <c r="AA3" s="160"/>
      <c r="AB3" s="160"/>
      <c r="AC3" s="160"/>
      <c r="AD3" s="160"/>
      <c r="AE3" s="160"/>
      <c r="AF3" s="160"/>
      <c r="AG3" s="161"/>
      <c r="AH3" s="159" t="s">
        <v>653</v>
      </c>
      <c r="AI3" s="160"/>
      <c r="AJ3" s="160"/>
      <c r="AK3" s="160"/>
      <c r="AL3" s="160"/>
      <c r="AM3" s="159" t="s">
        <v>657</v>
      </c>
      <c r="AN3" s="160"/>
      <c r="AO3" s="160"/>
      <c r="AP3" s="160"/>
      <c r="AQ3" s="160"/>
      <c r="AR3" s="160"/>
      <c r="AS3" s="160"/>
      <c r="AT3" s="160"/>
      <c r="AU3" s="160"/>
      <c r="AV3" s="160"/>
      <c r="AW3" s="160"/>
      <c r="AX3" s="160"/>
      <c r="AY3" s="160"/>
      <c r="AZ3" s="160"/>
      <c r="BA3" s="160"/>
      <c r="BB3" s="160"/>
      <c r="BC3" s="161"/>
      <c r="BD3" s="173" t="s">
        <v>632</v>
      </c>
      <c r="BE3" s="172" t="s">
        <v>618</v>
      </c>
      <c r="BF3" s="172"/>
      <c r="BG3" s="172"/>
      <c r="BH3" s="172"/>
      <c r="BI3" s="172"/>
      <c r="BJ3" s="173" t="s">
        <v>631</v>
      </c>
      <c r="BK3" s="169" t="s">
        <v>624</v>
      </c>
      <c r="BL3" s="170"/>
      <c r="BM3" s="170"/>
      <c r="BN3" s="170"/>
      <c r="BO3" s="170"/>
      <c r="BP3" s="170"/>
      <c r="BQ3" s="170"/>
      <c r="BR3" s="171"/>
      <c r="BS3" s="165" t="s">
        <v>670</v>
      </c>
      <c r="BT3" s="167" t="s">
        <v>633</v>
      </c>
    </row>
    <row r="4" spans="1:74" ht="14.25" customHeight="1" x14ac:dyDescent="0.3">
      <c r="B4" s="5"/>
      <c r="C4" s="8" t="s">
        <v>595</v>
      </c>
      <c r="D4" s="128">
        <v>0.29916799999999999</v>
      </c>
      <c r="E4" s="129">
        <v>5.3433000000000001E-2</v>
      </c>
      <c r="F4" s="130">
        <v>1.5956000000000001E-2</v>
      </c>
      <c r="G4" s="129">
        <v>1.1167E-2</v>
      </c>
      <c r="H4" s="129">
        <v>1.9945000000000001E-2</v>
      </c>
      <c r="I4" s="130">
        <v>9.972E-3</v>
      </c>
      <c r="J4" s="131">
        <f>SUM(D4:I4)</f>
        <v>0.40964099999999998</v>
      </c>
      <c r="K4" s="175" t="s">
        <v>599</v>
      </c>
      <c r="N4" s="130">
        <v>3.9889000000000001E-2</v>
      </c>
      <c r="O4" s="132"/>
      <c r="P4" s="132"/>
      <c r="Q4" s="132"/>
      <c r="R4" s="132"/>
      <c r="S4" s="130">
        <v>3.9889000000000001E-2</v>
      </c>
      <c r="T4" s="134">
        <f>N4+S4</f>
        <v>7.9778000000000002E-2</v>
      </c>
      <c r="U4" s="163" t="s">
        <v>599</v>
      </c>
      <c r="V4" s="44"/>
      <c r="Z4" s="133">
        <v>0.189474</v>
      </c>
      <c r="AA4" s="132"/>
      <c r="AB4" s="132"/>
      <c r="AC4" s="132"/>
      <c r="AD4" s="132"/>
      <c r="AE4" s="130">
        <v>0.111689</v>
      </c>
      <c r="AF4" s="134">
        <f>Z4+AE4</f>
        <v>0.30116300000000001</v>
      </c>
      <c r="AG4" s="163" t="s">
        <v>599</v>
      </c>
      <c r="AJ4" s="130">
        <v>5.9833999999999998E-2</v>
      </c>
      <c r="AK4" s="134">
        <f>AJ4</f>
        <v>5.9833999999999998E-2</v>
      </c>
      <c r="AL4" s="163" t="s">
        <v>599</v>
      </c>
      <c r="AM4" s="44"/>
      <c r="AO4" s="130">
        <v>9.972E-3</v>
      </c>
      <c r="AP4" s="135"/>
      <c r="AQ4" s="132"/>
      <c r="AR4" s="133">
        <v>2.9916999999999999E-2</v>
      </c>
      <c r="AS4" s="132"/>
      <c r="AT4" s="132"/>
      <c r="AU4" s="133">
        <v>3.9889000000000001E-2</v>
      </c>
      <c r="AV4" s="135"/>
      <c r="AW4" s="132"/>
      <c r="AX4" s="133">
        <v>3.9889000000000001E-2</v>
      </c>
      <c r="AY4" s="132"/>
      <c r="AZ4" s="132"/>
      <c r="BA4" s="133">
        <v>2.9916999999999999E-2</v>
      </c>
      <c r="BB4" s="134">
        <f>AO4+AR4+AU4+AX4+BA4</f>
        <v>0.14958399999999999</v>
      </c>
      <c r="BC4" s="163" t="s">
        <v>599</v>
      </c>
      <c r="BD4" s="173"/>
      <c r="BJ4" s="173"/>
      <c r="BK4" s="44"/>
      <c r="BM4" s="122"/>
      <c r="BN4" s="76"/>
      <c r="BR4" s="45"/>
      <c r="BS4" s="165"/>
      <c r="BT4" s="167"/>
    </row>
    <row r="5" spans="1:74" ht="42.75" customHeight="1" thickBot="1" x14ac:dyDescent="0.3">
      <c r="A5" s="10" t="s">
        <v>0</v>
      </c>
      <c r="B5" s="11" t="s">
        <v>1</v>
      </c>
      <c r="C5" s="98" t="s">
        <v>664</v>
      </c>
      <c r="D5" s="18" t="s">
        <v>596</v>
      </c>
      <c r="E5" s="127" t="s">
        <v>651</v>
      </c>
      <c r="F5" s="4" t="s">
        <v>299</v>
      </c>
      <c r="G5" s="127" t="s">
        <v>652</v>
      </c>
      <c r="H5" s="21" t="s">
        <v>597</v>
      </c>
      <c r="I5" s="4" t="s">
        <v>598</v>
      </c>
      <c r="J5" s="24" t="s">
        <v>594</v>
      </c>
      <c r="K5" s="175"/>
      <c r="L5" s="29" t="s">
        <v>602</v>
      </c>
      <c r="M5" s="32" t="s">
        <v>601</v>
      </c>
      <c r="N5" s="4" t="s">
        <v>600</v>
      </c>
      <c r="O5" s="121" t="s">
        <v>647</v>
      </c>
      <c r="P5" s="121" t="s">
        <v>648</v>
      </c>
      <c r="Q5" s="121" t="s">
        <v>649</v>
      </c>
      <c r="R5" s="32" t="s">
        <v>297</v>
      </c>
      <c r="S5" s="25" t="s">
        <v>600</v>
      </c>
      <c r="T5" s="70" t="s">
        <v>594</v>
      </c>
      <c r="U5" s="164"/>
      <c r="V5" s="46" t="s">
        <v>603</v>
      </c>
      <c r="W5" s="47" t="s">
        <v>604</v>
      </c>
      <c r="X5" s="32" t="s">
        <v>298</v>
      </c>
      <c r="Y5" s="32" t="s">
        <v>605</v>
      </c>
      <c r="Z5" s="25" t="s">
        <v>600</v>
      </c>
      <c r="AA5" s="54" t="s">
        <v>606</v>
      </c>
      <c r="AB5" s="55" t="s">
        <v>607</v>
      </c>
      <c r="AC5" s="55" t="s">
        <v>300</v>
      </c>
      <c r="AD5" s="89" t="s">
        <v>634</v>
      </c>
      <c r="AE5" s="4" t="s">
        <v>600</v>
      </c>
      <c r="AF5" s="70" t="s">
        <v>594</v>
      </c>
      <c r="AG5" s="164"/>
      <c r="AH5" s="61" t="s">
        <v>608</v>
      </c>
      <c r="AI5" s="62" t="s">
        <v>609</v>
      </c>
      <c r="AJ5" s="4" t="s">
        <v>600</v>
      </c>
      <c r="AK5" s="70" t="s">
        <v>594</v>
      </c>
      <c r="AL5" s="164"/>
      <c r="AM5" s="93" t="s">
        <v>635</v>
      </c>
      <c r="AN5" s="94" t="s">
        <v>636</v>
      </c>
      <c r="AO5" s="4" t="s">
        <v>600</v>
      </c>
      <c r="AP5" s="67" t="s">
        <v>610</v>
      </c>
      <c r="AQ5" s="68" t="s">
        <v>611</v>
      </c>
      <c r="AR5" s="71" t="s">
        <v>600</v>
      </c>
      <c r="AS5" s="29" t="s">
        <v>612</v>
      </c>
      <c r="AT5" s="29" t="s">
        <v>613</v>
      </c>
      <c r="AU5" s="4" t="s">
        <v>600</v>
      </c>
      <c r="AV5" s="74" t="s">
        <v>614</v>
      </c>
      <c r="AW5" s="32" t="s">
        <v>615</v>
      </c>
      <c r="AX5" s="25" t="s">
        <v>600</v>
      </c>
      <c r="AY5" s="29" t="s">
        <v>616</v>
      </c>
      <c r="AZ5" s="29" t="s">
        <v>617</v>
      </c>
      <c r="BA5" s="25" t="s">
        <v>600</v>
      </c>
      <c r="BB5" s="70" t="s">
        <v>594</v>
      </c>
      <c r="BC5" s="164"/>
      <c r="BD5" s="174"/>
      <c r="BE5" s="4" t="s">
        <v>619</v>
      </c>
      <c r="BF5" s="4" t="s">
        <v>623</v>
      </c>
      <c r="BG5" s="4" t="s">
        <v>620</v>
      </c>
      <c r="BH5" s="54" t="s">
        <v>621</v>
      </c>
      <c r="BI5" s="4" t="s">
        <v>622</v>
      </c>
      <c r="BJ5" s="174"/>
      <c r="BK5" s="88" t="s">
        <v>667</v>
      </c>
      <c r="BL5" s="12" t="s">
        <v>625</v>
      </c>
      <c r="BM5" s="123" t="s">
        <v>668</v>
      </c>
      <c r="BN5" s="77" t="s">
        <v>626</v>
      </c>
      <c r="BO5" s="4" t="s">
        <v>627</v>
      </c>
      <c r="BP5" s="13" t="s">
        <v>628</v>
      </c>
      <c r="BQ5" s="83" t="s">
        <v>629</v>
      </c>
      <c r="BR5" s="64" t="s">
        <v>630</v>
      </c>
      <c r="BS5" s="166"/>
      <c r="BT5" s="168"/>
    </row>
    <row r="6" spans="1:74" ht="16.2" thickBot="1" x14ac:dyDescent="0.35">
      <c r="A6" s="14"/>
      <c r="B6" s="15" t="s">
        <v>594</v>
      </c>
      <c r="C6" s="30">
        <f>SUM(C7:C306)</f>
        <v>6698876</v>
      </c>
      <c r="D6" s="19">
        <f t="shared" ref="D6:I6" si="0">$B$3*D4</f>
        <v>886977474.75199997</v>
      </c>
      <c r="E6" s="22">
        <f t="shared" si="0"/>
        <v>158418906.46200001</v>
      </c>
      <c r="F6" s="16">
        <f t="shared" si="0"/>
        <v>47306572.184000008</v>
      </c>
      <c r="G6" s="16">
        <f t="shared" si="0"/>
        <v>33108077.938000001</v>
      </c>
      <c r="H6" s="22">
        <f t="shared" si="0"/>
        <v>59133215.230000004</v>
      </c>
      <c r="I6" s="16">
        <f t="shared" si="0"/>
        <v>29565125.208000001</v>
      </c>
      <c r="J6" s="22">
        <f t="shared" ref="J6" si="1">SUM(D6:I6)</f>
        <v>1214509371.7739999</v>
      </c>
      <c r="K6" s="41">
        <f t="shared" ref="K6" si="2">J6/C6</f>
        <v>181.30047067209483</v>
      </c>
      <c r="L6" s="30">
        <f>SUM(L7:L306)</f>
        <v>3108374</v>
      </c>
      <c r="M6" s="33">
        <f>SUM(M7:M306)</f>
        <v>1.0000000000000002</v>
      </c>
      <c r="N6" s="17">
        <f>$B$3*N4</f>
        <v>118263465.646</v>
      </c>
      <c r="O6" s="35">
        <f>SUM(O7:O306)</f>
        <v>739642</v>
      </c>
      <c r="P6" s="35">
        <f>SUM(P7:P306)</f>
        <v>417802</v>
      </c>
      <c r="Q6" s="35">
        <f>SUM(Q7:Q306)</f>
        <v>948543</v>
      </c>
      <c r="R6" s="40">
        <f>SUM(R7:R306)</f>
        <v>0.99999999999999944</v>
      </c>
      <c r="S6" s="26">
        <f>$B$3*S4</f>
        <v>118263465.646</v>
      </c>
      <c r="T6" s="17">
        <f t="shared" ref="T6" si="3">N6+S6</f>
        <v>236526931.292</v>
      </c>
      <c r="U6" s="17">
        <f t="shared" ref="U6" si="4">T6/C6</f>
        <v>35.308450446313678</v>
      </c>
      <c r="V6" s="48">
        <f>SUM(V7:V306)</f>
        <v>28826686020.349998</v>
      </c>
      <c r="W6" s="49">
        <f>SUM(W7:W306)</f>
        <v>1627.5141126913879</v>
      </c>
      <c r="X6" s="53">
        <f>SUM(X7:X306)</f>
        <v>0.99999999999999878</v>
      </c>
      <c r="Y6" s="90">
        <f t="shared" ref="Y6" si="5">V6/C6</f>
        <v>4303.2123628426616</v>
      </c>
      <c r="Z6" s="17">
        <f>$B$3*Z4</f>
        <v>561755167.83599997</v>
      </c>
      <c r="AA6" s="57">
        <f>SUM(AA7:AA306)</f>
        <v>8434984368.0908022</v>
      </c>
      <c r="AB6" s="49">
        <f>SUM(AB7:AB306)</f>
        <v>5701.4671157722087</v>
      </c>
      <c r="AC6" s="49">
        <f>SUM(AC7:AC306)</f>
        <v>0.99999999999999845</v>
      </c>
      <c r="AD6" s="90">
        <f t="shared" ref="AD6" si="6">AA6/C6</f>
        <v>1259.1641296376888</v>
      </c>
      <c r="AE6" s="17">
        <f>$B$3*AE4</f>
        <v>331137110.84600002</v>
      </c>
      <c r="AF6" s="58">
        <f t="shared" ref="AF6" si="7">Z6+AE6</f>
        <v>892892278.68199992</v>
      </c>
      <c r="AG6" s="59">
        <f t="shared" ref="AG6" si="8">AF6/C6</f>
        <v>133.2898651478248</v>
      </c>
      <c r="AH6" s="48">
        <f>SUM(AH7:AH306)</f>
        <v>936898.47959999996</v>
      </c>
      <c r="AI6" s="49">
        <f>SUM(AI7:AI306)</f>
        <v>0.99999999999999978</v>
      </c>
      <c r="AJ6" s="17">
        <f>$B$3*AJ4</f>
        <v>177396680.87599999</v>
      </c>
      <c r="AK6" s="58">
        <f t="shared" ref="AK6" si="9">AJ6</f>
        <v>177396680.87599999</v>
      </c>
      <c r="AL6" s="17">
        <f t="shared" ref="AL6" si="10">AK6/C6</f>
        <v>26.48155912663557</v>
      </c>
      <c r="AM6" s="65">
        <f>SUM(AM7:AM306)</f>
        <v>928622.61111111159</v>
      </c>
      <c r="AN6" s="53">
        <f>SUM(AN7:AN306)</f>
        <v>0.99999999999999956</v>
      </c>
      <c r="AO6" s="17">
        <f>$B$3*AO4</f>
        <v>29565125.208000001</v>
      </c>
      <c r="AP6" s="69">
        <f>SUM(AP7:AP306)</f>
        <v>8265.3333333333321</v>
      </c>
      <c r="AQ6" s="53">
        <f>SUM(AQ7:AQ306)</f>
        <v>1</v>
      </c>
      <c r="AR6" s="26">
        <f>$B$3*AR4</f>
        <v>88698340.437999994</v>
      </c>
      <c r="AS6" s="69">
        <f>SUM(AS7:AS306)</f>
        <v>53634.666666411009</v>
      </c>
      <c r="AT6" s="53">
        <f>SUM(AT7:AT306)</f>
        <v>0.99999999999999989</v>
      </c>
      <c r="AU6" s="26">
        <f>$B$3*AU4</f>
        <v>118263465.646</v>
      </c>
      <c r="AV6" s="69">
        <f>SUM(AV7:AV306)</f>
        <v>37835.388888888891</v>
      </c>
      <c r="AW6" s="53">
        <f>SUM(AW7:AW306)</f>
        <v>0.99999999999999978</v>
      </c>
      <c r="AX6" s="26">
        <f>$B$3*AX4</f>
        <v>118263465.646</v>
      </c>
      <c r="AY6" s="69">
        <f>SUM(AY7:AY306)</f>
        <v>94049</v>
      </c>
      <c r="AZ6" s="53">
        <f>SUM(AZ7:AZ306)</f>
        <v>1.0000000000000007</v>
      </c>
      <c r="BA6" s="26">
        <f>$B$3*BA4</f>
        <v>88698340.437999994</v>
      </c>
      <c r="BB6" s="58">
        <f t="shared" ref="BB6" si="11">BA6+AX6+AU6+AR6+AO6</f>
        <v>443488737.37599999</v>
      </c>
      <c r="BC6" s="59">
        <f t="shared" ref="BC6" si="12">BB6/C6</f>
        <v>66.203455232788301</v>
      </c>
      <c r="BD6" s="80">
        <f>SUM(BD7:BD306)</f>
        <v>2964814000</v>
      </c>
      <c r="BE6" s="17">
        <f>SUM(BE7:BE306)</f>
        <v>1482527920</v>
      </c>
      <c r="BF6" s="17">
        <f>SUM(BF7:BF306)</f>
        <v>720635.75025670277</v>
      </c>
      <c r="BG6" s="17">
        <f>SUM(BG7:BG306)</f>
        <v>1483006715.7502544</v>
      </c>
      <c r="BH6" s="53">
        <f>SUM(BH7:BH306)</f>
        <v>1.0000000000000009</v>
      </c>
      <c r="BI6" s="17">
        <f>BF6*-1</f>
        <v>-720635.75025670277</v>
      </c>
      <c r="BJ6" s="80">
        <f>SUM(BJ7:BJ306)</f>
        <v>2964813999.9999976</v>
      </c>
      <c r="BK6" s="78"/>
      <c r="BL6" s="17">
        <f>SUM(BL7:BL306)</f>
        <v>-6312694.1550689219</v>
      </c>
      <c r="BM6" s="124"/>
      <c r="BN6" s="26">
        <f>SUM(BN7:BN306)</f>
        <v>0</v>
      </c>
      <c r="BO6" s="58">
        <f t="shared" ref="BO6" si="13">BJ6+BL6+BN6</f>
        <v>2958501305.8449287</v>
      </c>
      <c r="BP6" s="17">
        <f>SUM(BP7:BP306)</f>
        <v>2915068248.689815</v>
      </c>
      <c r="BQ6" s="53">
        <f>SUM(BQ7:BQ306)</f>
        <v>1.0000000000000009</v>
      </c>
      <c r="BR6" s="59">
        <f>BL6*-1</f>
        <v>6312694.1550689219</v>
      </c>
      <c r="BS6" s="82">
        <f>SUM(BS7:BS306)</f>
        <v>2964814000</v>
      </c>
      <c r="BT6" s="85">
        <f t="shared" ref="BT6" si="14">BS6/C6</f>
        <v>442.5838006256572</v>
      </c>
    </row>
    <row r="7" spans="1:74" ht="15.6" x14ac:dyDescent="0.3">
      <c r="A7" s="2" t="s">
        <v>498</v>
      </c>
      <c r="B7" s="9" t="s">
        <v>199</v>
      </c>
      <c r="C7" s="158">
        <v>88854</v>
      </c>
      <c r="D7" s="20">
        <v>0</v>
      </c>
      <c r="E7" s="23">
        <f>C7/($C$7+$C$147+$C$98+$C$81+$C$186+$C$208+$C$231+$C$247+$C$265)*$E$6</f>
        <v>21240131.149550784</v>
      </c>
      <c r="F7" s="3">
        <v>0</v>
      </c>
      <c r="G7" s="23">
        <v>0</v>
      </c>
      <c r="H7" s="23">
        <v>0</v>
      </c>
      <c r="I7" s="3">
        <v>0</v>
      </c>
      <c r="J7" s="23">
        <f t="shared" ref="J7:J70" si="15">SUM(D7:I7)</f>
        <v>21240131.149550784</v>
      </c>
      <c r="K7" s="42">
        <f t="shared" ref="K7:K70" si="16">J7/C7</f>
        <v>239.04530071297617</v>
      </c>
      <c r="L7" s="31">
        <v>42438</v>
      </c>
      <c r="M7" s="34">
        <f t="shared" ref="M7:M70" si="17">L7/$L$6</f>
        <v>1.3652797250266538E-2</v>
      </c>
      <c r="N7" s="1">
        <f t="shared" ref="N7:N70" si="18">$N$6*M7</f>
        <v>1614627.1185786999</v>
      </c>
      <c r="O7" s="36">
        <v>12867</v>
      </c>
      <c r="P7" s="37">
        <v>7598</v>
      </c>
      <c r="Q7" s="37">
        <f t="shared" ref="Q7:Q70" si="19">O7+P7/2</f>
        <v>16666</v>
      </c>
      <c r="R7" s="34">
        <f t="shared" ref="R7:R70" si="20">Q7/$Q$6</f>
        <v>1.75701048871796E-2</v>
      </c>
      <c r="S7" s="27">
        <f t="shared" ref="S7:S70" si="21">$S$6*R7</f>
        <v>2077901.4957215814</v>
      </c>
      <c r="T7" s="38">
        <f t="shared" ref="T7:T70" si="22">N7+S7</f>
        <v>3692528.6143002813</v>
      </c>
      <c r="U7" s="43">
        <f t="shared" ref="U7:U70" si="23">T7/C7</f>
        <v>41.557258134696035</v>
      </c>
      <c r="V7" s="50">
        <v>373191554.72000003</v>
      </c>
      <c r="W7" s="51">
        <f t="shared" ref="W7:W70" si="24">C7*C7/V7</f>
        <v>21.155444747198324</v>
      </c>
      <c r="X7" s="34">
        <f t="shared" ref="X7:X70" si="25">W7/$W$6</f>
        <v>1.2998624455682282E-2</v>
      </c>
      <c r="Y7" s="87">
        <f t="shared" ref="Y7:Y70" si="26">V7/C7</f>
        <v>4200.0535116033043</v>
      </c>
      <c r="Z7" s="27">
        <f t="shared" ref="Z7:Z70" si="27">$Z$6*X7</f>
        <v>7302044.462738934</v>
      </c>
      <c r="AA7" s="56">
        <v>96552978.912</v>
      </c>
      <c r="AB7" s="51">
        <f t="shared" ref="AB7:AB70" si="28">C7*C7/AA7</f>
        <v>81.768925257041161</v>
      </c>
      <c r="AC7" s="51">
        <f t="shared" ref="AC7:AC70" si="29">AB7/$AB$6</f>
        <v>1.4341734082941624E-2</v>
      </c>
      <c r="AD7" s="91">
        <f t="shared" ref="AD7:AD70" si="30">AA7/C7</f>
        <v>1086.6475219123506</v>
      </c>
      <c r="AE7" s="1">
        <f t="shared" ref="AE7:AE70" si="31">$AE$6*AC7</f>
        <v>4749080.3887468968</v>
      </c>
      <c r="AF7" s="39">
        <f t="shared" ref="AF7:AF70" si="32">Z7+AE7</f>
        <v>12051124.85148583</v>
      </c>
      <c r="AG7" s="60">
        <f t="shared" ref="AG7:AG70" si="33">AF7/C7</f>
        <v>135.62838872178889</v>
      </c>
      <c r="AH7" s="63">
        <v>4529.8185999999996</v>
      </c>
      <c r="AI7" s="34">
        <f t="shared" ref="AI7:AI70" si="34">AH7/$AH$6</f>
        <v>4.8349086892893276E-3</v>
      </c>
      <c r="AJ7" s="1">
        <f t="shared" ref="AJ7:AJ70" si="35">$AJ$6*AI7</f>
        <v>857696.75381845818</v>
      </c>
      <c r="AK7" s="39">
        <f t="shared" ref="AK7:AK70" si="36">AJ7</f>
        <v>857696.75381845818</v>
      </c>
      <c r="AL7" s="43">
        <f t="shared" ref="AL7:AL70" si="37">AK7/C7</f>
        <v>9.6528772347723031</v>
      </c>
      <c r="AM7" s="66">
        <v>13114.027777777777</v>
      </c>
      <c r="AN7" s="34">
        <f t="shared" ref="AN7:AN70" si="38">AM7/$AM$6</f>
        <v>1.4122020744343751E-2</v>
      </c>
      <c r="AO7" s="1">
        <f t="shared" ref="AO7:AO70" si="39">AN7*$AO$6</f>
        <v>417519.31149649638</v>
      </c>
      <c r="AP7" s="95">
        <v>104</v>
      </c>
      <c r="AQ7" s="34">
        <f t="shared" ref="AQ7:AQ70" si="40">AP7/$AP$6</f>
        <v>1.2582674624939508E-2</v>
      </c>
      <c r="AR7" s="27">
        <f t="shared" ref="AR7:AR70" si="41">AQ7*$AR$6</f>
        <v>1116062.3575034684</v>
      </c>
      <c r="AS7" s="31">
        <v>883.91666669999995</v>
      </c>
      <c r="AT7" s="72">
        <f t="shared" ref="AT7:AT70" si="42">AS7/$AS$6</f>
        <v>1.6480323671957439E-2</v>
      </c>
      <c r="AU7" s="1">
        <f t="shared" ref="AU7:AU70" si="43">AT7*$AU$6</f>
        <v>1949020.1924134991</v>
      </c>
      <c r="AV7" s="97">
        <v>650.97222222222217</v>
      </c>
      <c r="AW7" s="34">
        <f t="shared" ref="AW7:AW70" si="44">AV7/$AV$6</f>
        <v>1.7205379443407626E-2</v>
      </c>
      <c r="AX7" s="27">
        <f t="shared" ref="AX7:AX70" si="45">$AX$6*AW7</f>
        <v>2034767.8007318324</v>
      </c>
      <c r="AY7" s="75">
        <v>1323</v>
      </c>
      <c r="AZ7" s="34">
        <f t="shared" ref="AZ7:AZ70" si="46">AY7/$AY$6</f>
        <v>1.4067135216748716E-2</v>
      </c>
      <c r="BA7" s="27">
        <f t="shared" ref="BA7:BA70" si="47">AZ7*$BA$6</f>
        <v>1247731.5484425565</v>
      </c>
      <c r="BB7" s="39">
        <f t="shared" ref="BB7:BB70" si="48">BA7+AX7+AU7+AR7+AO7</f>
        <v>6765101.2105878517</v>
      </c>
      <c r="BC7" s="60">
        <f t="shared" ref="BC7:BC70" si="49">BB7/C7</f>
        <v>76.137272498569018</v>
      </c>
      <c r="BD7" s="81">
        <f t="shared" ref="BD7:BD70" si="50">J7+T7+AF7+AK7+BB7</f>
        <v>44606582.579743207</v>
      </c>
      <c r="BE7" s="1">
        <v>19562503</v>
      </c>
      <c r="BF7" s="1">
        <f t="shared" ref="BF7:BF70" si="51">IF(BD7&gt;BE7,0,BE7-BD7)</f>
        <v>0</v>
      </c>
      <c r="BG7" s="1">
        <f t="shared" ref="BG7:BG70" si="52">IF(BD7&lt;BE7,0,BD7-BE7)</f>
        <v>25044079.579743207</v>
      </c>
      <c r="BH7" s="72">
        <f t="shared" ref="BH7:BH70" si="53">BG7/$BG$6</f>
        <v>1.6887367611867748E-2</v>
      </c>
      <c r="BI7" s="1">
        <f t="shared" ref="BI7:BI70" si="54">$BI$6*BH7</f>
        <v>-12169.640828839058</v>
      </c>
      <c r="BJ7" s="81">
        <f t="shared" ref="BJ7:BJ70" si="55">BD7+BF7+BI7</f>
        <v>44594412.938914366</v>
      </c>
      <c r="BK7" s="79">
        <v>7.5</v>
      </c>
      <c r="BL7" s="1">
        <f t="shared" ref="BL7:BL70" si="56">IF(BK7&gt;=5,0,BJ7*(5-BK7)/5*-0.25)</f>
        <v>0</v>
      </c>
      <c r="BM7" s="125">
        <v>944</v>
      </c>
      <c r="BN7" s="27">
        <f t="shared" ref="BN7:BN70" si="57">IF(BM7&gt;=441,0,BJ7*(441-BM7)/441*-0.25)</f>
        <v>0</v>
      </c>
      <c r="BO7" s="39">
        <f t="shared" ref="BO7:BO70" si="58">BJ7+BL7+BN7</f>
        <v>44594412.938914366</v>
      </c>
      <c r="BP7" s="1">
        <f t="shared" ref="BP7:BP70" si="59">IF(BK7&lt;5,0,IF(BM7&lt;441,0,IF(BF7&lt;&gt;0,0,BO7)))</f>
        <v>44594412.938914366</v>
      </c>
      <c r="BQ7" s="72">
        <f t="shared" ref="BQ7:BQ70" si="60">BP7/$BP$6</f>
        <v>1.5297896698973494E-2</v>
      </c>
      <c r="BR7" s="60">
        <f t="shared" ref="BR7:BR70" si="61">$BR$6*BQ7</f>
        <v>96570.943076458134</v>
      </c>
      <c r="BS7" s="84">
        <f>ROUND(BJ7+BL7+BR7,0)</f>
        <v>44690984</v>
      </c>
      <c r="BT7" s="86">
        <f t="shared" ref="BT7:BT70" si="62">BS7/C7</f>
        <v>502.97098611204899</v>
      </c>
      <c r="BV7" s="28"/>
    </row>
    <row r="8" spans="1:74" ht="15.6" x14ac:dyDescent="0.3">
      <c r="A8" s="2">
        <v>44084</v>
      </c>
      <c r="B8" s="9" t="s">
        <v>225</v>
      </c>
      <c r="C8" s="158">
        <v>29340</v>
      </c>
      <c r="D8" s="20">
        <v>0</v>
      </c>
      <c r="E8" s="23">
        <v>0</v>
      </c>
      <c r="F8" s="3">
        <v>0</v>
      </c>
      <c r="G8" s="23">
        <v>0</v>
      </c>
      <c r="H8" s="23">
        <v>0</v>
      </c>
      <c r="I8" s="3">
        <v>0</v>
      </c>
      <c r="J8" s="23">
        <f t="shared" si="15"/>
        <v>0</v>
      </c>
      <c r="K8" s="42">
        <f t="shared" si="16"/>
        <v>0</v>
      </c>
      <c r="L8" s="31">
        <v>13016</v>
      </c>
      <c r="M8" s="34">
        <f t="shared" si="17"/>
        <v>4.187398298917698E-3</v>
      </c>
      <c r="N8" s="1">
        <f t="shared" si="18"/>
        <v>495216.23487017199</v>
      </c>
      <c r="O8" s="37">
        <v>1361</v>
      </c>
      <c r="P8" s="37">
        <v>1290</v>
      </c>
      <c r="Q8" s="37">
        <f t="shared" si="19"/>
        <v>2006</v>
      </c>
      <c r="R8" s="34">
        <f t="shared" si="20"/>
        <v>2.1148224171176214E-3</v>
      </c>
      <c r="S8" s="27">
        <f t="shared" si="21"/>
        <v>250106.2282741805</v>
      </c>
      <c r="T8" s="39">
        <f t="shared" si="22"/>
        <v>745322.46314435243</v>
      </c>
      <c r="U8" s="1">
        <f t="shared" si="23"/>
        <v>25.402946937435324</v>
      </c>
      <c r="V8" s="52">
        <v>140827236.00999999</v>
      </c>
      <c r="W8" s="51">
        <f t="shared" si="24"/>
        <v>6.1127067773940613</v>
      </c>
      <c r="X8" s="34">
        <f t="shared" si="25"/>
        <v>3.7558548523340292E-3</v>
      </c>
      <c r="Y8" s="87">
        <f t="shared" si="26"/>
        <v>4799.8376281526926</v>
      </c>
      <c r="Z8" s="27">
        <f t="shared" si="27"/>
        <v>2109870.8729405575</v>
      </c>
      <c r="AA8" s="56">
        <v>31713602.268400002</v>
      </c>
      <c r="AB8" s="51">
        <f t="shared" si="28"/>
        <v>27.144049821730654</v>
      </c>
      <c r="AC8" s="51">
        <f t="shared" si="29"/>
        <v>4.7608886047313904E-3</v>
      </c>
      <c r="AD8" s="92">
        <f t="shared" si="30"/>
        <v>1080.8998728152694</v>
      </c>
      <c r="AE8" s="1">
        <f t="shared" si="31"/>
        <v>1576506.8976303968</v>
      </c>
      <c r="AF8" s="39">
        <f t="shared" si="32"/>
        <v>3686377.7705709543</v>
      </c>
      <c r="AG8" s="60">
        <f t="shared" si="33"/>
        <v>125.64341412988938</v>
      </c>
      <c r="AH8" s="63">
        <v>9160.2544999999991</v>
      </c>
      <c r="AI8" s="34">
        <f t="shared" si="34"/>
        <v>9.7772114049228514E-3</v>
      </c>
      <c r="AJ8" s="1">
        <f t="shared" si="35"/>
        <v>1734444.8514562866</v>
      </c>
      <c r="AK8" s="39">
        <f t="shared" si="36"/>
        <v>1734444.8514562866</v>
      </c>
      <c r="AL8" s="1">
        <f t="shared" si="37"/>
        <v>59.115366443636219</v>
      </c>
      <c r="AM8" s="66">
        <v>2863.5277777777778</v>
      </c>
      <c r="AN8" s="34">
        <f t="shared" si="38"/>
        <v>3.0836291767131555E-3</v>
      </c>
      <c r="AO8" s="1">
        <f t="shared" si="39"/>
        <v>91167.882704566407</v>
      </c>
      <c r="AP8" s="95">
        <v>18.3333333333333</v>
      </c>
      <c r="AQ8" s="34">
        <f t="shared" si="40"/>
        <v>2.2180996934989478E-3</v>
      </c>
      <c r="AR8" s="27">
        <f t="shared" si="41"/>
        <v>196741.76173939311</v>
      </c>
      <c r="AS8" s="31">
        <v>108.75000003299999</v>
      </c>
      <c r="AT8" s="72">
        <f t="shared" si="42"/>
        <v>2.0276065237691734E-3</v>
      </c>
      <c r="AU8" s="1">
        <f t="shared" si="43"/>
        <v>239791.77446738112</v>
      </c>
      <c r="AV8" s="97">
        <v>56.472222222222221</v>
      </c>
      <c r="AW8" s="34">
        <f t="shared" si="44"/>
        <v>1.4925767616150076E-3</v>
      </c>
      <c r="AX8" s="27">
        <f t="shared" si="45"/>
        <v>176517.30057127439</v>
      </c>
      <c r="AY8" s="75">
        <v>64</v>
      </c>
      <c r="AZ8" s="34">
        <f t="shared" si="46"/>
        <v>6.8049633701581093E-4</v>
      </c>
      <c r="BA8" s="27">
        <f t="shared" si="47"/>
        <v>60358.895767440372</v>
      </c>
      <c r="BB8" s="39">
        <f t="shared" si="48"/>
        <v>764577.61525005545</v>
      </c>
      <c r="BC8" s="60">
        <f t="shared" si="49"/>
        <v>26.059223423655606</v>
      </c>
      <c r="BD8" s="81">
        <f t="shared" si="50"/>
        <v>6930722.700421649</v>
      </c>
      <c r="BE8" s="1">
        <v>6729225</v>
      </c>
      <c r="BF8" s="1">
        <f t="shared" si="51"/>
        <v>0</v>
      </c>
      <c r="BG8" s="1">
        <f t="shared" si="52"/>
        <v>201497.70042164903</v>
      </c>
      <c r="BH8" s="72">
        <f t="shared" si="53"/>
        <v>1.3587106402260032E-4</v>
      </c>
      <c r="BI8" s="1">
        <f t="shared" si="54"/>
        <v>-97.913546160103081</v>
      </c>
      <c r="BJ8" s="81">
        <f t="shared" si="55"/>
        <v>6930624.7868754892</v>
      </c>
      <c r="BK8" s="79">
        <v>5.9</v>
      </c>
      <c r="BL8" s="1">
        <f t="shared" si="56"/>
        <v>0</v>
      </c>
      <c r="BM8" s="126">
        <v>900</v>
      </c>
      <c r="BN8" s="27">
        <f t="shared" si="57"/>
        <v>0</v>
      </c>
      <c r="BO8" s="39">
        <f t="shared" si="58"/>
        <v>6930624.7868754892</v>
      </c>
      <c r="BP8" s="1">
        <f t="shared" si="59"/>
        <v>6930624.7868754892</v>
      </c>
      <c r="BQ8" s="72">
        <f t="shared" si="60"/>
        <v>2.3775171610443346E-3</v>
      </c>
      <c r="BR8" s="60">
        <f t="shared" si="61"/>
        <v>15008.538686100628</v>
      </c>
      <c r="BS8" s="84">
        <f t="shared" ref="BS8:BS71" si="63">ROUND(BJ8+BL8+BR8,0)</f>
        <v>6945633</v>
      </c>
      <c r="BT8" s="86">
        <f t="shared" si="62"/>
        <v>236.72914110429448</v>
      </c>
      <c r="BV8" s="28"/>
    </row>
    <row r="9" spans="1:74" ht="15.6" x14ac:dyDescent="0.3">
      <c r="A9" s="2" t="s">
        <v>404</v>
      </c>
      <c r="B9" s="9" t="s">
        <v>105</v>
      </c>
      <c r="C9" s="158">
        <v>30594</v>
      </c>
      <c r="D9" s="20">
        <v>0</v>
      </c>
      <c r="E9" s="23">
        <v>0</v>
      </c>
      <c r="F9" s="3">
        <v>0</v>
      </c>
      <c r="G9" s="23">
        <v>0</v>
      </c>
      <c r="H9" s="23">
        <f>C9/($C$9+$C$59+$C$61+$C$66+$C$73+$C$79+$C$93+$C$104+$C$126+$C$139+$C$166+$C$174+$C$198+$C$213+$C$232+$C$249+$C$259+$C$261+$C$262+$C$267+$C$274)*$H$6</f>
        <v>2455756.7087559965</v>
      </c>
      <c r="I9" s="3">
        <v>0</v>
      </c>
      <c r="J9" s="23">
        <f t="shared" si="15"/>
        <v>2455756.7087559965</v>
      </c>
      <c r="K9" s="42">
        <f t="shared" si="16"/>
        <v>80.26922627822438</v>
      </c>
      <c r="L9" s="31">
        <v>12198</v>
      </c>
      <c r="M9" s="34">
        <f t="shared" si="17"/>
        <v>3.9242382029961642E-3</v>
      </c>
      <c r="N9" s="1">
        <f t="shared" si="18"/>
        <v>464094.00990675762</v>
      </c>
      <c r="O9" s="37">
        <v>4896</v>
      </c>
      <c r="P9" s="37">
        <v>3039</v>
      </c>
      <c r="Q9" s="37">
        <f t="shared" si="19"/>
        <v>6415.5</v>
      </c>
      <c r="R9" s="34">
        <f t="shared" si="20"/>
        <v>6.7635310154626621E-3</v>
      </c>
      <c r="S9" s="27">
        <f t="shared" si="21"/>
        <v>799878.617892824</v>
      </c>
      <c r="T9" s="39">
        <f t="shared" si="22"/>
        <v>1263972.6277995817</v>
      </c>
      <c r="U9" s="1">
        <f t="shared" si="23"/>
        <v>41.314395888068958</v>
      </c>
      <c r="V9" s="52">
        <v>142000156.14000002</v>
      </c>
      <c r="W9" s="51">
        <f t="shared" si="24"/>
        <v>6.5914915972148025</v>
      </c>
      <c r="X9" s="34">
        <f t="shared" si="25"/>
        <v>4.050036522457297E-3</v>
      </c>
      <c r="Y9" s="87">
        <f t="shared" si="26"/>
        <v>4641.4380643263394</v>
      </c>
      <c r="Z9" s="27">
        <f t="shared" si="27"/>
        <v>2275128.9464149284</v>
      </c>
      <c r="AA9" s="56">
        <v>32867140.373600002</v>
      </c>
      <c r="AB9" s="51">
        <f t="shared" si="28"/>
        <v>28.478073399772285</v>
      </c>
      <c r="AC9" s="51">
        <f t="shared" si="29"/>
        <v>4.9948676053909336E-3</v>
      </c>
      <c r="AD9" s="92">
        <f t="shared" si="30"/>
        <v>1074.3002017912011</v>
      </c>
      <c r="AE9" s="1">
        <f t="shared" si="31"/>
        <v>1653986.0279074323</v>
      </c>
      <c r="AF9" s="39">
        <f t="shared" si="32"/>
        <v>3929114.9743223609</v>
      </c>
      <c r="AG9" s="60">
        <f t="shared" si="33"/>
        <v>128.42763202988695</v>
      </c>
      <c r="AH9" s="63">
        <v>4162.7505000000001</v>
      </c>
      <c r="AI9" s="34">
        <f t="shared" si="34"/>
        <v>4.4431180011918125E-3</v>
      </c>
      <c r="AJ9" s="1">
        <f t="shared" si="35"/>
        <v>788194.38615183486</v>
      </c>
      <c r="AK9" s="39">
        <f t="shared" si="36"/>
        <v>788194.38615183486</v>
      </c>
      <c r="AL9" s="1">
        <f t="shared" si="37"/>
        <v>25.763038051638716</v>
      </c>
      <c r="AM9" s="66">
        <v>3689.3888888888887</v>
      </c>
      <c r="AN9" s="34">
        <f t="shared" si="38"/>
        <v>3.9729690454925245E-3</v>
      </c>
      <c r="AO9" s="1">
        <f t="shared" si="39"/>
        <v>117461.32727749474</v>
      </c>
      <c r="AP9" s="95">
        <v>27</v>
      </c>
      <c r="AQ9" s="34">
        <f t="shared" si="40"/>
        <v>3.2666559122439109E-3</v>
      </c>
      <c r="AR9" s="27">
        <f t="shared" si="41"/>
        <v>289746.95819801581</v>
      </c>
      <c r="AS9" s="31">
        <v>160.58333329999999</v>
      </c>
      <c r="AT9" s="72">
        <f t="shared" si="42"/>
        <v>2.9940212791620862E-3</v>
      </c>
      <c r="AU9" s="1">
        <f t="shared" si="43"/>
        <v>354083.33269157837</v>
      </c>
      <c r="AV9" s="97">
        <v>144.61111111111111</v>
      </c>
      <c r="AW9" s="34">
        <f t="shared" si="44"/>
        <v>3.8221124549767485E-3</v>
      </c>
      <c r="AX9" s="27">
        <f t="shared" si="45"/>
        <v>452016.26501429139</v>
      </c>
      <c r="AY9" s="75">
        <v>181</v>
      </c>
      <c r="AZ9" s="34">
        <f t="shared" si="46"/>
        <v>1.9245287031228401E-3</v>
      </c>
      <c r="BA9" s="27">
        <f t="shared" si="47"/>
        <v>170702.5020922923</v>
      </c>
      <c r="BB9" s="39">
        <f t="shared" si="48"/>
        <v>1384010.3852736726</v>
      </c>
      <c r="BC9" s="60">
        <f t="shared" si="49"/>
        <v>45.237967747717612</v>
      </c>
      <c r="BD9" s="81">
        <f t="shared" si="50"/>
        <v>9821049.0823034476</v>
      </c>
      <c r="BE9" s="1">
        <v>4613481</v>
      </c>
      <c r="BF9" s="1">
        <f t="shared" si="51"/>
        <v>0</v>
      </c>
      <c r="BG9" s="1">
        <f t="shared" si="52"/>
        <v>5207568.0823034476</v>
      </c>
      <c r="BH9" s="72">
        <f t="shared" si="53"/>
        <v>3.5114932569060785E-3</v>
      </c>
      <c r="BI9" s="1">
        <f t="shared" si="54"/>
        <v>-2530.5075777118645</v>
      </c>
      <c r="BJ9" s="81">
        <f t="shared" si="55"/>
        <v>9818518.5747257359</v>
      </c>
      <c r="BK9" s="79">
        <v>8</v>
      </c>
      <c r="BL9" s="1">
        <f t="shared" si="56"/>
        <v>0</v>
      </c>
      <c r="BM9" s="126">
        <v>944.58</v>
      </c>
      <c r="BN9" s="27">
        <f t="shared" si="57"/>
        <v>0</v>
      </c>
      <c r="BO9" s="39">
        <f t="shared" si="58"/>
        <v>9818518.5747257359</v>
      </c>
      <c r="BP9" s="1">
        <f t="shared" si="59"/>
        <v>9818518.5747257359</v>
      </c>
      <c r="BQ9" s="72">
        <f t="shared" si="60"/>
        <v>3.3681950942790772E-3</v>
      </c>
      <c r="BR9" s="60">
        <f t="shared" si="61"/>
        <v>21262.385484787348</v>
      </c>
      <c r="BS9" s="84">
        <f t="shared" si="63"/>
        <v>9839781</v>
      </c>
      <c r="BT9" s="86">
        <f t="shared" si="62"/>
        <v>321.62453422239656</v>
      </c>
      <c r="BV9" s="28"/>
    </row>
    <row r="10" spans="1:74" ht="15.6" x14ac:dyDescent="0.3">
      <c r="A10" s="2" t="s">
        <v>301</v>
      </c>
      <c r="B10" s="9" t="s">
        <v>2</v>
      </c>
      <c r="C10" s="158">
        <v>14610</v>
      </c>
      <c r="D10" s="20">
        <v>0</v>
      </c>
      <c r="E10" s="23">
        <v>0</v>
      </c>
      <c r="F10" s="3">
        <v>0</v>
      </c>
      <c r="G10" s="23">
        <v>0</v>
      </c>
      <c r="H10" s="23">
        <v>0</v>
      </c>
      <c r="I10" s="3">
        <v>0</v>
      </c>
      <c r="J10" s="23">
        <f t="shared" si="15"/>
        <v>0</v>
      </c>
      <c r="K10" s="42">
        <f t="shared" si="16"/>
        <v>0</v>
      </c>
      <c r="L10" s="31">
        <v>10393</v>
      </c>
      <c r="M10" s="34">
        <f t="shared" si="17"/>
        <v>3.343548749281779E-3</v>
      </c>
      <c r="N10" s="1">
        <f t="shared" si="18"/>
        <v>395419.66264641192</v>
      </c>
      <c r="O10" s="37">
        <v>37</v>
      </c>
      <c r="P10" s="37">
        <v>163</v>
      </c>
      <c r="Q10" s="37">
        <f t="shared" si="19"/>
        <v>118.5</v>
      </c>
      <c r="R10" s="34">
        <f t="shared" si="20"/>
        <v>1.2492844288556238E-4</v>
      </c>
      <c r="S10" s="27">
        <f t="shared" si="21"/>
        <v>14774.470613404979</v>
      </c>
      <c r="T10" s="39">
        <f t="shared" si="22"/>
        <v>410194.13325981691</v>
      </c>
      <c r="U10" s="1">
        <f t="shared" si="23"/>
        <v>28.076258265558995</v>
      </c>
      <c r="V10" s="52">
        <v>82771977.489999995</v>
      </c>
      <c r="W10" s="51">
        <f t="shared" si="24"/>
        <v>2.5787966709601444</v>
      </c>
      <c r="X10" s="34">
        <f t="shared" si="25"/>
        <v>1.5845003437147708E-3</v>
      </c>
      <c r="Y10" s="87">
        <f t="shared" si="26"/>
        <v>5665.4330930869264</v>
      </c>
      <c r="Z10" s="27">
        <f t="shared" si="27"/>
        <v>890101.25651969074</v>
      </c>
      <c r="AA10" s="56">
        <v>25885552.867200002</v>
      </c>
      <c r="AB10" s="51">
        <f t="shared" si="28"/>
        <v>8.245993473466374</v>
      </c>
      <c r="AC10" s="51">
        <f t="shared" si="29"/>
        <v>1.446293262071991E-3</v>
      </c>
      <c r="AD10" s="92">
        <f t="shared" si="30"/>
        <v>1771.7695323203286</v>
      </c>
      <c r="AE10" s="1">
        <f t="shared" si="31"/>
        <v>478921.37223855586</v>
      </c>
      <c r="AF10" s="39">
        <f t="shared" si="32"/>
        <v>1369022.6287582465</v>
      </c>
      <c r="AG10" s="60">
        <f t="shared" si="33"/>
        <v>93.70449204368559</v>
      </c>
      <c r="AH10" s="63">
        <v>485.73230000000001</v>
      </c>
      <c r="AI10" s="34">
        <f t="shared" si="34"/>
        <v>5.1844710027427825E-4</v>
      </c>
      <c r="AJ10" s="1">
        <f t="shared" si="35"/>
        <v>91970.794798443705</v>
      </c>
      <c r="AK10" s="39">
        <f t="shared" si="36"/>
        <v>91970.794798443705</v>
      </c>
      <c r="AL10" s="1">
        <f t="shared" si="37"/>
        <v>6.295057823302102</v>
      </c>
      <c r="AM10" s="66">
        <v>1218.7222222222222</v>
      </c>
      <c r="AN10" s="34">
        <f t="shared" si="38"/>
        <v>1.3123977465549776E-3</v>
      </c>
      <c r="AO10" s="1">
        <f t="shared" si="39"/>
        <v>38801.203699594967</v>
      </c>
      <c r="AP10" s="95">
        <v>9</v>
      </c>
      <c r="AQ10" s="34">
        <f t="shared" si="40"/>
        <v>1.0888853040813037E-3</v>
      </c>
      <c r="AR10" s="27">
        <f t="shared" si="41"/>
        <v>96582.319399338623</v>
      </c>
      <c r="AS10" s="31">
        <v>80.583333330000002</v>
      </c>
      <c r="AT10" s="72">
        <f t="shared" si="42"/>
        <v>1.5024486649875227E-3</v>
      </c>
      <c r="AU10" s="1">
        <f t="shared" si="43"/>
        <v>177684.78607663047</v>
      </c>
      <c r="AV10" s="97">
        <v>27.277777777777779</v>
      </c>
      <c r="AW10" s="34">
        <f t="shared" si="44"/>
        <v>7.2095936050464216E-4</v>
      </c>
      <c r="AX10" s="27">
        <f t="shared" si="45"/>
        <v>85263.152563202879</v>
      </c>
      <c r="AY10" s="75">
        <v>85</v>
      </c>
      <c r="AZ10" s="34">
        <f t="shared" si="46"/>
        <v>9.0378419759912384E-4</v>
      </c>
      <c r="BA10" s="27">
        <f t="shared" si="47"/>
        <v>80164.158441131745</v>
      </c>
      <c r="BB10" s="39">
        <f t="shared" si="48"/>
        <v>478495.62017989863</v>
      </c>
      <c r="BC10" s="60">
        <f t="shared" si="49"/>
        <v>32.75124025871996</v>
      </c>
      <c r="BD10" s="81">
        <f t="shared" si="50"/>
        <v>2349683.1769964062</v>
      </c>
      <c r="BE10" s="1">
        <v>1610630</v>
      </c>
      <c r="BF10" s="1">
        <f t="shared" si="51"/>
        <v>0</v>
      </c>
      <c r="BG10" s="1">
        <f t="shared" si="52"/>
        <v>739053.17699640617</v>
      </c>
      <c r="BH10" s="72">
        <f t="shared" si="53"/>
        <v>4.9834782887177862E-4</v>
      </c>
      <c r="BI10" s="1">
        <f t="shared" si="54"/>
        <v>-359.12726154781313</v>
      </c>
      <c r="BJ10" s="81">
        <f t="shared" si="55"/>
        <v>2349324.0497348583</v>
      </c>
      <c r="BK10" s="79">
        <v>4.9000000000000004</v>
      </c>
      <c r="BL10" s="1">
        <f t="shared" si="56"/>
        <v>-11746.620248674251</v>
      </c>
      <c r="BM10" s="126">
        <v>680</v>
      </c>
      <c r="BN10" s="27">
        <f t="shared" si="57"/>
        <v>0</v>
      </c>
      <c r="BO10" s="39">
        <f t="shared" si="58"/>
        <v>2337577.4294861839</v>
      </c>
      <c r="BP10" s="1">
        <f t="shared" si="59"/>
        <v>0</v>
      </c>
      <c r="BQ10" s="72">
        <f t="shared" si="60"/>
        <v>0</v>
      </c>
      <c r="BR10" s="60">
        <f t="shared" si="61"/>
        <v>0</v>
      </c>
      <c r="BS10" s="84">
        <f>ROUND(BJ10+BL10+BR10,0)-1</f>
        <v>2337576</v>
      </c>
      <c r="BT10" s="86">
        <f t="shared" si="62"/>
        <v>159.99835728952772</v>
      </c>
      <c r="BV10" s="28"/>
    </row>
    <row r="11" spans="1:74" ht="15.6" x14ac:dyDescent="0.3">
      <c r="A11" s="2" t="s">
        <v>403</v>
      </c>
      <c r="B11" s="9" t="s">
        <v>104</v>
      </c>
      <c r="C11" s="158">
        <v>13466</v>
      </c>
      <c r="D11" s="20">
        <v>0</v>
      </c>
      <c r="E11" s="23">
        <v>0</v>
      </c>
      <c r="F11" s="3">
        <v>0</v>
      </c>
      <c r="G11" s="23">
        <v>0</v>
      </c>
      <c r="H11" s="23">
        <v>0</v>
      </c>
      <c r="I11" s="3">
        <v>0</v>
      </c>
      <c r="J11" s="23">
        <f t="shared" si="15"/>
        <v>0</v>
      </c>
      <c r="K11" s="42">
        <f t="shared" si="16"/>
        <v>0</v>
      </c>
      <c r="L11" s="31">
        <v>2884</v>
      </c>
      <c r="M11" s="34">
        <f t="shared" si="17"/>
        <v>9.2781627950819299E-4</v>
      </c>
      <c r="N11" s="1">
        <f t="shared" si="18"/>
        <v>109726.76869741672</v>
      </c>
      <c r="O11" s="37">
        <v>0</v>
      </c>
      <c r="P11" s="37">
        <v>291</v>
      </c>
      <c r="Q11" s="37">
        <f t="shared" si="19"/>
        <v>145.5</v>
      </c>
      <c r="R11" s="34">
        <f t="shared" si="20"/>
        <v>1.5339315139113356E-4</v>
      </c>
      <c r="S11" s="27">
        <f t="shared" si="21"/>
        <v>18140.805689877001</v>
      </c>
      <c r="T11" s="39">
        <f t="shared" si="22"/>
        <v>127867.57438729372</v>
      </c>
      <c r="U11" s="1">
        <f t="shared" si="23"/>
        <v>9.4955869885113415</v>
      </c>
      <c r="V11" s="52">
        <v>69111007.520000011</v>
      </c>
      <c r="W11" s="51">
        <f t="shared" si="24"/>
        <v>2.6237955791271608</v>
      </c>
      <c r="X11" s="34">
        <f t="shared" si="25"/>
        <v>1.6121492026807938E-3</v>
      </c>
      <c r="Y11" s="87">
        <f t="shared" si="26"/>
        <v>5132.2595811673855</v>
      </c>
      <c r="Z11" s="27">
        <f t="shared" si="27"/>
        <v>905633.14592862281</v>
      </c>
      <c r="AA11" s="56">
        <v>12342590.358800001</v>
      </c>
      <c r="AB11" s="51">
        <f t="shared" si="28"/>
        <v>14.691661209570434</v>
      </c>
      <c r="AC11" s="51">
        <f t="shared" si="29"/>
        <v>2.5768211779961464E-3</v>
      </c>
      <c r="AD11" s="92">
        <f t="shared" si="30"/>
        <v>916.57436200802033</v>
      </c>
      <c r="AE11" s="1">
        <f t="shared" si="31"/>
        <v>853281.12004843028</v>
      </c>
      <c r="AF11" s="39">
        <f t="shared" si="32"/>
        <v>1758914.265977053</v>
      </c>
      <c r="AG11" s="60">
        <f t="shared" si="33"/>
        <v>130.6189117761067</v>
      </c>
      <c r="AH11" s="63">
        <v>1093.2212999999999</v>
      </c>
      <c r="AI11" s="34">
        <f t="shared" si="34"/>
        <v>1.1668513972471601E-3</v>
      </c>
      <c r="AJ11" s="1">
        <f t="shared" si="35"/>
        <v>206995.56494716916</v>
      </c>
      <c r="AK11" s="39">
        <f t="shared" si="36"/>
        <v>206995.56494716916</v>
      </c>
      <c r="AL11" s="1">
        <f t="shared" si="37"/>
        <v>15.371718769283317</v>
      </c>
      <c r="AM11" s="66">
        <v>1097.1111111111111</v>
      </c>
      <c r="AN11" s="34">
        <f t="shared" si="38"/>
        <v>1.1814391529820713E-3</v>
      </c>
      <c r="AO11" s="1">
        <f t="shared" si="39"/>
        <v>34929.396483548408</v>
      </c>
      <c r="AP11" s="95">
        <v>5.3333333333333304</v>
      </c>
      <c r="AQ11" s="34">
        <f t="shared" si="40"/>
        <v>6.4526536538151292E-4</v>
      </c>
      <c r="AR11" s="27">
        <f t="shared" si="41"/>
        <v>57233.967051459891</v>
      </c>
      <c r="AS11" s="31">
        <v>59</v>
      </c>
      <c r="AT11" s="72">
        <f t="shared" si="42"/>
        <v>1.1000348033662537E-3</v>
      </c>
      <c r="AU11" s="1">
        <f t="shared" si="43"/>
        <v>130093.92817730931</v>
      </c>
      <c r="AV11" s="97">
        <v>13.888888888888889</v>
      </c>
      <c r="AW11" s="34">
        <f t="shared" si="44"/>
        <v>3.670872507661111E-4</v>
      </c>
      <c r="AX11" s="27">
        <f t="shared" si="45"/>
        <v>43413.010470062567</v>
      </c>
      <c r="AY11" s="75">
        <v>24</v>
      </c>
      <c r="AZ11" s="34">
        <f t="shared" si="46"/>
        <v>2.5518612638092907E-4</v>
      </c>
      <c r="BA11" s="27">
        <f t="shared" si="47"/>
        <v>22634.585912790139</v>
      </c>
      <c r="BB11" s="39">
        <f t="shared" si="48"/>
        <v>288304.88809517032</v>
      </c>
      <c r="BC11" s="60">
        <f t="shared" si="49"/>
        <v>21.409838711953832</v>
      </c>
      <c r="BD11" s="81">
        <f t="shared" si="50"/>
        <v>2382082.2934066863</v>
      </c>
      <c r="BE11" s="1">
        <v>1376958</v>
      </c>
      <c r="BF11" s="1">
        <f t="shared" si="51"/>
        <v>0</v>
      </c>
      <c r="BG11" s="1">
        <f t="shared" si="52"/>
        <v>1005124.2934066863</v>
      </c>
      <c r="BH11" s="72">
        <f t="shared" si="53"/>
        <v>6.777611205207476E-4</v>
      </c>
      <c r="BI11" s="1">
        <f t="shared" si="54"/>
        <v>-488.41889358129248</v>
      </c>
      <c r="BJ11" s="81">
        <f t="shared" si="55"/>
        <v>2381593.874513105</v>
      </c>
      <c r="BK11" s="79">
        <v>7</v>
      </c>
      <c r="BL11" s="1">
        <f t="shared" si="56"/>
        <v>0</v>
      </c>
      <c r="BM11" s="126">
        <v>785</v>
      </c>
      <c r="BN11" s="27">
        <f t="shared" si="57"/>
        <v>0</v>
      </c>
      <c r="BO11" s="39">
        <f t="shared" si="58"/>
        <v>2381593.874513105</v>
      </c>
      <c r="BP11" s="1">
        <f t="shared" si="59"/>
        <v>2381593.874513105</v>
      </c>
      <c r="BQ11" s="72">
        <f t="shared" si="60"/>
        <v>8.169942077971994E-4</v>
      </c>
      <c r="BR11" s="60">
        <f t="shared" si="61"/>
        <v>5157.4345602865451</v>
      </c>
      <c r="BS11" s="84">
        <f t="shared" si="63"/>
        <v>2386751</v>
      </c>
      <c r="BT11" s="86">
        <f t="shared" si="62"/>
        <v>177.24275954255162</v>
      </c>
      <c r="BV11" s="28"/>
    </row>
    <row r="12" spans="1:74" ht="15.6" x14ac:dyDescent="0.3">
      <c r="A12" s="2" t="s">
        <v>581</v>
      </c>
      <c r="B12" s="9" t="s">
        <v>284</v>
      </c>
      <c r="C12" s="158">
        <v>11757</v>
      </c>
      <c r="D12" s="20">
        <v>0</v>
      </c>
      <c r="E12" s="23">
        <v>0</v>
      </c>
      <c r="F12" s="3">
        <v>0</v>
      </c>
      <c r="G12" s="23">
        <v>0</v>
      </c>
      <c r="H12" s="23">
        <v>0</v>
      </c>
      <c r="I12" s="3">
        <v>0</v>
      </c>
      <c r="J12" s="23">
        <f t="shared" si="15"/>
        <v>0</v>
      </c>
      <c r="K12" s="42">
        <f t="shared" si="16"/>
        <v>0</v>
      </c>
      <c r="L12" s="31">
        <v>5097</v>
      </c>
      <c r="M12" s="34">
        <f t="shared" si="17"/>
        <v>1.6397640695746394E-3</v>
      </c>
      <c r="N12" s="1">
        <f t="shared" si="18"/>
        <v>193924.18170968551</v>
      </c>
      <c r="O12" s="37">
        <v>0</v>
      </c>
      <c r="P12" s="37">
        <v>279</v>
      </c>
      <c r="Q12" s="37">
        <f t="shared" si="19"/>
        <v>139.5</v>
      </c>
      <c r="R12" s="34">
        <f t="shared" si="20"/>
        <v>1.4706766061211774E-4</v>
      </c>
      <c r="S12" s="27">
        <f t="shared" si="21"/>
        <v>17392.731228438774</v>
      </c>
      <c r="T12" s="39">
        <f t="shared" si="22"/>
        <v>211316.91293812427</v>
      </c>
      <c r="U12" s="1">
        <f t="shared" si="23"/>
        <v>17.973710380039488</v>
      </c>
      <c r="V12" s="52">
        <v>52267813.860000007</v>
      </c>
      <c r="W12" s="51">
        <f t="shared" si="24"/>
        <v>2.644592126432586</v>
      </c>
      <c r="X12" s="34">
        <f t="shared" si="25"/>
        <v>1.6249273083471308E-3</v>
      </c>
      <c r="Y12" s="87">
        <f t="shared" si="26"/>
        <v>4445.6760959428429</v>
      </c>
      <c r="Z12" s="27">
        <f t="shared" si="27"/>
        <v>912811.31282184215</v>
      </c>
      <c r="AA12" s="56">
        <v>13906041.333600001</v>
      </c>
      <c r="AB12" s="51">
        <f t="shared" si="28"/>
        <v>9.9400717777253806</v>
      </c>
      <c r="AC12" s="51">
        <f t="shared" si="29"/>
        <v>1.7434235041411958E-3</v>
      </c>
      <c r="AD12" s="92">
        <f t="shared" si="30"/>
        <v>1182.7882396529728</v>
      </c>
      <c r="AE12" s="1">
        <f t="shared" si="31"/>
        <v>577312.2221423249</v>
      </c>
      <c r="AF12" s="39">
        <f t="shared" si="32"/>
        <v>1490123.534964167</v>
      </c>
      <c r="AG12" s="60">
        <f t="shared" si="33"/>
        <v>126.74351747590092</v>
      </c>
      <c r="AH12" s="63">
        <v>1985.6104</v>
      </c>
      <c r="AI12" s="34">
        <f t="shared" si="34"/>
        <v>2.1193442440505805E-3</v>
      </c>
      <c r="AJ12" s="1">
        <f t="shared" si="35"/>
        <v>375964.63452822826</v>
      </c>
      <c r="AK12" s="39">
        <f t="shared" si="36"/>
        <v>375964.63452822826</v>
      </c>
      <c r="AL12" s="1">
        <f t="shared" si="37"/>
        <v>31.977939485262247</v>
      </c>
      <c r="AM12" s="66">
        <v>1488.3888888888889</v>
      </c>
      <c r="AN12" s="34">
        <f t="shared" si="38"/>
        <v>1.6027919965334553E-3</v>
      </c>
      <c r="AO12" s="1">
        <f t="shared" si="39"/>
        <v>47386.746059891906</v>
      </c>
      <c r="AP12" s="95">
        <v>5</v>
      </c>
      <c r="AQ12" s="34">
        <f t="shared" si="40"/>
        <v>6.0493628004516862E-4</v>
      </c>
      <c r="AR12" s="27">
        <f t="shared" si="41"/>
        <v>53656.844110743667</v>
      </c>
      <c r="AS12" s="31">
        <v>74.916666663000001</v>
      </c>
      <c r="AT12" s="72">
        <f t="shared" si="42"/>
        <v>1.3967956047709895E-3</v>
      </c>
      <c r="AU12" s="1">
        <f t="shared" si="43"/>
        <v>165189.88901931772</v>
      </c>
      <c r="AV12" s="97">
        <v>35.611111111111114</v>
      </c>
      <c r="AW12" s="34">
        <f t="shared" si="44"/>
        <v>9.4121171096430887E-4</v>
      </c>
      <c r="AX12" s="27">
        <f t="shared" si="45"/>
        <v>111310.95884524043</v>
      </c>
      <c r="AY12" s="75">
        <v>45</v>
      </c>
      <c r="AZ12" s="34">
        <f t="shared" si="46"/>
        <v>4.7847398696424203E-4</v>
      </c>
      <c r="BA12" s="27">
        <f t="shared" si="47"/>
        <v>42439.848586481508</v>
      </c>
      <c r="BB12" s="39">
        <f t="shared" si="48"/>
        <v>419984.28662167519</v>
      </c>
      <c r="BC12" s="60">
        <f t="shared" si="49"/>
        <v>35.722062313657837</v>
      </c>
      <c r="BD12" s="81">
        <f t="shared" si="50"/>
        <v>2497389.369052195</v>
      </c>
      <c r="BE12" s="1">
        <v>1335977</v>
      </c>
      <c r="BF12" s="1">
        <f t="shared" si="51"/>
        <v>0</v>
      </c>
      <c r="BG12" s="1">
        <f t="shared" si="52"/>
        <v>1161412.369052195</v>
      </c>
      <c r="BH12" s="72">
        <f t="shared" si="53"/>
        <v>7.8314707325154317E-4</v>
      </c>
      <c r="BI12" s="1">
        <f t="shared" si="54"/>
        <v>-564.36377869396676</v>
      </c>
      <c r="BJ12" s="81">
        <f t="shared" si="55"/>
        <v>2496825.0052735009</v>
      </c>
      <c r="BK12" s="79">
        <v>7</v>
      </c>
      <c r="BL12" s="1">
        <f t="shared" si="56"/>
        <v>0</v>
      </c>
      <c r="BM12" s="126">
        <v>850</v>
      </c>
      <c r="BN12" s="27">
        <f t="shared" si="57"/>
        <v>0</v>
      </c>
      <c r="BO12" s="39">
        <f t="shared" si="58"/>
        <v>2496825.0052735009</v>
      </c>
      <c r="BP12" s="1">
        <f t="shared" si="59"/>
        <v>2496825.0052735009</v>
      </c>
      <c r="BQ12" s="72">
        <f t="shared" si="60"/>
        <v>8.5652368735987755E-4</v>
      </c>
      <c r="BR12" s="60">
        <f t="shared" si="61"/>
        <v>5406.9720748747795</v>
      </c>
      <c r="BS12" s="84">
        <f t="shared" si="63"/>
        <v>2502232</v>
      </c>
      <c r="BT12" s="86">
        <f t="shared" si="62"/>
        <v>212.82912307561452</v>
      </c>
      <c r="BV12" s="28"/>
    </row>
    <row r="13" spans="1:74" ht="15.6" x14ac:dyDescent="0.3">
      <c r="A13" s="2" t="s">
        <v>493</v>
      </c>
      <c r="B13" s="9" t="s">
        <v>194</v>
      </c>
      <c r="C13" s="158">
        <v>5025</v>
      </c>
      <c r="D13" s="20">
        <v>0</v>
      </c>
      <c r="E13" s="23">
        <v>0</v>
      </c>
      <c r="F13" s="3">
        <v>0</v>
      </c>
      <c r="G13" s="23">
        <v>0</v>
      </c>
      <c r="H13" s="23">
        <v>0</v>
      </c>
      <c r="I13" s="3">
        <v>0</v>
      </c>
      <c r="J13" s="23">
        <f t="shared" si="15"/>
        <v>0</v>
      </c>
      <c r="K13" s="42">
        <f t="shared" si="16"/>
        <v>0</v>
      </c>
      <c r="L13" s="31">
        <v>1462</v>
      </c>
      <c r="M13" s="34">
        <f t="shared" si="17"/>
        <v>4.7034237192821712E-4</v>
      </c>
      <c r="N13" s="1">
        <f t="shared" si="18"/>
        <v>55624.318944390863</v>
      </c>
      <c r="O13" s="37">
        <v>0</v>
      </c>
      <c r="P13" s="37">
        <v>102</v>
      </c>
      <c r="Q13" s="37">
        <f t="shared" si="19"/>
        <v>51</v>
      </c>
      <c r="R13" s="34">
        <f t="shared" si="20"/>
        <v>5.3766671621634446E-5</v>
      </c>
      <c r="S13" s="27">
        <f t="shared" si="21"/>
        <v>6358.6329222249287</v>
      </c>
      <c r="T13" s="39">
        <f t="shared" si="22"/>
        <v>61982.951866615789</v>
      </c>
      <c r="U13" s="1">
        <f t="shared" si="23"/>
        <v>12.334915794351401</v>
      </c>
      <c r="V13" s="52">
        <v>15232992.920000002</v>
      </c>
      <c r="W13" s="51">
        <f t="shared" si="24"/>
        <v>1.6576273049301724</v>
      </c>
      <c r="X13" s="34">
        <f t="shared" si="25"/>
        <v>1.0185025690431569E-3</v>
      </c>
      <c r="Y13" s="87">
        <f t="shared" si="26"/>
        <v>3031.4413771144282</v>
      </c>
      <c r="Z13" s="27">
        <f t="shared" si="27"/>
        <v>572149.08161423577</v>
      </c>
      <c r="AA13" s="56">
        <v>4404854.3760000002</v>
      </c>
      <c r="AB13" s="51">
        <f t="shared" si="28"/>
        <v>5.7324539802221146</v>
      </c>
      <c r="AC13" s="51">
        <f t="shared" si="29"/>
        <v>1.0054348931285047E-3</v>
      </c>
      <c r="AD13" s="92">
        <f t="shared" si="30"/>
        <v>876.58793552238808</v>
      </c>
      <c r="AE13" s="1">
        <f t="shared" si="31"/>
        <v>332936.80565432983</v>
      </c>
      <c r="AF13" s="39">
        <f t="shared" si="32"/>
        <v>905085.8872685656</v>
      </c>
      <c r="AG13" s="60">
        <f t="shared" si="33"/>
        <v>180.11659448130658</v>
      </c>
      <c r="AH13" s="63">
        <v>7108.8568999999998</v>
      </c>
      <c r="AI13" s="34">
        <f t="shared" si="34"/>
        <v>7.5876490940993517E-3</v>
      </c>
      <c r="AJ13" s="1">
        <f t="shared" si="35"/>
        <v>1346023.764945013</v>
      </c>
      <c r="AK13" s="39">
        <f t="shared" si="36"/>
        <v>1346023.764945013</v>
      </c>
      <c r="AL13" s="1">
        <f t="shared" si="37"/>
        <v>267.86542585970409</v>
      </c>
      <c r="AM13" s="66">
        <v>776</v>
      </c>
      <c r="AN13" s="34">
        <f t="shared" si="38"/>
        <v>8.3564624715685499E-4</v>
      </c>
      <c r="AO13" s="1">
        <f t="shared" si="39"/>
        <v>24705.985926787733</v>
      </c>
      <c r="AP13" s="95">
        <v>5.6666666666666696</v>
      </c>
      <c r="AQ13" s="34">
        <f t="shared" si="40"/>
        <v>6.855944507178582E-4</v>
      </c>
      <c r="AR13" s="27">
        <f t="shared" si="41"/>
        <v>60811.089992176196</v>
      </c>
      <c r="AS13" s="31">
        <v>23.083333337000003</v>
      </c>
      <c r="AT13" s="72">
        <f t="shared" si="42"/>
        <v>4.3038084827804217E-4</v>
      </c>
      <c r="AU13" s="1">
        <f t="shared" si="43"/>
        <v>50898.33066502658</v>
      </c>
      <c r="AV13" s="97">
        <v>9</v>
      </c>
      <c r="AW13" s="34">
        <f t="shared" si="44"/>
        <v>2.3787253849643999E-4</v>
      </c>
      <c r="AX13" s="27">
        <f t="shared" si="45"/>
        <v>28131.630784600544</v>
      </c>
      <c r="AY13" s="75">
        <v>7</v>
      </c>
      <c r="AZ13" s="34">
        <f t="shared" si="46"/>
        <v>7.4429286861104317E-5</v>
      </c>
      <c r="BA13" s="27">
        <f t="shared" si="47"/>
        <v>6601.7542245637906</v>
      </c>
      <c r="BB13" s="39">
        <f t="shared" si="48"/>
        <v>171148.79159315483</v>
      </c>
      <c r="BC13" s="60">
        <f t="shared" si="49"/>
        <v>34.059461013563151</v>
      </c>
      <c r="BD13" s="81">
        <f t="shared" si="50"/>
        <v>2484241.3956733495</v>
      </c>
      <c r="BE13" s="1">
        <v>875115</v>
      </c>
      <c r="BF13" s="1">
        <f t="shared" si="51"/>
        <v>0</v>
      </c>
      <c r="BG13" s="1">
        <f t="shared" si="52"/>
        <v>1609126.3956733495</v>
      </c>
      <c r="BH13" s="72">
        <f t="shared" si="53"/>
        <v>1.0850432291261008E-3</v>
      </c>
      <c r="BI13" s="1">
        <f t="shared" si="54"/>
        <v>-781.92094148224317</v>
      </c>
      <c r="BJ13" s="81">
        <f t="shared" si="55"/>
        <v>2483459.4747318672</v>
      </c>
      <c r="BK13" s="79">
        <v>8</v>
      </c>
      <c r="BL13" s="1">
        <f t="shared" si="56"/>
        <v>0</v>
      </c>
      <c r="BM13" s="126">
        <v>1417</v>
      </c>
      <c r="BN13" s="27">
        <f t="shared" si="57"/>
        <v>0</v>
      </c>
      <c r="BO13" s="39">
        <f t="shared" si="58"/>
        <v>2483459.4747318672</v>
      </c>
      <c r="BP13" s="1">
        <f t="shared" si="59"/>
        <v>2483459.4747318672</v>
      </c>
      <c r="BQ13" s="72">
        <f t="shared" si="60"/>
        <v>8.5193870704333068E-4</v>
      </c>
      <c r="BR13" s="60">
        <f t="shared" si="61"/>
        <v>5378.0284964294078</v>
      </c>
      <c r="BS13" s="84">
        <f t="shared" si="63"/>
        <v>2488838</v>
      </c>
      <c r="BT13" s="86">
        <f t="shared" si="62"/>
        <v>495.29114427860696</v>
      </c>
      <c r="BV13" s="28"/>
    </row>
    <row r="14" spans="1:74" ht="15.6" x14ac:dyDescent="0.3">
      <c r="A14" s="2" t="s">
        <v>302</v>
      </c>
      <c r="B14" s="9" t="s">
        <v>3</v>
      </c>
      <c r="C14" s="158">
        <v>530630</v>
      </c>
      <c r="D14" s="20">
        <f>C14/($C$14+$C$82)*$D$6</f>
        <v>591488492.66277635</v>
      </c>
      <c r="E14" s="23">
        <v>0</v>
      </c>
      <c r="F14" s="3">
        <v>0</v>
      </c>
      <c r="G14" s="23">
        <v>0</v>
      </c>
      <c r="H14" s="23">
        <v>0</v>
      </c>
      <c r="I14" s="3">
        <v>0</v>
      </c>
      <c r="J14" s="23">
        <f t="shared" si="15"/>
        <v>591488492.66277635</v>
      </c>
      <c r="K14" s="42">
        <f t="shared" si="16"/>
        <v>1114.6910138190008</v>
      </c>
      <c r="L14" s="31">
        <v>306200</v>
      </c>
      <c r="M14" s="34">
        <f t="shared" si="17"/>
        <v>9.8508094585786646E-2</v>
      </c>
      <c r="N14" s="1">
        <f t="shared" si="18"/>
        <v>11649908.659899097</v>
      </c>
      <c r="O14" s="37">
        <v>93170</v>
      </c>
      <c r="P14" s="37">
        <v>46802</v>
      </c>
      <c r="Q14" s="37">
        <f t="shared" si="19"/>
        <v>116571</v>
      </c>
      <c r="R14" s="34">
        <f t="shared" si="20"/>
        <v>0.1228947976001088</v>
      </c>
      <c r="S14" s="27">
        <f t="shared" si="21"/>
        <v>14533964.674052591</v>
      </c>
      <c r="T14" s="39">
        <f t="shared" si="22"/>
        <v>26183873.333951689</v>
      </c>
      <c r="U14" s="1">
        <f t="shared" si="23"/>
        <v>49.344879358407347</v>
      </c>
      <c r="V14" s="52">
        <v>1711302531.24</v>
      </c>
      <c r="W14" s="51">
        <f t="shared" si="24"/>
        <v>164.53443605671364</v>
      </c>
      <c r="X14" s="34">
        <f t="shared" si="25"/>
        <v>0.10109555104540771</v>
      </c>
      <c r="Y14" s="87">
        <f t="shared" si="26"/>
        <v>3225.0391633341501</v>
      </c>
      <c r="Z14" s="27">
        <f t="shared" si="27"/>
        <v>56790948.244985908</v>
      </c>
      <c r="AA14" s="56">
        <v>779793119.80440009</v>
      </c>
      <c r="AB14" s="51">
        <f t="shared" si="28"/>
        <v>361.08063760632734</v>
      </c>
      <c r="AC14" s="51">
        <f t="shared" si="29"/>
        <v>6.3331179549813543E-2</v>
      </c>
      <c r="AD14" s="92">
        <f t="shared" si="30"/>
        <v>1469.5609366307974</v>
      </c>
      <c r="AE14" s="1">
        <f t="shared" si="31"/>
        <v>20971303.822594538</v>
      </c>
      <c r="AF14" s="39">
        <f t="shared" si="32"/>
        <v>77762252.067580447</v>
      </c>
      <c r="AG14" s="60">
        <f t="shared" si="33"/>
        <v>146.5470328997238</v>
      </c>
      <c r="AH14" s="63">
        <v>4872.3416999999999</v>
      </c>
      <c r="AI14" s="34">
        <f t="shared" si="34"/>
        <v>5.2005012347551257E-3</v>
      </c>
      <c r="AJ14" s="1">
        <f t="shared" si="35"/>
        <v>922551.65793709888</v>
      </c>
      <c r="AK14" s="39">
        <f t="shared" si="36"/>
        <v>922551.65793709888</v>
      </c>
      <c r="AL14" s="1">
        <f t="shared" si="37"/>
        <v>1.7385968715246007</v>
      </c>
      <c r="AM14" s="66">
        <v>135236.30555555556</v>
      </c>
      <c r="AN14" s="34">
        <f t="shared" si="38"/>
        <v>0.14563107115574453</v>
      </c>
      <c r="AO14" s="1">
        <f t="shared" si="39"/>
        <v>4305600.8528947439</v>
      </c>
      <c r="AP14" s="95">
        <v>1891.3333333333301</v>
      </c>
      <c r="AQ14" s="34">
        <f t="shared" si="40"/>
        <v>0.22882723019841875</v>
      </c>
      <c r="AR14" s="27">
        <f t="shared" si="41"/>
        <v>20296595.565623939</v>
      </c>
      <c r="AS14" s="31">
        <v>9979.9166669999995</v>
      </c>
      <c r="AT14" s="72">
        <f t="shared" si="42"/>
        <v>0.18607212997279565</v>
      </c>
      <c r="AU14" s="1">
        <f t="shared" si="43"/>
        <v>22005534.950715765</v>
      </c>
      <c r="AV14" s="97">
        <v>5954.6944444444443</v>
      </c>
      <c r="AW14" s="34">
        <f t="shared" si="44"/>
        <v>0.15738425371896092</v>
      </c>
      <c r="AX14" s="27">
        <f t="shared" si="45"/>
        <v>18612807.282913681</v>
      </c>
      <c r="AY14" s="75">
        <v>19111</v>
      </c>
      <c r="AZ14" s="34">
        <f t="shared" si="46"/>
        <v>0.20320258588608067</v>
      </c>
      <c r="BA14" s="27">
        <f t="shared" si="47"/>
        <v>18023732.140805516</v>
      </c>
      <c r="BB14" s="39">
        <f t="shared" si="48"/>
        <v>83244270.79295364</v>
      </c>
      <c r="BC14" s="60">
        <f t="shared" si="49"/>
        <v>156.87818403210079</v>
      </c>
      <c r="BD14" s="81">
        <f t="shared" si="50"/>
        <v>779601440.51519918</v>
      </c>
      <c r="BE14" s="1">
        <v>366118057</v>
      </c>
      <c r="BF14" s="1">
        <f t="shared" si="51"/>
        <v>0</v>
      </c>
      <c r="BG14" s="1">
        <f t="shared" si="52"/>
        <v>413483383.51519918</v>
      </c>
      <c r="BH14" s="72">
        <f t="shared" si="53"/>
        <v>0.27881423537992378</v>
      </c>
      <c r="BI14" s="1">
        <f t="shared" si="54"/>
        <v>-200923.5056952603</v>
      </c>
      <c r="BJ14" s="81">
        <f t="shared" si="55"/>
        <v>779400517.00950396</v>
      </c>
      <c r="BK14" s="79">
        <v>8</v>
      </c>
      <c r="BL14" s="1">
        <f t="shared" si="56"/>
        <v>0</v>
      </c>
      <c r="BM14" s="126">
        <v>850</v>
      </c>
      <c r="BN14" s="27">
        <f t="shared" si="57"/>
        <v>0</v>
      </c>
      <c r="BO14" s="39">
        <f t="shared" si="58"/>
        <v>779400517.00950396</v>
      </c>
      <c r="BP14" s="1">
        <f t="shared" si="59"/>
        <v>779400517.00950396</v>
      </c>
      <c r="BQ14" s="72">
        <f t="shared" si="60"/>
        <v>0.2673695606817465</v>
      </c>
      <c r="BR14" s="60">
        <f t="shared" si="61"/>
        <v>1687822.2629590065</v>
      </c>
      <c r="BS14" s="84">
        <f>ROUND(BJ14+BL14+BR14,0)-1</f>
        <v>781088338</v>
      </c>
      <c r="BT14" s="86">
        <f t="shared" si="62"/>
        <v>1472.0018430921734</v>
      </c>
      <c r="BV14" s="28"/>
    </row>
    <row r="15" spans="1:74" ht="15.6" x14ac:dyDescent="0.3">
      <c r="A15" s="2" t="s">
        <v>457</v>
      </c>
      <c r="B15" s="9" t="s">
        <v>158</v>
      </c>
      <c r="C15" s="158">
        <v>15029</v>
      </c>
      <c r="D15" s="20">
        <v>0</v>
      </c>
      <c r="E15" s="23">
        <v>0</v>
      </c>
      <c r="F15" s="3">
        <v>0</v>
      </c>
      <c r="G15" s="23">
        <v>0</v>
      </c>
      <c r="H15" s="23">
        <v>0</v>
      </c>
      <c r="I15" s="3">
        <v>0</v>
      </c>
      <c r="J15" s="23">
        <f t="shared" si="15"/>
        <v>0</v>
      </c>
      <c r="K15" s="42">
        <f t="shared" si="16"/>
        <v>0</v>
      </c>
      <c r="L15" s="31">
        <v>5501</v>
      </c>
      <c r="M15" s="34">
        <f t="shared" si="17"/>
        <v>1.7697355594918757E-3</v>
      </c>
      <c r="N15" s="1">
        <f t="shared" si="18"/>
        <v>209295.06054247203</v>
      </c>
      <c r="O15" s="37">
        <v>485</v>
      </c>
      <c r="P15" s="37">
        <v>681</v>
      </c>
      <c r="Q15" s="37">
        <f t="shared" si="19"/>
        <v>825.5</v>
      </c>
      <c r="R15" s="34">
        <f t="shared" si="20"/>
        <v>8.7028210634625949E-4</v>
      </c>
      <c r="S15" s="27">
        <f t="shared" si="21"/>
        <v>102922.57798620938</v>
      </c>
      <c r="T15" s="39">
        <f t="shared" si="22"/>
        <v>312217.63852868142</v>
      </c>
      <c r="U15" s="1">
        <f t="shared" si="23"/>
        <v>20.774345500610913</v>
      </c>
      <c r="V15" s="52">
        <v>64873158.140000008</v>
      </c>
      <c r="W15" s="51">
        <f t="shared" si="24"/>
        <v>3.4817303099774755</v>
      </c>
      <c r="X15" s="34">
        <f t="shared" si="25"/>
        <v>2.1392934677658842E-3</v>
      </c>
      <c r="Y15" s="87">
        <f t="shared" si="26"/>
        <v>4316.531914299022</v>
      </c>
      <c r="Z15" s="27">
        <f t="shared" si="27"/>
        <v>1201759.1610352828</v>
      </c>
      <c r="AA15" s="56">
        <v>14232782.3144</v>
      </c>
      <c r="AB15" s="51">
        <f t="shared" si="28"/>
        <v>15.86976010807637</v>
      </c>
      <c r="AC15" s="51">
        <f t="shared" si="29"/>
        <v>2.7834520108298414E-3</v>
      </c>
      <c r="AD15" s="92">
        <f t="shared" si="30"/>
        <v>947.02124655000341</v>
      </c>
      <c r="AE15" s="1">
        <f t="shared" si="31"/>
        <v>921704.25704468286</v>
      </c>
      <c r="AF15" s="39">
        <f t="shared" si="32"/>
        <v>2123463.4180799657</v>
      </c>
      <c r="AG15" s="60">
        <f t="shared" si="33"/>
        <v>141.29106514604868</v>
      </c>
      <c r="AH15" s="63">
        <v>3077.4701</v>
      </c>
      <c r="AI15" s="34">
        <f t="shared" si="34"/>
        <v>3.2847423354917782E-3</v>
      </c>
      <c r="AJ15" s="1">
        <f t="shared" si="35"/>
        <v>582702.38784912182</v>
      </c>
      <c r="AK15" s="39">
        <f t="shared" si="36"/>
        <v>582702.38784912182</v>
      </c>
      <c r="AL15" s="1">
        <f t="shared" si="37"/>
        <v>38.7718669139079</v>
      </c>
      <c r="AM15" s="66">
        <v>1682.6111111111111</v>
      </c>
      <c r="AN15" s="34">
        <f t="shared" si="38"/>
        <v>1.8119428613716829E-3</v>
      </c>
      <c r="AO15" s="1">
        <f t="shared" si="39"/>
        <v>53570.317566195597</v>
      </c>
      <c r="AP15" s="95">
        <v>7.6666666666666696</v>
      </c>
      <c r="AQ15" s="34">
        <f t="shared" si="40"/>
        <v>9.2756896273592563E-4</v>
      </c>
      <c r="AR15" s="27">
        <f t="shared" si="41"/>
        <v>82273.827636473667</v>
      </c>
      <c r="AS15" s="31">
        <v>53.5</v>
      </c>
      <c r="AT15" s="72">
        <f t="shared" si="42"/>
        <v>9.9748918610329798E-4</v>
      </c>
      <c r="AU15" s="1">
        <f t="shared" si="43"/>
        <v>117966.52809298388</v>
      </c>
      <c r="AV15" s="97">
        <v>26.388888888888889</v>
      </c>
      <c r="AW15" s="34">
        <f t="shared" si="44"/>
        <v>6.9746577645561105E-4</v>
      </c>
      <c r="AX15" s="27">
        <f t="shared" si="45"/>
        <v>82484.719893118876</v>
      </c>
      <c r="AY15" s="75">
        <v>113</v>
      </c>
      <c r="AZ15" s="34">
        <f t="shared" si="46"/>
        <v>1.201501345043541E-3</v>
      </c>
      <c r="BA15" s="27">
        <f t="shared" si="47"/>
        <v>106571.1753393869</v>
      </c>
      <c r="BB15" s="39">
        <f t="shared" si="48"/>
        <v>442866.56852815894</v>
      </c>
      <c r="BC15" s="60">
        <f t="shared" si="49"/>
        <v>29.467467464778689</v>
      </c>
      <c r="BD15" s="81">
        <f t="shared" si="50"/>
        <v>3461250.012985928</v>
      </c>
      <c r="BE15" s="1">
        <v>1874393</v>
      </c>
      <c r="BF15" s="1">
        <f t="shared" si="51"/>
        <v>0</v>
      </c>
      <c r="BG15" s="1">
        <f t="shared" si="52"/>
        <v>1586857.012985928</v>
      </c>
      <c r="BH15" s="72">
        <f t="shared" si="53"/>
        <v>1.0700268556660822E-3</v>
      </c>
      <c r="BI15" s="1">
        <f t="shared" si="54"/>
        <v>-771.0996059277478</v>
      </c>
      <c r="BJ15" s="81">
        <f t="shared" si="55"/>
        <v>3460478.9133800003</v>
      </c>
      <c r="BK15" s="79">
        <v>8</v>
      </c>
      <c r="BL15" s="1">
        <f t="shared" si="56"/>
        <v>0</v>
      </c>
      <c r="BM15" s="126">
        <v>1102</v>
      </c>
      <c r="BN15" s="27">
        <f t="shared" si="57"/>
        <v>0</v>
      </c>
      <c r="BO15" s="39">
        <f t="shared" si="58"/>
        <v>3460478.9133800003</v>
      </c>
      <c r="BP15" s="1">
        <f t="shared" si="59"/>
        <v>3460478.9133800003</v>
      </c>
      <c r="BQ15" s="72">
        <f t="shared" si="60"/>
        <v>1.1871004786715787E-3</v>
      </c>
      <c r="BR15" s="60">
        <f t="shared" si="61"/>
        <v>7493.802253189594</v>
      </c>
      <c r="BS15" s="84">
        <f t="shared" si="63"/>
        <v>3467973</v>
      </c>
      <c r="BT15" s="86">
        <f t="shared" si="62"/>
        <v>230.75207931332756</v>
      </c>
      <c r="BV15" s="28"/>
    </row>
    <row r="16" spans="1:74" ht="15.6" x14ac:dyDescent="0.3">
      <c r="A16" s="2" t="s">
        <v>492</v>
      </c>
      <c r="B16" s="9" t="s">
        <v>193</v>
      </c>
      <c r="C16" s="158">
        <v>9195</v>
      </c>
      <c r="D16" s="20">
        <v>0</v>
      </c>
      <c r="E16" s="23">
        <v>0</v>
      </c>
      <c r="F16" s="3">
        <v>0</v>
      </c>
      <c r="G16" s="23">
        <v>0</v>
      </c>
      <c r="H16" s="23">
        <v>0</v>
      </c>
      <c r="I16" s="3">
        <v>0</v>
      </c>
      <c r="J16" s="23">
        <f t="shared" si="15"/>
        <v>0</v>
      </c>
      <c r="K16" s="42">
        <f t="shared" si="16"/>
        <v>0</v>
      </c>
      <c r="L16" s="31">
        <v>5648</v>
      </c>
      <c r="M16" s="34">
        <f t="shared" si="17"/>
        <v>1.8170271659716623E-3</v>
      </c>
      <c r="N16" s="1">
        <f t="shared" si="18"/>
        <v>214887.92982073841</v>
      </c>
      <c r="O16" s="37">
        <v>622</v>
      </c>
      <c r="P16" s="37">
        <v>192</v>
      </c>
      <c r="Q16" s="37">
        <f t="shared" si="19"/>
        <v>718</v>
      </c>
      <c r="R16" s="34">
        <f t="shared" si="20"/>
        <v>7.5695039655555938E-4</v>
      </c>
      <c r="S16" s="27">
        <f t="shared" si="21"/>
        <v>89519.577218774473</v>
      </c>
      <c r="T16" s="39">
        <f t="shared" si="22"/>
        <v>304407.50703951286</v>
      </c>
      <c r="U16" s="1">
        <f t="shared" si="23"/>
        <v>33.105764767755609</v>
      </c>
      <c r="V16" s="52">
        <v>33622777.260000005</v>
      </c>
      <c r="W16" s="51">
        <f t="shared" si="24"/>
        <v>2.5146056301715509</v>
      </c>
      <c r="X16" s="34">
        <f t="shared" si="25"/>
        <v>1.5450591860080385E-3</v>
      </c>
      <c r="Y16" s="87">
        <f t="shared" si="26"/>
        <v>3656.6370048939648</v>
      </c>
      <c r="Z16" s="27">
        <f t="shared" si="27"/>
        <v>867944.98235249915</v>
      </c>
      <c r="AA16" s="56">
        <v>13835016.410800001</v>
      </c>
      <c r="AB16" s="51">
        <f t="shared" si="28"/>
        <v>6.1111618873107698</v>
      </c>
      <c r="AC16" s="51">
        <f t="shared" si="29"/>
        <v>1.0718577803255597E-3</v>
      </c>
      <c r="AD16" s="92">
        <f t="shared" si="30"/>
        <v>1504.6238619684611</v>
      </c>
      <c r="AE16" s="1">
        <f t="shared" si="31"/>
        <v>354931.8886148124</v>
      </c>
      <c r="AF16" s="39">
        <f t="shared" si="32"/>
        <v>1222876.8709673116</v>
      </c>
      <c r="AG16" s="60">
        <f t="shared" si="33"/>
        <v>132.993678191116</v>
      </c>
      <c r="AH16" s="63">
        <v>2429.8000000000002</v>
      </c>
      <c r="AI16" s="34">
        <f t="shared" si="34"/>
        <v>2.5934506810571202E-3</v>
      </c>
      <c r="AJ16" s="1">
        <f t="shared" si="35"/>
        <v>460069.54283513478</v>
      </c>
      <c r="AK16" s="39">
        <f t="shared" si="36"/>
        <v>460069.54283513478</v>
      </c>
      <c r="AL16" s="1">
        <f t="shared" si="37"/>
        <v>50.034751803712318</v>
      </c>
      <c r="AM16" s="66">
        <v>1296.9444444444443</v>
      </c>
      <c r="AN16" s="34">
        <f t="shared" si="38"/>
        <v>1.3966324198079023E-3</v>
      </c>
      <c r="AO16" s="1">
        <f t="shared" si="39"/>
        <v>41291.612361172651</v>
      </c>
      <c r="AP16" s="95">
        <v>5.6666666666666696</v>
      </c>
      <c r="AQ16" s="34">
        <f t="shared" si="40"/>
        <v>6.855944507178582E-4</v>
      </c>
      <c r="AR16" s="27">
        <f t="shared" si="41"/>
        <v>60811.089992176196</v>
      </c>
      <c r="AS16" s="31">
        <v>40.416666669999998</v>
      </c>
      <c r="AT16" s="72">
        <f t="shared" si="42"/>
        <v>7.5355491479750633E-4</v>
      </c>
      <c r="AU16" s="1">
        <f t="shared" si="43"/>
        <v>89118.015778529341</v>
      </c>
      <c r="AV16" s="97">
        <v>16.055555555555557</v>
      </c>
      <c r="AW16" s="34">
        <f t="shared" si="44"/>
        <v>4.2435286188562447E-4</v>
      </c>
      <c r="AX16" s="27">
        <f t="shared" si="45"/>
        <v>50185.440103392328</v>
      </c>
      <c r="AY16" s="75">
        <v>36</v>
      </c>
      <c r="AZ16" s="34">
        <f t="shared" si="46"/>
        <v>3.8277918957139366E-4</v>
      </c>
      <c r="BA16" s="27">
        <f t="shared" si="47"/>
        <v>33951.87886918521</v>
      </c>
      <c r="BB16" s="39">
        <f t="shared" si="48"/>
        <v>275358.03710445575</v>
      </c>
      <c r="BC16" s="60">
        <f t="shared" si="49"/>
        <v>29.946496694339942</v>
      </c>
      <c r="BD16" s="81">
        <f t="shared" si="50"/>
        <v>2262711.9579464151</v>
      </c>
      <c r="BE16" s="1">
        <v>1181961</v>
      </c>
      <c r="BF16" s="1">
        <f t="shared" si="51"/>
        <v>0</v>
      </c>
      <c r="BG16" s="1">
        <f t="shared" si="52"/>
        <v>1080750.9579464151</v>
      </c>
      <c r="BH16" s="72">
        <f t="shared" si="53"/>
        <v>7.2875661753133878E-4</v>
      </c>
      <c r="BI16" s="1">
        <f t="shared" si="54"/>
        <v>-525.16807182923333</v>
      </c>
      <c r="BJ16" s="81">
        <f t="shared" si="55"/>
        <v>2262186.7898745858</v>
      </c>
      <c r="BK16" s="79">
        <v>6</v>
      </c>
      <c r="BL16" s="1">
        <f t="shared" si="56"/>
        <v>0</v>
      </c>
      <c r="BM16" s="126">
        <v>598</v>
      </c>
      <c r="BN16" s="27">
        <f t="shared" si="57"/>
        <v>0</v>
      </c>
      <c r="BO16" s="39">
        <f t="shared" si="58"/>
        <v>2262186.7898745858</v>
      </c>
      <c r="BP16" s="1">
        <f t="shared" si="59"/>
        <v>2262186.7898745858</v>
      </c>
      <c r="BQ16" s="72">
        <f t="shared" si="60"/>
        <v>7.7603218754529382E-4</v>
      </c>
      <c r="BR16" s="60">
        <f t="shared" si="61"/>
        <v>4898.8538544625253</v>
      </c>
      <c r="BS16" s="84">
        <f t="shared" si="63"/>
        <v>2267086</v>
      </c>
      <c r="BT16" s="86">
        <f t="shared" si="62"/>
        <v>246.55638934203373</v>
      </c>
      <c r="BV16" s="28"/>
    </row>
    <row r="17" spans="1:74" ht="15.6" x14ac:dyDescent="0.3">
      <c r="A17" s="2" t="s">
        <v>342</v>
      </c>
      <c r="B17" s="9" t="s">
        <v>43</v>
      </c>
      <c r="C17" s="158">
        <v>13297</v>
      </c>
      <c r="D17" s="20">
        <v>0</v>
      </c>
      <c r="E17" s="23">
        <v>0</v>
      </c>
      <c r="F17" s="3">
        <v>0</v>
      </c>
      <c r="G17" s="23">
        <v>0</v>
      </c>
      <c r="H17" s="23">
        <v>0</v>
      </c>
      <c r="I17" s="3">
        <v>0</v>
      </c>
      <c r="J17" s="23">
        <f t="shared" si="15"/>
        <v>0</v>
      </c>
      <c r="K17" s="42">
        <f t="shared" si="16"/>
        <v>0</v>
      </c>
      <c r="L17" s="31">
        <v>5776</v>
      </c>
      <c r="M17" s="34">
        <f t="shared" si="17"/>
        <v>1.8582062518860342E-3</v>
      </c>
      <c r="N17" s="1">
        <f t="shared" si="18"/>
        <v>219757.91123310642</v>
      </c>
      <c r="O17" s="37">
        <v>1024</v>
      </c>
      <c r="P17" s="37">
        <v>1523</v>
      </c>
      <c r="Q17" s="37">
        <f t="shared" si="19"/>
        <v>1785.5</v>
      </c>
      <c r="R17" s="34">
        <f t="shared" si="20"/>
        <v>1.8823606309887901E-3</v>
      </c>
      <c r="S17" s="27">
        <f t="shared" si="21"/>
        <v>222614.49181632567</v>
      </c>
      <c r="T17" s="39">
        <f t="shared" si="22"/>
        <v>442372.40304943209</v>
      </c>
      <c r="U17" s="1">
        <f t="shared" si="23"/>
        <v>33.26858712863293</v>
      </c>
      <c r="V17" s="52">
        <v>44645355.579999998</v>
      </c>
      <c r="W17" s="51">
        <f t="shared" si="24"/>
        <v>3.9603270419287813</v>
      </c>
      <c r="X17" s="34">
        <f t="shared" si="25"/>
        <v>2.4333595703079137E-3</v>
      </c>
      <c r="Y17" s="87">
        <f t="shared" si="26"/>
        <v>3357.5509949612692</v>
      </c>
      <c r="Z17" s="27">
        <f t="shared" si="27"/>
        <v>1366952.3138236587</v>
      </c>
      <c r="AA17" s="56">
        <v>14642294.42</v>
      </c>
      <c r="AB17" s="51">
        <f t="shared" si="28"/>
        <v>12.075307593767125</v>
      </c>
      <c r="AC17" s="51">
        <f t="shared" si="29"/>
        <v>2.1179298851628369E-3</v>
      </c>
      <c r="AD17" s="92">
        <f t="shared" si="30"/>
        <v>1101.1727773181922</v>
      </c>
      <c r="AE17" s="1">
        <f t="shared" si="31"/>
        <v>701325.18314722239</v>
      </c>
      <c r="AF17" s="39">
        <f t="shared" si="32"/>
        <v>2068277.4969708812</v>
      </c>
      <c r="AG17" s="60">
        <f t="shared" si="33"/>
        <v>155.54467150266083</v>
      </c>
      <c r="AH17" s="63">
        <v>4174.8401000000003</v>
      </c>
      <c r="AI17" s="34">
        <f t="shared" si="34"/>
        <v>4.4560218539178428E-3</v>
      </c>
      <c r="AJ17" s="1">
        <f t="shared" si="35"/>
        <v>790483.48679594544</v>
      </c>
      <c r="AK17" s="39">
        <f t="shared" si="36"/>
        <v>790483.48679594544</v>
      </c>
      <c r="AL17" s="1">
        <f t="shared" si="37"/>
        <v>59.448258012780734</v>
      </c>
      <c r="AM17" s="66">
        <v>1517.0277777777778</v>
      </c>
      <c r="AN17" s="34">
        <f t="shared" si="38"/>
        <v>1.6336321769751332E-3</v>
      </c>
      <c r="AO17" s="1">
        <f t="shared" si="39"/>
        <v>48298.539856087431</v>
      </c>
      <c r="AP17" s="95">
        <v>10</v>
      </c>
      <c r="AQ17" s="34">
        <f t="shared" si="40"/>
        <v>1.2098725600903372E-3</v>
      </c>
      <c r="AR17" s="27">
        <f t="shared" si="41"/>
        <v>107313.68822148733</v>
      </c>
      <c r="AS17" s="31">
        <v>117.083333333</v>
      </c>
      <c r="AT17" s="72">
        <f t="shared" si="42"/>
        <v>2.1829786705157999E-3</v>
      </c>
      <c r="AU17" s="1">
        <f t="shared" si="43"/>
        <v>258166.62300649605</v>
      </c>
      <c r="AV17" s="97">
        <v>23.972222222222221</v>
      </c>
      <c r="AW17" s="34">
        <f t="shared" si="44"/>
        <v>6.3359259482230772E-4</v>
      </c>
      <c r="AX17" s="27">
        <f t="shared" si="45"/>
        <v>74930.856071327988</v>
      </c>
      <c r="AY17" s="75">
        <v>93</v>
      </c>
      <c r="AZ17" s="34">
        <f t="shared" si="46"/>
        <v>9.8884623972610012E-4</v>
      </c>
      <c r="BA17" s="27">
        <f t="shared" si="47"/>
        <v>87709.020412061785</v>
      </c>
      <c r="BB17" s="39">
        <f t="shared" si="48"/>
        <v>576418.72756746062</v>
      </c>
      <c r="BC17" s="60">
        <f t="shared" si="49"/>
        <v>43.349532042375017</v>
      </c>
      <c r="BD17" s="81">
        <f t="shared" si="50"/>
        <v>3877552.1143837199</v>
      </c>
      <c r="BE17" s="1">
        <v>1715812</v>
      </c>
      <c r="BF17" s="1">
        <f t="shared" si="51"/>
        <v>0</v>
      </c>
      <c r="BG17" s="1">
        <f t="shared" si="52"/>
        <v>2161740.1143837199</v>
      </c>
      <c r="BH17" s="72">
        <f t="shared" si="53"/>
        <v>1.4576738536818384E-3</v>
      </c>
      <c r="BI17" s="1">
        <f t="shared" si="54"/>
        <v>-1050.4518911775908</v>
      </c>
      <c r="BJ17" s="81">
        <f t="shared" si="55"/>
        <v>3876501.6624925421</v>
      </c>
      <c r="BK17" s="79">
        <v>7</v>
      </c>
      <c r="BL17" s="1">
        <f t="shared" si="56"/>
        <v>0</v>
      </c>
      <c r="BM17" s="126">
        <v>882</v>
      </c>
      <c r="BN17" s="27">
        <f t="shared" si="57"/>
        <v>0</v>
      </c>
      <c r="BO17" s="39">
        <f t="shared" si="58"/>
        <v>3876501.6624925421</v>
      </c>
      <c r="BP17" s="1">
        <f t="shared" si="59"/>
        <v>3876501.6624925421</v>
      </c>
      <c r="BQ17" s="72">
        <f t="shared" si="60"/>
        <v>1.3298150615289525E-3</v>
      </c>
      <c r="BR17" s="60">
        <f t="shared" si="61"/>
        <v>8394.715766236437</v>
      </c>
      <c r="BS17" s="84">
        <f t="shared" si="63"/>
        <v>3884896</v>
      </c>
      <c r="BT17" s="86">
        <f t="shared" si="62"/>
        <v>292.1633451154396</v>
      </c>
      <c r="BV17" s="28"/>
    </row>
    <row r="18" spans="1:74" ht="15.6" x14ac:dyDescent="0.3">
      <c r="A18" s="2" t="s">
        <v>554</v>
      </c>
      <c r="B18" s="9" t="s">
        <v>257</v>
      </c>
      <c r="C18" s="158">
        <v>8246</v>
      </c>
      <c r="D18" s="20">
        <v>0</v>
      </c>
      <c r="E18" s="23">
        <v>0</v>
      </c>
      <c r="F18" s="3">
        <v>0</v>
      </c>
      <c r="G18" s="23">
        <v>0</v>
      </c>
      <c r="H18" s="23">
        <v>0</v>
      </c>
      <c r="I18" s="3">
        <v>0</v>
      </c>
      <c r="J18" s="23">
        <f t="shared" si="15"/>
        <v>0</v>
      </c>
      <c r="K18" s="42">
        <f t="shared" si="16"/>
        <v>0</v>
      </c>
      <c r="L18" s="31">
        <v>2055</v>
      </c>
      <c r="M18" s="34">
        <f t="shared" si="17"/>
        <v>6.6111735589089349E-4</v>
      </c>
      <c r="N18" s="1">
        <f t="shared" si="18"/>
        <v>78186.029706377041</v>
      </c>
      <c r="O18" s="37">
        <v>0</v>
      </c>
      <c r="P18" s="37">
        <v>286</v>
      </c>
      <c r="Q18" s="37">
        <f t="shared" si="19"/>
        <v>143</v>
      </c>
      <c r="R18" s="34">
        <f t="shared" si="20"/>
        <v>1.5075753023321029E-4</v>
      </c>
      <c r="S18" s="27">
        <f t="shared" si="21"/>
        <v>17829.10799761107</v>
      </c>
      <c r="T18" s="39">
        <f t="shared" si="22"/>
        <v>96015.137703988119</v>
      </c>
      <c r="U18" s="1">
        <f t="shared" si="23"/>
        <v>11.643844009700233</v>
      </c>
      <c r="V18" s="52">
        <v>31139000.010000005</v>
      </c>
      <c r="W18" s="51">
        <f t="shared" si="24"/>
        <v>2.1836448176936814</v>
      </c>
      <c r="X18" s="34">
        <f t="shared" si="25"/>
        <v>1.3417056114386813E-3</v>
      </c>
      <c r="Y18" s="87">
        <f t="shared" si="26"/>
        <v>3776.2551552267773</v>
      </c>
      <c r="Z18" s="27">
        <f t="shared" si="27"/>
        <v>753710.06094023935</v>
      </c>
      <c r="AA18" s="56">
        <v>6773688.3188000005</v>
      </c>
      <c r="AB18" s="51">
        <f t="shared" si="28"/>
        <v>10.03832960711809</v>
      </c>
      <c r="AC18" s="51">
        <f t="shared" si="29"/>
        <v>1.7606572840433712E-3</v>
      </c>
      <c r="AD18" s="92">
        <f t="shared" si="30"/>
        <v>821.4514090225565</v>
      </c>
      <c r="AE18" s="1">
        <f t="shared" si="31"/>
        <v>583018.96622808708</v>
      </c>
      <c r="AF18" s="39">
        <f t="shared" si="32"/>
        <v>1336729.0271683265</v>
      </c>
      <c r="AG18" s="60">
        <f t="shared" si="33"/>
        <v>162.10635789089577</v>
      </c>
      <c r="AH18" s="63">
        <v>1677.4274</v>
      </c>
      <c r="AI18" s="34">
        <f t="shared" si="34"/>
        <v>1.7904046559197768E-3</v>
      </c>
      <c r="AJ18" s="1">
        <f t="shared" si="35"/>
        <v>317611.8433851052</v>
      </c>
      <c r="AK18" s="39">
        <f t="shared" si="36"/>
        <v>317611.8433851052</v>
      </c>
      <c r="AL18" s="1">
        <f t="shared" si="37"/>
        <v>38.517080206779674</v>
      </c>
      <c r="AM18" s="66">
        <v>923.88888888888891</v>
      </c>
      <c r="AN18" s="34">
        <f t="shared" si="38"/>
        <v>9.9490242627566579E-4</v>
      </c>
      <c r="AO18" s="1">
        <f t="shared" si="39"/>
        <v>29414.414802583047</v>
      </c>
      <c r="AP18" s="95">
        <v>9</v>
      </c>
      <c r="AQ18" s="34">
        <f t="shared" si="40"/>
        <v>1.0888853040813037E-3</v>
      </c>
      <c r="AR18" s="27">
        <f t="shared" si="41"/>
        <v>96582.319399338623</v>
      </c>
      <c r="AS18" s="31">
        <v>81.333333330000002</v>
      </c>
      <c r="AT18" s="72">
        <f t="shared" si="42"/>
        <v>1.5164321582506531E-3</v>
      </c>
      <c r="AU18" s="1">
        <f t="shared" si="43"/>
        <v>179338.52245176575</v>
      </c>
      <c r="AV18" s="97">
        <v>16.111111111111111</v>
      </c>
      <c r="AW18" s="34">
        <f t="shared" si="44"/>
        <v>4.2582121088868884E-4</v>
      </c>
      <c r="AX18" s="27">
        <f t="shared" si="45"/>
        <v>50359.092145272574</v>
      </c>
      <c r="AY18" s="75">
        <v>116</v>
      </c>
      <c r="AZ18" s="34">
        <f t="shared" si="46"/>
        <v>1.2333996108411572E-3</v>
      </c>
      <c r="BA18" s="27">
        <f t="shared" si="47"/>
        <v>109400.49857848567</v>
      </c>
      <c r="BB18" s="39">
        <f t="shared" si="48"/>
        <v>465094.84737744567</v>
      </c>
      <c r="BC18" s="60">
        <f t="shared" si="49"/>
        <v>56.40247967225875</v>
      </c>
      <c r="BD18" s="81">
        <f t="shared" si="50"/>
        <v>2215450.8556348658</v>
      </c>
      <c r="BE18" s="1">
        <v>951176</v>
      </c>
      <c r="BF18" s="1">
        <f t="shared" si="51"/>
        <v>0</v>
      </c>
      <c r="BG18" s="1">
        <f t="shared" si="52"/>
        <v>1264274.8556348658</v>
      </c>
      <c r="BH18" s="72">
        <f t="shared" si="53"/>
        <v>8.525078424848994E-4</v>
      </c>
      <c r="BI18" s="1">
        <f t="shared" si="54"/>
        <v>-614.34762866882852</v>
      </c>
      <c r="BJ18" s="81">
        <f t="shared" si="55"/>
        <v>2214836.5080061969</v>
      </c>
      <c r="BK18" s="79">
        <v>7.5</v>
      </c>
      <c r="BL18" s="1">
        <f t="shared" si="56"/>
        <v>0</v>
      </c>
      <c r="BM18" s="126">
        <v>630</v>
      </c>
      <c r="BN18" s="27">
        <f t="shared" si="57"/>
        <v>0</v>
      </c>
      <c r="BO18" s="39">
        <f t="shared" si="58"/>
        <v>2214836.5080061969</v>
      </c>
      <c r="BP18" s="1">
        <f t="shared" si="59"/>
        <v>2214836.5080061969</v>
      </c>
      <c r="BQ18" s="72">
        <f t="shared" si="60"/>
        <v>7.5978890339931527E-4</v>
      </c>
      <c r="BR18" s="60">
        <f t="shared" si="61"/>
        <v>4796.3149695750835</v>
      </c>
      <c r="BS18" s="84">
        <f t="shared" si="63"/>
        <v>2219633</v>
      </c>
      <c r="BT18" s="86">
        <f t="shared" si="62"/>
        <v>269.17693427116177</v>
      </c>
      <c r="BV18" s="28"/>
    </row>
    <row r="19" spans="1:74" ht="15.6" x14ac:dyDescent="0.3">
      <c r="A19" s="2" t="s">
        <v>369</v>
      </c>
      <c r="B19" s="9" t="s">
        <v>70</v>
      </c>
      <c r="C19" s="158">
        <v>34494</v>
      </c>
      <c r="D19" s="20">
        <v>0</v>
      </c>
      <c r="E19" s="23">
        <v>0</v>
      </c>
      <c r="F19" s="3">
        <v>0</v>
      </c>
      <c r="G19" s="23">
        <v>0</v>
      </c>
      <c r="H19" s="23">
        <v>0</v>
      </c>
      <c r="I19" s="3">
        <v>0</v>
      </c>
      <c r="J19" s="23">
        <f t="shared" si="15"/>
        <v>0</v>
      </c>
      <c r="K19" s="42">
        <f t="shared" si="16"/>
        <v>0</v>
      </c>
      <c r="L19" s="31">
        <v>20881</v>
      </c>
      <c r="M19" s="34">
        <f t="shared" si="17"/>
        <v>6.7176601013906306E-3</v>
      </c>
      <c r="N19" s="1">
        <f t="shared" si="18"/>
        <v>794453.76462231565</v>
      </c>
      <c r="O19" s="37">
        <v>1883</v>
      </c>
      <c r="P19" s="37">
        <v>2042</v>
      </c>
      <c r="Q19" s="37">
        <f t="shared" si="19"/>
        <v>2904</v>
      </c>
      <c r="R19" s="34">
        <f t="shared" si="20"/>
        <v>3.0615375370436552E-3</v>
      </c>
      <c r="S19" s="27">
        <f t="shared" si="21"/>
        <v>362068.03933610179</v>
      </c>
      <c r="T19" s="39">
        <f t="shared" si="22"/>
        <v>1156521.8039584174</v>
      </c>
      <c r="U19" s="1">
        <f t="shared" si="23"/>
        <v>33.528202120902691</v>
      </c>
      <c r="V19" s="52">
        <v>154360876.36000001</v>
      </c>
      <c r="W19" s="51">
        <f t="shared" si="24"/>
        <v>7.7081451210802125</v>
      </c>
      <c r="X19" s="34">
        <f t="shared" si="25"/>
        <v>4.736146409405572E-3</v>
      </c>
      <c r="Y19" s="87">
        <f t="shared" si="26"/>
        <v>4475.0065623006903</v>
      </c>
      <c r="Z19" s="27">
        <f t="shared" si="27"/>
        <v>2660554.7211114955</v>
      </c>
      <c r="AA19" s="56">
        <v>50544508.352000006</v>
      </c>
      <c r="AB19" s="51">
        <f t="shared" si="28"/>
        <v>23.540362242991709</v>
      </c>
      <c r="AC19" s="51">
        <f t="shared" si="29"/>
        <v>4.1288253996714305E-3</v>
      </c>
      <c r="AD19" s="92">
        <f t="shared" si="30"/>
        <v>1465.31305015365</v>
      </c>
      <c r="AE19" s="1">
        <f t="shared" si="31"/>
        <v>1367207.3140347789</v>
      </c>
      <c r="AF19" s="39">
        <f t="shared" si="32"/>
        <v>4027762.0351462746</v>
      </c>
      <c r="AG19" s="60">
        <f t="shared" si="33"/>
        <v>116.76703296649488</v>
      </c>
      <c r="AH19" s="63">
        <v>3418.6815000000001</v>
      </c>
      <c r="AI19" s="34">
        <f t="shared" si="34"/>
        <v>3.6489348359915945E-3</v>
      </c>
      <c r="AJ19" s="1">
        <f t="shared" si="35"/>
        <v>647308.92863772018</v>
      </c>
      <c r="AK19" s="39">
        <f t="shared" si="36"/>
        <v>647308.92863772018</v>
      </c>
      <c r="AL19" s="1">
        <f t="shared" si="37"/>
        <v>18.76584126624109</v>
      </c>
      <c r="AM19" s="66">
        <v>4089.6944444444443</v>
      </c>
      <c r="AN19" s="34">
        <f t="shared" si="38"/>
        <v>4.4040435754101014E-3</v>
      </c>
      <c r="AO19" s="1">
        <f t="shared" si="39"/>
        <v>130206.09972848764</v>
      </c>
      <c r="AP19" s="95">
        <v>43</v>
      </c>
      <c r="AQ19" s="34">
        <f t="shared" si="40"/>
        <v>5.2024520083884503E-3</v>
      </c>
      <c r="AR19" s="27">
        <f t="shared" si="41"/>
        <v>461448.85935239558</v>
      </c>
      <c r="AS19" s="31">
        <v>245.66666663300001</v>
      </c>
      <c r="AT19" s="72">
        <f t="shared" si="42"/>
        <v>4.5803709037843254E-3</v>
      </c>
      <c r="AU19" s="1">
        <f t="shared" si="43"/>
        <v>541690.53702563548</v>
      </c>
      <c r="AV19" s="97">
        <v>188.30555555555554</v>
      </c>
      <c r="AW19" s="34">
        <f t="shared" si="44"/>
        <v>4.9769689458869339E-3</v>
      </c>
      <c r="AX19" s="27">
        <f t="shared" si="45"/>
        <v>588593.59595310828</v>
      </c>
      <c r="AY19" s="75">
        <v>328</v>
      </c>
      <c r="AZ19" s="34">
        <f t="shared" si="46"/>
        <v>3.4875437272060307E-3</v>
      </c>
      <c r="BA19" s="27">
        <f t="shared" si="47"/>
        <v>309339.34080813191</v>
      </c>
      <c r="BB19" s="39">
        <f t="shared" si="48"/>
        <v>2031278.4328677589</v>
      </c>
      <c r="BC19" s="60">
        <f t="shared" si="49"/>
        <v>58.887877105228704</v>
      </c>
      <c r="BD19" s="81">
        <f t="shared" si="50"/>
        <v>7862871.2006101711</v>
      </c>
      <c r="BE19" s="1">
        <v>3988721</v>
      </c>
      <c r="BF19" s="1">
        <f t="shared" si="51"/>
        <v>0</v>
      </c>
      <c r="BG19" s="1">
        <f t="shared" si="52"/>
        <v>3874150.2006101711</v>
      </c>
      <c r="BH19" s="72">
        <f t="shared" si="53"/>
        <v>2.6123618723130565E-3</v>
      </c>
      <c r="BI19" s="1">
        <f t="shared" si="54"/>
        <v>-1882.5613577963243</v>
      </c>
      <c r="BJ19" s="81">
        <f t="shared" si="55"/>
        <v>7860988.6392523749</v>
      </c>
      <c r="BK19" s="79">
        <v>6.9</v>
      </c>
      <c r="BL19" s="1">
        <f t="shared" si="56"/>
        <v>0</v>
      </c>
      <c r="BM19" s="126">
        <v>786</v>
      </c>
      <c r="BN19" s="27">
        <f t="shared" si="57"/>
        <v>0</v>
      </c>
      <c r="BO19" s="39">
        <f t="shared" si="58"/>
        <v>7860988.6392523749</v>
      </c>
      <c r="BP19" s="1">
        <f t="shared" si="59"/>
        <v>7860988.6392523749</v>
      </c>
      <c r="BQ19" s="72">
        <f t="shared" si="60"/>
        <v>2.6966739604760599E-3</v>
      </c>
      <c r="BR19" s="60">
        <f t="shared" si="61"/>
        <v>17023.277948423784</v>
      </c>
      <c r="BS19" s="84">
        <f t="shared" si="63"/>
        <v>7878012</v>
      </c>
      <c r="BT19" s="86">
        <f t="shared" si="62"/>
        <v>228.38789354670376</v>
      </c>
      <c r="BV19" s="28"/>
    </row>
    <row r="20" spans="1:74" ht="15.6" x14ac:dyDescent="0.3">
      <c r="A20" s="2" t="s">
        <v>518</v>
      </c>
      <c r="B20" s="9" t="s">
        <v>219</v>
      </c>
      <c r="C20" s="158">
        <v>14449</v>
      </c>
      <c r="D20" s="20">
        <v>0</v>
      </c>
      <c r="E20" s="23">
        <v>0</v>
      </c>
      <c r="F20" s="3">
        <v>0</v>
      </c>
      <c r="G20" s="23">
        <v>0</v>
      </c>
      <c r="H20" s="23">
        <v>0</v>
      </c>
      <c r="I20" s="3">
        <v>0</v>
      </c>
      <c r="J20" s="23">
        <f t="shared" si="15"/>
        <v>0</v>
      </c>
      <c r="K20" s="42">
        <f t="shared" si="16"/>
        <v>0</v>
      </c>
      <c r="L20" s="31">
        <v>4135</v>
      </c>
      <c r="M20" s="34">
        <f t="shared" si="17"/>
        <v>1.3302775019994376E-3</v>
      </c>
      <c r="N20" s="1">
        <f t="shared" si="18"/>
        <v>157323.22765735717</v>
      </c>
      <c r="O20" s="37">
        <v>0</v>
      </c>
      <c r="P20" s="37">
        <v>329</v>
      </c>
      <c r="Q20" s="37">
        <f t="shared" si="19"/>
        <v>164.5</v>
      </c>
      <c r="R20" s="34">
        <f t="shared" si="20"/>
        <v>1.7342387219135031E-4</v>
      </c>
      <c r="S20" s="27">
        <f t="shared" si="21"/>
        <v>20509.70815109805</v>
      </c>
      <c r="T20" s="39">
        <f t="shared" si="22"/>
        <v>177832.93580845522</v>
      </c>
      <c r="U20" s="1">
        <f t="shared" si="23"/>
        <v>12.307629303651133</v>
      </c>
      <c r="V20" s="52">
        <v>62361562.789999992</v>
      </c>
      <c r="W20" s="51">
        <f t="shared" si="24"/>
        <v>3.3477929618767983</v>
      </c>
      <c r="X20" s="34">
        <f t="shared" si="25"/>
        <v>2.0569978077428891E-3</v>
      </c>
      <c r="Y20" s="87">
        <f t="shared" si="26"/>
        <v>4315.9777693958058</v>
      </c>
      <c r="Z20" s="27">
        <f t="shared" si="27"/>
        <v>1155529.1487268908</v>
      </c>
      <c r="AA20" s="56">
        <v>12228029.106800001</v>
      </c>
      <c r="AB20" s="51">
        <f t="shared" si="28"/>
        <v>17.073364740676084</v>
      </c>
      <c r="AC20" s="51">
        <f t="shared" si="29"/>
        <v>2.9945563824169599E-3</v>
      </c>
      <c r="AD20" s="92">
        <f t="shared" si="30"/>
        <v>846.2889547235103</v>
      </c>
      <c r="AE20" s="1">
        <f t="shared" si="31"/>
        <v>991608.74873900169</v>
      </c>
      <c r="AF20" s="39">
        <f t="shared" si="32"/>
        <v>2147137.8974658926</v>
      </c>
      <c r="AG20" s="60">
        <f t="shared" si="33"/>
        <v>148.60114177215672</v>
      </c>
      <c r="AH20" s="63">
        <v>7309.7699000000002</v>
      </c>
      <c r="AI20" s="34">
        <f t="shared" si="34"/>
        <v>7.802093886544504E-3</v>
      </c>
      <c r="AJ20" s="1">
        <f t="shared" si="35"/>
        <v>1384065.5593559258</v>
      </c>
      <c r="AK20" s="39">
        <f t="shared" si="36"/>
        <v>1384065.5593559258</v>
      </c>
      <c r="AL20" s="1">
        <f t="shared" si="37"/>
        <v>95.789712738315856</v>
      </c>
      <c r="AM20" s="66">
        <v>1596.8055555555557</v>
      </c>
      <c r="AN20" s="34">
        <f t="shared" si="38"/>
        <v>1.719541971571156E-3</v>
      </c>
      <c r="AO20" s="1">
        <f t="shared" si="39"/>
        <v>50838.473689912404</v>
      </c>
      <c r="AP20" s="95">
        <v>5.3333333333333304</v>
      </c>
      <c r="AQ20" s="34">
        <f t="shared" si="40"/>
        <v>6.4526536538151292E-4</v>
      </c>
      <c r="AR20" s="27">
        <f t="shared" si="41"/>
        <v>57233.967051459891</v>
      </c>
      <c r="AS20" s="31">
        <v>110.33333330000001</v>
      </c>
      <c r="AT20" s="72">
        <f t="shared" si="42"/>
        <v>2.0571272305323534E-3</v>
      </c>
      <c r="AU20" s="1">
        <f t="shared" si="43"/>
        <v>243282.99555751408</v>
      </c>
      <c r="AV20" s="97">
        <v>35.194444444444443</v>
      </c>
      <c r="AW20" s="34">
        <f t="shared" si="44"/>
        <v>9.3019909344132547E-4</v>
      </c>
      <c r="AX20" s="27">
        <f t="shared" si="45"/>
        <v>110008.56853113853</v>
      </c>
      <c r="AY20" s="75">
        <v>37</v>
      </c>
      <c r="AZ20" s="34">
        <f t="shared" si="46"/>
        <v>3.934119448372657E-4</v>
      </c>
      <c r="BA20" s="27">
        <f t="shared" si="47"/>
        <v>34894.986615551468</v>
      </c>
      <c r="BB20" s="39">
        <f t="shared" si="48"/>
        <v>496258.99144557636</v>
      </c>
      <c r="BC20" s="60">
        <f t="shared" si="49"/>
        <v>34.345559654341223</v>
      </c>
      <c r="BD20" s="81">
        <f t="shared" si="50"/>
        <v>4205295.3840758502</v>
      </c>
      <c r="BE20" s="1">
        <v>2214749</v>
      </c>
      <c r="BF20" s="1">
        <f t="shared" si="51"/>
        <v>0</v>
      </c>
      <c r="BG20" s="1">
        <f t="shared" si="52"/>
        <v>1990546.3840758502</v>
      </c>
      <c r="BH20" s="72">
        <f t="shared" si="53"/>
        <v>1.3422369318596317E-3</v>
      </c>
      <c r="BI20" s="1">
        <f t="shared" si="54"/>
        <v>-967.26391841292048</v>
      </c>
      <c r="BJ20" s="81">
        <f t="shared" si="55"/>
        <v>4204328.1201574374</v>
      </c>
      <c r="BK20" s="79">
        <v>7</v>
      </c>
      <c r="BL20" s="1">
        <f t="shared" si="56"/>
        <v>0</v>
      </c>
      <c r="BM20" s="126">
        <v>818</v>
      </c>
      <c r="BN20" s="27">
        <f t="shared" si="57"/>
        <v>0</v>
      </c>
      <c r="BO20" s="39">
        <f t="shared" si="58"/>
        <v>4204328.1201574374</v>
      </c>
      <c r="BP20" s="1">
        <f t="shared" si="59"/>
        <v>4204328.1201574374</v>
      </c>
      <c r="BQ20" s="72">
        <f t="shared" si="60"/>
        <v>1.4422743351024743E-3</v>
      </c>
      <c r="BR20" s="60">
        <f t="shared" si="61"/>
        <v>9104.6367652073059</v>
      </c>
      <c r="BS20" s="84">
        <f t="shared" si="63"/>
        <v>4213433</v>
      </c>
      <c r="BT20" s="86">
        <f t="shared" si="62"/>
        <v>291.60723925531181</v>
      </c>
      <c r="BV20" s="28"/>
    </row>
    <row r="21" spans="1:74" ht="15.6" x14ac:dyDescent="0.3">
      <c r="A21" s="2" t="s">
        <v>458</v>
      </c>
      <c r="B21" s="9" t="s">
        <v>159</v>
      </c>
      <c r="C21" s="158">
        <v>10291</v>
      </c>
      <c r="D21" s="20">
        <v>0</v>
      </c>
      <c r="E21" s="23">
        <v>0</v>
      </c>
      <c r="F21" s="3">
        <v>0</v>
      </c>
      <c r="G21" s="23">
        <v>0</v>
      </c>
      <c r="H21" s="23">
        <v>0</v>
      </c>
      <c r="I21" s="3">
        <v>0</v>
      </c>
      <c r="J21" s="23">
        <f t="shared" si="15"/>
        <v>0</v>
      </c>
      <c r="K21" s="42">
        <f t="shared" si="16"/>
        <v>0</v>
      </c>
      <c r="L21" s="31">
        <v>4485</v>
      </c>
      <c r="M21" s="34">
        <f t="shared" si="17"/>
        <v>1.4428765650465485E-3</v>
      </c>
      <c r="N21" s="1">
        <f t="shared" si="18"/>
        <v>170639.58308180096</v>
      </c>
      <c r="O21" s="37">
        <v>1576</v>
      </c>
      <c r="P21" s="37">
        <v>792</v>
      </c>
      <c r="Q21" s="37">
        <f t="shared" si="19"/>
        <v>1972</v>
      </c>
      <c r="R21" s="34">
        <f t="shared" si="20"/>
        <v>2.0789779693698653E-3</v>
      </c>
      <c r="S21" s="27">
        <f t="shared" si="21"/>
        <v>245867.13965936389</v>
      </c>
      <c r="T21" s="39">
        <f t="shared" si="22"/>
        <v>416506.72274116485</v>
      </c>
      <c r="U21" s="1">
        <f t="shared" si="23"/>
        <v>40.472910576344852</v>
      </c>
      <c r="V21" s="52">
        <v>37584001.139999993</v>
      </c>
      <c r="W21" s="51">
        <f t="shared" si="24"/>
        <v>2.8178128402430125</v>
      </c>
      <c r="X21" s="34">
        <f t="shared" si="25"/>
        <v>1.7313600037441464E-3</v>
      </c>
      <c r="Y21" s="87">
        <f t="shared" si="26"/>
        <v>3652.1233252356419</v>
      </c>
      <c r="Z21" s="27">
        <f t="shared" si="27"/>
        <v>972600.42948783049</v>
      </c>
      <c r="AA21" s="56">
        <v>9182262.7832000013</v>
      </c>
      <c r="AB21" s="51">
        <f t="shared" si="28"/>
        <v>11.533614698303419</v>
      </c>
      <c r="AC21" s="51">
        <f t="shared" si="29"/>
        <v>2.0229204981990503E-3</v>
      </c>
      <c r="AD21" s="92">
        <f t="shared" si="30"/>
        <v>892.26146955592276</v>
      </c>
      <c r="AE21" s="1">
        <f t="shared" si="31"/>
        <v>669864.04924478452</v>
      </c>
      <c r="AF21" s="39">
        <f t="shared" si="32"/>
        <v>1642464.478732615</v>
      </c>
      <c r="AG21" s="60">
        <f t="shared" si="33"/>
        <v>159.60202883418668</v>
      </c>
      <c r="AH21" s="63">
        <v>1494.7761</v>
      </c>
      <c r="AI21" s="34">
        <f t="shared" si="34"/>
        <v>1.5954515164099538E-3</v>
      </c>
      <c r="AJ21" s="1">
        <f t="shared" si="35"/>
        <v>283027.80350970681</v>
      </c>
      <c r="AK21" s="39">
        <f t="shared" si="36"/>
        <v>283027.80350970681</v>
      </c>
      <c r="AL21" s="1">
        <f t="shared" si="37"/>
        <v>27.502458799893773</v>
      </c>
      <c r="AM21" s="66">
        <v>1533.9166666666667</v>
      </c>
      <c r="AN21" s="34">
        <f t="shared" si="38"/>
        <v>1.6518192087001966E-3</v>
      </c>
      <c r="AO21" s="1">
        <f t="shared" si="39"/>
        <v>48836.241726200795</v>
      </c>
      <c r="AP21" s="95">
        <v>13</v>
      </c>
      <c r="AQ21" s="34">
        <f t="shared" si="40"/>
        <v>1.5728343281174386E-3</v>
      </c>
      <c r="AR21" s="27">
        <f t="shared" si="41"/>
        <v>139507.79468793355</v>
      </c>
      <c r="AS21" s="31">
        <v>62.25</v>
      </c>
      <c r="AT21" s="72">
        <f t="shared" si="42"/>
        <v>1.1606299408398186E-3</v>
      </c>
      <c r="AU21" s="1">
        <f t="shared" si="43"/>
        <v>137260.1191362289</v>
      </c>
      <c r="AV21" s="97">
        <v>26.083333333333332</v>
      </c>
      <c r="AW21" s="34">
        <f t="shared" si="44"/>
        <v>6.893898569387566E-4</v>
      </c>
      <c r="AX21" s="27">
        <f t="shared" si="45"/>
        <v>81529.633662777502</v>
      </c>
      <c r="AY21" s="75">
        <v>50</v>
      </c>
      <c r="AZ21" s="34">
        <f t="shared" si="46"/>
        <v>5.3163776329360232E-4</v>
      </c>
      <c r="BA21" s="27">
        <f t="shared" si="47"/>
        <v>47155.387318312794</v>
      </c>
      <c r="BB21" s="39">
        <f t="shared" si="48"/>
        <v>454289.1765314535</v>
      </c>
      <c r="BC21" s="60">
        <f t="shared" si="49"/>
        <v>44.144317999363864</v>
      </c>
      <c r="BD21" s="81">
        <f t="shared" si="50"/>
        <v>2796288.1815149402</v>
      </c>
      <c r="BE21" s="1">
        <v>1176727</v>
      </c>
      <c r="BF21" s="1">
        <f t="shared" si="51"/>
        <v>0</v>
      </c>
      <c r="BG21" s="1">
        <f t="shared" si="52"/>
        <v>1619561.1815149402</v>
      </c>
      <c r="BH21" s="72">
        <f t="shared" si="53"/>
        <v>1.0920794655306756E-3</v>
      </c>
      <c r="BI21" s="1">
        <f t="shared" si="54"/>
        <v>-786.99150498263737</v>
      </c>
      <c r="BJ21" s="81">
        <f t="shared" si="55"/>
        <v>2795501.1900099576</v>
      </c>
      <c r="BK21" s="79">
        <v>7</v>
      </c>
      <c r="BL21" s="1">
        <f t="shared" si="56"/>
        <v>0</v>
      </c>
      <c r="BM21" s="126">
        <v>1259</v>
      </c>
      <c r="BN21" s="27">
        <f t="shared" si="57"/>
        <v>0</v>
      </c>
      <c r="BO21" s="39">
        <f t="shared" si="58"/>
        <v>2795501.1900099576</v>
      </c>
      <c r="BP21" s="1">
        <f t="shared" si="59"/>
        <v>2795501.1900099576</v>
      </c>
      <c r="BQ21" s="72">
        <f t="shared" si="60"/>
        <v>9.5898310143043919E-4</v>
      </c>
      <c r="BR21" s="60">
        <f t="shared" si="61"/>
        <v>6053.7670192098003</v>
      </c>
      <c r="BS21" s="84">
        <f t="shared" si="63"/>
        <v>2801555</v>
      </c>
      <c r="BT21" s="86">
        <f t="shared" si="62"/>
        <v>272.23350500437277</v>
      </c>
      <c r="BV21" s="28"/>
    </row>
    <row r="22" spans="1:74" ht="15.6" x14ac:dyDescent="0.3">
      <c r="A22" s="2" t="s">
        <v>343</v>
      </c>
      <c r="B22" s="9" t="s">
        <v>44</v>
      </c>
      <c r="C22" s="158">
        <v>2997</v>
      </c>
      <c r="D22" s="20">
        <v>0</v>
      </c>
      <c r="E22" s="23">
        <v>0</v>
      </c>
      <c r="F22" s="3">
        <v>0</v>
      </c>
      <c r="G22" s="23">
        <v>0</v>
      </c>
      <c r="H22" s="23">
        <v>0</v>
      </c>
      <c r="I22" s="3">
        <v>0</v>
      </c>
      <c r="J22" s="23">
        <f t="shared" si="15"/>
        <v>0</v>
      </c>
      <c r="K22" s="42">
        <f t="shared" si="16"/>
        <v>0</v>
      </c>
      <c r="L22" s="31">
        <v>670</v>
      </c>
      <c r="M22" s="34">
        <f t="shared" si="17"/>
        <v>2.1554677783304068E-4</v>
      </c>
      <c r="N22" s="1">
        <f t="shared" si="18"/>
        <v>25491.308955363802</v>
      </c>
      <c r="O22" s="37">
        <v>0</v>
      </c>
      <c r="P22" s="37">
        <v>129</v>
      </c>
      <c r="Q22" s="37">
        <f t="shared" si="19"/>
        <v>64.5</v>
      </c>
      <c r="R22" s="34">
        <f t="shared" si="20"/>
        <v>6.7999025874420035E-5</v>
      </c>
      <c r="S22" s="27">
        <f t="shared" si="21"/>
        <v>8041.8004604609387</v>
      </c>
      <c r="T22" s="39">
        <f t="shared" si="22"/>
        <v>33533.109415824743</v>
      </c>
      <c r="U22" s="1">
        <f t="shared" si="23"/>
        <v>11.188892030638886</v>
      </c>
      <c r="V22" s="52">
        <v>6181255.5700000003</v>
      </c>
      <c r="W22" s="51">
        <f t="shared" si="24"/>
        <v>1.45310429220774</v>
      </c>
      <c r="X22" s="34">
        <f t="shared" si="25"/>
        <v>8.9283667703794593E-4</v>
      </c>
      <c r="Y22" s="87">
        <f t="shared" si="26"/>
        <v>2062.481004337671</v>
      </c>
      <c r="Z22" s="27">
        <f t="shared" si="27"/>
        <v>501555.61735958781</v>
      </c>
      <c r="AA22" s="56">
        <v>3172247.4420000003</v>
      </c>
      <c r="AB22" s="51">
        <f t="shared" si="28"/>
        <v>2.8314339168753908</v>
      </c>
      <c r="AC22" s="51">
        <f t="shared" si="29"/>
        <v>4.9661496933704589E-4</v>
      </c>
      <c r="AD22" s="92">
        <f t="shared" si="30"/>
        <v>1058.4742882882883</v>
      </c>
      <c r="AE22" s="1">
        <f t="shared" si="31"/>
        <v>164447.64614914428</v>
      </c>
      <c r="AF22" s="39">
        <f t="shared" si="32"/>
        <v>666003.26350873208</v>
      </c>
      <c r="AG22" s="60">
        <f t="shared" si="33"/>
        <v>222.22331114739143</v>
      </c>
      <c r="AH22" s="63">
        <v>542.58209999999997</v>
      </c>
      <c r="AI22" s="34">
        <f t="shared" si="34"/>
        <v>5.7912581972771517E-4</v>
      </c>
      <c r="AJ22" s="1">
        <f t="shared" si="35"/>
        <v>102734.99822928938</v>
      </c>
      <c r="AK22" s="39">
        <f t="shared" si="36"/>
        <v>102734.99822928938</v>
      </c>
      <c r="AL22" s="1">
        <f t="shared" si="37"/>
        <v>34.279278688451576</v>
      </c>
      <c r="AM22" s="66">
        <v>391.69444444444446</v>
      </c>
      <c r="AN22" s="34">
        <f t="shared" si="38"/>
        <v>4.2180153676828512E-4</v>
      </c>
      <c r="AO22" s="1">
        <f t="shared" si="39"/>
        <v>12470.615247481166</v>
      </c>
      <c r="AP22" s="95">
        <v>2</v>
      </c>
      <c r="AQ22" s="34">
        <f t="shared" si="40"/>
        <v>2.4197451201806745E-4</v>
      </c>
      <c r="AR22" s="27">
        <f t="shared" si="41"/>
        <v>21462.737644297467</v>
      </c>
      <c r="AS22" s="31">
        <v>18.666666662999997</v>
      </c>
      <c r="AT22" s="72">
        <f t="shared" si="42"/>
        <v>3.4803361003621369E-4</v>
      </c>
      <c r="AU22" s="1">
        <f t="shared" si="43"/>
        <v>41159.66088417112</v>
      </c>
      <c r="AV22" s="97">
        <v>3.3055555555555554</v>
      </c>
      <c r="AW22" s="34">
        <f t="shared" si="44"/>
        <v>8.7366765682334434E-5</v>
      </c>
      <c r="AX22" s="27">
        <f t="shared" si="45"/>
        <v>10332.296491874889</v>
      </c>
      <c r="AY22" s="75">
        <v>14</v>
      </c>
      <c r="AZ22" s="34">
        <f t="shared" si="46"/>
        <v>1.4885857372220863E-4</v>
      </c>
      <c r="BA22" s="27">
        <f t="shared" si="47"/>
        <v>13203.508449127581</v>
      </c>
      <c r="BB22" s="39">
        <f t="shared" si="48"/>
        <v>98628.818716952228</v>
      </c>
      <c r="BC22" s="60">
        <f t="shared" si="49"/>
        <v>32.909182087738479</v>
      </c>
      <c r="BD22" s="81">
        <f t="shared" si="50"/>
        <v>900900.18987079849</v>
      </c>
      <c r="BE22" s="1">
        <v>280026</v>
      </c>
      <c r="BF22" s="1">
        <f t="shared" si="51"/>
        <v>0</v>
      </c>
      <c r="BG22" s="1">
        <f t="shared" si="52"/>
        <v>620874.18987079849</v>
      </c>
      <c r="BH22" s="72">
        <f t="shared" si="53"/>
        <v>4.1865905479510773E-4</v>
      </c>
      <c r="BI22" s="1">
        <f t="shared" si="54"/>
        <v>-301.70068205403447</v>
      </c>
      <c r="BJ22" s="81">
        <f t="shared" si="55"/>
        <v>900598.48918874445</v>
      </c>
      <c r="BK22" s="79">
        <v>7.2</v>
      </c>
      <c r="BL22" s="1">
        <f t="shared" si="56"/>
        <v>0</v>
      </c>
      <c r="BM22" s="126">
        <v>895.91</v>
      </c>
      <c r="BN22" s="27">
        <f t="shared" si="57"/>
        <v>0</v>
      </c>
      <c r="BO22" s="39">
        <f t="shared" si="58"/>
        <v>900598.48918874445</v>
      </c>
      <c r="BP22" s="1">
        <f t="shared" si="59"/>
        <v>900598.48918874445</v>
      </c>
      <c r="BQ22" s="72">
        <f t="shared" si="60"/>
        <v>3.0894593620355915E-4</v>
      </c>
      <c r="BR22" s="60">
        <f t="shared" si="61"/>
        <v>1950.2812057045039</v>
      </c>
      <c r="BS22" s="84">
        <f t="shared" si="63"/>
        <v>902549</v>
      </c>
      <c r="BT22" s="86">
        <f t="shared" si="62"/>
        <v>301.15081748415082</v>
      </c>
      <c r="BV22" s="28"/>
    </row>
    <row r="23" spans="1:74" ht="15.6" x14ac:dyDescent="0.3">
      <c r="A23" s="2" t="s">
        <v>344</v>
      </c>
      <c r="B23" s="9" t="s">
        <v>45</v>
      </c>
      <c r="C23" s="158">
        <v>23000</v>
      </c>
      <c r="D23" s="20">
        <v>0</v>
      </c>
      <c r="E23" s="23">
        <v>0</v>
      </c>
      <c r="F23" s="3">
        <v>0</v>
      </c>
      <c r="G23" s="23">
        <v>0</v>
      </c>
      <c r="H23" s="23">
        <v>0</v>
      </c>
      <c r="I23" s="3">
        <v>0</v>
      </c>
      <c r="J23" s="23">
        <f t="shared" si="15"/>
        <v>0</v>
      </c>
      <c r="K23" s="42">
        <f t="shared" si="16"/>
        <v>0</v>
      </c>
      <c r="L23" s="31">
        <v>6216</v>
      </c>
      <c r="M23" s="34">
        <f t="shared" si="17"/>
        <v>1.9997593597166877E-3</v>
      </c>
      <c r="N23" s="1">
        <f t="shared" si="18"/>
        <v>236498.47233812144</v>
      </c>
      <c r="O23" s="37">
        <v>0</v>
      </c>
      <c r="P23" s="37">
        <v>428</v>
      </c>
      <c r="Q23" s="37">
        <f t="shared" si="19"/>
        <v>214</v>
      </c>
      <c r="R23" s="34">
        <f t="shared" si="20"/>
        <v>2.2560917111823079E-4</v>
      </c>
      <c r="S23" s="27">
        <f t="shared" si="21"/>
        <v>26681.322457963422</v>
      </c>
      <c r="T23" s="39">
        <f t="shared" si="22"/>
        <v>263179.79479608487</v>
      </c>
      <c r="U23" s="1">
        <f t="shared" si="23"/>
        <v>11.44259977374282</v>
      </c>
      <c r="V23" s="52">
        <v>88834529.469999999</v>
      </c>
      <c r="W23" s="51">
        <f t="shared" si="24"/>
        <v>5.954891675073787</v>
      </c>
      <c r="X23" s="34">
        <f t="shared" si="25"/>
        <v>3.6588878883675549E-3</v>
      </c>
      <c r="Y23" s="87">
        <f t="shared" si="26"/>
        <v>3862.3708465217392</v>
      </c>
      <c r="Z23" s="27">
        <f t="shared" si="27"/>
        <v>2055399.1798230233</v>
      </c>
      <c r="AA23" s="56">
        <v>23172401.579600003</v>
      </c>
      <c r="AB23" s="51">
        <f t="shared" si="28"/>
        <v>22.828881080056419</v>
      </c>
      <c r="AC23" s="51">
        <f t="shared" si="29"/>
        <v>4.0040362623339392E-3</v>
      </c>
      <c r="AD23" s="92">
        <f t="shared" si="30"/>
        <v>1007.495720852174</v>
      </c>
      <c r="AE23" s="1">
        <f t="shared" si="31"/>
        <v>1325884.9996318773</v>
      </c>
      <c r="AF23" s="39">
        <f t="shared" si="32"/>
        <v>3381284.1794549003</v>
      </c>
      <c r="AG23" s="60">
        <f t="shared" si="33"/>
        <v>147.01235562847393</v>
      </c>
      <c r="AH23" s="63">
        <v>5073.0101000000004</v>
      </c>
      <c r="AI23" s="34">
        <f t="shared" si="34"/>
        <v>5.4146849530227383E-3</v>
      </c>
      <c r="AJ23" s="1">
        <f t="shared" si="35"/>
        <v>960547.13865545369</v>
      </c>
      <c r="AK23" s="39">
        <f t="shared" si="36"/>
        <v>960547.13865545369</v>
      </c>
      <c r="AL23" s="1">
        <f t="shared" si="37"/>
        <v>41.762919071976249</v>
      </c>
      <c r="AM23" s="66">
        <v>2825.1388888888887</v>
      </c>
      <c r="AN23" s="34">
        <f t="shared" si="38"/>
        <v>3.0422895749959884E-3</v>
      </c>
      <c r="AO23" s="1">
        <f t="shared" si="39"/>
        <v>89945.672203749506</v>
      </c>
      <c r="AP23" s="95">
        <v>13</v>
      </c>
      <c r="AQ23" s="34">
        <f t="shared" si="40"/>
        <v>1.5728343281174386E-3</v>
      </c>
      <c r="AR23" s="27">
        <f t="shared" si="41"/>
        <v>139507.79468793355</v>
      </c>
      <c r="AS23" s="31">
        <v>131.24999996699998</v>
      </c>
      <c r="AT23" s="72">
        <f t="shared" si="42"/>
        <v>2.4471113204325361E-3</v>
      </c>
      <c r="AU23" s="1">
        <f t="shared" si="43"/>
        <v>289403.8655759109</v>
      </c>
      <c r="AV23" s="97">
        <v>42.861111111111114</v>
      </c>
      <c r="AW23" s="34">
        <f t="shared" si="44"/>
        <v>1.1328312558642189E-3</v>
      </c>
      <c r="AX23" s="27">
        <f t="shared" si="45"/>
        <v>133972.55031061309</v>
      </c>
      <c r="AY23" s="75">
        <v>270</v>
      </c>
      <c r="AZ23" s="34">
        <f t="shared" si="46"/>
        <v>2.8708439217854523E-3</v>
      </c>
      <c r="BA23" s="27">
        <f t="shared" si="47"/>
        <v>254639.09151888906</v>
      </c>
      <c r="BB23" s="39">
        <f t="shared" si="48"/>
        <v>907468.97429709614</v>
      </c>
      <c r="BC23" s="60">
        <f t="shared" si="49"/>
        <v>39.455172795525918</v>
      </c>
      <c r="BD23" s="81">
        <f t="shared" si="50"/>
        <v>5512480.0872035353</v>
      </c>
      <c r="BE23" s="1">
        <v>2726891</v>
      </c>
      <c r="BF23" s="1">
        <f t="shared" si="51"/>
        <v>0</v>
      </c>
      <c r="BG23" s="1">
        <f t="shared" si="52"/>
        <v>2785589.0872035353</v>
      </c>
      <c r="BH23" s="72">
        <f t="shared" si="53"/>
        <v>1.8783388218132939E-3</v>
      </c>
      <c r="BI23" s="1">
        <f t="shared" si="54"/>
        <v>-1353.5981060937143</v>
      </c>
      <c r="BJ23" s="81">
        <f t="shared" si="55"/>
        <v>5511126.4890974415</v>
      </c>
      <c r="BK23" s="79">
        <v>8</v>
      </c>
      <c r="BL23" s="1">
        <f t="shared" si="56"/>
        <v>0</v>
      </c>
      <c r="BM23" s="126">
        <v>880.67</v>
      </c>
      <c r="BN23" s="27">
        <f t="shared" si="57"/>
        <v>0</v>
      </c>
      <c r="BO23" s="39">
        <f t="shared" si="58"/>
        <v>5511126.4890974415</v>
      </c>
      <c r="BP23" s="1">
        <f t="shared" si="59"/>
        <v>5511126.4890974415</v>
      </c>
      <c r="BQ23" s="72">
        <f t="shared" si="60"/>
        <v>1.890565166552938E-3</v>
      </c>
      <c r="BR23" s="60">
        <f t="shared" si="61"/>
        <v>11934.559676675633</v>
      </c>
      <c r="BS23" s="84">
        <f t="shared" si="63"/>
        <v>5523061</v>
      </c>
      <c r="BT23" s="86">
        <f t="shared" si="62"/>
        <v>240.13308695652174</v>
      </c>
      <c r="BV23" s="28"/>
    </row>
    <row r="24" spans="1:74" ht="15.6" x14ac:dyDescent="0.3">
      <c r="A24" s="2" t="s">
        <v>434</v>
      </c>
      <c r="B24" s="9" t="s">
        <v>135</v>
      </c>
      <c r="C24" s="158">
        <v>15966</v>
      </c>
      <c r="D24" s="20">
        <v>0</v>
      </c>
      <c r="E24" s="23">
        <v>0</v>
      </c>
      <c r="F24" s="3">
        <v>0</v>
      </c>
      <c r="G24" s="23">
        <v>0</v>
      </c>
      <c r="H24" s="23">
        <v>0</v>
      </c>
      <c r="I24" s="3">
        <v>0</v>
      </c>
      <c r="J24" s="23">
        <f t="shared" si="15"/>
        <v>0</v>
      </c>
      <c r="K24" s="42">
        <f t="shared" si="16"/>
        <v>0</v>
      </c>
      <c r="L24" s="31">
        <v>5877</v>
      </c>
      <c r="M24" s="34">
        <f t="shared" si="17"/>
        <v>1.8906991243653434E-3</v>
      </c>
      <c r="N24" s="1">
        <f t="shared" si="18"/>
        <v>223600.63094130307</v>
      </c>
      <c r="O24" s="37">
        <v>390</v>
      </c>
      <c r="P24" s="37">
        <v>297</v>
      </c>
      <c r="Q24" s="37">
        <f t="shared" si="19"/>
        <v>538.5</v>
      </c>
      <c r="R24" s="34">
        <f t="shared" si="20"/>
        <v>5.6771279741666954E-4</v>
      </c>
      <c r="S24" s="27">
        <f t="shared" si="21"/>
        <v>67139.682914080855</v>
      </c>
      <c r="T24" s="39">
        <f t="shared" si="22"/>
        <v>290740.31385538389</v>
      </c>
      <c r="U24" s="1">
        <f t="shared" si="23"/>
        <v>18.209965793272197</v>
      </c>
      <c r="V24" s="52">
        <v>67077192.70000001</v>
      </c>
      <c r="W24" s="51">
        <f t="shared" si="24"/>
        <v>3.8002955362203159</v>
      </c>
      <c r="X24" s="34">
        <f t="shared" si="25"/>
        <v>2.3350307727506227E-3</v>
      </c>
      <c r="Y24" s="87">
        <f t="shared" si="26"/>
        <v>4201.2522046849563</v>
      </c>
      <c r="Z24" s="27">
        <f t="shared" si="27"/>
        <v>1311715.6036487508</v>
      </c>
      <c r="AA24" s="56">
        <v>15509145.0436</v>
      </c>
      <c r="AB24" s="51">
        <f t="shared" si="28"/>
        <v>16.436312593851998</v>
      </c>
      <c r="AC24" s="51">
        <f t="shared" si="29"/>
        <v>2.882821607158539E-3</v>
      </c>
      <c r="AD24" s="92">
        <f t="shared" si="30"/>
        <v>971.38575996492546</v>
      </c>
      <c r="AE24" s="1">
        <f t="shared" si="31"/>
        <v>954609.21807890106</v>
      </c>
      <c r="AF24" s="39">
        <f t="shared" si="32"/>
        <v>2266324.8217276521</v>
      </c>
      <c r="AG24" s="60">
        <f t="shared" si="33"/>
        <v>141.9469386025086</v>
      </c>
      <c r="AH24" s="63">
        <v>5632.1320999999998</v>
      </c>
      <c r="AI24" s="34">
        <f t="shared" si="34"/>
        <v>6.0114646598685758E-3</v>
      </c>
      <c r="AJ24" s="1">
        <f t="shared" si="35"/>
        <v>1066413.8778640574</v>
      </c>
      <c r="AK24" s="39">
        <f t="shared" si="36"/>
        <v>1066413.8778640574</v>
      </c>
      <c r="AL24" s="1">
        <f t="shared" si="37"/>
        <v>66.792802070904258</v>
      </c>
      <c r="AM24" s="66">
        <v>2066.4722222222222</v>
      </c>
      <c r="AN24" s="34">
        <f t="shared" si="38"/>
        <v>2.2253089656622247E-3</v>
      </c>
      <c r="AO24" s="1">
        <f t="shared" si="39"/>
        <v>65791.538196288646</v>
      </c>
      <c r="AP24" s="95">
        <v>9</v>
      </c>
      <c r="AQ24" s="34">
        <f t="shared" si="40"/>
        <v>1.0888853040813037E-3</v>
      </c>
      <c r="AR24" s="27">
        <f t="shared" si="41"/>
        <v>96582.319399338623</v>
      </c>
      <c r="AS24" s="31">
        <v>61.666666669999998</v>
      </c>
      <c r="AT24" s="72">
        <f t="shared" si="42"/>
        <v>1.1497538905861993E-3</v>
      </c>
      <c r="AU24" s="1">
        <f t="shared" si="43"/>
        <v>135973.87974069582</v>
      </c>
      <c r="AV24" s="97">
        <v>32.527777777777779</v>
      </c>
      <c r="AW24" s="34">
        <f t="shared" si="44"/>
        <v>8.5971834129423212E-4</v>
      </c>
      <c r="AX24" s="27">
        <f t="shared" si="45"/>
        <v>101673.27052088652</v>
      </c>
      <c r="AY24" s="75">
        <v>89</v>
      </c>
      <c r="AZ24" s="34">
        <f t="shared" si="46"/>
        <v>9.4631521866261209E-4</v>
      </c>
      <c r="BA24" s="27">
        <f t="shared" si="47"/>
        <v>83936.589426596765</v>
      </c>
      <c r="BB24" s="39">
        <f t="shared" si="48"/>
        <v>483957.59728380636</v>
      </c>
      <c r="BC24" s="60">
        <f t="shared" si="49"/>
        <v>30.311762325178904</v>
      </c>
      <c r="BD24" s="81">
        <f t="shared" si="50"/>
        <v>4107436.6107309</v>
      </c>
      <c r="BE24" s="1">
        <v>2081010</v>
      </c>
      <c r="BF24" s="1">
        <f t="shared" si="51"/>
        <v>0</v>
      </c>
      <c r="BG24" s="1">
        <f t="shared" si="52"/>
        <v>2026426.6107309</v>
      </c>
      <c r="BH24" s="72">
        <f t="shared" si="53"/>
        <v>1.36643117607578E-3</v>
      </c>
      <c r="BI24" s="1">
        <f t="shared" si="54"/>
        <v>-984.69915574551851</v>
      </c>
      <c r="BJ24" s="81">
        <f t="shared" si="55"/>
        <v>4106451.9115751544</v>
      </c>
      <c r="BK24" s="79">
        <v>7.8</v>
      </c>
      <c r="BL24" s="1">
        <f t="shared" si="56"/>
        <v>0</v>
      </c>
      <c r="BM24" s="126">
        <v>1080</v>
      </c>
      <c r="BN24" s="27">
        <f t="shared" si="57"/>
        <v>0</v>
      </c>
      <c r="BO24" s="39">
        <f t="shared" si="58"/>
        <v>4106451.9115751544</v>
      </c>
      <c r="BP24" s="1">
        <f t="shared" si="59"/>
        <v>4106451.9115751544</v>
      </c>
      <c r="BQ24" s="72">
        <f t="shared" si="60"/>
        <v>1.4086983772749781E-3</v>
      </c>
      <c r="BR24" s="60">
        <f t="shared" si="61"/>
        <v>8892.6820124788283</v>
      </c>
      <c r="BS24" s="84">
        <f t="shared" si="63"/>
        <v>4115345</v>
      </c>
      <c r="BT24" s="86">
        <f t="shared" si="62"/>
        <v>257.75679569084303</v>
      </c>
      <c r="BV24" s="28"/>
    </row>
    <row r="25" spans="1:74" ht="15.6" x14ac:dyDescent="0.3">
      <c r="A25" s="2" t="s">
        <v>345</v>
      </c>
      <c r="B25" s="9" t="s">
        <v>46</v>
      </c>
      <c r="C25" s="158">
        <v>18378</v>
      </c>
      <c r="D25" s="20">
        <v>0</v>
      </c>
      <c r="E25" s="23">
        <v>0</v>
      </c>
      <c r="F25" s="3">
        <v>0</v>
      </c>
      <c r="G25" s="23">
        <v>0</v>
      </c>
      <c r="H25" s="23">
        <v>0</v>
      </c>
      <c r="I25" s="3">
        <v>0</v>
      </c>
      <c r="J25" s="23">
        <f t="shared" si="15"/>
        <v>0</v>
      </c>
      <c r="K25" s="42">
        <f t="shared" si="16"/>
        <v>0</v>
      </c>
      <c r="L25" s="31">
        <v>12143</v>
      </c>
      <c r="M25" s="34">
        <f t="shared" si="17"/>
        <v>3.906544064517333E-3</v>
      </c>
      <c r="N25" s="1">
        <f t="shared" si="18"/>
        <v>462001.43976863078</v>
      </c>
      <c r="O25" s="37">
        <v>0</v>
      </c>
      <c r="P25" s="37">
        <v>373</v>
      </c>
      <c r="Q25" s="37">
        <f t="shared" si="19"/>
        <v>186.5</v>
      </c>
      <c r="R25" s="34">
        <f t="shared" si="20"/>
        <v>1.9661733838107498E-4</v>
      </c>
      <c r="S25" s="27">
        <f t="shared" si="21"/>
        <v>23252.647843038219</v>
      </c>
      <c r="T25" s="39">
        <f t="shared" si="22"/>
        <v>485254.08761166898</v>
      </c>
      <c r="U25" s="1">
        <f t="shared" si="23"/>
        <v>26.40407485099951</v>
      </c>
      <c r="V25" s="52">
        <v>82380800.620000005</v>
      </c>
      <c r="W25" s="51">
        <f t="shared" si="24"/>
        <v>4.0998737746911686</v>
      </c>
      <c r="X25" s="34">
        <f t="shared" si="25"/>
        <v>2.5191018269643687E-3</v>
      </c>
      <c r="Y25" s="87">
        <f t="shared" si="26"/>
        <v>4482.5770279682229</v>
      </c>
      <c r="Z25" s="27">
        <f t="shared" si="27"/>
        <v>1415118.4696023432</v>
      </c>
      <c r="AA25" s="56">
        <v>27910901.527600002</v>
      </c>
      <c r="AB25" s="51">
        <f t="shared" si="28"/>
        <v>12.10103814332229</v>
      </c>
      <c r="AC25" s="51">
        <f t="shared" si="29"/>
        <v>2.1224428550761397E-3</v>
      </c>
      <c r="AD25" s="92">
        <f t="shared" si="30"/>
        <v>1518.7126742627056</v>
      </c>
      <c r="AE25" s="1">
        <f t="shared" si="31"/>
        <v>702819.59496564837</v>
      </c>
      <c r="AF25" s="39">
        <f t="shared" si="32"/>
        <v>2117938.0645679915</v>
      </c>
      <c r="AG25" s="60">
        <f t="shared" si="33"/>
        <v>115.24312028338184</v>
      </c>
      <c r="AH25" s="63">
        <v>2414.4780999999998</v>
      </c>
      <c r="AI25" s="34">
        <f t="shared" si="34"/>
        <v>2.5770968280691827E-3</v>
      </c>
      <c r="AJ25" s="1">
        <f t="shared" si="35"/>
        <v>457168.42359554063</v>
      </c>
      <c r="AK25" s="39">
        <f t="shared" si="36"/>
        <v>457168.42359554063</v>
      </c>
      <c r="AL25" s="1">
        <f t="shared" si="37"/>
        <v>24.875852845551236</v>
      </c>
      <c r="AM25" s="66">
        <v>1950.2777777777778</v>
      </c>
      <c r="AN25" s="34">
        <f t="shared" si="38"/>
        <v>2.1001833839090346E-3</v>
      </c>
      <c r="AO25" s="1">
        <f t="shared" si="39"/>
        <v>62092.184705031745</v>
      </c>
      <c r="AP25" s="95">
        <v>19.3333333333333</v>
      </c>
      <c r="AQ25" s="34">
        <f t="shared" si="40"/>
        <v>2.3390869495079816E-3</v>
      </c>
      <c r="AR25" s="27">
        <f t="shared" si="41"/>
        <v>207473.13056154185</v>
      </c>
      <c r="AS25" s="31">
        <v>154.91666663300001</v>
      </c>
      <c r="AT25" s="72">
        <f t="shared" si="42"/>
        <v>2.8883682189455532E-3</v>
      </c>
      <c r="AU25" s="1">
        <f t="shared" si="43"/>
        <v>341588.43563426565</v>
      </c>
      <c r="AV25" s="97">
        <v>24.722222222222221</v>
      </c>
      <c r="AW25" s="34">
        <f t="shared" si="44"/>
        <v>6.5341530636367766E-4</v>
      </c>
      <c r="AX25" s="27">
        <f t="shared" si="45"/>
        <v>77275.158636711363</v>
      </c>
      <c r="AY25" s="75">
        <v>114</v>
      </c>
      <c r="AZ25" s="34">
        <f t="shared" si="46"/>
        <v>1.2121341003094132E-3</v>
      </c>
      <c r="BA25" s="27">
        <f t="shared" si="47"/>
        <v>107514.28308575317</v>
      </c>
      <c r="BB25" s="39">
        <f t="shared" si="48"/>
        <v>795943.19262330374</v>
      </c>
      <c r="BC25" s="60">
        <f t="shared" si="49"/>
        <v>43.309565383790606</v>
      </c>
      <c r="BD25" s="81">
        <f t="shared" si="50"/>
        <v>3856303.7683985047</v>
      </c>
      <c r="BE25" s="1">
        <v>1965992</v>
      </c>
      <c r="BF25" s="1">
        <f t="shared" si="51"/>
        <v>0</v>
      </c>
      <c r="BG25" s="1">
        <f t="shared" si="52"/>
        <v>1890311.7683985047</v>
      </c>
      <c r="BH25" s="72">
        <f t="shared" si="53"/>
        <v>1.2746481511664593E-3</v>
      </c>
      <c r="BI25" s="1">
        <f t="shared" si="54"/>
        <v>-918.5570267291605</v>
      </c>
      <c r="BJ25" s="81">
        <f t="shared" si="55"/>
        <v>3855385.2113717757</v>
      </c>
      <c r="BK25" s="79">
        <v>6.9</v>
      </c>
      <c r="BL25" s="1">
        <f t="shared" si="56"/>
        <v>0</v>
      </c>
      <c r="BM25" s="126">
        <v>875</v>
      </c>
      <c r="BN25" s="27">
        <f t="shared" si="57"/>
        <v>0</v>
      </c>
      <c r="BO25" s="39">
        <f t="shared" si="58"/>
        <v>3855385.2113717757</v>
      </c>
      <c r="BP25" s="1">
        <f t="shared" si="59"/>
        <v>3855385.2113717757</v>
      </c>
      <c r="BQ25" s="72">
        <f t="shared" si="60"/>
        <v>1.3225711655651933E-3</v>
      </c>
      <c r="BR25" s="60">
        <f t="shared" si="61"/>
        <v>8348.9872665260864</v>
      </c>
      <c r="BS25" s="84">
        <f t="shared" si="63"/>
        <v>3863734</v>
      </c>
      <c r="BT25" s="86">
        <f t="shared" si="62"/>
        <v>210.23691370116444</v>
      </c>
      <c r="BV25" s="28"/>
    </row>
    <row r="26" spans="1:74" ht="15.6" x14ac:dyDescent="0.3">
      <c r="A26" s="2" t="s">
        <v>370</v>
      </c>
      <c r="B26" s="9" t="s">
        <v>71</v>
      </c>
      <c r="C26" s="158">
        <v>26013</v>
      </c>
      <c r="D26" s="20">
        <v>0</v>
      </c>
      <c r="E26" s="23">
        <v>0</v>
      </c>
      <c r="F26" s="3">
        <v>0</v>
      </c>
      <c r="G26" s="23">
        <v>0</v>
      </c>
      <c r="H26" s="23">
        <v>0</v>
      </c>
      <c r="I26" s="3">
        <v>0</v>
      </c>
      <c r="J26" s="23">
        <f t="shared" si="15"/>
        <v>0</v>
      </c>
      <c r="K26" s="42">
        <f t="shared" si="16"/>
        <v>0</v>
      </c>
      <c r="L26" s="31">
        <v>11123</v>
      </c>
      <c r="M26" s="34">
        <f t="shared" si="17"/>
        <v>3.5783982236371813E-3</v>
      </c>
      <c r="N26" s="1">
        <f t="shared" si="18"/>
        <v>423193.77538882318</v>
      </c>
      <c r="O26" s="37">
        <v>663</v>
      </c>
      <c r="P26" s="37">
        <v>636</v>
      </c>
      <c r="Q26" s="37">
        <f t="shared" si="19"/>
        <v>981</v>
      </c>
      <c r="R26" s="34">
        <f t="shared" si="20"/>
        <v>1.0342177423690862E-3</v>
      </c>
      <c r="S26" s="27">
        <f t="shared" si="21"/>
        <v>122310.1744451501</v>
      </c>
      <c r="T26" s="39">
        <f t="shared" si="22"/>
        <v>545503.94983397331</v>
      </c>
      <c r="U26" s="1">
        <f t="shared" si="23"/>
        <v>20.970435929495764</v>
      </c>
      <c r="V26" s="52">
        <v>138216187.74000001</v>
      </c>
      <c r="W26" s="51">
        <f t="shared" si="24"/>
        <v>4.8957808782347767</v>
      </c>
      <c r="X26" s="34">
        <f t="shared" si="25"/>
        <v>3.0081342091336587E-3</v>
      </c>
      <c r="Y26" s="87">
        <f t="shared" si="26"/>
        <v>5313.3505454964825</v>
      </c>
      <c r="Z26" s="27">
        <f t="shared" si="27"/>
        <v>1689834.9375250915</v>
      </c>
      <c r="AA26" s="56">
        <v>41923624.329599999</v>
      </c>
      <c r="AB26" s="51">
        <f t="shared" si="28"/>
        <v>16.140688688554906</v>
      </c>
      <c r="AC26" s="51">
        <f t="shared" si="29"/>
        <v>2.8309711098577135E-3</v>
      </c>
      <c r="AD26" s="92">
        <f t="shared" si="30"/>
        <v>1611.6412689655172</v>
      </c>
      <c r="AE26" s="1">
        <f t="shared" si="31"/>
        <v>937439.5942067774</v>
      </c>
      <c r="AF26" s="39">
        <f t="shared" si="32"/>
        <v>2627274.5317318691</v>
      </c>
      <c r="AG26" s="60">
        <f t="shared" si="33"/>
        <v>100.99852119063041</v>
      </c>
      <c r="AH26" s="63">
        <v>1666.7979</v>
      </c>
      <c r="AI26" s="34">
        <f t="shared" si="34"/>
        <v>1.7790592431227168E-3</v>
      </c>
      <c r="AJ26" s="1">
        <f t="shared" si="35"/>
        <v>315599.20481173869</v>
      </c>
      <c r="AK26" s="39">
        <f t="shared" si="36"/>
        <v>315599.20481173869</v>
      </c>
      <c r="AL26" s="1">
        <f t="shared" si="37"/>
        <v>12.132364771911686</v>
      </c>
      <c r="AM26" s="66">
        <v>1896.25</v>
      </c>
      <c r="AN26" s="34">
        <f t="shared" si="38"/>
        <v>2.0420028301175079E-3</v>
      </c>
      <c r="AO26" s="1">
        <f t="shared" si="39"/>
        <v>60372.06934751448</v>
      </c>
      <c r="AP26" s="95">
        <v>9.6666666666666696</v>
      </c>
      <c r="AQ26" s="34">
        <f t="shared" si="40"/>
        <v>1.1695434747539932E-3</v>
      </c>
      <c r="AR26" s="27">
        <f t="shared" si="41"/>
        <v>103736.56528077113</v>
      </c>
      <c r="AS26" s="31">
        <v>118.41666669999999</v>
      </c>
      <c r="AT26" s="72">
        <f t="shared" si="42"/>
        <v>2.2078382147224019E-3</v>
      </c>
      <c r="AU26" s="1">
        <f t="shared" si="43"/>
        <v>261106.59885874874</v>
      </c>
      <c r="AV26" s="97">
        <v>38.75</v>
      </c>
      <c r="AW26" s="34">
        <f t="shared" si="44"/>
        <v>1.0241734296374499E-3</v>
      </c>
      <c r="AX26" s="27">
        <f t="shared" si="45"/>
        <v>121122.29921147456</v>
      </c>
      <c r="AY26" s="75">
        <v>219</v>
      </c>
      <c r="AZ26" s="34">
        <f t="shared" si="46"/>
        <v>2.3285734032259778E-3</v>
      </c>
      <c r="BA26" s="27">
        <f t="shared" si="47"/>
        <v>206540.59645421</v>
      </c>
      <c r="BB26" s="39">
        <f t="shared" si="48"/>
        <v>752878.12915271893</v>
      </c>
      <c r="BC26" s="60">
        <f t="shared" si="49"/>
        <v>28.942379931292773</v>
      </c>
      <c r="BD26" s="81">
        <f t="shared" si="50"/>
        <v>4241255.8155303001</v>
      </c>
      <c r="BE26" s="1">
        <v>2688514</v>
      </c>
      <c r="BF26" s="1">
        <f t="shared" si="51"/>
        <v>0</v>
      </c>
      <c r="BG26" s="1">
        <f t="shared" si="52"/>
        <v>1552741.8155303001</v>
      </c>
      <c r="BH26" s="72">
        <f t="shared" si="53"/>
        <v>1.0470227808407238E-3</v>
      </c>
      <c r="BI26" s="1">
        <f t="shared" si="54"/>
        <v>-754.52204720701423</v>
      </c>
      <c r="BJ26" s="81">
        <f t="shared" si="55"/>
        <v>4240501.2934830934</v>
      </c>
      <c r="BK26" s="79">
        <v>6.9</v>
      </c>
      <c r="BL26" s="1">
        <f t="shared" si="56"/>
        <v>0</v>
      </c>
      <c r="BM26" s="126">
        <v>680</v>
      </c>
      <c r="BN26" s="27">
        <f t="shared" si="57"/>
        <v>0</v>
      </c>
      <c r="BO26" s="39">
        <f t="shared" si="58"/>
        <v>4240501.2934830934</v>
      </c>
      <c r="BP26" s="1">
        <f t="shared" si="59"/>
        <v>4240501.2934830934</v>
      </c>
      <c r="BQ26" s="72">
        <f t="shared" si="60"/>
        <v>1.4546833664662903E-3</v>
      </c>
      <c r="BR26" s="60">
        <f t="shared" si="61"/>
        <v>9182.9711849677333</v>
      </c>
      <c r="BS26" s="84">
        <f t="shared" si="63"/>
        <v>4249684</v>
      </c>
      <c r="BT26" s="86">
        <f t="shared" si="62"/>
        <v>163.36770076500213</v>
      </c>
      <c r="BV26" s="28"/>
    </row>
    <row r="27" spans="1:74" ht="15.6" x14ac:dyDescent="0.3">
      <c r="A27" s="2" t="s">
        <v>405</v>
      </c>
      <c r="B27" s="9" t="s">
        <v>106</v>
      </c>
      <c r="C27" s="158">
        <v>10390</v>
      </c>
      <c r="D27" s="20">
        <v>0</v>
      </c>
      <c r="E27" s="23">
        <v>0</v>
      </c>
      <c r="F27" s="3">
        <v>0</v>
      </c>
      <c r="G27" s="23">
        <v>0</v>
      </c>
      <c r="H27" s="23">
        <v>0</v>
      </c>
      <c r="I27" s="3">
        <v>0</v>
      </c>
      <c r="J27" s="23">
        <f t="shared" si="15"/>
        <v>0</v>
      </c>
      <c r="K27" s="42">
        <f t="shared" si="16"/>
        <v>0</v>
      </c>
      <c r="L27" s="31">
        <v>2127</v>
      </c>
      <c r="M27" s="34">
        <f t="shared" si="17"/>
        <v>6.8428059171772766E-4</v>
      </c>
      <c r="N27" s="1">
        <f t="shared" si="18"/>
        <v>80925.394250834041</v>
      </c>
      <c r="O27" s="37">
        <v>587</v>
      </c>
      <c r="P27" s="37">
        <v>50</v>
      </c>
      <c r="Q27" s="37">
        <f t="shared" si="19"/>
        <v>612</v>
      </c>
      <c r="R27" s="34">
        <f t="shared" si="20"/>
        <v>6.452000594596133E-4</v>
      </c>
      <c r="S27" s="27">
        <f t="shared" si="21"/>
        <v>76303.595066699127</v>
      </c>
      <c r="T27" s="39">
        <f t="shared" si="22"/>
        <v>157228.98931753315</v>
      </c>
      <c r="U27" s="1">
        <f t="shared" si="23"/>
        <v>15.132722744709639</v>
      </c>
      <c r="V27" s="52">
        <v>51154953.600000001</v>
      </c>
      <c r="W27" s="51">
        <f t="shared" si="24"/>
        <v>2.1102961180283426</v>
      </c>
      <c r="X27" s="34">
        <f t="shared" si="25"/>
        <v>1.2966376767932215E-3</v>
      </c>
      <c r="Y27" s="87">
        <f t="shared" si="26"/>
        <v>4923.4796535129935</v>
      </c>
      <c r="Z27" s="27">
        <f t="shared" si="27"/>
        <v>728392.9157494572</v>
      </c>
      <c r="AA27" s="56">
        <v>8762771.654000001</v>
      </c>
      <c r="AB27" s="51">
        <f t="shared" si="28"/>
        <v>12.31940124226818</v>
      </c>
      <c r="AC27" s="51">
        <f t="shared" si="29"/>
        <v>2.1607423128318149E-3</v>
      </c>
      <c r="AD27" s="92">
        <f t="shared" si="30"/>
        <v>843.3851447545718</v>
      </c>
      <c r="AE27" s="1">
        <f t="shared" si="31"/>
        <v>715501.96675383113</v>
      </c>
      <c r="AF27" s="39">
        <f t="shared" si="32"/>
        <v>1443894.8825032883</v>
      </c>
      <c r="AG27" s="60">
        <f t="shared" si="33"/>
        <v>138.96967107827606</v>
      </c>
      <c r="AH27" s="63">
        <v>1092.2179000000001</v>
      </c>
      <c r="AI27" s="34">
        <f t="shared" si="34"/>
        <v>1.165780416749435E-3</v>
      </c>
      <c r="AJ27" s="1">
        <f t="shared" si="35"/>
        <v>206805.57656158978</v>
      </c>
      <c r="AK27" s="39">
        <f t="shared" si="36"/>
        <v>206805.57656158978</v>
      </c>
      <c r="AL27" s="1">
        <f t="shared" si="37"/>
        <v>19.904290333165523</v>
      </c>
      <c r="AM27" s="66">
        <v>1021.4166666666666</v>
      </c>
      <c r="AN27" s="34">
        <f t="shared" si="38"/>
        <v>1.0999265519116808E-3</v>
      </c>
      <c r="AO27" s="1">
        <f t="shared" si="39"/>
        <v>32519.466226872555</v>
      </c>
      <c r="AP27" s="95">
        <v>5</v>
      </c>
      <c r="AQ27" s="34">
        <f t="shared" si="40"/>
        <v>6.0493628004516862E-4</v>
      </c>
      <c r="AR27" s="27">
        <f t="shared" si="41"/>
        <v>53656.844110743667</v>
      </c>
      <c r="AS27" s="31">
        <v>50.083333332999999</v>
      </c>
      <c r="AT27" s="72">
        <f t="shared" si="42"/>
        <v>9.3378660567615586E-4</v>
      </c>
      <c r="AU27" s="1">
        <f t="shared" si="43"/>
        <v>110432.84016107701</v>
      </c>
      <c r="AV27" s="97">
        <v>21.583333333333332</v>
      </c>
      <c r="AW27" s="34">
        <f t="shared" si="44"/>
        <v>5.704535876905366E-4</v>
      </c>
      <c r="AX27" s="27">
        <f t="shared" si="45"/>
        <v>67463.818270477219</v>
      </c>
      <c r="AY27" s="75">
        <v>34</v>
      </c>
      <c r="AZ27" s="34">
        <f t="shared" si="46"/>
        <v>3.6151367903964953E-4</v>
      </c>
      <c r="BA27" s="27">
        <f t="shared" si="47"/>
        <v>32065.663376452696</v>
      </c>
      <c r="BB27" s="39">
        <f t="shared" si="48"/>
        <v>296138.63214562315</v>
      </c>
      <c r="BC27" s="60">
        <f t="shared" si="49"/>
        <v>28.502274508722152</v>
      </c>
      <c r="BD27" s="81">
        <f t="shared" si="50"/>
        <v>2104068.0805280344</v>
      </c>
      <c r="BE27" s="1">
        <v>1133071</v>
      </c>
      <c r="BF27" s="1">
        <f t="shared" si="51"/>
        <v>0</v>
      </c>
      <c r="BG27" s="1">
        <f t="shared" si="52"/>
        <v>970997.08052803436</v>
      </c>
      <c r="BH27" s="72">
        <f t="shared" si="53"/>
        <v>6.5474894362619663E-4</v>
      </c>
      <c r="BI27" s="1">
        <f t="shared" si="54"/>
        <v>-471.83549621984781</v>
      </c>
      <c r="BJ27" s="81">
        <f t="shared" si="55"/>
        <v>2103596.2450318146</v>
      </c>
      <c r="BK27" s="79">
        <v>8</v>
      </c>
      <c r="BL27" s="1">
        <f t="shared" si="56"/>
        <v>0</v>
      </c>
      <c r="BM27" s="126">
        <v>755.67</v>
      </c>
      <c r="BN27" s="27">
        <f t="shared" si="57"/>
        <v>0</v>
      </c>
      <c r="BO27" s="39">
        <f t="shared" si="58"/>
        <v>2103596.2450318146</v>
      </c>
      <c r="BP27" s="1">
        <f t="shared" si="59"/>
        <v>2103596.2450318146</v>
      </c>
      <c r="BQ27" s="72">
        <f t="shared" si="60"/>
        <v>7.2162847164119787E-4</v>
      </c>
      <c r="BR27" s="60">
        <f t="shared" si="61"/>
        <v>4555.4198350607094</v>
      </c>
      <c r="BS27" s="84">
        <f t="shared" si="63"/>
        <v>2108152</v>
      </c>
      <c r="BT27" s="86">
        <f t="shared" si="62"/>
        <v>202.90202117420597</v>
      </c>
      <c r="BV27" s="28"/>
    </row>
    <row r="28" spans="1:74" ht="15.6" x14ac:dyDescent="0.3">
      <c r="A28" s="2" t="s">
        <v>406</v>
      </c>
      <c r="B28" s="9" t="s">
        <v>107</v>
      </c>
      <c r="C28" s="158">
        <v>6459</v>
      </c>
      <c r="D28" s="20">
        <v>0</v>
      </c>
      <c r="E28" s="23">
        <v>0</v>
      </c>
      <c r="F28" s="3">
        <v>0</v>
      </c>
      <c r="G28" s="23">
        <v>0</v>
      </c>
      <c r="H28" s="23">
        <v>0</v>
      </c>
      <c r="I28" s="3">
        <v>0</v>
      </c>
      <c r="J28" s="23">
        <f t="shared" si="15"/>
        <v>0</v>
      </c>
      <c r="K28" s="42">
        <f t="shared" si="16"/>
        <v>0</v>
      </c>
      <c r="L28" s="31">
        <v>1992</v>
      </c>
      <c r="M28" s="34">
        <f t="shared" si="17"/>
        <v>6.408495245424135E-4</v>
      </c>
      <c r="N28" s="1">
        <f t="shared" si="18"/>
        <v>75789.085729977145</v>
      </c>
      <c r="O28" s="37">
        <v>0</v>
      </c>
      <c r="P28" s="37">
        <v>0</v>
      </c>
      <c r="Q28" s="37">
        <f t="shared" si="19"/>
        <v>0</v>
      </c>
      <c r="R28" s="34">
        <f t="shared" si="20"/>
        <v>0</v>
      </c>
      <c r="S28" s="27">
        <f t="shared" si="21"/>
        <v>0</v>
      </c>
      <c r="T28" s="39">
        <f t="shared" si="22"/>
        <v>75789.085729977145</v>
      </c>
      <c r="U28" s="1">
        <f t="shared" si="23"/>
        <v>11.733873003557385</v>
      </c>
      <c r="V28" s="52">
        <v>29325238.270000003</v>
      </c>
      <c r="W28" s="51">
        <f t="shared" si="24"/>
        <v>1.4226203591559086</v>
      </c>
      <c r="X28" s="34">
        <f t="shared" si="25"/>
        <v>8.7410631223550463E-4</v>
      </c>
      <c r="Y28" s="87">
        <f t="shared" si="26"/>
        <v>4540.2133875212885</v>
      </c>
      <c r="Z28" s="27">
        <f t="shared" si="27"/>
        <v>491033.73813636287</v>
      </c>
      <c r="AA28" s="56">
        <v>6459544.6864</v>
      </c>
      <c r="AB28" s="51">
        <f t="shared" si="28"/>
        <v>6.4584553595294407</v>
      </c>
      <c r="AC28" s="51">
        <f t="shared" si="29"/>
        <v>1.1327707813420765E-3</v>
      </c>
      <c r="AD28" s="92">
        <f t="shared" si="30"/>
        <v>1000.0843298343397</v>
      </c>
      <c r="AE28" s="1">
        <f t="shared" si="31"/>
        <v>375102.4437843812</v>
      </c>
      <c r="AF28" s="39">
        <f t="shared" si="32"/>
        <v>866136.18192074401</v>
      </c>
      <c r="AG28" s="60">
        <f t="shared" si="33"/>
        <v>134.09756648409103</v>
      </c>
      <c r="AH28" s="63">
        <v>3068.2411999999999</v>
      </c>
      <c r="AI28" s="34">
        <f t="shared" si="34"/>
        <v>3.2748918552092826E-3</v>
      </c>
      <c r="AJ28" s="1">
        <f t="shared" si="35"/>
        <v>580954.94534197263</v>
      </c>
      <c r="AK28" s="39">
        <f t="shared" si="36"/>
        <v>580954.94534197263</v>
      </c>
      <c r="AL28" s="1">
        <f t="shared" si="37"/>
        <v>89.945029469263446</v>
      </c>
      <c r="AM28" s="66">
        <v>744.30555555555554</v>
      </c>
      <c r="AN28" s="34">
        <f t="shared" si="38"/>
        <v>8.0151564979123453E-4</v>
      </c>
      <c r="AO28" s="1">
        <f t="shared" si="39"/>
        <v>23696.910542249327</v>
      </c>
      <c r="AP28" s="95">
        <v>2.6666666666666701</v>
      </c>
      <c r="AQ28" s="34">
        <f t="shared" si="40"/>
        <v>3.2263268269075706E-4</v>
      </c>
      <c r="AR28" s="27">
        <f t="shared" si="41"/>
        <v>28616.983525729996</v>
      </c>
      <c r="AS28" s="31">
        <v>29.583333332999999</v>
      </c>
      <c r="AT28" s="72">
        <f t="shared" si="42"/>
        <v>5.5157112315059318E-4</v>
      </c>
      <c r="AU28" s="1">
        <f t="shared" si="43"/>
        <v>65230.712574045814</v>
      </c>
      <c r="AV28" s="97">
        <v>13.694444444444445</v>
      </c>
      <c r="AW28" s="34">
        <f t="shared" si="44"/>
        <v>3.6194802925538551E-4</v>
      </c>
      <c r="AX28" s="27">
        <f t="shared" si="45"/>
        <v>42805.228323481686</v>
      </c>
      <c r="AY28" s="75">
        <v>44</v>
      </c>
      <c r="AZ28" s="34">
        <f t="shared" si="46"/>
        <v>4.6784123169837E-4</v>
      </c>
      <c r="BA28" s="27">
        <f t="shared" si="47"/>
        <v>41496.740840115257</v>
      </c>
      <c r="BB28" s="39">
        <f t="shared" si="48"/>
        <v>201846.57580562209</v>
      </c>
      <c r="BC28" s="60">
        <f t="shared" si="49"/>
        <v>31.250437498935145</v>
      </c>
      <c r="BD28" s="81">
        <f t="shared" si="50"/>
        <v>1724726.7887983159</v>
      </c>
      <c r="BE28" s="1">
        <v>777765</v>
      </c>
      <c r="BF28" s="1">
        <f t="shared" si="51"/>
        <v>0</v>
      </c>
      <c r="BG28" s="1">
        <f t="shared" si="52"/>
        <v>946961.78879831592</v>
      </c>
      <c r="BH28" s="72">
        <f t="shared" si="53"/>
        <v>6.3854180749225206E-4</v>
      </c>
      <c r="BI28" s="1">
        <f t="shared" si="54"/>
        <v>-460.15605451245011</v>
      </c>
      <c r="BJ28" s="81">
        <f t="shared" si="55"/>
        <v>1724266.6327438036</v>
      </c>
      <c r="BK28" s="79">
        <v>7.6</v>
      </c>
      <c r="BL28" s="1">
        <f t="shared" si="56"/>
        <v>0</v>
      </c>
      <c r="BM28" s="126">
        <v>882</v>
      </c>
      <c r="BN28" s="27">
        <f t="shared" si="57"/>
        <v>0</v>
      </c>
      <c r="BO28" s="39">
        <f t="shared" si="58"/>
        <v>1724266.6327438036</v>
      </c>
      <c r="BP28" s="1">
        <f t="shared" si="59"/>
        <v>1724266.6327438036</v>
      </c>
      <c r="BQ28" s="72">
        <f t="shared" si="60"/>
        <v>5.915012910997125E-4</v>
      </c>
      <c r="BR28" s="60">
        <f t="shared" si="61"/>
        <v>3733.9667430408758</v>
      </c>
      <c r="BS28" s="84">
        <f t="shared" si="63"/>
        <v>1728001</v>
      </c>
      <c r="BT28" s="86">
        <f t="shared" si="62"/>
        <v>267.53382876606287</v>
      </c>
      <c r="BV28" s="28"/>
    </row>
    <row r="29" spans="1:74" ht="15.6" x14ac:dyDescent="0.3">
      <c r="A29" s="2" t="s">
        <v>555</v>
      </c>
      <c r="B29" s="9" t="s">
        <v>258</v>
      </c>
      <c r="C29" s="158">
        <v>47217</v>
      </c>
      <c r="D29" s="20">
        <v>0</v>
      </c>
      <c r="E29" s="23">
        <v>0</v>
      </c>
      <c r="F29" s="3">
        <v>0</v>
      </c>
      <c r="G29" s="23">
        <v>0</v>
      </c>
      <c r="H29" s="23">
        <v>0</v>
      </c>
      <c r="I29" s="3">
        <v>0</v>
      </c>
      <c r="J29" s="23">
        <f t="shared" si="15"/>
        <v>0</v>
      </c>
      <c r="K29" s="42">
        <f t="shared" si="16"/>
        <v>0</v>
      </c>
      <c r="L29" s="31">
        <v>17319</v>
      </c>
      <c r="M29" s="34">
        <f t="shared" si="17"/>
        <v>5.5717233511797483E-3</v>
      </c>
      <c r="N29" s="1">
        <f t="shared" si="18"/>
        <v>658931.31313126208</v>
      </c>
      <c r="O29" s="37">
        <v>2720</v>
      </c>
      <c r="P29" s="37">
        <v>2104</v>
      </c>
      <c r="Q29" s="37">
        <f t="shared" si="19"/>
        <v>3772</v>
      </c>
      <c r="R29" s="34">
        <f t="shared" si="20"/>
        <v>3.9766252030746102E-3</v>
      </c>
      <c r="S29" s="27">
        <f t="shared" si="21"/>
        <v>470289.47809083195</v>
      </c>
      <c r="T29" s="39">
        <f t="shared" si="22"/>
        <v>1129220.7912220941</v>
      </c>
      <c r="U29" s="1">
        <f t="shared" si="23"/>
        <v>23.915555652034101</v>
      </c>
      <c r="V29" s="52">
        <v>160774783.91999996</v>
      </c>
      <c r="W29" s="51">
        <f t="shared" si="24"/>
        <v>13.866882819816764</v>
      </c>
      <c r="X29" s="34">
        <f t="shared" si="25"/>
        <v>8.5202842246850773E-3</v>
      </c>
      <c r="Y29" s="87">
        <f t="shared" si="26"/>
        <v>3405.0190380583253</v>
      </c>
      <c r="Z29" s="27">
        <f t="shared" si="27"/>
        <v>4786313.6946483888</v>
      </c>
      <c r="AA29" s="56">
        <v>47571969.244800001</v>
      </c>
      <c r="AB29" s="51">
        <f t="shared" si="28"/>
        <v>46.86467944027136</v>
      </c>
      <c r="AC29" s="51">
        <f t="shared" si="29"/>
        <v>8.2197579129462354E-3</v>
      </c>
      <c r="AD29" s="92">
        <f t="shared" si="30"/>
        <v>1007.5178271554737</v>
      </c>
      <c r="AE29" s="1">
        <f t="shared" si="31"/>
        <v>2721866.8871465633</v>
      </c>
      <c r="AF29" s="39">
        <f t="shared" si="32"/>
        <v>7508180.581794952</v>
      </c>
      <c r="AG29" s="60">
        <f t="shared" si="33"/>
        <v>159.0143503779349</v>
      </c>
      <c r="AH29" s="63">
        <v>4842.9038</v>
      </c>
      <c r="AI29" s="34">
        <f t="shared" si="34"/>
        <v>5.1690806479562576E-3</v>
      </c>
      <c r="AJ29" s="1">
        <f t="shared" si="35"/>
        <v>916977.75012780342</v>
      </c>
      <c r="AK29" s="39">
        <f t="shared" si="36"/>
        <v>916977.75012780342</v>
      </c>
      <c r="AL29" s="1">
        <f t="shared" si="37"/>
        <v>19.420500034474944</v>
      </c>
      <c r="AM29" s="66">
        <v>6837.8055555555557</v>
      </c>
      <c r="AN29" s="34">
        <f t="shared" si="38"/>
        <v>7.3633847310416159E-3</v>
      </c>
      <c r="AO29" s="1">
        <f t="shared" si="39"/>
        <v>217699.39152792079</v>
      </c>
      <c r="AP29" s="95">
        <v>59.6666666666667</v>
      </c>
      <c r="AQ29" s="34">
        <f t="shared" si="40"/>
        <v>7.2189062752056835E-3</v>
      </c>
      <c r="AR29" s="27">
        <f t="shared" si="41"/>
        <v>640305.00638820825</v>
      </c>
      <c r="AS29" s="31">
        <v>375.66666670000001</v>
      </c>
      <c r="AT29" s="72">
        <f t="shared" si="42"/>
        <v>7.0041764039761104E-3</v>
      </c>
      <c r="AU29" s="1">
        <f t="shared" si="43"/>
        <v>828338.17553015251</v>
      </c>
      <c r="AV29" s="97">
        <v>191.19444444444446</v>
      </c>
      <c r="AW29" s="34">
        <f t="shared" si="44"/>
        <v>5.0533230940462857E-3</v>
      </c>
      <c r="AX29" s="27">
        <f t="shared" si="45"/>
        <v>597623.5021308813</v>
      </c>
      <c r="AY29" s="75">
        <v>500</v>
      </c>
      <c r="AZ29" s="34">
        <f t="shared" si="46"/>
        <v>5.3163776329360228E-3</v>
      </c>
      <c r="BA29" s="27">
        <f t="shared" si="47"/>
        <v>471553.8731831279</v>
      </c>
      <c r="BB29" s="39">
        <f t="shared" si="48"/>
        <v>2755519.9487602911</v>
      </c>
      <c r="BC29" s="60">
        <f t="shared" si="49"/>
        <v>58.358640929332466</v>
      </c>
      <c r="BD29" s="81">
        <f t="shared" si="50"/>
        <v>12309899.071905142</v>
      </c>
      <c r="BE29" s="1">
        <v>8253445</v>
      </c>
      <c r="BF29" s="1">
        <f t="shared" si="51"/>
        <v>0</v>
      </c>
      <c r="BG29" s="1">
        <f t="shared" si="52"/>
        <v>4056454.0719051417</v>
      </c>
      <c r="BH29" s="72">
        <f t="shared" si="53"/>
        <v>2.7352904264179127E-3</v>
      </c>
      <c r="BI29" s="1">
        <f t="shared" si="54"/>
        <v>-1971.148068611649</v>
      </c>
      <c r="BJ29" s="81">
        <f t="shared" si="55"/>
        <v>12307927.923836529</v>
      </c>
      <c r="BK29" s="79">
        <v>7.6</v>
      </c>
      <c r="BL29" s="1">
        <f t="shared" si="56"/>
        <v>0</v>
      </c>
      <c r="BM29" s="126">
        <v>955</v>
      </c>
      <c r="BN29" s="27">
        <f t="shared" si="57"/>
        <v>0</v>
      </c>
      <c r="BO29" s="39">
        <f t="shared" si="58"/>
        <v>12307927.923836529</v>
      </c>
      <c r="BP29" s="1">
        <f t="shared" si="59"/>
        <v>12307927.923836529</v>
      </c>
      <c r="BQ29" s="72">
        <f t="shared" si="60"/>
        <v>4.2221748768209314E-3</v>
      </c>
      <c r="BR29" s="60">
        <f t="shared" si="61"/>
        <v>26653.298666586339</v>
      </c>
      <c r="BS29" s="84">
        <f t="shared" si="63"/>
        <v>12334581</v>
      </c>
      <c r="BT29" s="86">
        <f t="shared" si="62"/>
        <v>261.2317809263613</v>
      </c>
      <c r="BV29" s="28"/>
    </row>
    <row r="30" spans="1:74" ht="15.6" x14ac:dyDescent="0.3">
      <c r="A30" s="2" t="s">
        <v>331</v>
      </c>
      <c r="B30" s="9" t="s">
        <v>32</v>
      </c>
      <c r="C30" s="158">
        <v>11730</v>
      </c>
      <c r="D30" s="20">
        <v>0</v>
      </c>
      <c r="E30" s="23">
        <v>0</v>
      </c>
      <c r="F30" s="3">
        <v>0</v>
      </c>
      <c r="G30" s="23">
        <v>0</v>
      </c>
      <c r="H30" s="23">
        <v>0</v>
      </c>
      <c r="I30" s="3">
        <v>0</v>
      </c>
      <c r="J30" s="23">
        <f t="shared" si="15"/>
        <v>0</v>
      </c>
      <c r="K30" s="42">
        <f t="shared" si="16"/>
        <v>0</v>
      </c>
      <c r="L30" s="31">
        <v>3133</v>
      </c>
      <c r="M30" s="34">
        <f t="shared" si="17"/>
        <v>1.0079224700759947E-3</v>
      </c>
      <c r="N30" s="1">
        <f t="shared" si="18"/>
        <v>119200.40441366385</v>
      </c>
      <c r="O30" s="37">
        <v>1028</v>
      </c>
      <c r="P30" s="37">
        <v>131</v>
      </c>
      <c r="Q30" s="37">
        <f t="shared" si="19"/>
        <v>1093.5</v>
      </c>
      <c r="R30" s="34">
        <f t="shared" si="20"/>
        <v>1.1528206944756325E-3</v>
      </c>
      <c r="S30" s="27">
        <f t="shared" si="21"/>
        <v>136336.57059711684</v>
      </c>
      <c r="T30" s="39">
        <f t="shared" si="22"/>
        <v>255536.97501078068</v>
      </c>
      <c r="U30" s="1">
        <f t="shared" si="23"/>
        <v>21.784908355565275</v>
      </c>
      <c r="V30" s="52">
        <v>50785626.509999998</v>
      </c>
      <c r="W30" s="51">
        <f t="shared" si="24"/>
        <v>2.7092882269141079</v>
      </c>
      <c r="X30" s="34">
        <f t="shared" si="25"/>
        <v>1.6646787918992675E-3</v>
      </c>
      <c r="Y30" s="87">
        <f t="shared" si="26"/>
        <v>4329.5504271099744</v>
      </c>
      <c r="Z30" s="27">
        <f t="shared" si="27"/>
        <v>935141.91413640266</v>
      </c>
      <c r="AA30" s="56">
        <v>10035903.462000001</v>
      </c>
      <c r="AB30" s="51">
        <f t="shared" si="28"/>
        <v>13.710066116217886</v>
      </c>
      <c r="AC30" s="51">
        <f t="shared" si="29"/>
        <v>2.4046558259173596E-3</v>
      </c>
      <c r="AD30" s="92">
        <f t="shared" si="30"/>
        <v>855.57574271099759</v>
      </c>
      <c r="AE30" s="1">
        <f t="shared" si="31"/>
        <v>796270.78277327644</v>
      </c>
      <c r="AF30" s="39">
        <f t="shared" si="32"/>
        <v>1731412.6969096791</v>
      </c>
      <c r="AG30" s="60">
        <f t="shared" si="33"/>
        <v>147.60551550807153</v>
      </c>
      <c r="AH30" s="63">
        <v>1738.9182000000001</v>
      </c>
      <c r="AI30" s="34">
        <f t="shared" si="34"/>
        <v>1.8560369536968562E-3</v>
      </c>
      <c r="AJ30" s="1">
        <f t="shared" si="35"/>
        <v>329254.79516902438</v>
      </c>
      <c r="AK30" s="39">
        <f t="shared" si="36"/>
        <v>329254.79516902438</v>
      </c>
      <c r="AL30" s="1">
        <f t="shared" si="37"/>
        <v>28.069462503753144</v>
      </c>
      <c r="AM30" s="66">
        <v>1528.5833333333333</v>
      </c>
      <c r="AN30" s="34">
        <f t="shared" si="38"/>
        <v>1.6460759355238607E-3</v>
      </c>
      <c r="AO30" s="1">
        <f t="shared" si="39"/>
        <v>48666.441135638677</v>
      </c>
      <c r="AP30" s="95">
        <v>5.6666666666666696</v>
      </c>
      <c r="AQ30" s="34">
        <f t="shared" si="40"/>
        <v>6.855944507178582E-4</v>
      </c>
      <c r="AR30" s="27">
        <f t="shared" si="41"/>
        <v>60811.089992176196</v>
      </c>
      <c r="AS30" s="31">
        <v>68.916666669999998</v>
      </c>
      <c r="AT30" s="72">
        <f t="shared" si="42"/>
        <v>1.2849276587964594E-3</v>
      </c>
      <c r="AU30" s="1">
        <f t="shared" si="43"/>
        <v>151959.99803367027</v>
      </c>
      <c r="AV30" s="97">
        <v>36.416666666666664</v>
      </c>
      <c r="AW30" s="34">
        <f t="shared" si="44"/>
        <v>9.6250277150874313E-4</v>
      </c>
      <c r="AX30" s="27">
        <f t="shared" si="45"/>
        <v>113828.91345250403</v>
      </c>
      <c r="AY30" s="75">
        <v>72</v>
      </c>
      <c r="AZ30" s="34">
        <f t="shared" si="46"/>
        <v>7.6555837914278732E-4</v>
      </c>
      <c r="BA30" s="27">
        <f t="shared" si="47"/>
        <v>67903.757738370419</v>
      </c>
      <c r="BB30" s="39">
        <f t="shared" si="48"/>
        <v>443170.20035235962</v>
      </c>
      <c r="BC30" s="60">
        <f t="shared" si="49"/>
        <v>37.780920746151715</v>
      </c>
      <c r="BD30" s="81">
        <f t="shared" si="50"/>
        <v>2759374.6674418435</v>
      </c>
      <c r="BE30" s="1">
        <v>1376286</v>
      </c>
      <c r="BF30" s="1">
        <f t="shared" si="51"/>
        <v>0</v>
      </c>
      <c r="BG30" s="1">
        <f t="shared" si="52"/>
        <v>1383088.6674418435</v>
      </c>
      <c r="BH30" s="72">
        <f t="shared" si="53"/>
        <v>9.326246825134152E-4</v>
      </c>
      <c r="BI30" s="1">
        <f t="shared" si="54"/>
        <v>-672.08268779097421</v>
      </c>
      <c r="BJ30" s="81">
        <f t="shared" si="55"/>
        <v>2758702.5847540526</v>
      </c>
      <c r="BK30" s="79">
        <v>7.8</v>
      </c>
      <c r="BL30" s="1">
        <f t="shared" si="56"/>
        <v>0</v>
      </c>
      <c r="BM30" s="126">
        <v>1165</v>
      </c>
      <c r="BN30" s="27">
        <f t="shared" si="57"/>
        <v>0</v>
      </c>
      <c r="BO30" s="39">
        <f t="shared" si="58"/>
        <v>2758702.5847540526</v>
      </c>
      <c r="BP30" s="1">
        <f t="shared" si="59"/>
        <v>2758702.5847540526</v>
      </c>
      <c r="BQ30" s="72">
        <f t="shared" si="60"/>
        <v>9.46359518681581E-4</v>
      </c>
      <c r="BR30" s="60">
        <f t="shared" si="61"/>
        <v>5974.0782021750547</v>
      </c>
      <c r="BS30" s="84">
        <f t="shared" si="63"/>
        <v>2764677</v>
      </c>
      <c r="BT30" s="86">
        <f t="shared" si="62"/>
        <v>235.69283887468032</v>
      </c>
      <c r="BV30" s="28"/>
    </row>
    <row r="31" spans="1:74" ht="15.6" x14ac:dyDescent="0.3">
      <c r="A31" s="2" t="s">
        <v>508</v>
      </c>
      <c r="B31" s="9" t="s">
        <v>209</v>
      </c>
      <c r="C31" s="158">
        <v>15274</v>
      </c>
      <c r="D31" s="20">
        <v>0</v>
      </c>
      <c r="E31" s="23">
        <v>0</v>
      </c>
      <c r="F31" s="3">
        <v>0</v>
      </c>
      <c r="G31" s="23">
        <v>0</v>
      </c>
      <c r="H31" s="23">
        <v>0</v>
      </c>
      <c r="I31" s="3">
        <v>0</v>
      </c>
      <c r="J31" s="23">
        <f t="shared" si="15"/>
        <v>0</v>
      </c>
      <c r="K31" s="42">
        <f t="shared" si="16"/>
        <v>0</v>
      </c>
      <c r="L31" s="31">
        <v>3219</v>
      </c>
      <c r="M31" s="34">
        <f t="shared" si="17"/>
        <v>1.0355896684247133E-3</v>
      </c>
      <c r="N31" s="1">
        <f t="shared" si="18"/>
        <v>122472.42317509861</v>
      </c>
      <c r="O31" s="37">
        <v>0</v>
      </c>
      <c r="P31" s="37">
        <v>325</v>
      </c>
      <c r="Q31" s="37">
        <f t="shared" si="19"/>
        <v>162.5</v>
      </c>
      <c r="R31" s="34">
        <f t="shared" si="20"/>
        <v>1.713153752650117E-4</v>
      </c>
      <c r="S31" s="27">
        <f t="shared" si="21"/>
        <v>20260.34999728531</v>
      </c>
      <c r="T31" s="39">
        <f t="shared" si="22"/>
        <v>142732.77317238392</v>
      </c>
      <c r="U31" s="1">
        <f t="shared" si="23"/>
        <v>9.3448195084708612</v>
      </c>
      <c r="V31" s="52">
        <v>65588441.470000014</v>
      </c>
      <c r="W31" s="51">
        <f t="shared" si="24"/>
        <v>3.556954103059585</v>
      </c>
      <c r="X31" s="34">
        <f t="shared" si="25"/>
        <v>2.1855135235525056E-3</v>
      </c>
      <c r="Y31" s="87">
        <f t="shared" si="26"/>
        <v>4294.1234431059329</v>
      </c>
      <c r="Z31" s="27">
        <f t="shared" si="27"/>
        <v>1227723.5162310854</v>
      </c>
      <c r="AA31" s="56">
        <v>14550733.2048</v>
      </c>
      <c r="AB31" s="51">
        <f t="shared" si="28"/>
        <v>16.033217894685922</v>
      </c>
      <c r="AC31" s="51">
        <f t="shared" si="29"/>
        <v>2.812121436311113E-3</v>
      </c>
      <c r="AD31" s="92">
        <f t="shared" si="30"/>
        <v>952.64719161974597</v>
      </c>
      <c r="AE31" s="1">
        <f t="shared" si="31"/>
        <v>931197.7677681658</v>
      </c>
      <c r="AF31" s="39">
        <f t="shared" si="32"/>
        <v>2158921.2839992512</v>
      </c>
      <c r="AG31" s="60">
        <f t="shared" si="33"/>
        <v>141.34616236737273</v>
      </c>
      <c r="AH31" s="63">
        <v>2875.4357</v>
      </c>
      <c r="AI31" s="34">
        <f t="shared" si="34"/>
        <v>3.0691006150715926E-3</v>
      </c>
      <c r="AJ31" s="1">
        <f t="shared" si="35"/>
        <v>544448.2623881906</v>
      </c>
      <c r="AK31" s="39">
        <f t="shared" si="36"/>
        <v>544448.2623881906</v>
      </c>
      <c r="AL31" s="1">
        <f t="shared" si="37"/>
        <v>35.645427680253412</v>
      </c>
      <c r="AM31" s="66">
        <v>1995.3888888888889</v>
      </c>
      <c r="AN31" s="34">
        <f t="shared" si="38"/>
        <v>2.1487619028588748E-3</v>
      </c>
      <c r="AO31" s="1">
        <f t="shared" si="39"/>
        <v>63528.414700202971</v>
      </c>
      <c r="AP31" s="95">
        <v>15.3333333333333</v>
      </c>
      <c r="AQ31" s="34">
        <f t="shared" si="40"/>
        <v>1.8551379254718465E-3</v>
      </c>
      <c r="AR31" s="27">
        <f t="shared" si="41"/>
        <v>164547.6552729469</v>
      </c>
      <c r="AS31" s="31">
        <v>118.08333330000001</v>
      </c>
      <c r="AT31" s="72">
        <f t="shared" si="42"/>
        <v>2.2016233275847E-3</v>
      </c>
      <c r="AU31" s="1">
        <f t="shared" si="43"/>
        <v>260371.60476724536</v>
      </c>
      <c r="AV31" s="97">
        <v>62.611111111111114</v>
      </c>
      <c r="AW31" s="34">
        <f t="shared" si="44"/>
        <v>1.6548293264536289E-3</v>
      </c>
      <c r="AX31" s="27">
        <f t="shared" si="45"/>
        <v>195705.85119904205</v>
      </c>
      <c r="AY31" s="75">
        <v>113</v>
      </c>
      <c r="AZ31" s="34">
        <f t="shared" si="46"/>
        <v>1.201501345043541E-3</v>
      </c>
      <c r="BA31" s="27">
        <f t="shared" si="47"/>
        <v>106571.1753393869</v>
      </c>
      <c r="BB31" s="39">
        <f t="shared" si="48"/>
        <v>790724.70127882424</v>
      </c>
      <c r="BC31" s="60">
        <f t="shared" si="49"/>
        <v>51.769327044574062</v>
      </c>
      <c r="BD31" s="81">
        <f t="shared" si="50"/>
        <v>3636827.0208386504</v>
      </c>
      <c r="BE31" s="1">
        <v>1784055</v>
      </c>
      <c r="BF31" s="1">
        <f t="shared" si="51"/>
        <v>0</v>
      </c>
      <c r="BG31" s="1">
        <f t="shared" si="52"/>
        <v>1852772.0208386504</v>
      </c>
      <c r="BH31" s="72">
        <f t="shared" si="53"/>
        <v>1.2493348824124046E-3</v>
      </c>
      <c r="BI31" s="1">
        <f t="shared" si="54"/>
        <v>-900.31538030913271</v>
      </c>
      <c r="BJ31" s="81">
        <f t="shared" si="55"/>
        <v>3635926.7054583412</v>
      </c>
      <c r="BK31" s="79">
        <v>7</v>
      </c>
      <c r="BL31" s="1">
        <f t="shared" si="56"/>
        <v>0</v>
      </c>
      <c r="BM31" s="126">
        <v>880</v>
      </c>
      <c r="BN31" s="27">
        <f t="shared" si="57"/>
        <v>0</v>
      </c>
      <c r="BO31" s="39">
        <f t="shared" si="58"/>
        <v>3635926.7054583412</v>
      </c>
      <c r="BP31" s="1">
        <f t="shared" si="59"/>
        <v>3635926.7054583412</v>
      </c>
      <c r="BQ31" s="72">
        <f t="shared" si="60"/>
        <v>1.2472869913397458E-3</v>
      </c>
      <c r="BR31" s="60">
        <f t="shared" si="61"/>
        <v>7873.7412999239141</v>
      </c>
      <c r="BS31" s="84">
        <f t="shared" si="63"/>
        <v>3643800</v>
      </c>
      <c r="BT31" s="86">
        <f t="shared" si="62"/>
        <v>238.56226266858715</v>
      </c>
      <c r="BV31" s="28"/>
    </row>
    <row r="32" spans="1:74" ht="15.6" x14ac:dyDescent="0.3">
      <c r="A32" s="2" t="s">
        <v>407</v>
      </c>
      <c r="B32" s="9" t="s">
        <v>108</v>
      </c>
      <c r="C32" s="158">
        <v>10258</v>
      </c>
      <c r="D32" s="20">
        <v>0</v>
      </c>
      <c r="E32" s="23">
        <v>0</v>
      </c>
      <c r="F32" s="3">
        <v>0</v>
      </c>
      <c r="G32" s="23">
        <v>0</v>
      </c>
      <c r="H32" s="23">
        <v>0</v>
      </c>
      <c r="I32" s="3">
        <v>0</v>
      </c>
      <c r="J32" s="23">
        <f t="shared" si="15"/>
        <v>0</v>
      </c>
      <c r="K32" s="42">
        <f t="shared" si="16"/>
        <v>0</v>
      </c>
      <c r="L32" s="31">
        <v>2467</v>
      </c>
      <c r="M32" s="34">
        <f t="shared" si="17"/>
        <v>7.9366253867777816E-4</v>
      </c>
      <c r="N32" s="1">
        <f t="shared" si="18"/>
        <v>93861.282377436568</v>
      </c>
      <c r="O32" s="37">
        <v>0</v>
      </c>
      <c r="P32" s="37">
        <v>0</v>
      </c>
      <c r="Q32" s="37">
        <f t="shared" si="19"/>
        <v>0</v>
      </c>
      <c r="R32" s="34">
        <f t="shared" si="20"/>
        <v>0</v>
      </c>
      <c r="S32" s="27">
        <f t="shared" si="21"/>
        <v>0</v>
      </c>
      <c r="T32" s="39">
        <f t="shared" si="22"/>
        <v>93861.282377436568</v>
      </c>
      <c r="U32" s="1">
        <f t="shared" si="23"/>
        <v>9.1500567730002498</v>
      </c>
      <c r="V32" s="52">
        <v>62819862.469999999</v>
      </c>
      <c r="W32" s="51">
        <f t="shared" si="24"/>
        <v>1.6750524414193293</v>
      </c>
      <c r="X32" s="34">
        <f t="shared" si="25"/>
        <v>1.0292091652890974E-3</v>
      </c>
      <c r="Y32" s="87">
        <f t="shared" si="26"/>
        <v>6123.9873727822187</v>
      </c>
      <c r="Z32" s="27">
        <f t="shared" si="27"/>
        <v>578163.56738532637</v>
      </c>
      <c r="AA32" s="56">
        <v>14089096.970000001</v>
      </c>
      <c r="AB32" s="51">
        <f t="shared" si="28"/>
        <v>7.4686521232737313</v>
      </c>
      <c r="AC32" s="51">
        <f t="shared" si="29"/>
        <v>1.3099526791293568E-3</v>
      </c>
      <c r="AD32" s="92">
        <f t="shared" si="30"/>
        <v>1373.4740660947555</v>
      </c>
      <c r="AE32" s="1">
        <f t="shared" si="31"/>
        <v>433773.94551187253</v>
      </c>
      <c r="AF32" s="39">
        <f t="shared" si="32"/>
        <v>1011937.5128971989</v>
      </c>
      <c r="AG32" s="60">
        <f t="shared" si="33"/>
        <v>98.648616971846252</v>
      </c>
      <c r="AH32" s="63">
        <v>2402.7586999999999</v>
      </c>
      <c r="AI32" s="34">
        <f t="shared" si="34"/>
        <v>2.5645881088694213E-3</v>
      </c>
      <c r="AJ32" s="1">
        <f t="shared" si="35"/>
        <v>454949.41832749307</v>
      </c>
      <c r="AK32" s="39">
        <f t="shared" si="36"/>
        <v>454949.41832749307</v>
      </c>
      <c r="AL32" s="1">
        <f t="shared" si="37"/>
        <v>44.350693929371523</v>
      </c>
      <c r="AM32" s="66">
        <v>751.05555555555554</v>
      </c>
      <c r="AN32" s="34">
        <f t="shared" si="38"/>
        <v>8.0878447990503455E-4</v>
      </c>
      <c r="AO32" s="1">
        <f t="shared" si="39"/>
        <v>23911.814414679506</v>
      </c>
      <c r="AP32" s="95">
        <v>2</v>
      </c>
      <c r="AQ32" s="34">
        <f t="shared" si="40"/>
        <v>2.4197451201806745E-4</v>
      </c>
      <c r="AR32" s="27">
        <f t="shared" si="41"/>
        <v>21462.737644297467</v>
      </c>
      <c r="AS32" s="31">
        <v>32.25</v>
      </c>
      <c r="AT32" s="72">
        <f t="shared" si="42"/>
        <v>6.012902103146048E-4</v>
      </c>
      <c r="AU32" s="1">
        <f t="shared" si="43"/>
        <v>71110.664130817371</v>
      </c>
      <c r="AV32" s="97">
        <v>22.944444444444443</v>
      </c>
      <c r="AW32" s="34">
        <f t="shared" si="44"/>
        <v>6.0642813826561543E-4</v>
      </c>
      <c r="AX32" s="27">
        <f t="shared" si="45"/>
        <v>71718.293296543343</v>
      </c>
      <c r="AY32" s="75">
        <v>81</v>
      </c>
      <c r="AZ32" s="34">
        <f t="shared" si="46"/>
        <v>8.6125317653563569E-4</v>
      </c>
      <c r="BA32" s="27">
        <f t="shared" si="47"/>
        <v>76391.727455666725</v>
      </c>
      <c r="BB32" s="39">
        <f t="shared" si="48"/>
        <v>264595.23694200441</v>
      </c>
      <c r="BC32" s="60">
        <f t="shared" si="49"/>
        <v>25.794037526028895</v>
      </c>
      <c r="BD32" s="81">
        <f t="shared" si="50"/>
        <v>1825343.4505441331</v>
      </c>
      <c r="BE32" s="1">
        <v>968039</v>
      </c>
      <c r="BF32" s="1">
        <f t="shared" si="51"/>
        <v>0</v>
      </c>
      <c r="BG32" s="1">
        <f t="shared" si="52"/>
        <v>857304.45054413308</v>
      </c>
      <c r="BH32" s="72">
        <f t="shared" si="53"/>
        <v>5.7808534610068977E-4</v>
      </c>
      <c r="BI32" s="1">
        <f t="shared" si="54"/>
        <v>-416.58896709967627</v>
      </c>
      <c r="BJ32" s="81">
        <f t="shared" si="55"/>
        <v>1824926.8615770333</v>
      </c>
      <c r="BK32" s="79">
        <v>7.5</v>
      </c>
      <c r="BL32" s="1">
        <f t="shared" si="56"/>
        <v>0</v>
      </c>
      <c r="BM32" s="126">
        <v>661</v>
      </c>
      <c r="BN32" s="27">
        <f t="shared" si="57"/>
        <v>0</v>
      </c>
      <c r="BO32" s="39">
        <f t="shared" si="58"/>
        <v>1824926.8615770333</v>
      </c>
      <c r="BP32" s="1">
        <f t="shared" si="59"/>
        <v>1824926.8615770333</v>
      </c>
      <c r="BQ32" s="72">
        <f t="shared" si="60"/>
        <v>6.2603229354827336E-4</v>
      </c>
      <c r="BR32" s="60">
        <f t="shared" si="61"/>
        <v>3951.9504003665766</v>
      </c>
      <c r="BS32" s="84">
        <f t="shared" si="63"/>
        <v>1828879</v>
      </c>
      <c r="BT32" s="86">
        <f t="shared" si="62"/>
        <v>178.28806784948333</v>
      </c>
      <c r="BV32" s="28"/>
    </row>
    <row r="33" spans="1:74" ht="15.6" x14ac:dyDescent="0.3">
      <c r="A33" s="2" t="s">
        <v>371</v>
      </c>
      <c r="B33" s="9" t="s">
        <v>72</v>
      </c>
      <c r="C33" s="158">
        <v>2265</v>
      </c>
      <c r="D33" s="20">
        <v>0</v>
      </c>
      <c r="E33" s="23">
        <v>0</v>
      </c>
      <c r="F33" s="3">
        <v>0</v>
      </c>
      <c r="G33" s="23">
        <v>0</v>
      </c>
      <c r="H33" s="23">
        <v>0</v>
      </c>
      <c r="I33" s="3">
        <v>0</v>
      </c>
      <c r="J33" s="23">
        <f t="shared" si="15"/>
        <v>0</v>
      </c>
      <c r="K33" s="42">
        <f t="shared" si="16"/>
        <v>0</v>
      </c>
      <c r="L33" s="31">
        <v>586</v>
      </c>
      <c r="M33" s="34">
        <f t="shared" si="17"/>
        <v>1.8852300270173408E-4</v>
      </c>
      <c r="N33" s="1">
        <f t="shared" si="18"/>
        <v>22295.383653497294</v>
      </c>
      <c r="O33" s="37">
        <v>0</v>
      </c>
      <c r="P33" s="37">
        <v>48</v>
      </c>
      <c r="Q33" s="37">
        <f t="shared" si="19"/>
        <v>24</v>
      </c>
      <c r="R33" s="34">
        <f t="shared" si="20"/>
        <v>2.5301963116063268E-5</v>
      </c>
      <c r="S33" s="27">
        <f t="shared" si="21"/>
        <v>2992.2978457529075</v>
      </c>
      <c r="T33" s="39">
        <f t="shared" si="22"/>
        <v>25287.6814992502</v>
      </c>
      <c r="U33" s="1">
        <f t="shared" si="23"/>
        <v>11.164539293267197</v>
      </c>
      <c r="V33" s="52">
        <v>10390017.010000002</v>
      </c>
      <c r="W33" s="51">
        <f t="shared" si="24"/>
        <v>0.49376483167085777</v>
      </c>
      <c r="X33" s="34">
        <f t="shared" si="25"/>
        <v>3.0338589866623559E-4</v>
      </c>
      <c r="Y33" s="87">
        <f t="shared" si="26"/>
        <v>4587.2039779249453</v>
      </c>
      <c r="Z33" s="27">
        <f t="shared" si="27"/>
        <v>170428.59642432685</v>
      </c>
      <c r="AA33" s="56">
        <v>1932029.8088</v>
      </c>
      <c r="AB33" s="51">
        <f t="shared" si="28"/>
        <v>2.6553549932992109</v>
      </c>
      <c r="AC33" s="51">
        <f t="shared" si="29"/>
        <v>4.6573187907259704E-4</v>
      </c>
      <c r="AD33" s="92">
        <f t="shared" si="30"/>
        <v>852.99329306843265</v>
      </c>
      <c r="AE33" s="1">
        <f t="shared" si="31"/>
        <v>154221.10886497845</v>
      </c>
      <c r="AF33" s="39">
        <f t="shared" si="32"/>
        <v>324649.7052893053</v>
      </c>
      <c r="AG33" s="60">
        <f t="shared" si="33"/>
        <v>143.33320321823635</v>
      </c>
      <c r="AH33" s="63">
        <v>1702.6269</v>
      </c>
      <c r="AI33" s="34">
        <f t="shared" si="34"/>
        <v>1.8173013801099566E-3</v>
      </c>
      <c r="AJ33" s="1">
        <f t="shared" si="35"/>
        <v>322383.23298288032</v>
      </c>
      <c r="AK33" s="39">
        <f t="shared" si="36"/>
        <v>322383.23298288032</v>
      </c>
      <c r="AL33" s="1">
        <f t="shared" si="37"/>
        <v>142.33255319332466</v>
      </c>
      <c r="AM33" s="66">
        <v>165.66666666666666</v>
      </c>
      <c r="AN33" s="34">
        <f t="shared" si="38"/>
        <v>1.7840042303992994E-4</v>
      </c>
      <c r="AO33" s="1">
        <f t="shared" si="39"/>
        <v>5274.4308443356967</v>
      </c>
      <c r="AP33" s="95">
        <v>0.33333333333333298</v>
      </c>
      <c r="AQ33" s="34">
        <f t="shared" si="40"/>
        <v>4.0329085336344537E-5</v>
      </c>
      <c r="AR33" s="27">
        <f t="shared" si="41"/>
        <v>3577.1229407162414</v>
      </c>
      <c r="AS33" s="31">
        <v>13.66666667</v>
      </c>
      <c r="AT33" s="72">
        <f t="shared" si="42"/>
        <v>2.5481032174585734E-4</v>
      </c>
      <c r="AU33" s="1">
        <f t="shared" si="43"/>
        <v>30134.751732037406</v>
      </c>
      <c r="AV33" s="97">
        <v>2.3333333333333335</v>
      </c>
      <c r="AW33" s="34">
        <f t="shared" si="44"/>
        <v>6.1670658128706667E-5</v>
      </c>
      <c r="AX33" s="27">
        <f t="shared" si="45"/>
        <v>7293.3857589705112</v>
      </c>
      <c r="AY33" s="75">
        <v>5</v>
      </c>
      <c r="AZ33" s="34">
        <f t="shared" si="46"/>
        <v>5.3163776329360225E-5</v>
      </c>
      <c r="BA33" s="27">
        <f t="shared" si="47"/>
        <v>4715.5387318312787</v>
      </c>
      <c r="BB33" s="39">
        <f t="shared" si="48"/>
        <v>50995.230007891136</v>
      </c>
      <c r="BC33" s="60">
        <f t="shared" si="49"/>
        <v>22.514450334609773</v>
      </c>
      <c r="BD33" s="81">
        <f t="shared" si="50"/>
        <v>723315.84977932693</v>
      </c>
      <c r="BE33" s="1">
        <v>286510</v>
      </c>
      <c r="BF33" s="1">
        <f t="shared" si="51"/>
        <v>0</v>
      </c>
      <c r="BG33" s="1">
        <f t="shared" si="52"/>
        <v>436805.84977932693</v>
      </c>
      <c r="BH33" s="72">
        <f t="shared" si="53"/>
        <v>2.9454070918238999E-4</v>
      </c>
      <c r="BI33" s="1">
        <f t="shared" si="54"/>
        <v>-212.25656494279292</v>
      </c>
      <c r="BJ33" s="81">
        <f t="shared" si="55"/>
        <v>723103.59321438416</v>
      </c>
      <c r="BK33" s="79">
        <v>8</v>
      </c>
      <c r="BL33" s="1">
        <f t="shared" si="56"/>
        <v>0</v>
      </c>
      <c r="BM33" s="126">
        <v>1071</v>
      </c>
      <c r="BN33" s="27">
        <f t="shared" si="57"/>
        <v>0</v>
      </c>
      <c r="BO33" s="39">
        <f t="shared" si="58"/>
        <v>723103.59321438416</v>
      </c>
      <c r="BP33" s="1">
        <f t="shared" si="59"/>
        <v>723103.59321438416</v>
      </c>
      <c r="BQ33" s="72">
        <f t="shared" si="60"/>
        <v>2.4805717448961442E-4</v>
      </c>
      <c r="BR33" s="60">
        <f t="shared" si="61"/>
        <v>1565.9090755235006</v>
      </c>
      <c r="BS33" s="84">
        <f t="shared" si="63"/>
        <v>724670</v>
      </c>
      <c r="BT33" s="86">
        <f t="shared" si="62"/>
        <v>319.94260485651216</v>
      </c>
      <c r="BV33" s="28"/>
    </row>
    <row r="34" spans="1:74" ht="15.6" x14ac:dyDescent="0.3">
      <c r="A34" s="2" t="s">
        <v>547</v>
      </c>
      <c r="B34" s="9" t="s">
        <v>250</v>
      </c>
      <c r="C34" s="158">
        <v>49531</v>
      </c>
      <c r="D34" s="20">
        <v>0</v>
      </c>
      <c r="E34" s="23">
        <v>0</v>
      </c>
      <c r="F34" s="3">
        <v>0</v>
      </c>
      <c r="G34" s="23">
        <v>0</v>
      </c>
      <c r="H34" s="23">
        <v>0</v>
      </c>
      <c r="I34" s="3">
        <v>0</v>
      </c>
      <c r="J34" s="23">
        <f t="shared" si="15"/>
        <v>0</v>
      </c>
      <c r="K34" s="42">
        <f t="shared" si="16"/>
        <v>0</v>
      </c>
      <c r="L34" s="31">
        <v>27325</v>
      </c>
      <c r="M34" s="34">
        <f t="shared" si="17"/>
        <v>8.7907697078922938E-3</v>
      </c>
      <c r="N34" s="1">
        <f t="shared" si="18"/>
        <v>1039626.8913512178</v>
      </c>
      <c r="O34" s="37">
        <v>4039</v>
      </c>
      <c r="P34" s="37">
        <v>2182</v>
      </c>
      <c r="Q34" s="37">
        <f t="shared" si="19"/>
        <v>5130</v>
      </c>
      <c r="R34" s="34">
        <f t="shared" si="20"/>
        <v>5.4082946160585238E-3</v>
      </c>
      <c r="S34" s="27">
        <f t="shared" si="21"/>
        <v>639603.664529684</v>
      </c>
      <c r="T34" s="39">
        <f t="shared" si="22"/>
        <v>1679230.5558809019</v>
      </c>
      <c r="U34" s="1">
        <f t="shared" si="23"/>
        <v>33.902617671375538</v>
      </c>
      <c r="V34" s="52">
        <v>242078276.78999999</v>
      </c>
      <c r="W34" s="51">
        <f t="shared" si="24"/>
        <v>10.134407735925127</v>
      </c>
      <c r="X34" s="34">
        <f t="shared" si="25"/>
        <v>6.2269246434773192E-3</v>
      </c>
      <c r="Y34" s="87">
        <f t="shared" si="26"/>
        <v>4887.4094363126123</v>
      </c>
      <c r="Z34" s="27">
        <f t="shared" si="27"/>
        <v>3498007.0981987258</v>
      </c>
      <c r="AA34" s="56">
        <v>124012091.54880001</v>
      </c>
      <c r="AB34" s="51">
        <f t="shared" si="28"/>
        <v>19.782909314408215</v>
      </c>
      <c r="AC34" s="51">
        <f t="shared" si="29"/>
        <v>3.4697927590745755E-3</v>
      </c>
      <c r="AD34" s="92">
        <f t="shared" si="30"/>
        <v>2503.7267882497831</v>
      </c>
      <c r="AE34" s="1">
        <f t="shared" si="31"/>
        <v>1148977.1494743261</v>
      </c>
      <c r="AF34" s="39">
        <f t="shared" si="32"/>
        <v>4646984.2476730514</v>
      </c>
      <c r="AG34" s="60">
        <f t="shared" si="33"/>
        <v>93.819713869557475</v>
      </c>
      <c r="AH34" s="63">
        <v>8967.4321</v>
      </c>
      <c r="AI34" s="34">
        <f t="shared" si="34"/>
        <v>9.5714021265447691E-3</v>
      </c>
      <c r="AJ34" s="1">
        <f t="shared" si="35"/>
        <v>1697934.96857853</v>
      </c>
      <c r="AK34" s="39">
        <f t="shared" si="36"/>
        <v>1697934.96857853</v>
      </c>
      <c r="AL34" s="1">
        <f t="shared" si="37"/>
        <v>34.280248098736749</v>
      </c>
      <c r="AM34" s="66">
        <v>5564.7777777777774</v>
      </c>
      <c r="AN34" s="34">
        <f t="shared" si="38"/>
        <v>5.9925073018838437E-3</v>
      </c>
      <c r="AO34" s="1">
        <f t="shared" si="39"/>
        <v>177169.22869005011</v>
      </c>
      <c r="AP34" s="95">
        <v>54</v>
      </c>
      <c r="AQ34" s="34">
        <f t="shared" si="40"/>
        <v>6.5333118244878217E-3</v>
      </c>
      <c r="AR34" s="27">
        <f t="shared" si="41"/>
        <v>579493.91639603162</v>
      </c>
      <c r="AS34" s="31">
        <v>312.58333336700002</v>
      </c>
      <c r="AT34" s="72">
        <f t="shared" si="42"/>
        <v>5.8280092484056956E-3</v>
      </c>
      <c r="AU34" s="1">
        <f t="shared" si="43"/>
        <v>689240.57153339731</v>
      </c>
      <c r="AV34" s="97">
        <v>257.22222222222223</v>
      </c>
      <c r="AW34" s="34">
        <f t="shared" si="44"/>
        <v>6.7984558841883772E-3</v>
      </c>
      <c r="AX34" s="27">
        <f t="shared" si="45"/>
        <v>804008.95390555868</v>
      </c>
      <c r="AY34" s="75">
        <v>632</v>
      </c>
      <c r="AZ34" s="34">
        <f t="shared" si="46"/>
        <v>6.719901328031133E-3</v>
      </c>
      <c r="BA34" s="27">
        <f t="shared" si="47"/>
        <v>596044.09570347366</v>
      </c>
      <c r="BB34" s="39">
        <f t="shared" si="48"/>
        <v>2845956.7662285115</v>
      </c>
      <c r="BC34" s="60">
        <f t="shared" si="49"/>
        <v>57.458092229684674</v>
      </c>
      <c r="BD34" s="81">
        <f t="shared" si="50"/>
        <v>10870106.538360996</v>
      </c>
      <c r="BE34" s="1">
        <v>7470828</v>
      </c>
      <c r="BF34" s="1">
        <f t="shared" si="51"/>
        <v>0</v>
      </c>
      <c r="BG34" s="1">
        <f t="shared" si="52"/>
        <v>3399278.5383609962</v>
      </c>
      <c r="BH34" s="72">
        <f t="shared" si="53"/>
        <v>2.2921531657672219E-3</v>
      </c>
      <c r="BI34" s="1">
        <f t="shared" si="54"/>
        <v>-1651.8075163159383</v>
      </c>
      <c r="BJ34" s="81">
        <f t="shared" si="55"/>
        <v>10868454.73084468</v>
      </c>
      <c r="BK34" s="79">
        <v>5</v>
      </c>
      <c r="BL34" s="1">
        <f t="shared" si="56"/>
        <v>0</v>
      </c>
      <c r="BM34" s="126">
        <v>882</v>
      </c>
      <c r="BN34" s="27">
        <f t="shared" si="57"/>
        <v>0</v>
      </c>
      <c r="BO34" s="39">
        <f t="shared" si="58"/>
        <v>10868454.73084468</v>
      </c>
      <c r="BP34" s="1">
        <f t="shared" si="59"/>
        <v>10868454.73084468</v>
      </c>
      <c r="BQ34" s="72">
        <f t="shared" si="60"/>
        <v>3.7283705915734685E-3</v>
      </c>
      <c r="BR34" s="60">
        <f t="shared" si="61"/>
        <v>23536.063241356693</v>
      </c>
      <c r="BS34" s="84">
        <f t="shared" si="63"/>
        <v>10891991</v>
      </c>
      <c r="BT34" s="86">
        <f t="shared" si="62"/>
        <v>219.90250550160505</v>
      </c>
      <c r="BV34" s="28"/>
    </row>
    <row r="35" spans="1:74" ht="15.6" x14ac:dyDescent="0.3">
      <c r="A35" s="2" t="s">
        <v>408</v>
      </c>
      <c r="B35" s="9" t="s">
        <v>109</v>
      </c>
      <c r="C35" s="158">
        <v>10277</v>
      </c>
      <c r="D35" s="20">
        <v>0</v>
      </c>
      <c r="E35" s="23">
        <v>0</v>
      </c>
      <c r="F35" s="3">
        <v>0</v>
      </c>
      <c r="G35" s="23">
        <v>0</v>
      </c>
      <c r="H35" s="23">
        <v>0</v>
      </c>
      <c r="I35" s="3">
        <v>0</v>
      </c>
      <c r="J35" s="23">
        <f t="shared" si="15"/>
        <v>0</v>
      </c>
      <c r="K35" s="42">
        <f t="shared" si="16"/>
        <v>0</v>
      </c>
      <c r="L35" s="31">
        <v>3542</v>
      </c>
      <c r="M35" s="34">
        <f t="shared" si="17"/>
        <v>1.1395025180367614E-3</v>
      </c>
      <c r="N35" s="1">
        <f t="shared" si="18"/>
        <v>134761.51689537102</v>
      </c>
      <c r="O35" s="37">
        <v>0</v>
      </c>
      <c r="P35" s="37">
        <v>205</v>
      </c>
      <c r="Q35" s="37">
        <f t="shared" si="19"/>
        <v>102.5</v>
      </c>
      <c r="R35" s="34">
        <f t="shared" si="20"/>
        <v>1.0806046747485354E-4</v>
      </c>
      <c r="S35" s="27">
        <f t="shared" si="21"/>
        <v>12779.605382903041</v>
      </c>
      <c r="T35" s="39">
        <f t="shared" si="22"/>
        <v>147541.12227827407</v>
      </c>
      <c r="U35" s="1">
        <f t="shared" si="23"/>
        <v>14.356438871097993</v>
      </c>
      <c r="V35" s="52">
        <v>67263375.809999987</v>
      </c>
      <c r="W35" s="51">
        <f t="shared" si="24"/>
        <v>1.5701966743140783</v>
      </c>
      <c r="X35" s="34">
        <f t="shared" si="25"/>
        <v>9.647822172905617E-4</v>
      </c>
      <c r="Y35" s="87">
        <f t="shared" si="26"/>
        <v>6545.0399737277403</v>
      </c>
      <c r="Z35" s="27">
        <f t="shared" si="27"/>
        <v>541971.39639924769</v>
      </c>
      <c r="AA35" s="56">
        <v>12471227.9692</v>
      </c>
      <c r="AB35" s="51">
        <f t="shared" si="28"/>
        <v>8.4688315585955145</v>
      </c>
      <c r="AC35" s="51">
        <f t="shared" si="29"/>
        <v>1.4853776031028625E-3</v>
      </c>
      <c r="AD35" s="92">
        <f t="shared" si="30"/>
        <v>1213.5086084655054</v>
      </c>
      <c r="AE35" s="1">
        <f t="shared" si="31"/>
        <v>491863.6480068384</v>
      </c>
      <c r="AF35" s="39">
        <f t="shared" si="32"/>
        <v>1033835.0444060861</v>
      </c>
      <c r="AG35" s="60">
        <f t="shared" si="33"/>
        <v>100.59696841549928</v>
      </c>
      <c r="AH35" s="63">
        <v>3138.4612999999999</v>
      </c>
      <c r="AI35" s="34">
        <f t="shared" si="34"/>
        <v>3.3498413844581503E-3</v>
      </c>
      <c r="AJ35" s="1">
        <f t="shared" si="35"/>
        <v>594250.74306394043</v>
      </c>
      <c r="AK35" s="39">
        <f t="shared" si="36"/>
        <v>594250.74306394043</v>
      </c>
      <c r="AL35" s="1">
        <f t="shared" si="37"/>
        <v>57.823367039402591</v>
      </c>
      <c r="AM35" s="66">
        <v>823.38888888888891</v>
      </c>
      <c r="AN35" s="34">
        <f t="shared" si="38"/>
        <v>8.8667762235908852E-4</v>
      </c>
      <c r="AO35" s="1">
        <f t="shared" si="39"/>
        <v>26214.734924178192</v>
      </c>
      <c r="AP35" s="95">
        <v>4.6666666666666696</v>
      </c>
      <c r="AQ35" s="34">
        <f t="shared" si="40"/>
        <v>5.6460719470882443E-4</v>
      </c>
      <c r="AR35" s="27">
        <f t="shared" si="41"/>
        <v>50079.721170027457</v>
      </c>
      <c r="AS35" s="31">
        <v>24.416666662999997</v>
      </c>
      <c r="AT35" s="72">
        <f t="shared" si="42"/>
        <v>4.55240391720213E-4</v>
      </c>
      <c r="AU35" s="1">
        <f t="shared" si="43"/>
        <v>53838.306426874995</v>
      </c>
      <c r="AV35" s="97">
        <v>46.611111111111114</v>
      </c>
      <c r="AW35" s="34">
        <f t="shared" si="44"/>
        <v>1.2319448135710688E-3</v>
      </c>
      <c r="AX35" s="27">
        <f t="shared" si="45"/>
        <v>145694.06313752997</v>
      </c>
      <c r="AY35" s="75">
        <v>1</v>
      </c>
      <c r="AZ35" s="34">
        <f t="shared" si="46"/>
        <v>1.0632755265872046E-5</v>
      </c>
      <c r="BA35" s="27">
        <f t="shared" si="47"/>
        <v>943.10774636625581</v>
      </c>
      <c r="BB35" s="39">
        <f t="shared" si="48"/>
        <v>276769.93340497685</v>
      </c>
      <c r="BC35" s="60">
        <f t="shared" si="49"/>
        <v>26.931004515420536</v>
      </c>
      <c r="BD35" s="81">
        <f t="shared" si="50"/>
        <v>2052396.8431532774</v>
      </c>
      <c r="BE35" s="1">
        <v>1035489</v>
      </c>
      <c r="BF35" s="1">
        <f t="shared" si="51"/>
        <v>0</v>
      </c>
      <c r="BG35" s="1">
        <f t="shared" si="52"/>
        <v>1016907.8431532774</v>
      </c>
      <c r="BH35" s="72">
        <f t="shared" si="53"/>
        <v>6.857068362221292E-4</v>
      </c>
      <c r="BI35" s="1">
        <f t="shared" si="54"/>
        <v>-494.14486037708411</v>
      </c>
      <c r="BJ35" s="81">
        <f t="shared" si="55"/>
        <v>2051902.6982929003</v>
      </c>
      <c r="BK35" s="79">
        <v>7</v>
      </c>
      <c r="BL35" s="1">
        <f t="shared" si="56"/>
        <v>0</v>
      </c>
      <c r="BM35" s="126">
        <v>690</v>
      </c>
      <c r="BN35" s="27">
        <f t="shared" si="57"/>
        <v>0</v>
      </c>
      <c r="BO35" s="39">
        <f t="shared" si="58"/>
        <v>2051902.6982929003</v>
      </c>
      <c r="BP35" s="1">
        <f t="shared" si="59"/>
        <v>2051902.6982929003</v>
      </c>
      <c r="BQ35" s="72">
        <f t="shared" si="60"/>
        <v>7.0389525158292036E-4</v>
      </c>
      <c r="BR35" s="60">
        <f t="shared" si="61"/>
        <v>4443.4754404482692</v>
      </c>
      <c r="BS35" s="84">
        <f t="shared" si="63"/>
        <v>2056346</v>
      </c>
      <c r="BT35" s="86">
        <f t="shared" si="62"/>
        <v>200.09205020920501</v>
      </c>
      <c r="BV35" s="28"/>
    </row>
    <row r="36" spans="1:74" ht="15.6" x14ac:dyDescent="0.3">
      <c r="A36" s="2" t="s">
        <v>582</v>
      </c>
      <c r="B36" s="9" t="s">
        <v>285</v>
      </c>
      <c r="C36" s="158">
        <v>32455</v>
      </c>
      <c r="D36" s="20">
        <v>0</v>
      </c>
      <c r="E36" s="23">
        <v>0</v>
      </c>
      <c r="F36" s="3">
        <v>0</v>
      </c>
      <c r="G36" s="23">
        <v>0</v>
      </c>
      <c r="H36" s="23">
        <v>0</v>
      </c>
      <c r="I36" s="3">
        <v>0</v>
      </c>
      <c r="J36" s="23">
        <f t="shared" si="15"/>
        <v>0</v>
      </c>
      <c r="K36" s="42">
        <f t="shared" si="16"/>
        <v>0</v>
      </c>
      <c r="L36" s="31">
        <v>10651</v>
      </c>
      <c r="M36" s="34">
        <f t="shared" si="17"/>
        <v>3.4265503443279346E-3</v>
      </c>
      <c r="N36" s="1">
        <f t="shared" si="18"/>
        <v>405235.71893071616</v>
      </c>
      <c r="O36" s="37">
        <v>2569</v>
      </c>
      <c r="P36" s="37">
        <v>1441</v>
      </c>
      <c r="Q36" s="37">
        <f t="shared" si="19"/>
        <v>3289.5</v>
      </c>
      <c r="R36" s="34">
        <f t="shared" si="20"/>
        <v>3.4679503195954218E-3</v>
      </c>
      <c r="S36" s="27">
        <f t="shared" si="21"/>
        <v>410131.82348350785</v>
      </c>
      <c r="T36" s="39">
        <f t="shared" si="22"/>
        <v>815367.54241422401</v>
      </c>
      <c r="U36" s="1">
        <f t="shared" si="23"/>
        <v>25.123017791225511</v>
      </c>
      <c r="V36" s="52">
        <v>122972134.98</v>
      </c>
      <c r="W36" s="51">
        <f t="shared" si="24"/>
        <v>8.5655748367002928</v>
      </c>
      <c r="X36" s="34">
        <f t="shared" si="25"/>
        <v>5.2629803759646487E-3</v>
      </c>
      <c r="Y36" s="87">
        <f t="shared" si="26"/>
        <v>3789.004313048837</v>
      </c>
      <c r="Z36" s="27">
        <f t="shared" si="27"/>
        <v>2956506.4244175954</v>
      </c>
      <c r="AA36" s="56">
        <v>29069807.962000001</v>
      </c>
      <c r="AB36" s="51">
        <f t="shared" si="28"/>
        <v>36.234399153131903</v>
      </c>
      <c r="AC36" s="51">
        <f t="shared" si="29"/>
        <v>6.3552763556059388E-3</v>
      </c>
      <c r="AD36" s="92">
        <f t="shared" si="30"/>
        <v>895.69582381759358</v>
      </c>
      <c r="AE36" s="1">
        <f t="shared" si="31"/>
        <v>2104467.8510232465</v>
      </c>
      <c r="AF36" s="39">
        <f t="shared" si="32"/>
        <v>5060974.2754408419</v>
      </c>
      <c r="AG36" s="60">
        <f t="shared" si="33"/>
        <v>155.93819982871182</v>
      </c>
      <c r="AH36" s="63">
        <v>5474.6514999999999</v>
      </c>
      <c r="AI36" s="34">
        <f t="shared" si="34"/>
        <v>5.8433775048256573E-3</v>
      </c>
      <c r="AJ36" s="1">
        <f t="shared" si="35"/>
        <v>1036595.7744615542</v>
      </c>
      <c r="AK36" s="39">
        <f t="shared" si="36"/>
        <v>1036595.7744615542</v>
      </c>
      <c r="AL36" s="1">
        <f t="shared" si="37"/>
        <v>31.939478492113828</v>
      </c>
      <c r="AM36" s="66">
        <v>4855.6111111111113</v>
      </c>
      <c r="AN36" s="34">
        <f t="shared" si="38"/>
        <v>5.2288314467179471E-3</v>
      </c>
      <c r="AO36" s="1">
        <f t="shared" si="39"/>
        <v>154591.05641374388</v>
      </c>
      <c r="AP36" s="95">
        <v>33</v>
      </c>
      <c r="AQ36" s="34">
        <f t="shared" si="40"/>
        <v>3.9925794482981135E-3</v>
      </c>
      <c r="AR36" s="27">
        <f t="shared" si="41"/>
        <v>354135.17113090825</v>
      </c>
      <c r="AS36" s="31">
        <v>288.75000003299999</v>
      </c>
      <c r="AT36" s="72">
        <f t="shared" si="42"/>
        <v>5.3836449069204562E-3</v>
      </c>
      <c r="AU36" s="1">
        <f t="shared" si="43"/>
        <v>636688.50449985021</v>
      </c>
      <c r="AV36" s="97">
        <v>111.38888888888889</v>
      </c>
      <c r="AW36" s="34">
        <f t="shared" si="44"/>
        <v>2.9440397511442109E-3</v>
      </c>
      <c r="AX36" s="27">
        <f t="shared" si="45"/>
        <v>348172.34396990179</v>
      </c>
      <c r="AY36" s="75">
        <v>321</v>
      </c>
      <c r="AZ36" s="34">
        <f t="shared" si="46"/>
        <v>3.4131144403449264E-3</v>
      </c>
      <c r="BA36" s="27">
        <f t="shared" si="47"/>
        <v>302737.58658356807</v>
      </c>
      <c r="BB36" s="39">
        <f t="shared" si="48"/>
        <v>1796324.6625979722</v>
      </c>
      <c r="BC36" s="60">
        <f t="shared" si="49"/>
        <v>55.34816399932128</v>
      </c>
      <c r="BD36" s="81">
        <f t="shared" si="50"/>
        <v>8709262.254914593</v>
      </c>
      <c r="BE36" s="1">
        <v>4645458</v>
      </c>
      <c r="BF36" s="1">
        <f t="shared" si="51"/>
        <v>0</v>
      </c>
      <c r="BG36" s="1">
        <f t="shared" si="52"/>
        <v>4063804.254914593</v>
      </c>
      <c r="BH36" s="72">
        <f t="shared" si="53"/>
        <v>2.7402466973042066E-3</v>
      </c>
      <c r="BI36" s="1">
        <f t="shared" si="54"/>
        <v>-1974.7197346002688</v>
      </c>
      <c r="BJ36" s="81">
        <f t="shared" si="55"/>
        <v>8707287.5351799931</v>
      </c>
      <c r="BK36" s="79">
        <v>7.9</v>
      </c>
      <c r="BL36" s="1">
        <f t="shared" si="56"/>
        <v>0</v>
      </c>
      <c r="BM36" s="126">
        <v>970</v>
      </c>
      <c r="BN36" s="27">
        <f t="shared" si="57"/>
        <v>0</v>
      </c>
      <c r="BO36" s="39">
        <f t="shared" si="58"/>
        <v>8707287.5351799931</v>
      </c>
      <c r="BP36" s="1">
        <f t="shared" si="59"/>
        <v>8707287.5351799931</v>
      </c>
      <c r="BQ36" s="72">
        <f t="shared" si="60"/>
        <v>2.9869926850232429E-3</v>
      </c>
      <c r="BR36" s="60">
        <f t="shared" si="61"/>
        <v>18855.971263979849</v>
      </c>
      <c r="BS36" s="84">
        <f t="shared" si="63"/>
        <v>8726144</v>
      </c>
      <c r="BT36" s="86">
        <f t="shared" si="62"/>
        <v>268.86901864119551</v>
      </c>
      <c r="BV36" s="28"/>
    </row>
    <row r="37" spans="1:74" ht="15.6" x14ac:dyDescent="0.3">
      <c r="A37" s="2" t="s">
        <v>435</v>
      </c>
      <c r="B37" s="9" t="s">
        <v>136</v>
      </c>
      <c r="C37" s="158">
        <v>20408</v>
      </c>
      <c r="D37" s="20">
        <v>0</v>
      </c>
      <c r="E37" s="23">
        <v>0</v>
      </c>
      <c r="F37" s="3">
        <v>0</v>
      </c>
      <c r="G37" s="23">
        <v>0</v>
      </c>
      <c r="H37" s="23">
        <v>0</v>
      </c>
      <c r="I37" s="3">
        <f>C37/($C$37+$C$50+$C$52+$C$55+$C$56+$C$139+$C$141+$C$196+$C$204+$C$208)*$I$6</f>
        <v>1782782.990322846</v>
      </c>
      <c r="J37" s="23">
        <f t="shared" si="15"/>
        <v>1782782.990322846</v>
      </c>
      <c r="K37" s="42">
        <f t="shared" si="16"/>
        <v>87.357065382342512</v>
      </c>
      <c r="L37" s="31">
        <v>5341</v>
      </c>
      <c r="M37" s="34">
        <f t="shared" si="17"/>
        <v>1.7182617020989109E-3</v>
      </c>
      <c r="N37" s="1">
        <f t="shared" si="18"/>
        <v>203207.58377701204</v>
      </c>
      <c r="O37" s="37">
        <v>1081</v>
      </c>
      <c r="P37" s="37">
        <v>1076</v>
      </c>
      <c r="Q37" s="37">
        <f t="shared" si="19"/>
        <v>1619</v>
      </c>
      <c r="R37" s="34">
        <f t="shared" si="20"/>
        <v>1.7068282618711013E-3</v>
      </c>
      <c r="S37" s="27">
        <f t="shared" si="21"/>
        <v>201855.42551141488</v>
      </c>
      <c r="T37" s="39">
        <f t="shared" si="22"/>
        <v>405063.00928842695</v>
      </c>
      <c r="U37" s="1">
        <f t="shared" si="23"/>
        <v>19.848246241102849</v>
      </c>
      <c r="V37" s="52">
        <v>67936539.909999996</v>
      </c>
      <c r="W37" s="51">
        <f t="shared" si="24"/>
        <v>6.1305221689498319</v>
      </c>
      <c r="X37" s="34">
        <f t="shared" si="25"/>
        <v>3.7668012345600547E-3</v>
      </c>
      <c r="Y37" s="87">
        <f t="shared" si="26"/>
        <v>3328.9170869266954</v>
      </c>
      <c r="Z37" s="27">
        <f t="shared" si="27"/>
        <v>2116020.0597251356</v>
      </c>
      <c r="AA37" s="56">
        <v>36773799.296000004</v>
      </c>
      <c r="AB37" s="51">
        <f t="shared" si="28"/>
        <v>11.325630529704405</v>
      </c>
      <c r="AC37" s="51">
        <f t="shared" si="29"/>
        <v>1.9864414368669838E-3</v>
      </c>
      <c r="AD37" s="92">
        <f t="shared" si="30"/>
        <v>1801.9305809486477</v>
      </c>
      <c r="AE37" s="1">
        <f t="shared" si="31"/>
        <v>657784.47826890997</v>
      </c>
      <c r="AF37" s="39">
        <f t="shared" si="32"/>
        <v>2773804.5379940458</v>
      </c>
      <c r="AG37" s="60">
        <f t="shared" si="33"/>
        <v>135.91750970178586</v>
      </c>
      <c r="AH37" s="63">
        <v>1228.0528999999999</v>
      </c>
      <c r="AI37" s="34">
        <f t="shared" si="34"/>
        <v>1.310764108107322E-3</v>
      </c>
      <c r="AJ37" s="1">
        <f t="shared" si="35"/>
        <v>232525.20218962934</v>
      </c>
      <c r="AK37" s="39">
        <f t="shared" si="36"/>
        <v>232525.20218962934</v>
      </c>
      <c r="AL37" s="1">
        <f t="shared" si="37"/>
        <v>11.3938260579003</v>
      </c>
      <c r="AM37" s="66">
        <v>4231.0277777777774</v>
      </c>
      <c r="AN37" s="34">
        <f t="shared" si="38"/>
        <v>4.556240314582999E-3</v>
      </c>
      <c r="AO37" s="1">
        <f t="shared" si="39"/>
        <v>134705.81537838368</v>
      </c>
      <c r="AP37" s="95">
        <v>36.6666666666667</v>
      </c>
      <c r="AQ37" s="34">
        <f t="shared" si="40"/>
        <v>4.4361993869979077E-3</v>
      </c>
      <c r="AR37" s="27">
        <f t="shared" si="41"/>
        <v>393483.52347878728</v>
      </c>
      <c r="AS37" s="31">
        <v>280.41666670000001</v>
      </c>
      <c r="AT37" s="72">
        <f t="shared" si="42"/>
        <v>5.2282727595585566E-3</v>
      </c>
      <c r="AU37" s="1">
        <f t="shared" si="43"/>
        <v>618313.65588797093</v>
      </c>
      <c r="AV37" s="97">
        <v>176.97222222222223</v>
      </c>
      <c r="AW37" s="34">
        <f t="shared" si="44"/>
        <v>4.6774257492617878E-3</v>
      </c>
      <c r="AX37" s="27">
        <f t="shared" si="45"/>
        <v>553168.57940953725</v>
      </c>
      <c r="AY37" s="75">
        <v>414</v>
      </c>
      <c r="AZ37" s="34">
        <f t="shared" si="46"/>
        <v>4.4019606800710272E-3</v>
      </c>
      <c r="BA37" s="27">
        <f t="shared" si="47"/>
        <v>390446.60699562996</v>
      </c>
      <c r="BB37" s="39">
        <f t="shared" si="48"/>
        <v>2090118.1811503093</v>
      </c>
      <c r="BC37" s="60">
        <f t="shared" si="49"/>
        <v>102.41661020924683</v>
      </c>
      <c r="BD37" s="81">
        <f t="shared" si="50"/>
        <v>7284293.9209452569</v>
      </c>
      <c r="BE37" s="1">
        <v>3975616</v>
      </c>
      <c r="BF37" s="1">
        <f t="shared" si="51"/>
        <v>0</v>
      </c>
      <c r="BG37" s="1">
        <f t="shared" si="52"/>
        <v>3308677.9209452569</v>
      </c>
      <c r="BH37" s="72">
        <f t="shared" si="53"/>
        <v>2.2310606457850019E-3</v>
      </c>
      <c r="BI37" s="1">
        <f t="shared" si="54"/>
        <v>-1607.7820623434786</v>
      </c>
      <c r="BJ37" s="81">
        <f t="shared" si="55"/>
        <v>7282686.1388829136</v>
      </c>
      <c r="BK37" s="79">
        <v>6</v>
      </c>
      <c r="BL37" s="1">
        <f t="shared" si="56"/>
        <v>0</v>
      </c>
      <c r="BM37" s="126">
        <v>1099</v>
      </c>
      <c r="BN37" s="27">
        <f t="shared" si="57"/>
        <v>0</v>
      </c>
      <c r="BO37" s="39">
        <f t="shared" si="58"/>
        <v>7282686.1388829136</v>
      </c>
      <c r="BP37" s="1">
        <f t="shared" si="59"/>
        <v>7282686.1388829136</v>
      </c>
      <c r="BQ37" s="72">
        <f t="shared" si="60"/>
        <v>2.4982900973780412E-3</v>
      </c>
      <c r="BR37" s="60">
        <f t="shared" si="61"/>
        <v>15770.941295384928</v>
      </c>
      <c r="BS37" s="84">
        <f t="shared" si="63"/>
        <v>7298457</v>
      </c>
      <c r="BT37" s="86">
        <f t="shared" si="62"/>
        <v>357.62725401803215</v>
      </c>
      <c r="BV37" s="28"/>
    </row>
    <row r="38" spans="1:74" ht="15.6" x14ac:dyDescent="0.3">
      <c r="A38" s="2" t="s">
        <v>571</v>
      </c>
      <c r="B38" s="9" t="s">
        <v>274</v>
      </c>
      <c r="C38" s="158">
        <v>13508</v>
      </c>
      <c r="D38" s="20">
        <v>0</v>
      </c>
      <c r="E38" s="23">
        <v>0</v>
      </c>
      <c r="F38" s="3">
        <v>0</v>
      </c>
      <c r="G38" s="23">
        <v>0</v>
      </c>
      <c r="H38" s="23">
        <v>0</v>
      </c>
      <c r="I38" s="3">
        <v>0</v>
      </c>
      <c r="J38" s="23">
        <f t="shared" si="15"/>
        <v>0</v>
      </c>
      <c r="K38" s="42">
        <f t="shared" si="16"/>
        <v>0</v>
      </c>
      <c r="L38" s="31">
        <v>4008</v>
      </c>
      <c r="M38" s="34">
        <f t="shared" si="17"/>
        <v>1.2894201276937717E-3</v>
      </c>
      <c r="N38" s="1">
        <f t="shared" si="18"/>
        <v>152491.2929747733</v>
      </c>
      <c r="O38" s="37">
        <v>449</v>
      </c>
      <c r="P38" s="37">
        <v>123</v>
      </c>
      <c r="Q38" s="37">
        <f t="shared" si="19"/>
        <v>510.5</v>
      </c>
      <c r="R38" s="34">
        <f t="shared" si="20"/>
        <v>5.3819384044792909E-4</v>
      </c>
      <c r="S38" s="27">
        <f t="shared" si="21"/>
        <v>63648.668760702465</v>
      </c>
      <c r="T38" s="39">
        <f t="shared" si="22"/>
        <v>216139.96173547575</v>
      </c>
      <c r="U38" s="1">
        <f t="shared" si="23"/>
        <v>16.00088552972133</v>
      </c>
      <c r="V38" s="52">
        <v>39001703.740000002</v>
      </c>
      <c r="W38" s="51">
        <f t="shared" si="24"/>
        <v>4.6784126461855946</v>
      </c>
      <c r="X38" s="34">
        <f t="shared" si="25"/>
        <v>2.8745757776864962E-3</v>
      </c>
      <c r="Y38" s="87">
        <f t="shared" si="26"/>
        <v>2887.3040968315072</v>
      </c>
      <c r="Z38" s="27">
        <f t="shared" si="27"/>
        <v>1614807.7984515778</v>
      </c>
      <c r="AA38" s="56">
        <v>13570863.316400001</v>
      </c>
      <c r="AB38" s="51">
        <f t="shared" si="28"/>
        <v>13.445427880737327</v>
      </c>
      <c r="AC38" s="51">
        <f t="shared" si="29"/>
        <v>2.3582400122141673E-3</v>
      </c>
      <c r="AD38" s="92">
        <f t="shared" si="30"/>
        <v>1004.6537841575364</v>
      </c>
      <c r="AE38" s="1">
        <f t="shared" si="31"/>
        <v>780900.78432603518</v>
      </c>
      <c r="AF38" s="39">
        <f t="shared" si="32"/>
        <v>2395708.5827776128</v>
      </c>
      <c r="AG38" s="60">
        <f t="shared" si="33"/>
        <v>177.35479588226332</v>
      </c>
      <c r="AH38" s="63">
        <v>4467.1315000000004</v>
      </c>
      <c r="AI38" s="34">
        <f t="shared" si="34"/>
        <v>4.7679995189096689E-3</v>
      </c>
      <c r="AJ38" s="1">
        <f t="shared" si="35"/>
        <v>845827.28907294001</v>
      </c>
      <c r="AK38" s="39">
        <f t="shared" si="36"/>
        <v>845827.28907294001</v>
      </c>
      <c r="AL38" s="1">
        <f t="shared" si="37"/>
        <v>62.616767032346758</v>
      </c>
      <c r="AM38" s="66">
        <v>1782.4166666666667</v>
      </c>
      <c r="AN38" s="34">
        <f t="shared" si="38"/>
        <v>1.9194198432600914E-3</v>
      </c>
      <c r="AO38" s="1">
        <f t="shared" si="39"/>
        <v>56747.887992704338</v>
      </c>
      <c r="AP38" s="95">
        <v>23</v>
      </c>
      <c r="AQ38" s="34">
        <f t="shared" si="40"/>
        <v>2.7827068882077758E-3</v>
      </c>
      <c r="AR38" s="27">
        <f t="shared" si="41"/>
        <v>246821.48290942088</v>
      </c>
      <c r="AS38" s="31">
        <v>83.083333330000002</v>
      </c>
      <c r="AT38" s="72">
        <f t="shared" si="42"/>
        <v>1.5490603091979571E-3</v>
      </c>
      <c r="AU38" s="1">
        <f t="shared" si="43"/>
        <v>183197.24066041474</v>
      </c>
      <c r="AV38" s="97">
        <v>57.583333333333336</v>
      </c>
      <c r="AW38" s="34">
        <f t="shared" si="44"/>
        <v>1.5219437416762965E-3</v>
      </c>
      <c r="AX38" s="27">
        <f t="shared" si="45"/>
        <v>179990.34140887938</v>
      </c>
      <c r="AY38" s="75">
        <v>103</v>
      </c>
      <c r="AZ38" s="34">
        <f t="shared" si="46"/>
        <v>1.0951737923848206E-3</v>
      </c>
      <c r="BA38" s="27">
        <f t="shared" si="47"/>
        <v>97140.097875724343</v>
      </c>
      <c r="BB38" s="39">
        <f t="shared" si="48"/>
        <v>763897.05084714363</v>
      </c>
      <c r="BC38" s="60">
        <f t="shared" si="49"/>
        <v>56.55145475622917</v>
      </c>
      <c r="BD38" s="81">
        <f t="shared" si="50"/>
        <v>4221572.8844331726</v>
      </c>
      <c r="BE38" s="1">
        <v>1711681</v>
      </c>
      <c r="BF38" s="1">
        <f t="shared" si="51"/>
        <v>0</v>
      </c>
      <c r="BG38" s="1">
        <f t="shared" si="52"/>
        <v>2509891.8844331726</v>
      </c>
      <c r="BH38" s="72">
        <f t="shared" si="53"/>
        <v>1.6924346044943001E-3</v>
      </c>
      <c r="BI38" s="1">
        <f t="shared" si="54"/>
        <v>-1219.6288809701559</v>
      </c>
      <c r="BJ38" s="81">
        <f t="shared" si="55"/>
        <v>4220353.2555522025</v>
      </c>
      <c r="BK38" s="79">
        <v>8</v>
      </c>
      <c r="BL38" s="1">
        <f t="shared" si="56"/>
        <v>0</v>
      </c>
      <c r="BM38" s="126">
        <v>976.07</v>
      </c>
      <c r="BN38" s="27">
        <f t="shared" si="57"/>
        <v>0</v>
      </c>
      <c r="BO38" s="39">
        <f t="shared" si="58"/>
        <v>4220353.2555522025</v>
      </c>
      <c r="BP38" s="1">
        <f t="shared" si="59"/>
        <v>4220353.2555522025</v>
      </c>
      <c r="BQ38" s="72">
        <f t="shared" si="60"/>
        <v>1.447771679942331E-3</v>
      </c>
      <c r="BR38" s="60">
        <f t="shared" si="61"/>
        <v>9139.3398218462662</v>
      </c>
      <c r="BS38" s="84">
        <f t="shared" si="63"/>
        <v>4229493</v>
      </c>
      <c r="BT38" s="86">
        <f t="shared" si="62"/>
        <v>313.11023097423748</v>
      </c>
      <c r="BV38" s="28"/>
    </row>
    <row r="39" spans="1:74" ht="15.6" x14ac:dyDescent="0.3">
      <c r="A39" s="2" t="s">
        <v>303</v>
      </c>
      <c r="B39" s="9" t="s">
        <v>4</v>
      </c>
      <c r="C39" s="158">
        <v>13733</v>
      </c>
      <c r="D39" s="20">
        <v>0</v>
      </c>
      <c r="E39" s="23">
        <v>0</v>
      </c>
      <c r="F39" s="3">
        <v>0</v>
      </c>
      <c r="G39" s="23">
        <v>0</v>
      </c>
      <c r="H39" s="23">
        <v>0</v>
      </c>
      <c r="I39" s="3">
        <v>0</v>
      </c>
      <c r="J39" s="23">
        <f t="shared" si="15"/>
        <v>0</v>
      </c>
      <c r="K39" s="42">
        <f t="shared" si="16"/>
        <v>0</v>
      </c>
      <c r="L39" s="31">
        <v>4296</v>
      </c>
      <c r="M39" s="34">
        <f t="shared" si="17"/>
        <v>1.3820730710011086E-3</v>
      </c>
      <c r="N39" s="1">
        <f t="shared" si="18"/>
        <v>163448.75115260133</v>
      </c>
      <c r="O39" s="37">
        <v>1138</v>
      </c>
      <c r="P39" s="37">
        <v>460</v>
      </c>
      <c r="Q39" s="37">
        <f t="shared" si="19"/>
        <v>1368</v>
      </c>
      <c r="R39" s="34">
        <f t="shared" si="20"/>
        <v>1.4422118976156063E-3</v>
      </c>
      <c r="S39" s="27">
        <f t="shared" si="21"/>
        <v>170560.97720791571</v>
      </c>
      <c r="T39" s="39">
        <f t="shared" si="22"/>
        <v>334009.72836051707</v>
      </c>
      <c r="U39" s="1">
        <f t="shared" si="23"/>
        <v>24.321687057490504</v>
      </c>
      <c r="V39" s="52">
        <v>76996388.590000004</v>
      </c>
      <c r="W39" s="51">
        <f t="shared" si="24"/>
        <v>2.4494043480955421</v>
      </c>
      <c r="X39" s="34">
        <f t="shared" si="25"/>
        <v>1.504997301710036E-3</v>
      </c>
      <c r="Y39" s="87">
        <f t="shared" si="26"/>
        <v>5606.6692339619894</v>
      </c>
      <c r="Z39" s="27">
        <f t="shared" si="27"/>
        <v>845440.01181484829</v>
      </c>
      <c r="AA39" s="56">
        <v>13485357.454400001</v>
      </c>
      <c r="AB39" s="51">
        <f t="shared" si="28"/>
        <v>13.985190206320052</v>
      </c>
      <c r="AC39" s="51">
        <f t="shared" si="29"/>
        <v>2.4529107898618287E-3</v>
      </c>
      <c r="AD39" s="92">
        <f t="shared" si="30"/>
        <v>981.96733811985735</v>
      </c>
      <c r="AE39" s="1">
        <f t="shared" si="31"/>
        <v>812249.79211782583</v>
      </c>
      <c r="AF39" s="39">
        <f t="shared" si="32"/>
        <v>1657689.8039326742</v>
      </c>
      <c r="AG39" s="60">
        <f t="shared" si="33"/>
        <v>120.70849806543903</v>
      </c>
      <c r="AH39" s="63">
        <v>1363.8598999999999</v>
      </c>
      <c r="AI39" s="34">
        <f t="shared" si="34"/>
        <v>1.4557179136231357E-3</v>
      </c>
      <c r="AJ39" s="1">
        <f t="shared" si="35"/>
        <v>258239.52616847993</v>
      </c>
      <c r="AK39" s="39">
        <f t="shared" si="36"/>
        <v>258239.52616847993</v>
      </c>
      <c r="AL39" s="1">
        <f t="shared" si="37"/>
        <v>18.804305408030288</v>
      </c>
      <c r="AM39" s="66">
        <v>1431.1944444444443</v>
      </c>
      <c r="AN39" s="34">
        <f t="shared" si="38"/>
        <v>1.5412013742934793E-3</v>
      </c>
      <c r="AO39" s="1">
        <f t="shared" si="39"/>
        <v>45565.81160172839</v>
      </c>
      <c r="AP39" s="95">
        <v>9</v>
      </c>
      <c r="AQ39" s="34">
        <f t="shared" si="40"/>
        <v>1.0888853040813037E-3</v>
      </c>
      <c r="AR39" s="27">
        <f t="shared" si="41"/>
        <v>96582.319399338623</v>
      </c>
      <c r="AS39" s="31">
        <v>57.833333330000002</v>
      </c>
      <c r="AT39" s="72">
        <f t="shared" si="42"/>
        <v>1.0782827026725689E-3</v>
      </c>
      <c r="AU39" s="1">
        <f t="shared" si="43"/>
        <v>127521.44936419338</v>
      </c>
      <c r="AV39" s="97">
        <v>61.805555555555557</v>
      </c>
      <c r="AW39" s="34">
        <f t="shared" si="44"/>
        <v>1.6335382659091943E-3</v>
      </c>
      <c r="AX39" s="27">
        <f t="shared" si="45"/>
        <v>193187.89659177841</v>
      </c>
      <c r="AY39" s="75">
        <v>149</v>
      </c>
      <c r="AZ39" s="34">
        <f t="shared" si="46"/>
        <v>1.5842805346149348E-3</v>
      </c>
      <c r="BA39" s="27">
        <f t="shared" si="47"/>
        <v>140523.05420857211</v>
      </c>
      <c r="BB39" s="39">
        <f t="shared" si="48"/>
        <v>603380.531165611</v>
      </c>
      <c r="BC39" s="60">
        <f t="shared" si="49"/>
        <v>43.936541991233597</v>
      </c>
      <c r="BD39" s="81">
        <f t="shared" si="50"/>
        <v>2853319.5896272822</v>
      </c>
      <c r="BE39" s="1">
        <v>1445584</v>
      </c>
      <c r="BF39" s="1">
        <f t="shared" si="51"/>
        <v>0</v>
      </c>
      <c r="BG39" s="1">
        <f t="shared" si="52"/>
        <v>1407735.5896272822</v>
      </c>
      <c r="BH39" s="72">
        <f t="shared" si="53"/>
        <v>9.492442445987897E-4</v>
      </c>
      <c r="BI39" s="1">
        <f t="shared" si="54"/>
        <v>-684.05933838330589</v>
      </c>
      <c r="BJ39" s="81">
        <f t="shared" si="55"/>
        <v>2852635.5302888989</v>
      </c>
      <c r="BK39" s="79">
        <v>7.1</v>
      </c>
      <c r="BL39" s="1">
        <f t="shared" si="56"/>
        <v>0</v>
      </c>
      <c r="BM39" s="126">
        <v>846</v>
      </c>
      <c r="BN39" s="27">
        <f t="shared" si="57"/>
        <v>0</v>
      </c>
      <c r="BO39" s="39">
        <f t="shared" si="58"/>
        <v>2852635.5302888989</v>
      </c>
      <c r="BP39" s="1">
        <f t="shared" si="59"/>
        <v>2852635.5302888989</v>
      </c>
      <c r="BQ39" s="72">
        <f t="shared" si="60"/>
        <v>9.7858275927880018E-4</v>
      </c>
      <c r="BR39" s="60">
        <f t="shared" si="61"/>
        <v>6177.4936647505001</v>
      </c>
      <c r="BS39" s="84">
        <f>ROUND(BJ39+BL39+BR39,0)-1</f>
        <v>2858812</v>
      </c>
      <c r="BT39" s="86">
        <f t="shared" si="62"/>
        <v>208.17097502366562</v>
      </c>
      <c r="BV39" s="28"/>
    </row>
    <row r="40" spans="1:74" ht="15.6" x14ac:dyDescent="0.3">
      <c r="A40" s="2" t="s">
        <v>332</v>
      </c>
      <c r="B40" s="9" t="s">
        <v>33</v>
      </c>
      <c r="C40" s="158">
        <v>15319</v>
      </c>
      <c r="D40" s="20">
        <v>0</v>
      </c>
      <c r="E40" s="23">
        <v>0</v>
      </c>
      <c r="F40" s="3">
        <v>0</v>
      </c>
      <c r="G40" s="23">
        <v>0</v>
      </c>
      <c r="H40" s="23">
        <v>0</v>
      </c>
      <c r="I40" s="3">
        <v>0</v>
      </c>
      <c r="J40" s="23">
        <f t="shared" si="15"/>
        <v>0</v>
      </c>
      <c r="K40" s="42">
        <f t="shared" si="16"/>
        <v>0</v>
      </c>
      <c r="L40" s="31">
        <v>5656</v>
      </c>
      <c r="M40" s="34">
        <f t="shared" si="17"/>
        <v>1.8196008588413106E-3</v>
      </c>
      <c r="N40" s="1">
        <f t="shared" si="18"/>
        <v>215192.30365901144</v>
      </c>
      <c r="O40" s="37">
        <v>0</v>
      </c>
      <c r="P40" s="37">
        <v>523</v>
      </c>
      <c r="Q40" s="37">
        <f t="shared" si="19"/>
        <v>261.5</v>
      </c>
      <c r="R40" s="34">
        <f t="shared" si="20"/>
        <v>2.756859731187727E-4</v>
      </c>
      <c r="S40" s="27">
        <f t="shared" si="21"/>
        <v>32603.578611016055</v>
      </c>
      <c r="T40" s="39">
        <f t="shared" si="22"/>
        <v>247795.88227002748</v>
      </c>
      <c r="U40" s="1">
        <f t="shared" si="23"/>
        <v>16.175721801033191</v>
      </c>
      <c r="V40" s="52">
        <v>103298057.74999999</v>
      </c>
      <c r="W40" s="51">
        <f t="shared" si="24"/>
        <v>2.2717925787912505</v>
      </c>
      <c r="X40" s="34">
        <f t="shared" si="25"/>
        <v>1.3958665925387474E-3</v>
      </c>
      <c r="Y40" s="87">
        <f t="shared" si="26"/>
        <v>6743.1332169201632</v>
      </c>
      <c r="Z40" s="27">
        <f t="shared" si="27"/>
        <v>784135.27196826937</v>
      </c>
      <c r="AA40" s="56">
        <v>17364125.110800002</v>
      </c>
      <c r="AB40" s="51">
        <f t="shared" si="28"/>
        <v>13.514747187236097</v>
      </c>
      <c r="AC40" s="51">
        <f t="shared" si="29"/>
        <v>2.3703981646846094E-3</v>
      </c>
      <c r="AD40" s="92">
        <f t="shared" si="30"/>
        <v>1133.5025204517267</v>
      </c>
      <c r="AE40" s="1">
        <f t="shared" si="31"/>
        <v>784926.79980832245</v>
      </c>
      <c r="AF40" s="39">
        <f t="shared" si="32"/>
        <v>1569062.0717765917</v>
      </c>
      <c r="AG40" s="60">
        <f t="shared" si="33"/>
        <v>102.42588104814881</v>
      </c>
      <c r="AH40" s="63">
        <v>1894.4473</v>
      </c>
      <c r="AI40" s="34">
        <f t="shared" si="34"/>
        <v>2.0220411722824193E-3</v>
      </c>
      <c r="AJ40" s="1">
        <f t="shared" si="35"/>
        <v>358703.39255751722</v>
      </c>
      <c r="AK40" s="39">
        <f t="shared" si="36"/>
        <v>358703.39255751722</v>
      </c>
      <c r="AL40" s="1">
        <f t="shared" si="37"/>
        <v>23.415587999054587</v>
      </c>
      <c r="AM40" s="66">
        <v>1311.9166666666667</v>
      </c>
      <c r="AN40" s="34">
        <f t="shared" si="38"/>
        <v>1.4127554627352201E-3</v>
      </c>
      <c r="AO40" s="1">
        <f t="shared" si="39"/>
        <v>41768.292144052757</v>
      </c>
      <c r="AP40" s="95">
        <v>5.6666666666666696</v>
      </c>
      <c r="AQ40" s="34">
        <f t="shared" si="40"/>
        <v>6.855944507178582E-4</v>
      </c>
      <c r="AR40" s="27">
        <f t="shared" si="41"/>
        <v>60811.089992176196</v>
      </c>
      <c r="AS40" s="31">
        <v>70.333333330000002</v>
      </c>
      <c r="AT40" s="72">
        <f t="shared" si="42"/>
        <v>1.3113409237247413E-3</v>
      </c>
      <c r="AU40" s="1">
        <f t="shared" si="43"/>
        <v>155083.72228311485</v>
      </c>
      <c r="AV40" s="97">
        <v>43.083333333333336</v>
      </c>
      <c r="AW40" s="34">
        <f t="shared" si="44"/>
        <v>1.1387046518764766E-3</v>
      </c>
      <c r="AX40" s="27">
        <f t="shared" si="45"/>
        <v>134667.15847813408</v>
      </c>
      <c r="AY40" s="75">
        <v>35</v>
      </c>
      <c r="AZ40" s="34">
        <f t="shared" si="46"/>
        <v>3.7214643430552157E-4</v>
      </c>
      <c r="BA40" s="27">
        <f t="shared" si="47"/>
        <v>33008.771122818951</v>
      </c>
      <c r="BB40" s="39">
        <f t="shared" si="48"/>
        <v>425339.03402029688</v>
      </c>
      <c r="BC40" s="60">
        <f t="shared" si="49"/>
        <v>27.765456884933538</v>
      </c>
      <c r="BD40" s="81">
        <f t="shared" si="50"/>
        <v>2600900.380624433</v>
      </c>
      <c r="BE40" s="1">
        <v>1703998</v>
      </c>
      <c r="BF40" s="1">
        <f t="shared" si="51"/>
        <v>0</v>
      </c>
      <c r="BG40" s="1">
        <f t="shared" si="52"/>
        <v>896902.38062443305</v>
      </c>
      <c r="BH40" s="72">
        <f t="shared" si="53"/>
        <v>6.0478645922428572E-4</v>
      </c>
      <c r="BI40" s="1">
        <f t="shared" si="54"/>
        <v>-435.83074378818793</v>
      </c>
      <c r="BJ40" s="81">
        <f t="shared" si="55"/>
        <v>2600464.5498806448</v>
      </c>
      <c r="BK40" s="79">
        <v>7.5</v>
      </c>
      <c r="BL40" s="1">
        <f t="shared" si="56"/>
        <v>0</v>
      </c>
      <c r="BM40" s="126">
        <v>724.18</v>
      </c>
      <c r="BN40" s="27">
        <f t="shared" si="57"/>
        <v>0</v>
      </c>
      <c r="BO40" s="39">
        <f t="shared" si="58"/>
        <v>2600464.5498806448</v>
      </c>
      <c r="BP40" s="1">
        <f t="shared" si="59"/>
        <v>2600464.5498806448</v>
      </c>
      <c r="BQ40" s="72">
        <f t="shared" si="60"/>
        <v>8.9207672960982308E-4</v>
      </c>
      <c r="BR40" s="60">
        <f t="shared" si="61"/>
        <v>5631.4075568809294</v>
      </c>
      <c r="BS40" s="84">
        <f t="shared" si="63"/>
        <v>2606096</v>
      </c>
      <c r="BT40" s="86">
        <f t="shared" si="62"/>
        <v>170.12180951759254</v>
      </c>
      <c r="BV40" s="28"/>
    </row>
    <row r="41" spans="1:74" ht="15.6" x14ac:dyDescent="0.3">
      <c r="A41" s="2" t="s">
        <v>304</v>
      </c>
      <c r="B41" s="9" t="s">
        <v>5</v>
      </c>
      <c r="C41" s="158">
        <v>18832</v>
      </c>
      <c r="D41" s="20">
        <v>0</v>
      </c>
      <c r="E41" s="23">
        <v>0</v>
      </c>
      <c r="F41" s="3">
        <v>0</v>
      </c>
      <c r="G41" s="23">
        <v>0</v>
      </c>
      <c r="H41" s="23">
        <v>0</v>
      </c>
      <c r="I41" s="3">
        <v>0</v>
      </c>
      <c r="J41" s="23">
        <f t="shared" si="15"/>
        <v>0</v>
      </c>
      <c r="K41" s="42">
        <f t="shared" si="16"/>
        <v>0</v>
      </c>
      <c r="L41" s="31">
        <v>7022</v>
      </c>
      <c r="M41" s="34">
        <f t="shared" si="17"/>
        <v>2.2590589163337489E-3</v>
      </c>
      <c r="N41" s="1">
        <f t="shared" si="18"/>
        <v>267164.13654412632</v>
      </c>
      <c r="O41" s="37">
        <v>2932</v>
      </c>
      <c r="P41" s="37">
        <v>1139</v>
      </c>
      <c r="Q41" s="37">
        <f t="shared" si="19"/>
        <v>3501.5</v>
      </c>
      <c r="R41" s="34">
        <f t="shared" si="20"/>
        <v>3.6914509937873139E-3</v>
      </c>
      <c r="S41" s="27">
        <f t="shared" si="21"/>
        <v>436563.78778765857</v>
      </c>
      <c r="T41" s="39">
        <f t="shared" si="22"/>
        <v>703727.92433178495</v>
      </c>
      <c r="U41" s="1">
        <f t="shared" si="23"/>
        <v>37.368730051602853</v>
      </c>
      <c r="V41" s="52">
        <v>64000409.229999989</v>
      </c>
      <c r="W41" s="51">
        <f t="shared" si="24"/>
        <v>5.5412805678398946</v>
      </c>
      <c r="X41" s="34">
        <f t="shared" si="25"/>
        <v>3.4047511629108937E-3</v>
      </c>
      <c r="Y41" s="87">
        <f t="shared" si="26"/>
        <v>3398.4924187553097</v>
      </c>
      <c r="Z41" s="27">
        <f t="shared" si="27"/>
        <v>1912636.5609608251</v>
      </c>
      <c r="AA41" s="56">
        <v>17344176.605599999</v>
      </c>
      <c r="AB41" s="51">
        <f t="shared" si="28"/>
        <v>20.44745231004476</v>
      </c>
      <c r="AC41" s="51">
        <f t="shared" si="29"/>
        <v>3.5863492492099291E-3</v>
      </c>
      <c r="AD41" s="92">
        <f t="shared" si="30"/>
        <v>920.99493445199653</v>
      </c>
      <c r="AE41" s="1">
        <f t="shared" si="31"/>
        <v>1187573.3288680972</v>
      </c>
      <c r="AF41" s="39">
        <f t="shared" si="32"/>
        <v>3100209.8898289222</v>
      </c>
      <c r="AG41" s="60">
        <f t="shared" si="33"/>
        <v>164.62456934095806</v>
      </c>
      <c r="AH41" s="63">
        <v>249.31469999999999</v>
      </c>
      <c r="AI41" s="34">
        <f t="shared" si="34"/>
        <v>2.6610641966933553E-4</v>
      </c>
      <c r="AJ41" s="1">
        <f t="shared" si="35"/>
        <v>47206.395609136038</v>
      </c>
      <c r="AK41" s="39">
        <f t="shared" si="36"/>
        <v>47206.395609136038</v>
      </c>
      <c r="AL41" s="1">
        <f t="shared" si="37"/>
        <v>2.5067117464494499</v>
      </c>
      <c r="AM41" s="66">
        <v>3449.5</v>
      </c>
      <c r="AN41" s="34">
        <f t="shared" si="38"/>
        <v>3.7146414040819219E-3</v>
      </c>
      <c r="AO41" s="1">
        <f t="shared" si="39"/>
        <v>109823.83821450295</v>
      </c>
      <c r="AP41" s="95">
        <v>66</v>
      </c>
      <c r="AQ41" s="34">
        <f t="shared" si="40"/>
        <v>7.985158896596227E-3</v>
      </c>
      <c r="AR41" s="27">
        <f t="shared" si="41"/>
        <v>708270.34226181649</v>
      </c>
      <c r="AS41" s="31">
        <v>255.08333336699999</v>
      </c>
      <c r="AT41" s="72">
        <f t="shared" si="42"/>
        <v>4.7559414315657021E-3</v>
      </c>
      <c r="AU41" s="1">
        <f t="shared" si="43"/>
        <v>562454.11610635847</v>
      </c>
      <c r="AV41" s="97">
        <v>80.5</v>
      </c>
      <c r="AW41" s="34">
        <f t="shared" si="44"/>
        <v>2.1276377054403797E-3</v>
      </c>
      <c r="AX41" s="27">
        <f t="shared" si="45"/>
        <v>251621.80868448259</v>
      </c>
      <c r="AY41" s="75">
        <v>582</v>
      </c>
      <c r="AZ41" s="34">
        <f t="shared" si="46"/>
        <v>6.1882635647375304E-3</v>
      </c>
      <c r="BA41" s="27">
        <f t="shared" si="47"/>
        <v>548888.70838516089</v>
      </c>
      <c r="BB41" s="39">
        <f t="shared" si="48"/>
        <v>2181058.8136523217</v>
      </c>
      <c r="BC41" s="60">
        <f t="shared" si="49"/>
        <v>115.81663199088369</v>
      </c>
      <c r="BD41" s="81">
        <f t="shared" si="50"/>
        <v>6032203.0234221648</v>
      </c>
      <c r="BE41" s="1">
        <v>2785502</v>
      </c>
      <c r="BF41" s="1">
        <f t="shared" si="51"/>
        <v>0</v>
      </c>
      <c r="BG41" s="1">
        <f t="shared" si="52"/>
        <v>3246701.0234221648</v>
      </c>
      <c r="BH41" s="72">
        <f t="shared" si="53"/>
        <v>2.1892692655674562E-3</v>
      </c>
      <c r="BI41" s="1">
        <f t="shared" si="54"/>
        <v>-1577.6656997061446</v>
      </c>
      <c r="BJ41" s="81">
        <f t="shared" si="55"/>
        <v>6030625.3577224584</v>
      </c>
      <c r="BK41" s="79">
        <v>7.9</v>
      </c>
      <c r="BL41" s="1">
        <f t="shared" si="56"/>
        <v>0</v>
      </c>
      <c r="BM41" s="126">
        <v>976</v>
      </c>
      <c r="BN41" s="27">
        <f t="shared" si="57"/>
        <v>0</v>
      </c>
      <c r="BO41" s="39">
        <f t="shared" si="58"/>
        <v>6030625.3577224584</v>
      </c>
      <c r="BP41" s="1">
        <f t="shared" si="59"/>
        <v>6030625.3577224584</v>
      </c>
      <c r="BQ41" s="72">
        <f t="shared" si="60"/>
        <v>2.0687767294755239E-3</v>
      </c>
      <c r="BR41" s="60">
        <f t="shared" si="61"/>
        <v>13059.55476830274</v>
      </c>
      <c r="BS41" s="84">
        <f>ROUND(BJ41+BL41+BR41,0)-1</f>
        <v>6043684</v>
      </c>
      <c r="BT41" s="86">
        <f t="shared" si="62"/>
        <v>320.9262956669499</v>
      </c>
      <c r="BV41" s="28"/>
    </row>
    <row r="42" spans="1:74" ht="15.6" x14ac:dyDescent="0.3">
      <c r="A42" s="2" t="s">
        <v>409</v>
      </c>
      <c r="B42" s="9" t="s">
        <v>110</v>
      </c>
      <c r="C42" s="158">
        <v>12968</v>
      </c>
      <c r="D42" s="20">
        <v>0</v>
      </c>
      <c r="E42" s="23">
        <v>0</v>
      </c>
      <c r="F42" s="3">
        <v>0</v>
      </c>
      <c r="G42" s="23">
        <v>0</v>
      </c>
      <c r="H42" s="23">
        <v>0</v>
      </c>
      <c r="I42" s="3">
        <v>0</v>
      </c>
      <c r="J42" s="23">
        <f t="shared" si="15"/>
        <v>0</v>
      </c>
      <c r="K42" s="42">
        <f t="shared" si="16"/>
        <v>0</v>
      </c>
      <c r="L42" s="31">
        <v>4113</v>
      </c>
      <c r="M42" s="34">
        <f t="shared" si="17"/>
        <v>1.323199846607905E-3</v>
      </c>
      <c r="N42" s="1">
        <f t="shared" si="18"/>
        <v>156486.19960210644</v>
      </c>
      <c r="O42" s="37">
        <v>0</v>
      </c>
      <c r="P42" s="37">
        <v>0</v>
      </c>
      <c r="Q42" s="37">
        <f t="shared" si="19"/>
        <v>0</v>
      </c>
      <c r="R42" s="34">
        <f t="shared" si="20"/>
        <v>0</v>
      </c>
      <c r="S42" s="27">
        <f t="shared" si="21"/>
        <v>0</v>
      </c>
      <c r="T42" s="39">
        <f t="shared" si="22"/>
        <v>156486.19960210644</v>
      </c>
      <c r="U42" s="1">
        <f t="shared" si="23"/>
        <v>12.067103609045839</v>
      </c>
      <c r="V42" s="52">
        <v>77829717.469999999</v>
      </c>
      <c r="W42" s="51">
        <f t="shared" si="24"/>
        <v>2.1607302386112592</v>
      </c>
      <c r="X42" s="34">
        <f t="shared" si="25"/>
        <v>1.3276261150436982E-3</v>
      </c>
      <c r="Y42" s="87">
        <f t="shared" si="26"/>
        <v>6001.6746969463293</v>
      </c>
      <c r="Z42" s="27">
        <f t="shared" si="27"/>
        <v>745800.83107982925</v>
      </c>
      <c r="AA42" s="56">
        <v>16716769.113200001</v>
      </c>
      <c r="AB42" s="51">
        <f t="shared" si="28"/>
        <v>10.059899904175222</v>
      </c>
      <c r="AC42" s="51">
        <f t="shared" si="29"/>
        <v>1.7644405729090493E-3</v>
      </c>
      <c r="AD42" s="92">
        <f t="shared" si="30"/>
        <v>1289.0784325416412</v>
      </c>
      <c r="AE42" s="1">
        <f t="shared" si="31"/>
        <v>584271.75357256364</v>
      </c>
      <c r="AF42" s="39">
        <f t="shared" si="32"/>
        <v>1330072.5846523929</v>
      </c>
      <c r="AG42" s="60">
        <f t="shared" si="33"/>
        <v>102.56574526930852</v>
      </c>
      <c r="AH42" s="63">
        <v>1082.1992</v>
      </c>
      <c r="AI42" s="34">
        <f t="shared" si="34"/>
        <v>1.1550869422501729E-3</v>
      </c>
      <c r="AJ42" s="1">
        <f t="shared" si="35"/>
        <v>204908.58967838855</v>
      </c>
      <c r="AK42" s="39">
        <f t="shared" si="36"/>
        <v>204908.58967838855</v>
      </c>
      <c r="AL42" s="1">
        <f t="shared" si="37"/>
        <v>15.801094207155193</v>
      </c>
      <c r="AM42" s="66">
        <v>932.33333333333337</v>
      </c>
      <c r="AN42" s="34">
        <f t="shared" si="38"/>
        <v>1.0039959421381975E-3</v>
      </c>
      <c r="AO42" s="1">
        <f t="shared" si="39"/>
        <v>29683.265737639733</v>
      </c>
      <c r="AP42" s="95">
        <v>6.6666666666666696</v>
      </c>
      <c r="AQ42" s="34">
        <f t="shared" si="40"/>
        <v>8.0658170672689186E-4</v>
      </c>
      <c r="AR42" s="27">
        <f t="shared" si="41"/>
        <v>71542.458814324928</v>
      </c>
      <c r="AS42" s="31">
        <v>43.75</v>
      </c>
      <c r="AT42" s="72">
        <f t="shared" si="42"/>
        <v>8.1570377368260342E-4</v>
      </c>
      <c r="AU42" s="1">
        <f t="shared" si="43"/>
        <v>96467.95521622512</v>
      </c>
      <c r="AV42" s="97">
        <v>17.666666666666668</v>
      </c>
      <c r="AW42" s="34">
        <f t="shared" si="44"/>
        <v>4.6693498297449332E-4</v>
      </c>
      <c r="AX42" s="27">
        <f t="shared" si="45"/>
        <v>55221.349317919587</v>
      </c>
      <c r="AY42" s="75">
        <v>39</v>
      </c>
      <c r="AZ42" s="34">
        <f t="shared" si="46"/>
        <v>4.1467745536900977E-4</v>
      </c>
      <c r="BA42" s="27">
        <f t="shared" si="47"/>
        <v>36781.202108283978</v>
      </c>
      <c r="BB42" s="39">
        <f t="shared" si="48"/>
        <v>289696.23119439336</v>
      </c>
      <c r="BC42" s="60">
        <f t="shared" si="49"/>
        <v>22.339314558481906</v>
      </c>
      <c r="BD42" s="81">
        <f t="shared" si="50"/>
        <v>1981163.605127281</v>
      </c>
      <c r="BE42" s="1">
        <v>1219050</v>
      </c>
      <c r="BF42" s="1">
        <f t="shared" si="51"/>
        <v>0</v>
      </c>
      <c r="BG42" s="1">
        <f t="shared" si="52"/>
        <v>762113.60512728104</v>
      </c>
      <c r="BH42" s="72">
        <f t="shared" si="53"/>
        <v>5.1389760884644887E-4</v>
      </c>
      <c r="BI42" s="1">
        <f t="shared" si="54"/>
        <v>-370.33298890618624</v>
      </c>
      <c r="BJ42" s="81">
        <f t="shared" si="55"/>
        <v>1980793.2721383749</v>
      </c>
      <c r="BK42" s="79">
        <v>5.8</v>
      </c>
      <c r="BL42" s="1">
        <f t="shared" si="56"/>
        <v>0</v>
      </c>
      <c r="BM42" s="126">
        <v>725</v>
      </c>
      <c r="BN42" s="27">
        <f t="shared" si="57"/>
        <v>0</v>
      </c>
      <c r="BO42" s="39">
        <f t="shared" si="58"/>
        <v>1980793.2721383749</v>
      </c>
      <c r="BP42" s="1">
        <f t="shared" si="59"/>
        <v>1980793.2721383749</v>
      </c>
      <c r="BQ42" s="72">
        <f t="shared" si="60"/>
        <v>6.7950150842219475E-4</v>
      </c>
      <c r="BR42" s="60">
        <f t="shared" si="61"/>
        <v>4289.4852005773046</v>
      </c>
      <c r="BS42" s="84">
        <f t="shared" si="63"/>
        <v>1985083</v>
      </c>
      <c r="BT42" s="86">
        <f t="shared" si="62"/>
        <v>153.07549352251698</v>
      </c>
      <c r="BV42" s="28"/>
    </row>
    <row r="43" spans="1:74" ht="15.6" x14ac:dyDescent="0.3">
      <c r="A43" s="2" t="s">
        <v>583</v>
      </c>
      <c r="B43" s="9" t="s">
        <v>286</v>
      </c>
      <c r="C43" s="158">
        <v>11272</v>
      </c>
      <c r="D43" s="20">
        <v>0</v>
      </c>
      <c r="E43" s="23">
        <v>0</v>
      </c>
      <c r="F43" s="3">
        <v>0</v>
      </c>
      <c r="G43" s="23">
        <v>0</v>
      </c>
      <c r="H43" s="23">
        <v>0</v>
      </c>
      <c r="I43" s="3">
        <v>0</v>
      </c>
      <c r="J43" s="23">
        <f t="shared" si="15"/>
        <v>0</v>
      </c>
      <c r="K43" s="42">
        <f t="shared" si="16"/>
        <v>0</v>
      </c>
      <c r="L43" s="31">
        <v>3801</v>
      </c>
      <c r="M43" s="34">
        <f t="shared" si="17"/>
        <v>1.2228258246916232E-3</v>
      </c>
      <c r="N43" s="1">
        <f t="shared" si="18"/>
        <v>144615.6199094594</v>
      </c>
      <c r="O43" s="37">
        <v>627</v>
      </c>
      <c r="P43" s="37">
        <v>138</v>
      </c>
      <c r="Q43" s="37">
        <f t="shared" si="19"/>
        <v>696</v>
      </c>
      <c r="R43" s="34">
        <f t="shared" si="20"/>
        <v>7.3375693036583473E-4</v>
      </c>
      <c r="S43" s="27">
        <f t="shared" si="21"/>
        <v>86776.637526834311</v>
      </c>
      <c r="T43" s="39">
        <f t="shared" si="22"/>
        <v>231392.2574362937</v>
      </c>
      <c r="U43" s="1">
        <f t="shared" si="23"/>
        <v>20.528056905278007</v>
      </c>
      <c r="V43" s="52">
        <v>42690849.5</v>
      </c>
      <c r="W43" s="51">
        <f t="shared" si="24"/>
        <v>2.9762346143990412</v>
      </c>
      <c r="X43" s="34">
        <f t="shared" si="25"/>
        <v>1.8286997275109957E-3</v>
      </c>
      <c r="Y43" s="87">
        <f t="shared" si="26"/>
        <v>3787.3358321504611</v>
      </c>
      <c r="Z43" s="27">
        <f t="shared" si="27"/>
        <v>1027281.5223495868</v>
      </c>
      <c r="AA43" s="56">
        <v>10654034.222000001</v>
      </c>
      <c r="AB43" s="51">
        <f t="shared" si="28"/>
        <v>11.925809637220066</v>
      </c>
      <c r="AC43" s="51">
        <f t="shared" si="29"/>
        <v>2.0917089224682531E-3</v>
      </c>
      <c r="AD43" s="92">
        <f t="shared" si="30"/>
        <v>945.17691820440041</v>
      </c>
      <c r="AE43" s="1">
        <f t="shared" si="31"/>
        <v>692642.44931693713</v>
      </c>
      <c r="AF43" s="39">
        <f t="shared" si="32"/>
        <v>1719923.971666524</v>
      </c>
      <c r="AG43" s="60">
        <f t="shared" si="33"/>
        <v>152.58374482492229</v>
      </c>
      <c r="AH43" s="63">
        <v>4232.7389999999996</v>
      </c>
      <c r="AI43" s="34">
        <f t="shared" si="34"/>
        <v>4.5178203318326738E-3</v>
      </c>
      <c r="AJ43" s="1">
        <f t="shared" si="35"/>
        <v>801446.33166122518</v>
      </c>
      <c r="AK43" s="39">
        <f t="shared" si="36"/>
        <v>801446.33166122518</v>
      </c>
      <c r="AL43" s="1">
        <f t="shared" si="37"/>
        <v>71.100632688185343</v>
      </c>
      <c r="AM43" s="66">
        <v>1643.9444444444443</v>
      </c>
      <c r="AN43" s="34">
        <f t="shared" si="38"/>
        <v>1.7703041308432485E-3</v>
      </c>
      <c r="AO43" s="1">
        <f t="shared" si="39"/>
        <v>52339.263284620254</v>
      </c>
      <c r="AP43" s="95">
        <v>6.3333333333333304</v>
      </c>
      <c r="AQ43" s="34">
        <f t="shared" si="40"/>
        <v>7.6625262139054658E-4</v>
      </c>
      <c r="AR43" s="27">
        <f t="shared" si="41"/>
        <v>67965.335873608623</v>
      </c>
      <c r="AS43" s="31">
        <v>90.916666669999998</v>
      </c>
      <c r="AT43" s="72">
        <f t="shared" si="42"/>
        <v>1.6951101278482828E-3</v>
      </c>
      <c r="AU43" s="1">
        <f t="shared" si="43"/>
        <v>200469.59837097206</v>
      </c>
      <c r="AV43" s="97">
        <v>17.055555555555557</v>
      </c>
      <c r="AW43" s="34">
        <f t="shared" si="44"/>
        <v>4.5078314394078443E-4</v>
      </c>
      <c r="AX43" s="27">
        <f t="shared" si="45"/>
        <v>53311.176857236831</v>
      </c>
      <c r="AY43" s="75">
        <v>94</v>
      </c>
      <c r="AZ43" s="34">
        <f t="shared" si="46"/>
        <v>9.9947899499197232E-4</v>
      </c>
      <c r="BA43" s="27">
        <f t="shared" si="47"/>
        <v>88652.128158428051</v>
      </c>
      <c r="BB43" s="39">
        <f t="shared" si="48"/>
        <v>462737.50254486583</v>
      </c>
      <c r="BC43" s="60">
        <f t="shared" si="49"/>
        <v>41.051943093050554</v>
      </c>
      <c r="BD43" s="81">
        <f t="shared" si="50"/>
        <v>3215500.0633089086</v>
      </c>
      <c r="BE43" s="1">
        <v>1423893</v>
      </c>
      <c r="BF43" s="1">
        <f t="shared" si="51"/>
        <v>0</v>
      </c>
      <c r="BG43" s="1">
        <f t="shared" si="52"/>
        <v>1791607.0633089086</v>
      </c>
      <c r="BH43" s="72">
        <f t="shared" si="53"/>
        <v>1.208090998025274E-3</v>
      </c>
      <c r="BI43" s="1">
        <f t="shared" si="54"/>
        <v>-870.59356274031211</v>
      </c>
      <c r="BJ43" s="81">
        <f t="shared" si="55"/>
        <v>3214629.4697461682</v>
      </c>
      <c r="BK43" s="79">
        <v>8.5</v>
      </c>
      <c r="BL43" s="1">
        <f t="shared" si="56"/>
        <v>0</v>
      </c>
      <c r="BM43" s="126">
        <v>1039</v>
      </c>
      <c r="BN43" s="27">
        <f t="shared" si="57"/>
        <v>0</v>
      </c>
      <c r="BO43" s="39">
        <f t="shared" si="58"/>
        <v>3214629.4697461682</v>
      </c>
      <c r="BP43" s="1">
        <f t="shared" si="59"/>
        <v>3214629.4697461682</v>
      </c>
      <c r="BQ43" s="72">
        <f t="shared" si="60"/>
        <v>1.1027630214801975E-3</v>
      </c>
      <c r="BR43" s="60">
        <f t="shared" si="61"/>
        <v>6961.4056801241868</v>
      </c>
      <c r="BS43" s="84">
        <f t="shared" si="63"/>
        <v>3221591</v>
      </c>
      <c r="BT43" s="86">
        <f t="shared" si="62"/>
        <v>285.80473740241308</v>
      </c>
      <c r="BV43" s="28"/>
    </row>
    <row r="44" spans="1:74" ht="15.6" x14ac:dyDescent="0.3">
      <c r="A44" s="2" t="s">
        <v>333</v>
      </c>
      <c r="B44" s="9" t="s">
        <v>34</v>
      </c>
      <c r="C44" s="158">
        <v>21599</v>
      </c>
      <c r="D44" s="20">
        <v>0</v>
      </c>
      <c r="E44" s="23">
        <v>0</v>
      </c>
      <c r="F44" s="3">
        <v>0</v>
      </c>
      <c r="G44" s="23">
        <v>0</v>
      </c>
      <c r="H44" s="23">
        <v>0</v>
      </c>
      <c r="I44" s="3">
        <v>0</v>
      </c>
      <c r="J44" s="23">
        <f t="shared" si="15"/>
        <v>0</v>
      </c>
      <c r="K44" s="42">
        <f t="shared" si="16"/>
        <v>0</v>
      </c>
      <c r="L44" s="31">
        <v>11145</v>
      </c>
      <c r="M44" s="34">
        <f t="shared" si="17"/>
        <v>3.5854758790287143E-3</v>
      </c>
      <c r="N44" s="1">
        <f t="shared" si="18"/>
        <v>424030.803444074</v>
      </c>
      <c r="O44" s="37">
        <v>1417</v>
      </c>
      <c r="P44" s="37">
        <v>1358</v>
      </c>
      <c r="Q44" s="37">
        <f t="shared" si="19"/>
        <v>2096</v>
      </c>
      <c r="R44" s="34">
        <f t="shared" si="20"/>
        <v>2.2097047788028588E-3</v>
      </c>
      <c r="S44" s="27">
        <f t="shared" si="21"/>
        <v>261327.34519575391</v>
      </c>
      <c r="T44" s="39">
        <f t="shared" si="22"/>
        <v>685358.14863982797</v>
      </c>
      <c r="U44" s="1">
        <f t="shared" si="23"/>
        <v>31.731012946887724</v>
      </c>
      <c r="V44" s="52">
        <v>111889492.12</v>
      </c>
      <c r="W44" s="51">
        <f t="shared" si="24"/>
        <v>4.1694424754351989</v>
      </c>
      <c r="X44" s="34">
        <f t="shared" si="25"/>
        <v>2.5618472017672855E-3</v>
      </c>
      <c r="Y44" s="87">
        <f t="shared" si="26"/>
        <v>5180.3089087457756</v>
      </c>
      <c r="Z44" s="27">
        <f t="shared" si="27"/>
        <v>1439130.9047989682</v>
      </c>
      <c r="AA44" s="56">
        <v>27888491.1864</v>
      </c>
      <c r="AB44" s="51">
        <f t="shared" si="28"/>
        <v>16.72793260423855</v>
      </c>
      <c r="AC44" s="51">
        <f t="shared" si="29"/>
        <v>2.9339698475087869E-3</v>
      </c>
      <c r="AD44" s="92">
        <f t="shared" si="30"/>
        <v>1291.1936287050326</v>
      </c>
      <c r="AE44" s="1">
        <f t="shared" si="31"/>
        <v>971546.29861333896</v>
      </c>
      <c r="AF44" s="39">
        <f t="shared" si="32"/>
        <v>2410677.2034123074</v>
      </c>
      <c r="AG44" s="60">
        <f t="shared" si="33"/>
        <v>111.61059324099762</v>
      </c>
      <c r="AH44" s="63">
        <v>3017.5050999999999</v>
      </c>
      <c r="AI44" s="34">
        <f t="shared" si="34"/>
        <v>3.2207386026373908E-3</v>
      </c>
      <c r="AJ44" s="1">
        <f t="shared" si="35"/>
        <v>571348.33807707939</v>
      </c>
      <c r="AK44" s="39">
        <f t="shared" si="36"/>
        <v>571348.33807707939</v>
      </c>
      <c r="AL44" s="1">
        <f t="shared" si="37"/>
        <v>26.452536602485271</v>
      </c>
      <c r="AM44" s="66">
        <v>2224.6666666666665</v>
      </c>
      <c r="AN44" s="34">
        <f t="shared" si="38"/>
        <v>2.3956628236790592E-3</v>
      </c>
      <c r="AO44" s="1">
        <f t="shared" si="39"/>
        <v>70828.071338222217</v>
      </c>
      <c r="AP44" s="95">
        <v>17.3333333333333</v>
      </c>
      <c r="AQ44" s="34">
        <f t="shared" si="40"/>
        <v>2.097112437489914E-3</v>
      </c>
      <c r="AR44" s="27">
        <f t="shared" si="41"/>
        <v>186010.39291724437</v>
      </c>
      <c r="AS44" s="31">
        <v>133.66666670000001</v>
      </c>
      <c r="AT44" s="72">
        <f t="shared" si="42"/>
        <v>2.4921692444060525E-3</v>
      </c>
      <c r="AU44" s="1">
        <f t="shared" si="43"/>
        <v>294732.57181983296</v>
      </c>
      <c r="AV44" s="97">
        <v>78.333333333333329</v>
      </c>
      <c r="AW44" s="34">
        <f t="shared" si="44"/>
        <v>2.0703720943208662E-3</v>
      </c>
      <c r="AX44" s="27">
        <f t="shared" si="45"/>
        <v>244849.37905115282</v>
      </c>
      <c r="AY44" s="75">
        <v>434</v>
      </c>
      <c r="AZ44" s="34">
        <f t="shared" si="46"/>
        <v>4.6146157853884677E-3</v>
      </c>
      <c r="BA44" s="27">
        <f t="shared" si="47"/>
        <v>409308.76192295505</v>
      </c>
      <c r="BB44" s="39">
        <f t="shared" si="48"/>
        <v>1205729.1770494075</v>
      </c>
      <c r="BC44" s="60">
        <f t="shared" si="49"/>
        <v>55.823379649493383</v>
      </c>
      <c r="BD44" s="81">
        <f t="shared" si="50"/>
        <v>4873112.8671786226</v>
      </c>
      <c r="BE44" s="1">
        <v>2613957</v>
      </c>
      <c r="BF44" s="1">
        <f t="shared" si="51"/>
        <v>0</v>
      </c>
      <c r="BG44" s="1">
        <f t="shared" si="52"/>
        <v>2259155.8671786226</v>
      </c>
      <c r="BH44" s="72">
        <f t="shared" si="53"/>
        <v>1.5233618588407496E-3</v>
      </c>
      <c r="BI44" s="1">
        <f t="shared" si="54"/>
        <v>-1097.7890160581489</v>
      </c>
      <c r="BJ44" s="81">
        <f t="shared" si="55"/>
        <v>4872015.0781625649</v>
      </c>
      <c r="BK44" s="79">
        <v>7.5</v>
      </c>
      <c r="BL44" s="1">
        <f t="shared" si="56"/>
        <v>0</v>
      </c>
      <c r="BM44" s="126">
        <v>929</v>
      </c>
      <c r="BN44" s="27">
        <f t="shared" si="57"/>
        <v>0</v>
      </c>
      <c r="BO44" s="39">
        <f t="shared" si="58"/>
        <v>4872015.0781625649</v>
      </c>
      <c r="BP44" s="1">
        <f t="shared" si="59"/>
        <v>4872015.0781625649</v>
      </c>
      <c r="BQ44" s="72">
        <f t="shared" si="60"/>
        <v>1.6713211021224992E-3</v>
      </c>
      <c r="BR44" s="60">
        <f t="shared" si="61"/>
        <v>10550.538952612049</v>
      </c>
      <c r="BS44" s="84">
        <f t="shared" si="63"/>
        <v>4882566</v>
      </c>
      <c r="BT44" s="86">
        <f t="shared" si="62"/>
        <v>226.05518774017315</v>
      </c>
      <c r="BV44" s="28"/>
    </row>
    <row r="45" spans="1:74" ht="15.6" x14ac:dyDescent="0.3">
      <c r="A45" s="2" t="s">
        <v>305</v>
      </c>
      <c r="B45" s="9" t="s">
        <v>6</v>
      </c>
      <c r="C45" s="158">
        <v>11226</v>
      </c>
      <c r="D45" s="20">
        <v>0</v>
      </c>
      <c r="E45" s="23">
        <v>0</v>
      </c>
      <c r="F45" s="3">
        <v>0</v>
      </c>
      <c r="G45" s="23">
        <v>0</v>
      </c>
      <c r="H45" s="23">
        <v>0</v>
      </c>
      <c r="I45" s="3">
        <v>0</v>
      </c>
      <c r="J45" s="23">
        <f t="shared" si="15"/>
        <v>0</v>
      </c>
      <c r="K45" s="42">
        <f t="shared" si="16"/>
        <v>0</v>
      </c>
      <c r="L45" s="31">
        <v>2539</v>
      </c>
      <c r="M45" s="34">
        <f t="shared" si="17"/>
        <v>8.1682577450461233E-4</v>
      </c>
      <c r="N45" s="1">
        <f t="shared" si="18"/>
        <v>96600.646921893567</v>
      </c>
      <c r="O45" s="37">
        <v>844</v>
      </c>
      <c r="P45" s="37">
        <v>419</v>
      </c>
      <c r="Q45" s="37">
        <f t="shared" si="19"/>
        <v>1053.5</v>
      </c>
      <c r="R45" s="34">
        <f t="shared" si="20"/>
        <v>1.1106507559488605E-3</v>
      </c>
      <c r="S45" s="27">
        <f t="shared" si="21"/>
        <v>131349.40752086201</v>
      </c>
      <c r="T45" s="39">
        <f t="shared" si="22"/>
        <v>227950.05444275559</v>
      </c>
      <c r="U45" s="1">
        <f t="shared" si="23"/>
        <v>20.305545558770319</v>
      </c>
      <c r="V45" s="52">
        <v>42237114.300000004</v>
      </c>
      <c r="W45" s="51">
        <f t="shared" si="24"/>
        <v>2.9837046893139663</v>
      </c>
      <c r="X45" s="34">
        <f t="shared" si="25"/>
        <v>1.8332895954922767E-3</v>
      </c>
      <c r="Y45" s="87">
        <f t="shared" si="26"/>
        <v>3762.4366916087656</v>
      </c>
      <c r="Z45" s="27">
        <f t="shared" si="27"/>
        <v>1029859.9044077564</v>
      </c>
      <c r="AA45" s="56">
        <v>10990738.9592</v>
      </c>
      <c r="AB45" s="51">
        <f t="shared" si="28"/>
        <v>11.466296894851649</v>
      </c>
      <c r="AC45" s="51">
        <f t="shared" si="29"/>
        <v>2.0111133962575963E-3</v>
      </c>
      <c r="AD45" s="92">
        <f t="shared" si="30"/>
        <v>979.04319964368437</v>
      </c>
      <c r="AE45" s="1">
        <f t="shared" si="31"/>
        <v>665954.27962042717</v>
      </c>
      <c r="AF45" s="39">
        <f t="shared" si="32"/>
        <v>1695814.1840281836</v>
      </c>
      <c r="AG45" s="60">
        <f t="shared" si="33"/>
        <v>151.06130269269406</v>
      </c>
      <c r="AH45" s="63">
        <v>134.80420000000001</v>
      </c>
      <c r="AI45" s="34">
        <f t="shared" si="34"/>
        <v>1.4388346542899014E-4</v>
      </c>
      <c r="AJ45" s="1">
        <f t="shared" si="35"/>
        <v>25524.44920003954</v>
      </c>
      <c r="AK45" s="39">
        <f t="shared" si="36"/>
        <v>25524.44920003954</v>
      </c>
      <c r="AL45" s="1">
        <f t="shared" si="37"/>
        <v>2.2736904685586619</v>
      </c>
      <c r="AM45" s="66">
        <v>1794.0833333333333</v>
      </c>
      <c r="AN45" s="34">
        <f t="shared" si="38"/>
        <v>1.9319832533333259E-3</v>
      </c>
      <c r="AO45" s="1">
        <f t="shared" si="39"/>
        <v>57119.326784558965</v>
      </c>
      <c r="AP45" s="95">
        <v>31.3333333333333</v>
      </c>
      <c r="AQ45" s="34">
        <f t="shared" si="40"/>
        <v>3.7909340216163863E-3</v>
      </c>
      <c r="AR45" s="27">
        <f t="shared" si="41"/>
        <v>336249.55642732664</v>
      </c>
      <c r="AS45" s="31">
        <v>141.41666670000001</v>
      </c>
      <c r="AT45" s="72">
        <f t="shared" si="42"/>
        <v>2.6366653414583992E-3</v>
      </c>
      <c r="AU45" s="1">
        <f t="shared" si="43"/>
        <v>311821.18102956424</v>
      </c>
      <c r="AV45" s="97">
        <v>91.916666666666671</v>
      </c>
      <c r="AW45" s="34">
        <f t="shared" si="44"/>
        <v>2.4293834255701232E-3</v>
      </c>
      <c r="AX45" s="27">
        <f t="shared" si="45"/>
        <v>287307.30329087406</v>
      </c>
      <c r="AY45" s="75">
        <v>74</v>
      </c>
      <c r="AZ45" s="34">
        <f t="shared" si="46"/>
        <v>7.8682388967453139E-4</v>
      </c>
      <c r="BA45" s="27">
        <f t="shared" si="47"/>
        <v>69789.973231102937</v>
      </c>
      <c r="BB45" s="39">
        <f t="shared" si="48"/>
        <v>1062287.3407634269</v>
      </c>
      <c r="BC45" s="60">
        <f t="shared" si="49"/>
        <v>94.627413216054407</v>
      </c>
      <c r="BD45" s="81">
        <f t="shared" si="50"/>
        <v>3011576.0284344056</v>
      </c>
      <c r="BE45" s="1">
        <v>1346140</v>
      </c>
      <c r="BF45" s="1">
        <f t="shared" si="51"/>
        <v>0</v>
      </c>
      <c r="BG45" s="1">
        <f t="shared" si="52"/>
        <v>1665436.0284344056</v>
      </c>
      <c r="BH45" s="72">
        <f t="shared" si="53"/>
        <v>1.1230131399586145E-3</v>
      </c>
      <c r="BI45" s="1">
        <f t="shared" si="54"/>
        <v>-809.28341666221172</v>
      </c>
      <c r="BJ45" s="81">
        <f t="shared" si="55"/>
        <v>3010766.7450177432</v>
      </c>
      <c r="BK45" s="79">
        <v>7</v>
      </c>
      <c r="BL45" s="1">
        <f t="shared" si="56"/>
        <v>0</v>
      </c>
      <c r="BM45" s="126">
        <v>787</v>
      </c>
      <c r="BN45" s="27">
        <f t="shared" si="57"/>
        <v>0</v>
      </c>
      <c r="BO45" s="39">
        <f t="shared" si="58"/>
        <v>3010766.7450177432</v>
      </c>
      <c r="BP45" s="1">
        <f t="shared" si="59"/>
        <v>3010766.7450177432</v>
      </c>
      <c r="BQ45" s="72">
        <f t="shared" si="60"/>
        <v>1.0328289042189458E-3</v>
      </c>
      <c r="BR45" s="60">
        <f t="shared" si="61"/>
        <v>6519.9329868491786</v>
      </c>
      <c r="BS45" s="84">
        <f t="shared" si="63"/>
        <v>3017287</v>
      </c>
      <c r="BT45" s="86">
        <f t="shared" si="62"/>
        <v>268.77667913771603</v>
      </c>
      <c r="BV45" s="28"/>
    </row>
    <row r="46" spans="1:74" ht="15.6" x14ac:dyDescent="0.3">
      <c r="A46" s="2" t="s">
        <v>410</v>
      </c>
      <c r="B46" s="9" t="s">
        <v>111</v>
      </c>
      <c r="C46" s="158">
        <v>8386</v>
      </c>
      <c r="D46" s="20">
        <v>0</v>
      </c>
      <c r="E46" s="23">
        <v>0</v>
      </c>
      <c r="F46" s="3">
        <v>0</v>
      </c>
      <c r="G46" s="23">
        <v>0</v>
      </c>
      <c r="H46" s="23">
        <v>0</v>
      </c>
      <c r="I46" s="3">
        <v>0</v>
      </c>
      <c r="J46" s="23">
        <f t="shared" si="15"/>
        <v>0</v>
      </c>
      <c r="K46" s="42">
        <f t="shared" si="16"/>
        <v>0</v>
      </c>
      <c r="L46" s="31">
        <v>1971</v>
      </c>
      <c r="M46" s="34">
        <f t="shared" si="17"/>
        <v>6.3409358075958687E-4</v>
      </c>
      <c r="N46" s="1">
        <f t="shared" si="18"/>
        <v>74990.104404510523</v>
      </c>
      <c r="O46" s="37">
        <v>0</v>
      </c>
      <c r="P46" s="37">
        <v>339</v>
      </c>
      <c r="Q46" s="37">
        <f t="shared" si="19"/>
        <v>169.5</v>
      </c>
      <c r="R46" s="34">
        <f t="shared" si="20"/>
        <v>1.7869511450719684E-4</v>
      </c>
      <c r="S46" s="27">
        <f t="shared" si="21"/>
        <v>21133.103535629911</v>
      </c>
      <c r="T46" s="39">
        <f t="shared" si="22"/>
        <v>96123.207940140433</v>
      </c>
      <c r="U46" s="1">
        <f t="shared" si="23"/>
        <v>11.462342945401913</v>
      </c>
      <c r="V46" s="52">
        <v>47828102.460000001</v>
      </c>
      <c r="W46" s="51">
        <f t="shared" si="24"/>
        <v>1.4703697697146734</v>
      </c>
      <c r="X46" s="34">
        <f t="shared" si="25"/>
        <v>9.0344517337742278E-4</v>
      </c>
      <c r="Y46" s="87">
        <f t="shared" si="26"/>
        <v>5703.3272668733607</v>
      </c>
      <c r="Z46" s="27">
        <f t="shared" si="27"/>
        <v>507514.99500125821</v>
      </c>
      <c r="AA46" s="56">
        <v>8623714.1796000004</v>
      </c>
      <c r="AB46" s="51">
        <f t="shared" si="28"/>
        <v>8.1548384530599005</v>
      </c>
      <c r="AC46" s="51">
        <f t="shared" si="29"/>
        <v>1.4303052683581788E-3</v>
      </c>
      <c r="AD46" s="92">
        <f t="shared" si="30"/>
        <v>1028.3465513474839</v>
      </c>
      <c r="AE46" s="1">
        <f t="shared" si="31"/>
        <v>473627.15419194003</v>
      </c>
      <c r="AF46" s="39">
        <f t="shared" si="32"/>
        <v>981142.14919319819</v>
      </c>
      <c r="AG46" s="60">
        <f t="shared" si="33"/>
        <v>116.99763286348654</v>
      </c>
      <c r="AH46" s="63">
        <v>2438.4499999999998</v>
      </c>
      <c r="AI46" s="34">
        <f t="shared" si="34"/>
        <v>2.6026832715547506E-3</v>
      </c>
      <c r="AJ46" s="1">
        <f t="shared" si="35"/>
        <v>461707.37374530174</v>
      </c>
      <c r="AK46" s="39">
        <f t="shared" si="36"/>
        <v>461707.37374530174</v>
      </c>
      <c r="AL46" s="1">
        <f t="shared" si="37"/>
        <v>55.056925082912201</v>
      </c>
      <c r="AM46" s="66">
        <v>569.66666666666663</v>
      </c>
      <c r="AN46" s="34">
        <f t="shared" si="38"/>
        <v>6.1345336614736473E-4</v>
      </c>
      <c r="AO46" s="1">
        <f t="shared" si="39"/>
        <v>18136.825579415909</v>
      </c>
      <c r="AP46" s="95">
        <v>3</v>
      </c>
      <c r="AQ46" s="34">
        <f t="shared" si="40"/>
        <v>3.629617680271012E-4</v>
      </c>
      <c r="AR46" s="27">
        <f t="shared" si="41"/>
        <v>32194.106466446203</v>
      </c>
      <c r="AS46" s="31">
        <v>34.75</v>
      </c>
      <c r="AT46" s="72">
        <f t="shared" si="42"/>
        <v>6.4790185452503926E-4</v>
      </c>
      <c r="AU46" s="1">
        <f t="shared" si="43"/>
        <v>76623.118714601675</v>
      </c>
      <c r="AV46" s="97">
        <v>29.333333333333332</v>
      </c>
      <c r="AW46" s="34">
        <f t="shared" si="44"/>
        <v>7.7528827361802652E-4</v>
      </c>
      <c r="AX46" s="27">
        <f t="shared" si="45"/>
        <v>91688.278112772125</v>
      </c>
      <c r="AY46" s="75">
        <v>34</v>
      </c>
      <c r="AZ46" s="34">
        <f t="shared" si="46"/>
        <v>3.6151367903964953E-4</v>
      </c>
      <c r="BA46" s="27">
        <f t="shared" si="47"/>
        <v>32065.663376452696</v>
      </c>
      <c r="BB46" s="39">
        <f t="shared" si="48"/>
        <v>250707.99224968863</v>
      </c>
      <c r="BC46" s="60">
        <f t="shared" si="49"/>
        <v>29.896016247279828</v>
      </c>
      <c r="BD46" s="81">
        <f t="shared" si="50"/>
        <v>1789680.723128329</v>
      </c>
      <c r="BE46" s="1">
        <v>869105</v>
      </c>
      <c r="BF46" s="1">
        <f t="shared" si="51"/>
        <v>0</v>
      </c>
      <c r="BG46" s="1">
        <f t="shared" si="52"/>
        <v>920575.72312832903</v>
      </c>
      <c r="BH46" s="72">
        <f t="shared" si="53"/>
        <v>6.2074953090324268E-4</v>
      </c>
      <c r="BI46" s="1">
        <f t="shared" si="54"/>
        <v>-447.33430392395456</v>
      </c>
      <c r="BJ46" s="81">
        <f t="shared" si="55"/>
        <v>1789233.3888244051</v>
      </c>
      <c r="BK46" s="79">
        <v>7.6</v>
      </c>
      <c r="BL46" s="1">
        <f t="shared" si="56"/>
        <v>0</v>
      </c>
      <c r="BM46" s="126">
        <v>812.34</v>
      </c>
      <c r="BN46" s="27">
        <f t="shared" si="57"/>
        <v>0</v>
      </c>
      <c r="BO46" s="39">
        <f t="shared" si="58"/>
        <v>1789233.3888244051</v>
      </c>
      <c r="BP46" s="1">
        <f t="shared" si="59"/>
        <v>1789233.3888244051</v>
      </c>
      <c r="BQ46" s="72">
        <f t="shared" si="60"/>
        <v>6.1378782113543338E-4</v>
      </c>
      <c r="BR46" s="60">
        <f t="shared" si="61"/>
        <v>3874.6547909341393</v>
      </c>
      <c r="BS46" s="84">
        <f t="shared" si="63"/>
        <v>1793108</v>
      </c>
      <c r="BT46" s="86">
        <f t="shared" si="62"/>
        <v>213.82160744097305</v>
      </c>
      <c r="BV46" s="28"/>
    </row>
    <row r="47" spans="1:74" ht="15.6" x14ac:dyDescent="0.3">
      <c r="A47" s="2" t="s">
        <v>540</v>
      </c>
      <c r="B47" s="9" t="s">
        <v>243</v>
      </c>
      <c r="C47" s="158">
        <v>14850</v>
      </c>
      <c r="D47" s="20">
        <v>0</v>
      </c>
      <c r="E47" s="23">
        <v>0</v>
      </c>
      <c r="F47" s="3">
        <v>0</v>
      </c>
      <c r="G47" s="23">
        <v>0</v>
      </c>
      <c r="H47" s="23">
        <v>0</v>
      </c>
      <c r="I47" s="3">
        <v>0</v>
      </c>
      <c r="J47" s="23">
        <f t="shared" si="15"/>
        <v>0</v>
      </c>
      <c r="K47" s="42">
        <f t="shared" si="16"/>
        <v>0</v>
      </c>
      <c r="L47" s="31">
        <v>3583</v>
      </c>
      <c r="M47" s="34">
        <f t="shared" si="17"/>
        <v>1.1526926939937085E-3</v>
      </c>
      <c r="N47" s="1">
        <f t="shared" si="18"/>
        <v>136321.43281652013</v>
      </c>
      <c r="O47" s="37">
        <v>1473</v>
      </c>
      <c r="P47" s="37">
        <v>151</v>
      </c>
      <c r="Q47" s="37">
        <f t="shared" si="19"/>
        <v>1548.5</v>
      </c>
      <c r="R47" s="34">
        <f t="shared" si="20"/>
        <v>1.6325037452176653E-3</v>
      </c>
      <c r="S47" s="27">
        <f t="shared" si="21"/>
        <v>193065.55058951571</v>
      </c>
      <c r="T47" s="39">
        <f t="shared" si="22"/>
        <v>329386.98340603581</v>
      </c>
      <c r="U47" s="1">
        <f t="shared" si="23"/>
        <v>22.180941643504095</v>
      </c>
      <c r="V47" s="52">
        <v>63094478.390000008</v>
      </c>
      <c r="W47" s="51">
        <f t="shared" si="24"/>
        <v>3.4951156682349422</v>
      </c>
      <c r="X47" s="34">
        <f t="shared" si="25"/>
        <v>2.1475178869294954E-3</v>
      </c>
      <c r="Y47" s="87">
        <f t="shared" si="26"/>
        <v>4248.786423569024</v>
      </c>
      <c r="Z47" s="27">
        <f t="shared" si="27"/>
        <v>1206379.2710028908</v>
      </c>
      <c r="AA47" s="56">
        <v>11300539.0732</v>
      </c>
      <c r="AB47" s="51">
        <f t="shared" si="28"/>
        <v>19.514334543825804</v>
      </c>
      <c r="AC47" s="51">
        <f t="shared" si="29"/>
        <v>3.4226865028901907E-3</v>
      </c>
      <c r="AD47" s="92">
        <f t="shared" si="30"/>
        <v>760.9790621683502</v>
      </c>
      <c r="AE47" s="1">
        <f t="shared" si="31"/>
        <v>1133378.5198986572</v>
      </c>
      <c r="AF47" s="39">
        <f t="shared" si="32"/>
        <v>2339757.7909015482</v>
      </c>
      <c r="AG47" s="60">
        <f t="shared" si="33"/>
        <v>157.55944719875745</v>
      </c>
      <c r="AH47" s="63">
        <v>4604</v>
      </c>
      <c r="AI47" s="34">
        <f t="shared" si="34"/>
        <v>4.9140863180455099E-3</v>
      </c>
      <c r="AJ47" s="1">
        <f t="shared" si="35"/>
        <v>871742.60235943703</v>
      </c>
      <c r="AK47" s="39">
        <f t="shared" si="36"/>
        <v>871742.60235943703</v>
      </c>
      <c r="AL47" s="1">
        <f t="shared" si="37"/>
        <v>58.703205546090039</v>
      </c>
      <c r="AM47" s="66">
        <v>1664.75</v>
      </c>
      <c r="AN47" s="34">
        <f t="shared" si="38"/>
        <v>1.7927088788071836E-3</v>
      </c>
      <c r="AO47" s="1">
        <f t="shared" si="39"/>
        <v>53001.662463427681</v>
      </c>
      <c r="AP47" s="95">
        <v>6.3333333333333304</v>
      </c>
      <c r="AQ47" s="34">
        <f t="shared" si="40"/>
        <v>7.6625262139054658E-4</v>
      </c>
      <c r="AR47" s="27">
        <f t="shared" si="41"/>
        <v>67965.335873608623</v>
      </c>
      <c r="AS47" s="31">
        <v>79.916666669999998</v>
      </c>
      <c r="AT47" s="72">
        <f t="shared" si="42"/>
        <v>1.490018893322371E-3</v>
      </c>
      <c r="AU47" s="1">
        <f t="shared" si="43"/>
        <v>176214.79820232117</v>
      </c>
      <c r="AV47" s="97">
        <v>15.25</v>
      </c>
      <c r="AW47" s="34">
        <f t="shared" si="44"/>
        <v>4.0306180134118999E-4</v>
      </c>
      <c r="AX47" s="27">
        <f t="shared" si="45"/>
        <v>47667.485496128698</v>
      </c>
      <c r="AY47" s="75">
        <v>54</v>
      </c>
      <c r="AZ47" s="34">
        <f t="shared" si="46"/>
        <v>5.7416878435709046E-4</v>
      </c>
      <c r="BA47" s="27">
        <f t="shared" si="47"/>
        <v>50927.818303777814</v>
      </c>
      <c r="BB47" s="39">
        <f t="shared" si="48"/>
        <v>395777.10033926397</v>
      </c>
      <c r="BC47" s="60">
        <f t="shared" si="49"/>
        <v>26.651656588502625</v>
      </c>
      <c r="BD47" s="81">
        <f t="shared" si="50"/>
        <v>3936664.477006285</v>
      </c>
      <c r="BE47" s="1">
        <v>1962718</v>
      </c>
      <c r="BF47" s="1">
        <f t="shared" si="51"/>
        <v>0</v>
      </c>
      <c r="BG47" s="1">
        <f t="shared" si="52"/>
        <v>1973946.477006285</v>
      </c>
      <c r="BH47" s="72">
        <f t="shared" si="53"/>
        <v>1.3310435185775026E-3</v>
      </c>
      <c r="BI47" s="1">
        <f t="shared" si="54"/>
        <v>-959.19754463442007</v>
      </c>
      <c r="BJ47" s="81">
        <f t="shared" si="55"/>
        <v>3935705.2794616506</v>
      </c>
      <c r="BK47" s="79">
        <v>8</v>
      </c>
      <c r="BL47" s="1">
        <f t="shared" si="56"/>
        <v>0</v>
      </c>
      <c r="BM47" s="126">
        <v>818.64</v>
      </c>
      <c r="BN47" s="27">
        <f t="shared" si="57"/>
        <v>0</v>
      </c>
      <c r="BO47" s="39">
        <f t="shared" si="58"/>
        <v>3935705.2794616506</v>
      </c>
      <c r="BP47" s="1">
        <f t="shared" si="59"/>
        <v>3935705.2794616506</v>
      </c>
      <c r="BQ47" s="72">
        <f t="shared" si="60"/>
        <v>1.3501245746923981E-3</v>
      </c>
      <c r="BR47" s="60">
        <f t="shared" si="61"/>
        <v>8522.923511275616</v>
      </c>
      <c r="BS47" s="84">
        <f t="shared" si="63"/>
        <v>3944228</v>
      </c>
      <c r="BT47" s="86">
        <f t="shared" si="62"/>
        <v>265.60457912457912</v>
      </c>
      <c r="BV47" s="28"/>
    </row>
    <row r="48" spans="1:74" ht="15.6" x14ac:dyDescent="0.3">
      <c r="A48" s="2" t="s">
        <v>306</v>
      </c>
      <c r="B48" s="9" t="s">
        <v>7</v>
      </c>
      <c r="C48" s="158">
        <v>38237</v>
      </c>
      <c r="D48" s="20">
        <v>0</v>
      </c>
      <c r="E48" s="23">
        <v>0</v>
      </c>
      <c r="F48" s="3">
        <v>0</v>
      </c>
      <c r="G48" s="23">
        <v>0</v>
      </c>
      <c r="H48" s="23">
        <v>0</v>
      </c>
      <c r="I48" s="3">
        <v>0</v>
      </c>
      <c r="J48" s="23">
        <f t="shared" si="15"/>
        <v>0</v>
      </c>
      <c r="K48" s="42">
        <f t="shared" si="16"/>
        <v>0</v>
      </c>
      <c r="L48" s="31">
        <v>15859</v>
      </c>
      <c r="M48" s="34">
        <f t="shared" si="17"/>
        <v>5.1020244024689437E-3</v>
      </c>
      <c r="N48" s="1">
        <f t="shared" si="18"/>
        <v>603383.08764643956</v>
      </c>
      <c r="O48" s="37">
        <v>4159</v>
      </c>
      <c r="P48" s="37">
        <v>2241</v>
      </c>
      <c r="Q48" s="37">
        <f t="shared" si="19"/>
        <v>5279.5</v>
      </c>
      <c r="R48" s="34">
        <f t="shared" si="20"/>
        <v>5.5659047613023345E-3</v>
      </c>
      <c r="S48" s="27">
        <f t="shared" si="21"/>
        <v>658243.18652718642</v>
      </c>
      <c r="T48" s="39">
        <f t="shared" si="22"/>
        <v>1261626.274173626</v>
      </c>
      <c r="U48" s="1">
        <f t="shared" si="23"/>
        <v>32.994907397903233</v>
      </c>
      <c r="V48" s="52">
        <v>205520879.84</v>
      </c>
      <c r="W48" s="51">
        <f t="shared" si="24"/>
        <v>7.1139641390122224</v>
      </c>
      <c r="X48" s="34">
        <f t="shared" si="25"/>
        <v>4.3710614141760041E-3</v>
      </c>
      <c r="Y48" s="87">
        <f t="shared" si="26"/>
        <v>5374.9216685409419</v>
      </c>
      <c r="Z48" s="27">
        <f t="shared" si="27"/>
        <v>2455466.3383419043</v>
      </c>
      <c r="AA48" s="56">
        <v>58277179.121200003</v>
      </c>
      <c r="AB48" s="51">
        <f t="shared" si="28"/>
        <v>25.088176727966069</v>
      </c>
      <c r="AC48" s="51">
        <f t="shared" si="29"/>
        <v>4.4003019255453718E-3</v>
      </c>
      <c r="AD48" s="92">
        <f t="shared" si="30"/>
        <v>1524.1043785129586</v>
      </c>
      <c r="AE48" s="1">
        <f t="shared" si="31"/>
        <v>1457103.2664751851</v>
      </c>
      <c r="AF48" s="39">
        <f t="shared" si="32"/>
        <v>3912569.6048170896</v>
      </c>
      <c r="AG48" s="60">
        <f t="shared" si="33"/>
        <v>102.32417827803148</v>
      </c>
      <c r="AH48" s="63">
        <v>1599.7562</v>
      </c>
      <c r="AI48" s="34">
        <f t="shared" si="34"/>
        <v>1.7075021838897646E-3</v>
      </c>
      <c r="AJ48" s="1">
        <f t="shared" si="35"/>
        <v>302905.22001056559</v>
      </c>
      <c r="AK48" s="39">
        <f t="shared" si="36"/>
        <v>302905.22001056559</v>
      </c>
      <c r="AL48" s="1">
        <f t="shared" si="37"/>
        <v>7.9217830899538564</v>
      </c>
      <c r="AM48" s="66">
        <v>4070.8055555555557</v>
      </c>
      <c r="AN48" s="34">
        <f t="shared" si="38"/>
        <v>4.3837028162439125E-3</v>
      </c>
      <c r="AO48" s="1">
        <f t="shared" si="39"/>
        <v>129604.72263691349</v>
      </c>
      <c r="AP48" s="95">
        <v>12.6666666666667</v>
      </c>
      <c r="AQ48" s="34">
        <f t="shared" si="40"/>
        <v>1.5325052427810979E-3</v>
      </c>
      <c r="AR48" s="27">
        <f t="shared" si="41"/>
        <v>135930.67174721765</v>
      </c>
      <c r="AS48" s="31">
        <v>240</v>
      </c>
      <c r="AT48" s="72">
        <f t="shared" si="42"/>
        <v>4.4747178442017099E-3</v>
      </c>
      <c r="AU48" s="1">
        <f t="shared" si="43"/>
        <v>529195.64004329208</v>
      </c>
      <c r="AV48" s="97">
        <v>147.19444444444446</v>
      </c>
      <c r="AW48" s="34">
        <f t="shared" si="44"/>
        <v>3.8903906836192455E-3</v>
      </c>
      <c r="AX48" s="27">
        <f t="shared" si="45"/>
        <v>460091.08496172307</v>
      </c>
      <c r="AY48" s="75">
        <v>340</v>
      </c>
      <c r="AZ48" s="34">
        <f t="shared" si="46"/>
        <v>3.6151367903964953E-3</v>
      </c>
      <c r="BA48" s="27">
        <f t="shared" si="47"/>
        <v>320656.63376452698</v>
      </c>
      <c r="BB48" s="39">
        <f t="shared" si="48"/>
        <v>1575478.7531536731</v>
      </c>
      <c r="BC48" s="60">
        <f t="shared" si="49"/>
        <v>41.202990641359762</v>
      </c>
      <c r="BD48" s="81">
        <f t="shared" si="50"/>
        <v>7052579.8521549543</v>
      </c>
      <c r="BE48" s="1">
        <v>5355855</v>
      </c>
      <c r="BF48" s="1">
        <f t="shared" si="51"/>
        <v>0</v>
      </c>
      <c r="BG48" s="1">
        <f t="shared" si="52"/>
        <v>1696724.8521549543</v>
      </c>
      <c r="BH48" s="72">
        <f t="shared" si="53"/>
        <v>1.1441113746383676E-3</v>
      </c>
      <c r="BI48" s="1">
        <f t="shared" si="54"/>
        <v>-824.48755883974752</v>
      </c>
      <c r="BJ48" s="81">
        <f t="shared" si="55"/>
        <v>7051755.3645961145</v>
      </c>
      <c r="BK48" s="79">
        <v>6</v>
      </c>
      <c r="BL48" s="1">
        <f t="shared" si="56"/>
        <v>0</v>
      </c>
      <c r="BM48" s="126">
        <v>566.75</v>
      </c>
      <c r="BN48" s="27">
        <f t="shared" si="57"/>
        <v>0</v>
      </c>
      <c r="BO48" s="39">
        <f t="shared" si="58"/>
        <v>7051755.3645961145</v>
      </c>
      <c r="BP48" s="1">
        <f t="shared" si="59"/>
        <v>7051755.3645961145</v>
      </c>
      <c r="BQ48" s="72">
        <f t="shared" si="60"/>
        <v>2.4190704172245519E-3</v>
      </c>
      <c r="BR48" s="60">
        <f t="shared" si="61"/>
        <v>15270.851683513567</v>
      </c>
      <c r="BS48" s="84">
        <f t="shared" si="63"/>
        <v>7067026</v>
      </c>
      <c r="BT48" s="86">
        <f t="shared" si="62"/>
        <v>184.82166487956692</v>
      </c>
      <c r="BV48" s="28"/>
    </row>
    <row r="49" spans="1:74" ht="15.6" x14ac:dyDescent="0.3">
      <c r="A49" s="2" t="s">
        <v>307</v>
      </c>
      <c r="B49" s="9" t="s">
        <v>8</v>
      </c>
      <c r="C49" s="158">
        <v>30143</v>
      </c>
      <c r="D49" s="20">
        <v>0</v>
      </c>
      <c r="E49" s="23">
        <v>0</v>
      </c>
      <c r="F49" s="3">
        <v>0</v>
      </c>
      <c r="G49" s="23">
        <v>0</v>
      </c>
      <c r="H49" s="23">
        <v>0</v>
      </c>
      <c r="I49" s="3">
        <v>0</v>
      </c>
      <c r="J49" s="23">
        <f t="shared" si="15"/>
        <v>0</v>
      </c>
      <c r="K49" s="42">
        <f t="shared" si="16"/>
        <v>0</v>
      </c>
      <c r="L49" s="31">
        <v>9525</v>
      </c>
      <c r="M49" s="34">
        <f t="shared" si="17"/>
        <v>3.0643030729249439E-3</v>
      </c>
      <c r="N49" s="1">
        <f t="shared" si="18"/>
        <v>362395.10119379131</v>
      </c>
      <c r="O49" s="37">
        <v>509</v>
      </c>
      <c r="P49" s="37">
        <v>482</v>
      </c>
      <c r="Q49" s="37">
        <f t="shared" si="19"/>
        <v>750</v>
      </c>
      <c r="R49" s="34">
        <f t="shared" si="20"/>
        <v>7.9068634737697709E-4</v>
      </c>
      <c r="S49" s="27">
        <f t="shared" si="21"/>
        <v>93509.307679778343</v>
      </c>
      <c r="T49" s="39">
        <f t="shared" si="22"/>
        <v>455904.40887356969</v>
      </c>
      <c r="U49" s="1">
        <f t="shared" si="23"/>
        <v>15.124719134577504</v>
      </c>
      <c r="V49" s="52">
        <v>142514910.40000001</v>
      </c>
      <c r="W49" s="51">
        <f t="shared" si="24"/>
        <v>6.375476407695233</v>
      </c>
      <c r="X49" s="34">
        <f t="shared" si="25"/>
        <v>3.9173094463385225E-3</v>
      </c>
      <c r="Y49" s="87">
        <f t="shared" si="26"/>
        <v>4727.9604020834031</v>
      </c>
      <c r="Z49" s="27">
        <f t="shared" si="27"/>
        <v>2200568.8254934447</v>
      </c>
      <c r="AA49" s="56">
        <v>31411491.098000001</v>
      </c>
      <c r="AB49" s="51">
        <f t="shared" si="28"/>
        <v>28.92573441245683</v>
      </c>
      <c r="AC49" s="51">
        <f t="shared" si="29"/>
        <v>5.0733844158178786E-3</v>
      </c>
      <c r="AD49" s="92">
        <f t="shared" si="30"/>
        <v>1042.0824436187506</v>
      </c>
      <c r="AE49" s="1">
        <f t="shared" si="31"/>
        <v>1679985.8576650538</v>
      </c>
      <c r="AF49" s="39">
        <f t="shared" si="32"/>
        <v>3880554.6831584983</v>
      </c>
      <c r="AG49" s="60">
        <f t="shared" si="33"/>
        <v>128.73817082435386</v>
      </c>
      <c r="AH49" s="63">
        <v>5557.9553999999998</v>
      </c>
      <c r="AI49" s="34">
        <f t="shared" si="34"/>
        <v>5.9322920476644562E-3</v>
      </c>
      <c r="AJ49" s="1">
        <f t="shared" si="35"/>
        <v>1052368.9192427641</v>
      </c>
      <c r="AK49" s="39">
        <f t="shared" si="36"/>
        <v>1052368.9192427641</v>
      </c>
      <c r="AL49" s="1">
        <f t="shared" si="37"/>
        <v>34.912547498350001</v>
      </c>
      <c r="AM49" s="66">
        <v>2924.8611111111113</v>
      </c>
      <c r="AN49" s="34">
        <f t="shared" si="38"/>
        <v>3.1496768182410172E-3</v>
      </c>
      <c r="AO49" s="1">
        <f t="shared" si="39"/>
        <v>93120.589496030734</v>
      </c>
      <c r="AP49" s="95">
        <v>24.3333333333333</v>
      </c>
      <c r="AQ49" s="34">
        <f t="shared" si="40"/>
        <v>2.94402322955315E-3</v>
      </c>
      <c r="AR49" s="27">
        <f t="shared" si="41"/>
        <v>261129.97467228549</v>
      </c>
      <c r="AS49" s="31">
        <v>205.75</v>
      </c>
      <c r="AT49" s="72">
        <f t="shared" si="42"/>
        <v>3.836138318518758E-3</v>
      </c>
      <c r="AU49" s="1">
        <f t="shared" si="43"/>
        <v>453675.01224544732</v>
      </c>
      <c r="AV49" s="97">
        <v>64.138888888888886</v>
      </c>
      <c r="AW49" s="34">
        <f t="shared" si="44"/>
        <v>1.6952089240379008E-3</v>
      </c>
      <c r="AX49" s="27">
        <f t="shared" si="45"/>
        <v>200481.28235074889</v>
      </c>
      <c r="AY49" s="75">
        <v>227</v>
      </c>
      <c r="AZ49" s="34">
        <f t="shared" si="46"/>
        <v>2.4136354453529545E-3</v>
      </c>
      <c r="BA49" s="27">
        <f t="shared" si="47"/>
        <v>214085.4584251401</v>
      </c>
      <c r="BB49" s="39">
        <f t="shared" si="48"/>
        <v>1222492.3171896527</v>
      </c>
      <c r="BC49" s="60">
        <f t="shared" si="49"/>
        <v>40.556424947405787</v>
      </c>
      <c r="BD49" s="81">
        <f t="shared" si="50"/>
        <v>6611320.3284644838</v>
      </c>
      <c r="BE49" s="1">
        <v>3611549</v>
      </c>
      <c r="BF49" s="1">
        <f t="shared" si="51"/>
        <v>0</v>
      </c>
      <c r="BG49" s="1">
        <f t="shared" si="52"/>
        <v>2999771.3284644838</v>
      </c>
      <c r="BH49" s="72">
        <f t="shared" si="53"/>
        <v>2.0227631450386906E-3</v>
      </c>
      <c r="BI49" s="1">
        <f t="shared" si="54"/>
        <v>-1457.6754366165644</v>
      </c>
      <c r="BJ49" s="81">
        <f t="shared" si="55"/>
        <v>6609862.653027867</v>
      </c>
      <c r="BK49" s="79">
        <v>7</v>
      </c>
      <c r="BL49" s="1">
        <f t="shared" si="56"/>
        <v>0</v>
      </c>
      <c r="BM49" s="126">
        <v>627</v>
      </c>
      <c r="BN49" s="27">
        <f t="shared" si="57"/>
        <v>0</v>
      </c>
      <c r="BO49" s="39">
        <f t="shared" si="58"/>
        <v>6609862.653027867</v>
      </c>
      <c r="BP49" s="1">
        <f t="shared" si="59"/>
        <v>6609862.653027867</v>
      </c>
      <c r="BQ49" s="72">
        <f t="shared" si="60"/>
        <v>2.2674812694346647E-3</v>
      </c>
      <c r="BR49" s="60">
        <f t="shared" si="61"/>
        <v>14313.915756288467</v>
      </c>
      <c r="BS49" s="84">
        <f t="shared" si="63"/>
        <v>6624177</v>
      </c>
      <c r="BT49" s="86">
        <f t="shared" si="62"/>
        <v>219.75838503135057</v>
      </c>
      <c r="BV49" s="28"/>
    </row>
    <row r="50" spans="1:74" ht="15.6" x14ac:dyDescent="0.3">
      <c r="A50" s="2" t="s">
        <v>469</v>
      </c>
      <c r="B50" s="9" t="s">
        <v>170</v>
      </c>
      <c r="C50" s="158">
        <v>18167</v>
      </c>
      <c r="D50" s="20">
        <v>0</v>
      </c>
      <c r="E50" s="23">
        <v>0</v>
      </c>
      <c r="F50" s="3">
        <v>0</v>
      </c>
      <c r="G50" s="23">
        <v>0</v>
      </c>
      <c r="H50" s="23">
        <v>0</v>
      </c>
      <c r="I50" s="3">
        <f>C50/($C$37+$C$50+$C$52+$C$55+$C$56+$C$139+$C$141+$C$196+$C$204+$C$208)*$I$6</f>
        <v>1587015.8068010164</v>
      </c>
      <c r="J50" s="23">
        <f t="shared" si="15"/>
        <v>1587015.8068010164</v>
      </c>
      <c r="K50" s="42">
        <f t="shared" si="16"/>
        <v>87.357065382342512</v>
      </c>
      <c r="L50" s="31">
        <v>3744</v>
      </c>
      <c r="M50" s="34">
        <f t="shared" si="17"/>
        <v>1.2044882629953797E-3</v>
      </c>
      <c r="N50" s="1">
        <f t="shared" si="18"/>
        <v>142446.95631176428</v>
      </c>
      <c r="O50" s="37">
        <v>185</v>
      </c>
      <c r="P50" s="37">
        <v>60</v>
      </c>
      <c r="Q50" s="37">
        <f t="shared" si="19"/>
        <v>215</v>
      </c>
      <c r="R50" s="34">
        <f t="shared" si="20"/>
        <v>2.2666341958140011E-4</v>
      </c>
      <c r="S50" s="27">
        <f t="shared" si="21"/>
        <v>26806.001534869796</v>
      </c>
      <c r="T50" s="39">
        <f t="shared" si="22"/>
        <v>169252.95784663409</v>
      </c>
      <c r="U50" s="1">
        <f t="shared" si="23"/>
        <v>9.3165056336563055</v>
      </c>
      <c r="V50" s="52">
        <v>72976906.510000005</v>
      </c>
      <c r="W50" s="51">
        <f t="shared" si="24"/>
        <v>4.5225250669507995</v>
      </c>
      <c r="X50" s="34">
        <f t="shared" si="25"/>
        <v>2.7787931494320435E-3</v>
      </c>
      <c r="Y50" s="87">
        <f t="shared" si="26"/>
        <v>4017.0037160786042</v>
      </c>
      <c r="Z50" s="27">
        <f t="shared" si="27"/>
        <v>1561001.4120407244</v>
      </c>
      <c r="AA50" s="56">
        <v>19830302.720800001</v>
      </c>
      <c r="AB50" s="51">
        <f t="shared" si="28"/>
        <v>16.643209821190538</v>
      </c>
      <c r="AC50" s="51">
        <f t="shared" si="29"/>
        <v>2.9191100261105997E-3</v>
      </c>
      <c r="AD50" s="92">
        <f t="shared" si="30"/>
        <v>1091.556268002422</v>
      </c>
      <c r="AE50" s="1">
        <f t="shared" si="31"/>
        <v>966625.66028785566</v>
      </c>
      <c r="AF50" s="39">
        <f t="shared" si="32"/>
        <v>2527627.0723285801</v>
      </c>
      <c r="AG50" s="60">
        <f t="shared" si="33"/>
        <v>139.13288227712778</v>
      </c>
      <c r="AH50" s="63">
        <v>675.56960000000004</v>
      </c>
      <c r="AI50" s="34">
        <f t="shared" si="34"/>
        <v>7.2107022768190228E-4</v>
      </c>
      <c r="AJ50" s="1">
        <f t="shared" si="35"/>
        <v>127915.46506927107</v>
      </c>
      <c r="AK50" s="39">
        <f t="shared" si="36"/>
        <v>127915.46506927107</v>
      </c>
      <c r="AL50" s="1">
        <f t="shared" si="37"/>
        <v>7.0410890663990244</v>
      </c>
      <c r="AM50" s="66">
        <v>2651.3055555555557</v>
      </c>
      <c r="AN50" s="34">
        <f t="shared" si="38"/>
        <v>2.8550947649047947E-3</v>
      </c>
      <c r="AO50" s="1">
        <f t="shared" si="39"/>
        <v>84411.234205115587</v>
      </c>
      <c r="AP50" s="95">
        <v>17.6666666666667</v>
      </c>
      <c r="AQ50" s="34">
        <f t="shared" si="40"/>
        <v>2.1374415228262666E-3</v>
      </c>
      <c r="AR50" s="27">
        <f t="shared" si="41"/>
        <v>189587.51585796132</v>
      </c>
      <c r="AS50" s="31">
        <v>175.33333329999999</v>
      </c>
      <c r="AT50" s="72">
        <f t="shared" si="42"/>
        <v>3.2690299800036495E-3</v>
      </c>
      <c r="AU50" s="1">
        <f t="shared" si="43"/>
        <v>386606.81473590567</v>
      </c>
      <c r="AV50" s="97">
        <v>86.694444444444443</v>
      </c>
      <c r="AW50" s="34">
        <f t="shared" si="44"/>
        <v>2.2913586192820651E-3</v>
      </c>
      <c r="AX50" s="27">
        <f t="shared" si="45"/>
        <v>270984.01135413052</v>
      </c>
      <c r="AY50" s="75">
        <v>172</v>
      </c>
      <c r="AZ50" s="34">
        <f t="shared" si="46"/>
        <v>1.8288339057299919E-3</v>
      </c>
      <c r="BA50" s="27">
        <f t="shared" si="47"/>
        <v>162214.53237499599</v>
      </c>
      <c r="BB50" s="39">
        <f t="shared" si="48"/>
        <v>1093804.108528109</v>
      </c>
      <c r="BC50" s="60">
        <f t="shared" si="49"/>
        <v>60.208295730065998</v>
      </c>
      <c r="BD50" s="81">
        <f t="shared" si="50"/>
        <v>5505615.4105736101</v>
      </c>
      <c r="BE50" s="1">
        <v>2315757</v>
      </c>
      <c r="BF50" s="1">
        <f t="shared" si="51"/>
        <v>0</v>
      </c>
      <c r="BG50" s="1">
        <f t="shared" si="52"/>
        <v>3189858.4105736101</v>
      </c>
      <c r="BH50" s="72">
        <f t="shared" si="53"/>
        <v>2.1509399631813924E-3</v>
      </c>
      <c r="BI50" s="1">
        <f t="shared" si="54"/>
        <v>-1550.0442341243474</v>
      </c>
      <c r="BJ50" s="81">
        <f t="shared" si="55"/>
        <v>5504065.3663394861</v>
      </c>
      <c r="BK50" s="79">
        <v>7</v>
      </c>
      <c r="BL50" s="1">
        <f t="shared" si="56"/>
        <v>0</v>
      </c>
      <c r="BM50" s="126">
        <v>1295</v>
      </c>
      <c r="BN50" s="27">
        <f t="shared" si="57"/>
        <v>0</v>
      </c>
      <c r="BO50" s="39">
        <f t="shared" si="58"/>
        <v>5504065.3663394861</v>
      </c>
      <c r="BP50" s="1">
        <f t="shared" si="59"/>
        <v>5504065.3663394861</v>
      </c>
      <c r="BQ50" s="72">
        <f t="shared" si="60"/>
        <v>1.8881428826969325E-3</v>
      </c>
      <c r="BR50" s="60">
        <f t="shared" si="61"/>
        <v>11919.268539535911</v>
      </c>
      <c r="BS50" s="84">
        <f t="shared" si="63"/>
        <v>5515985</v>
      </c>
      <c r="BT50" s="86">
        <f t="shared" si="62"/>
        <v>303.6266307040238</v>
      </c>
      <c r="BV50" s="28"/>
    </row>
    <row r="51" spans="1:74" ht="15.6" x14ac:dyDescent="0.3">
      <c r="A51" s="2" t="s">
        <v>572</v>
      </c>
      <c r="B51" s="9" t="s">
        <v>275</v>
      </c>
      <c r="C51" s="158">
        <v>16324</v>
      </c>
      <c r="D51" s="20">
        <v>0</v>
      </c>
      <c r="E51" s="23">
        <v>0</v>
      </c>
      <c r="F51" s="3">
        <v>0</v>
      </c>
      <c r="G51" s="23">
        <v>0</v>
      </c>
      <c r="H51" s="23">
        <v>0</v>
      </c>
      <c r="I51" s="3">
        <v>0</v>
      </c>
      <c r="J51" s="23">
        <f t="shared" si="15"/>
        <v>0</v>
      </c>
      <c r="K51" s="42">
        <f t="shared" si="16"/>
        <v>0</v>
      </c>
      <c r="L51" s="31">
        <v>8502</v>
      </c>
      <c r="M51" s="34">
        <f t="shared" si="17"/>
        <v>2.7351920972186745E-3</v>
      </c>
      <c r="N51" s="1">
        <f t="shared" si="18"/>
        <v>323473.29662463139</v>
      </c>
      <c r="O51" s="37">
        <v>2286</v>
      </c>
      <c r="P51" s="37">
        <v>399</v>
      </c>
      <c r="Q51" s="37">
        <f t="shared" si="19"/>
        <v>2485.5</v>
      </c>
      <c r="R51" s="34">
        <f t="shared" si="20"/>
        <v>2.6203345552073022E-3</v>
      </c>
      <c r="S51" s="27">
        <f t="shared" si="21"/>
        <v>309889.84565078549</v>
      </c>
      <c r="T51" s="39">
        <f t="shared" si="22"/>
        <v>633363.14227541687</v>
      </c>
      <c r="U51" s="1">
        <f t="shared" si="23"/>
        <v>38.799506387859402</v>
      </c>
      <c r="V51" s="52">
        <v>53698068.050000004</v>
      </c>
      <c r="W51" s="51">
        <f t="shared" si="24"/>
        <v>4.962431343933611</v>
      </c>
      <c r="X51" s="34">
        <f t="shared" si="25"/>
        <v>3.0490865211161432E-3</v>
      </c>
      <c r="Y51" s="87">
        <f t="shared" si="26"/>
        <v>3289.5165431266851</v>
      </c>
      <c r="Z51" s="27">
        <f t="shared" si="27"/>
        <v>1712840.1104160843</v>
      </c>
      <c r="AA51" s="56">
        <v>19841606.174000002</v>
      </c>
      <c r="AB51" s="51">
        <f t="shared" si="28"/>
        <v>13.430010336017062</v>
      </c>
      <c r="AC51" s="51">
        <f t="shared" si="29"/>
        <v>2.3555358758213405E-3</v>
      </c>
      <c r="AD51" s="92">
        <f t="shared" si="30"/>
        <v>1215.4867786081845</v>
      </c>
      <c r="AE51" s="1">
        <f t="shared" si="31"/>
        <v>780005.34441358096</v>
      </c>
      <c r="AF51" s="39">
        <f t="shared" si="32"/>
        <v>2492845.4548296654</v>
      </c>
      <c r="AG51" s="60">
        <f t="shared" si="33"/>
        <v>152.71045422872245</v>
      </c>
      <c r="AH51" s="63">
        <v>5040.0567000000001</v>
      </c>
      <c r="AI51" s="34">
        <f t="shared" si="34"/>
        <v>5.3795120920164209E-3</v>
      </c>
      <c r="AJ51" s="1">
        <f t="shared" si="35"/>
        <v>954307.58985602006</v>
      </c>
      <c r="AK51" s="39">
        <f t="shared" si="36"/>
        <v>954307.58985602006</v>
      </c>
      <c r="AL51" s="1">
        <f t="shared" si="37"/>
        <v>58.460401240873566</v>
      </c>
      <c r="AM51" s="66">
        <v>2168.1666666666665</v>
      </c>
      <c r="AN51" s="34">
        <f t="shared" si="38"/>
        <v>2.3348200234672521E-3</v>
      </c>
      <c r="AO51" s="1">
        <f t="shared" si="39"/>
        <v>69029.246331954811</v>
      </c>
      <c r="AP51" s="95">
        <v>13</v>
      </c>
      <c r="AQ51" s="34">
        <f t="shared" si="40"/>
        <v>1.5728343281174386E-3</v>
      </c>
      <c r="AR51" s="27">
        <f t="shared" si="41"/>
        <v>139507.79468793355</v>
      </c>
      <c r="AS51" s="31">
        <v>117.16666669999999</v>
      </c>
      <c r="AT51" s="72">
        <f t="shared" si="42"/>
        <v>2.1845323926171843E-3</v>
      </c>
      <c r="AU51" s="1">
        <f t="shared" si="43"/>
        <v>258350.37156685654</v>
      </c>
      <c r="AV51" s="97">
        <v>36.833333333333336</v>
      </c>
      <c r="AW51" s="34">
        <f t="shared" si="44"/>
        <v>9.7351538903172664E-4</v>
      </c>
      <c r="AX51" s="27">
        <f t="shared" si="45"/>
        <v>115131.30376660592</v>
      </c>
      <c r="AY51" s="75">
        <v>238</v>
      </c>
      <c r="AZ51" s="34">
        <f t="shared" si="46"/>
        <v>2.5305957532775467E-3</v>
      </c>
      <c r="BA51" s="27">
        <f t="shared" si="47"/>
        <v>224459.64363516888</v>
      </c>
      <c r="BB51" s="39">
        <f t="shared" si="48"/>
        <v>806478.35998851969</v>
      </c>
      <c r="BC51" s="60">
        <f t="shared" si="49"/>
        <v>49.404457240169059</v>
      </c>
      <c r="BD51" s="81">
        <f t="shared" si="50"/>
        <v>4886994.5469496222</v>
      </c>
      <c r="BE51" s="1">
        <v>2049740</v>
      </c>
      <c r="BF51" s="1">
        <f t="shared" si="51"/>
        <v>0</v>
      </c>
      <c r="BG51" s="1">
        <f t="shared" si="52"/>
        <v>2837254.5469496222</v>
      </c>
      <c r="BH51" s="72">
        <f t="shared" si="53"/>
        <v>1.9131771399391491E-3</v>
      </c>
      <c r="BI51" s="1">
        <f t="shared" si="54"/>
        <v>-1378.7038436140215</v>
      </c>
      <c r="BJ51" s="81">
        <f t="shared" si="55"/>
        <v>4885615.8431060081</v>
      </c>
      <c r="BK51" s="79">
        <v>8</v>
      </c>
      <c r="BL51" s="1">
        <f t="shared" si="56"/>
        <v>0</v>
      </c>
      <c r="BM51" s="126">
        <v>944</v>
      </c>
      <c r="BN51" s="27">
        <f t="shared" si="57"/>
        <v>0</v>
      </c>
      <c r="BO51" s="39">
        <f t="shared" si="58"/>
        <v>4885615.8431060081</v>
      </c>
      <c r="BP51" s="1">
        <f t="shared" si="59"/>
        <v>4885615.8431060081</v>
      </c>
      <c r="BQ51" s="72">
        <f t="shared" si="60"/>
        <v>1.6759867784577121E-3</v>
      </c>
      <c r="BR51" s="60">
        <f t="shared" si="61"/>
        <v>10579.991940342792</v>
      </c>
      <c r="BS51" s="84">
        <f t="shared" si="63"/>
        <v>4896196</v>
      </c>
      <c r="BT51" s="86">
        <f t="shared" si="62"/>
        <v>299.93849546679735</v>
      </c>
      <c r="BV51" s="28"/>
    </row>
    <row r="52" spans="1:74" ht="15.6" x14ac:dyDescent="0.3">
      <c r="A52" s="2" t="s">
        <v>436</v>
      </c>
      <c r="B52" s="9" t="s">
        <v>137</v>
      </c>
      <c r="C52" s="158">
        <v>118509</v>
      </c>
      <c r="D52" s="20">
        <v>0</v>
      </c>
      <c r="E52" s="23">
        <v>0</v>
      </c>
      <c r="F52" s="3">
        <f>F6</f>
        <v>47306572.184000008</v>
      </c>
      <c r="G52" s="23">
        <v>0</v>
      </c>
      <c r="H52" s="23">
        <v>0</v>
      </c>
      <c r="I52" s="3">
        <f>C52/($C$37+$C$50+$C$52+$C$55+$C$56+$C$139+$C$141+$C$196+$C$204+$C$208)*$I$6</f>
        <v>10352598.461396029</v>
      </c>
      <c r="J52" s="23">
        <f t="shared" si="15"/>
        <v>57659170.645396039</v>
      </c>
      <c r="K52" s="42">
        <f t="shared" si="16"/>
        <v>486.53832742995081</v>
      </c>
      <c r="L52" s="31">
        <v>78042</v>
      </c>
      <c r="M52" s="34">
        <f t="shared" si="17"/>
        <v>2.5107017366636061E-2</v>
      </c>
      <c r="N52" s="1">
        <f t="shared" si="18"/>
        <v>2969242.8858126891</v>
      </c>
      <c r="O52" s="37">
        <v>25999</v>
      </c>
      <c r="P52" s="37">
        <v>13657</v>
      </c>
      <c r="Q52" s="37">
        <f t="shared" si="19"/>
        <v>32827.5</v>
      </c>
      <c r="R52" s="34">
        <f t="shared" si="20"/>
        <v>3.4608341424690291E-2</v>
      </c>
      <c r="S52" s="27">
        <f t="shared" si="21"/>
        <v>4092902.397143899</v>
      </c>
      <c r="T52" s="39">
        <f t="shared" si="22"/>
        <v>7062145.2829565881</v>
      </c>
      <c r="U52" s="1">
        <f t="shared" si="23"/>
        <v>59.591636778274967</v>
      </c>
      <c r="V52" s="50">
        <v>528481311.07999992</v>
      </c>
      <c r="W52" s="51">
        <f t="shared" si="24"/>
        <v>26.574985314615986</v>
      </c>
      <c r="X52" s="34">
        <f t="shared" si="25"/>
        <v>1.6328574423646294E-2</v>
      </c>
      <c r="Y52" s="87">
        <f t="shared" si="26"/>
        <v>4459.41920934275</v>
      </c>
      <c r="Z52" s="27">
        <f t="shared" si="27"/>
        <v>9172661.0658780392</v>
      </c>
      <c r="AA52" s="56">
        <v>167754682.52920002</v>
      </c>
      <c r="AB52" s="51">
        <f t="shared" si="28"/>
        <v>83.71976787327759</v>
      </c>
      <c r="AC52" s="51">
        <f t="shared" si="29"/>
        <v>1.4683899104088502E-2</v>
      </c>
      <c r="AD52" s="92">
        <f t="shared" si="30"/>
        <v>1415.5438197031451</v>
      </c>
      <c r="AE52" s="1">
        <f t="shared" si="31"/>
        <v>4862383.925282035</v>
      </c>
      <c r="AF52" s="39">
        <f t="shared" si="32"/>
        <v>14035044.991160074</v>
      </c>
      <c r="AG52" s="60">
        <f t="shared" si="33"/>
        <v>118.43020353863483</v>
      </c>
      <c r="AH52" s="63">
        <v>6341.3833000000004</v>
      </c>
      <c r="AI52" s="34">
        <f t="shared" si="34"/>
        <v>6.7684849939210001E-3</v>
      </c>
      <c r="AJ52" s="1">
        <f t="shared" si="35"/>
        <v>1200706.7724805984</v>
      </c>
      <c r="AK52" s="39">
        <f t="shared" si="36"/>
        <v>1200706.7724805984</v>
      </c>
      <c r="AL52" s="1">
        <f t="shared" si="37"/>
        <v>10.131777101153485</v>
      </c>
      <c r="AM52" s="66">
        <v>15964.277777777777</v>
      </c>
      <c r="AN52" s="34">
        <f t="shared" si="38"/>
        <v>1.719135156387832E-2</v>
      </c>
      <c r="AO52" s="1">
        <f t="shared" si="39"/>
        <v>508264.46148080914</v>
      </c>
      <c r="AP52" s="95">
        <v>142</v>
      </c>
      <c r="AQ52" s="34">
        <f t="shared" si="40"/>
        <v>1.718019035328279E-2</v>
      </c>
      <c r="AR52" s="27">
        <f t="shared" si="41"/>
        <v>1523854.3727451202</v>
      </c>
      <c r="AS52" s="31">
        <v>816.83333336699991</v>
      </c>
      <c r="AT52" s="72">
        <f t="shared" si="42"/>
        <v>1.5229577885650328E-2</v>
      </c>
      <c r="AU52" s="1">
        <f t="shared" si="43"/>
        <v>1801102.661082689</v>
      </c>
      <c r="AV52" s="97">
        <v>629.72222222222217</v>
      </c>
      <c r="AW52" s="34">
        <f t="shared" si="44"/>
        <v>1.6643735949735474E-2</v>
      </c>
      <c r="AX52" s="27">
        <f t="shared" si="45"/>
        <v>1968345.8947126365</v>
      </c>
      <c r="AY52" s="75">
        <v>1937</v>
      </c>
      <c r="AZ52" s="34">
        <f t="shared" si="46"/>
        <v>2.0595646949994151E-2</v>
      </c>
      <c r="BA52" s="27">
        <f t="shared" si="47"/>
        <v>1826799.7047114375</v>
      </c>
      <c r="BB52" s="39">
        <f t="shared" si="48"/>
        <v>7628367.0947326925</v>
      </c>
      <c r="BC52" s="60">
        <f t="shared" si="49"/>
        <v>64.369517038644261</v>
      </c>
      <c r="BD52" s="81">
        <f t="shared" si="50"/>
        <v>87585434.786725983</v>
      </c>
      <c r="BE52" s="1">
        <v>47936516</v>
      </c>
      <c r="BF52" s="1">
        <f t="shared" si="51"/>
        <v>0</v>
      </c>
      <c r="BG52" s="1">
        <f t="shared" si="52"/>
        <v>39648918.786725983</v>
      </c>
      <c r="BH52" s="72">
        <f t="shared" si="53"/>
        <v>2.6735495103046489E-2</v>
      </c>
      <c r="BI52" s="1">
        <f t="shared" si="54"/>
        <v>-19266.553572068311</v>
      </c>
      <c r="BJ52" s="81">
        <f t="shared" si="55"/>
        <v>87566168.233153909</v>
      </c>
      <c r="BK52" s="79">
        <v>6.9</v>
      </c>
      <c r="BL52" s="1">
        <f t="shared" si="56"/>
        <v>0</v>
      </c>
      <c r="BM52" s="126">
        <v>1007.56</v>
      </c>
      <c r="BN52" s="27">
        <f t="shared" si="57"/>
        <v>0</v>
      </c>
      <c r="BO52" s="39">
        <f t="shared" si="58"/>
        <v>87566168.233153909</v>
      </c>
      <c r="BP52" s="1">
        <f t="shared" si="59"/>
        <v>87566168.233153909</v>
      </c>
      <c r="BQ52" s="72">
        <f t="shared" si="60"/>
        <v>3.0039148576542163E-2</v>
      </c>
      <c r="BR52" s="60">
        <f t="shared" si="61"/>
        <v>189627.95764238463</v>
      </c>
      <c r="BS52" s="84">
        <f t="shared" si="63"/>
        <v>87755796</v>
      </c>
      <c r="BT52" s="86">
        <f t="shared" si="62"/>
        <v>740.49900007594363</v>
      </c>
      <c r="BV52" s="28"/>
    </row>
    <row r="53" spans="1:74" ht="15.6" x14ac:dyDescent="0.3">
      <c r="A53" s="2" t="s">
        <v>509</v>
      </c>
      <c r="B53" s="9" t="s">
        <v>210</v>
      </c>
      <c r="C53" s="158">
        <v>14748</v>
      </c>
      <c r="D53" s="20">
        <v>0</v>
      </c>
      <c r="E53" s="23">
        <v>0</v>
      </c>
      <c r="F53" s="3">
        <v>0</v>
      </c>
      <c r="G53" s="23">
        <v>0</v>
      </c>
      <c r="H53" s="23">
        <v>0</v>
      </c>
      <c r="I53" s="3">
        <v>0</v>
      </c>
      <c r="J53" s="23">
        <f t="shared" si="15"/>
        <v>0</v>
      </c>
      <c r="K53" s="42">
        <f t="shared" si="16"/>
        <v>0</v>
      </c>
      <c r="L53" s="31">
        <v>4872</v>
      </c>
      <c r="M53" s="34">
        <f t="shared" si="17"/>
        <v>1.5673789576157824E-3</v>
      </c>
      <c r="N53" s="1">
        <f t="shared" si="18"/>
        <v>185363.66750825738</v>
      </c>
      <c r="O53" s="37">
        <v>988</v>
      </c>
      <c r="P53" s="37">
        <v>500</v>
      </c>
      <c r="Q53" s="37">
        <f t="shared" si="19"/>
        <v>1238</v>
      </c>
      <c r="R53" s="34">
        <f t="shared" si="20"/>
        <v>1.3051595974035968E-3</v>
      </c>
      <c r="S53" s="27">
        <f t="shared" si="21"/>
        <v>154352.69721008747</v>
      </c>
      <c r="T53" s="39">
        <f t="shared" si="22"/>
        <v>339716.36471834488</v>
      </c>
      <c r="U53" s="1">
        <f t="shared" si="23"/>
        <v>23.034741301759212</v>
      </c>
      <c r="V53" s="52">
        <v>72980376.150000006</v>
      </c>
      <c r="W53" s="51">
        <f t="shared" si="24"/>
        <v>2.9803012189599407</v>
      </c>
      <c r="X53" s="34">
        <f t="shared" si="25"/>
        <v>1.8311983876019824E-3</v>
      </c>
      <c r="Y53" s="87">
        <f t="shared" si="26"/>
        <v>4948.4930939788446</v>
      </c>
      <c r="Z53" s="27">
        <f t="shared" si="27"/>
        <v>1028685.1575683642</v>
      </c>
      <c r="AA53" s="56">
        <v>17333617.428400002</v>
      </c>
      <c r="AB53" s="51">
        <f t="shared" si="28"/>
        <v>12.548073412745033</v>
      </c>
      <c r="AC53" s="51">
        <f t="shared" si="29"/>
        <v>2.2008499142322103E-3</v>
      </c>
      <c r="AD53" s="92">
        <f t="shared" si="30"/>
        <v>1175.3198690263089</v>
      </c>
      <c r="AE53" s="1">
        <f t="shared" si="31"/>
        <v>728783.08200452104</v>
      </c>
      <c r="AF53" s="39">
        <f t="shared" si="32"/>
        <v>1757468.2395728852</v>
      </c>
      <c r="AG53" s="60">
        <f t="shared" si="33"/>
        <v>119.16654729949046</v>
      </c>
      <c r="AH53" s="63">
        <v>1731.7025000000001</v>
      </c>
      <c r="AI53" s="34">
        <f t="shared" si="34"/>
        <v>1.8483352654594277E-3</v>
      </c>
      <c r="AJ53" s="1">
        <f t="shared" si="35"/>
        <v>327888.54123856279</v>
      </c>
      <c r="AK53" s="39">
        <f t="shared" si="36"/>
        <v>327888.54123856279</v>
      </c>
      <c r="AL53" s="1">
        <f t="shared" si="37"/>
        <v>22.232746219050906</v>
      </c>
      <c r="AM53" s="66">
        <v>1537.7777777777778</v>
      </c>
      <c r="AN53" s="34">
        <f t="shared" si="38"/>
        <v>1.6559770991768146E-3</v>
      </c>
      <c r="AO53" s="1">
        <f t="shared" si="39"/>
        <v>48959.170278743157</v>
      </c>
      <c r="AP53" s="95">
        <v>7.3333333333333304</v>
      </c>
      <c r="AQ53" s="34">
        <f t="shared" si="40"/>
        <v>8.8723987739958035E-4</v>
      </c>
      <c r="AR53" s="27">
        <f t="shared" si="41"/>
        <v>78696.704695757348</v>
      </c>
      <c r="AS53" s="31">
        <v>71.25</v>
      </c>
      <c r="AT53" s="72">
        <f t="shared" si="42"/>
        <v>1.3284318599973827E-3</v>
      </c>
      <c r="AU53" s="1">
        <f t="shared" si="43"/>
        <v>157104.95563785234</v>
      </c>
      <c r="AV53" s="97">
        <v>31.222222222222221</v>
      </c>
      <c r="AW53" s="34">
        <f t="shared" si="44"/>
        <v>8.2521213972221771E-4</v>
      </c>
      <c r="AX53" s="27">
        <f t="shared" si="45"/>
        <v>97592.447536700638</v>
      </c>
      <c r="AY53" s="75">
        <v>167</v>
      </c>
      <c r="AZ53" s="34">
        <f t="shared" si="46"/>
        <v>1.7756701294006315E-3</v>
      </c>
      <c r="BA53" s="27">
        <f t="shared" si="47"/>
        <v>157498.99364316472</v>
      </c>
      <c r="BB53" s="39">
        <f t="shared" si="48"/>
        <v>539852.27179221821</v>
      </c>
      <c r="BC53" s="60">
        <f t="shared" si="49"/>
        <v>36.605117425564025</v>
      </c>
      <c r="BD53" s="81">
        <f t="shared" si="50"/>
        <v>2964925.4173220107</v>
      </c>
      <c r="BE53" s="1">
        <v>1709908</v>
      </c>
      <c r="BF53" s="1">
        <f t="shared" si="51"/>
        <v>0</v>
      </c>
      <c r="BG53" s="1">
        <f t="shared" si="52"/>
        <v>1255017.4173220107</v>
      </c>
      <c r="BH53" s="72">
        <f t="shared" si="53"/>
        <v>8.4626549832385377E-4</v>
      </c>
      <c r="BI53" s="1">
        <f t="shared" si="54"/>
        <v>-609.84917230097278</v>
      </c>
      <c r="BJ53" s="81">
        <f t="shared" si="55"/>
        <v>2964315.5681497096</v>
      </c>
      <c r="BK53" s="79">
        <v>7.8</v>
      </c>
      <c r="BL53" s="1">
        <f t="shared" si="56"/>
        <v>0</v>
      </c>
      <c r="BM53" s="126">
        <v>819</v>
      </c>
      <c r="BN53" s="27">
        <f t="shared" si="57"/>
        <v>0</v>
      </c>
      <c r="BO53" s="39">
        <f t="shared" si="58"/>
        <v>2964315.5681497096</v>
      </c>
      <c r="BP53" s="1">
        <f t="shared" si="59"/>
        <v>2964315.5681497096</v>
      </c>
      <c r="BQ53" s="72">
        <f t="shared" si="60"/>
        <v>1.0168940536750826E-3</v>
      </c>
      <c r="BR53" s="60">
        <f t="shared" si="61"/>
        <v>6419.3411489590362</v>
      </c>
      <c r="BS53" s="84">
        <f t="shared" si="63"/>
        <v>2970735</v>
      </c>
      <c r="BT53" s="86">
        <f t="shared" si="62"/>
        <v>201.43307567127746</v>
      </c>
      <c r="BV53" s="28"/>
    </row>
    <row r="54" spans="1:74" ht="15.6" x14ac:dyDescent="0.3">
      <c r="A54" s="2" t="s">
        <v>437</v>
      </c>
      <c r="B54" s="9" t="s">
        <v>138</v>
      </c>
      <c r="C54" s="158">
        <v>11044</v>
      </c>
      <c r="D54" s="20">
        <v>0</v>
      </c>
      <c r="E54" s="23">
        <v>0</v>
      </c>
      <c r="F54" s="3">
        <v>0</v>
      </c>
      <c r="G54" s="23">
        <v>0</v>
      </c>
      <c r="H54" s="23">
        <v>0</v>
      </c>
      <c r="I54" s="3">
        <v>0</v>
      </c>
      <c r="J54" s="23">
        <f t="shared" si="15"/>
        <v>0</v>
      </c>
      <c r="K54" s="42">
        <f t="shared" si="16"/>
        <v>0</v>
      </c>
      <c r="L54" s="31">
        <v>3424</v>
      </c>
      <c r="M54" s="34">
        <f t="shared" si="17"/>
        <v>1.1015405482094497E-3</v>
      </c>
      <c r="N54" s="1">
        <f t="shared" si="18"/>
        <v>130272.00278084425</v>
      </c>
      <c r="O54" s="37">
        <v>0</v>
      </c>
      <c r="P54" s="37">
        <v>0</v>
      </c>
      <c r="Q54" s="37">
        <f t="shared" si="19"/>
        <v>0</v>
      </c>
      <c r="R54" s="34">
        <f t="shared" si="20"/>
        <v>0</v>
      </c>
      <c r="S54" s="27">
        <f t="shared" si="21"/>
        <v>0</v>
      </c>
      <c r="T54" s="39">
        <f t="shared" si="22"/>
        <v>130272.00278084425</v>
      </c>
      <c r="U54" s="1">
        <f t="shared" si="23"/>
        <v>11.795726437961269</v>
      </c>
      <c r="V54" s="52">
        <v>48305907.909999996</v>
      </c>
      <c r="W54" s="51">
        <f t="shared" si="24"/>
        <v>2.5249486300360071</v>
      </c>
      <c r="X54" s="34">
        <f t="shared" si="25"/>
        <v>1.5514142767466079E-3</v>
      </c>
      <c r="Y54" s="87">
        <f t="shared" si="26"/>
        <v>4373.9503721477722</v>
      </c>
      <c r="Z54" s="27">
        <f t="shared" si="27"/>
        <v>871514.98741695727</v>
      </c>
      <c r="AA54" s="56">
        <v>10576356.616800001</v>
      </c>
      <c r="AB54" s="51">
        <f t="shared" si="28"/>
        <v>11.532320667616011</v>
      </c>
      <c r="AC54" s="51">
        <f t="shared" si="29"/>
        <v>2.0226935336895421E-3</v>
      </c>
      <c r="AD54" s="92">
        <f t="shared" si="30"/>
        <v>957.65633980441874</v>
      </c>
      <c r="AE54" s="1">
        <f t="shared" si="31"/>
        <v>669788.89287284133</v>
      </c>
      <c r="AF54" s="39">
        <f t="shared" si="32"/>
        <v>1541303.8802897986</v>
      </c>
      <c r="AG54" s="60">
        <f t="shared" si="33"/>
        <v>139.56029339820705</v>
      </c>
      <c r="AH54" s="63">
        <v>7599.68</v>
      </c>
      <c r="AI54" s="34">
        <f t="shared" si="34"/>
        <v>8.1115298674031503E-3</v>
      </c>
      <c r="AJ54" s="1">
        <f t="shared" si="35"/>
        <v>1438958.4753038592</v>
      </c>
      <c r="AK54" s="39">
        <f t="shared" si="36"/>
        <v>1438958.4753038592</v>
      </c>
      <c r="AL54" s="1">
        <f t="shared" si="37"/>
        <v>130.29323391016473</v>
      </c>
      <c r="AM54" s="66">
        <v>1241.8055555555557</v>
      </c>
      <c r="AN54" s="34">
        <f t="shared" si="38"/>
        <v>1.337255350771306E-3</v>
      </c>
      <c r="AO54" s="1">
        <f t="shared" si="39"/>
        <v>39536.12188062162</v>
      </c>
      <c r="AP54" s="95">
        <v>5.6666666666666696</v>
      </c>
      <c r="AQ54" s="34">
        <f t="shared" si="40"/>
        <v>6.855944507178582E-4</v>
      </c>
      <c r="AR54" s="27">
        <f t="shared" si="41"/>
        <v>60811.089992176196</v>
      </c>
      <c r="AS54" s="31">
        <v>32</v>
      </c>
      <c r="AT54" s="72">
        <f t="shared" si="42"/>
        <v>5.9662904589356141E-4</v>
      </c>
      <c r="AU54" s="1">
        <f t="shared" si="43"/>
        <v>70559.418672438958</v>
      </c>
      <c r="AV54" s="97">
        <v>8.1944444444444446</v>
      </c>
      <c r="AW54" s="34">
        <f t="shared" si="44"/>
        <v>2.1658147795200553E-4</v>
      </c>
      <c r="AX54" s="27">
        <f t="shared" si="45"/>
        <v>25613.676177336911</v>
      </c>
      <c r="AY54" s="75">
        <v>3</v>
      </c>
      <c r="AZ54" s="34">
        <f t="shared" si="46"/>
        <v>3.1898265797616134E-5</v>
      </c>
      <c r="BA54" s="27">
        <f t="shared" si="47"/>
        <v>2829.3232390987673</v>
      </c>
      <c r="BB54" s="39">
        <f t="shared" si="48"/>
        <v>199349.62996167244</v>
      </c>
      <c r="BC54" s="60">
        <f t="shared" si="49"/>
        <v>18.050491666214455</v>
      </c>
      <c r="BD54" s="81">
        <f t="shared" si="50"/>
        <v>3309883.9883361743</v>
      </c>
      <c r="BE54" s="1">
        <v>1680527</v>
      </c>
      <c r="BF54" s="1">
        <f t="shared" si="51"/>
        <v>0</v>
      </c>
      <c r="BG54" s="1">
        <f t="shared" si="52"/>
        <v>1629356.9883361743</v>
      </c>
      <c r="BH54" s="72">
        <f t="shared" si="53"/>
        <v>1.098684834688615E-3</v>
      </c>
      <c r="BI54" s="1">
        <f t="shared" si="54"/>
        <v>-791.75157014149158</v>
      </c>
      <c r="BJ54" s="81">
        <f t="shared" si="55"/>
        <v>3309092.2367660329</v>
      </c>
      <c r="BK54" s="79">
        <v>8</v>
      </c>
      <c r="BL54" s="1">
        <f t="shared" si="56"/>
        <v>0</v>
      </c>
      <c r="BM54" s="126">
        <v>1134</v>
      </c>
      <c r="BN54" s="27">
        <f t="shared" si="57"/>
        <v>0</v>
      </c>
      <c r="BO54" s="39">
        <f t="shared" si="58"/>
        <v>3309092.2367660329</v>
      </c>
      <c r="BP54" s="1">
        <f t="shared" si="59"/>
        <v>3309092.2367660329</v>
      </c>
      <c r="BQ54" s="72">
        <f t="shared" si="60"/>
        <v>1.135168014763741E-3</v>
      </c>
      <c r="BR54" s="60">
        <f t="shared" si="61"/>
        <v>7165.9684918202593</v>
      </c>
      <c r="BS54" s="84">
        <f t="shared" si="63"/>
        <v>3316258</v>
      </c>
      <c r="BT54" s="86">
        <f t="shared" si="62"/>
        <v>300.27689243027891</v>
      </c>
      <c r="BV54" s="28"/>
    </row>
    <row r="55" spans="1:74" ht="15.6" x14ac:dyDescent="0.3">
      <c r="A55" s="2" t="s">
        <v>475</v>
      </c>
      <c r="B55" s="9" t="s">
        <v>176</v>
      </c>
      <c r="C55" s="158">
        <v>12740</v>
      </c>
      <c r="D55" s="20">
        <v>0</v>
      </c>
      <c r="E55" s="23">
        <v>0</v>
      </c>
      <c r="F55" s="3">
        <v>0</v>
      </c>
      <c r="G55" s="23">
        <v>0</v>
      </c>
      <c r="H55" s="23">
        <v>0</v>
      </c>
      <c r="I55" s="3">
        <f>C55/($C$37+$C$50+$C$52+$C$55+$C$56+$C$139+$C$141+$C$196+$C$204+$C$208)*$I$6</f>
        <v>1112929.0129710436</v>
      </c>
      <c r="J55" s="23">
        <f t="shared" si="15"/>
        <v>1112929.0129710436</v>
      </c>
      <c r="K55" s="42">
        <f t="shared" si="16"/>
        <v>87.357065382342512</v>
      </c>
      <c r="L55" s="31">
        <v>3831</v>
      </c>
      <c r="M55" s="34">
        <f t="shared" si="17"/>
        <v>1.2324771729528043E-3</v>
      </c>
      <c r="N55" s="1">
        <f t="shared" si="18"/>
        <v>145757.02180298316</v>
      </c>
      <c r="O55" s="37">
        <v>129</v>
      </c>
      <c r="P55" s="37">
        <v>83</v>
      </c>
      <c r="Q55" s="37">
        <f t="shared" si="19"/>
        <v>170.5</v>
      </c>
      <c r="R55" s="34">
        <f t="shared" si="20"/>
        <v>1.7974936297036613E-4</v>
      </c>
      <c r="S55" s="27">
        <f t="shared" si="21"/>
        <v>21257.782612536277</v>
      </c>
      <c r="T55" s="39">
        <f t="shared" si="22"/>
        <v>167014.80441551944</v>
      </c>
      <c r="U55" s="1">
        <f t="shared" si="23"/>
        <v>13.109482293211887</v>
      </c>
      <c r="V55" s="52">
        <v>58632384.00999999</v>
      </c>
      <c r="W55" s="51">
        <f t="shared" si="24"/>
        <v>2.7682244674260179</v>
      </c>
      <c r="X55" s="34">
        <f t="shared" si="25"/>
        <v>1.7008912216731932E-3</v>
      </c>
      <c r="Y55" s="87">
        <f t="shared" si="26"/>
        <v>4602.2279442700146</v>
      </c>
      <c r="Z55" s="27">
        <f t="shared" si="27"/>
        <v>955484.43370180367</v>
      </c>
      <c r="AA55" s="56">
        <v>30791520.6404</v>
      </c>
      <c r="AB55" s="51">
        <f t="shared" si="28"/>
        <v>5.2711784486227806</v>
      </c>
      <c r="AC55" s="51">
        <f t="shared" si="29"/>
        <v>9.2453018522914876E-4</v>
      </c>
      <c r="AD55" s="92">
        <f t="shared" si="30"/>
        <v>2416.916847755102</v>
      </c>
      <c r="AE55" s="1">
        <f t="shared" si="31"/>
        <v>306146.25442669756</v>
      </c>
      <c r="AF55" s="39">
        <f t="shared" si="32"/>
        <v>1261630.6881285012</v>
      </c>
      <c r="AG55" s="60">
        <f t="shared" si="33"/>
        <v>99.029096399411401</v>
      </c>
      <c r="AH55" s="63">
        <v>3259.4870000000001</v>
      </c>
      <c r="AI55" s="34">
        <f t="shared" si="34"/>
        <v>3.4790183472083415E-3</v>
      </c>
      <c r="AJ55" s="1">
        <f t="shared" si="35"/>
        <v>617166.30750146706</v>
      </c>
      <c r="AK55" s="39">
        <f t="shared" si="36"/>
        <v>617166.30750146706</v>
      </c>
      <c r="AL55" s="1">
        <f t="shared" si="37"/>
        <v>48.443195251292551</v>
      </c>
      <c r="AM55" s="66">
        <v>1816.3055555555557</v>
      </c>
      <c r="AN55" s="34">
        <f t="shared" si="38"/>
        <v>1.955913558234725E-3</v>
      </c>
      <c r="AO55" s="1">
        <f t="shared" si="39"/>
        <v>57826.829245234447</v>
      </c>
      <c r="AP55" s="95">
        <v>15.3333333333333</v>
      </c>
      <c r="AQ55" s="34">
        <f t="shared" si="40"/>
        <v>1.8551379254718465E-3</v>
      </c>
      <c r="AR55" s="27">
        <f t="shared" si="41"/>
        <v>164547.6552729469</v>
      </c>
      <c r="AS55" s="31">
        <v>92.083333330000002</v>
      </c>
      <c r="AT55" s="72">
        <f t="shared" si="42"/>
        <v>1.7168622283555213E-3</v>
      </c>
      <c r="AU55" s="1">
        <f t="shared" si="43"/>
        <v>203042.07716203821</v>
      </c>
      <c r="AV55" s="97">
        <v>50.694444444444443</v>
      </c>
      <c r="AW55" s="34">
        <f t="shared" si="44"/>
        <v>1.3398684652963053E-3</v>
      </c>
      <c r="AX55" s="27">
        <f t="shared" si="45"/>
        <v>158457.48821572834</v>
      </c>
      <c r="AY55" s="75">
        <v>91</v>
      </c>
      <c r="AZ55" s="34">
        <f t="shared" si="46"/>
        <v>9.6758072919435616E-4</v>
      </c>
      <c r="BA55" s="27">
        <f t="shared" si="47"/>
        <v>85822.804919329283</v>
      </c>
      <c r="BB55" s="39">
        <f t="shared" si="48"/>
        <v>669696.85481527727</v>
      </c>
      <c r="BC55" s="60">
        <f t="shared" si="49"/>
        <v>52.566472120508422</v>
      </c>
      <c r="BD55" s="81">
        <f t="shared" si="50"/>
        <v>3828437.6678318083</v>
      </c>
      <c r="BE55" s="1">
        <v>1772302</v>
      </c>
      <c r="BF55" s="1">
        <f t="shared" si="51"/>
        <v>0</v>
      </c>
      <c r="BG55" s="1">
        <f t="shared" si="52"/>
        <v>2056135.6678318083</v>
      </c>
      <c r="BH55" s="72">
        <f t="shared" si="53"/>
        <v>1.3864641649930813E-3</v>
      </c>
      <c r="BI55" s="1">
        <f t="shared" si="54"/>
        <v>-999.13564374382202</v>
      </c>
      <c r="BJ55" s="81">
        <f t="shared" si="55"/>
        <v>3827438.5321880644</v>
      </c>
      <c r="BK55" s="79">
        <v>5</v>
      </c>
      <c r="BL55" s="1">
        <f t="shared" si="56"/>
        <v>0</v>
      </c>
      <c r="BM55" s="126">
        <v>881.61</v>
      </c>
      <c r="BN55" s="27">
        <f t="shared" si="57"/>
        <v>0</v>
      </c>
      <c r="BO55" s="39">
        <f t="shared" si="58"/>
        <v>3827438.5321880644</v>
      </c>
      <c r="BP55" s="1">
        <f t="shared" si="59"/>
        <v>3827438.5321880644</v>
      </c>
      <c r="BQ55" s="72">
        <f t="shared" si="60"/>
        <v>1.312984193048762E-3</v>
      </c>
      <c r="BR55" s="60">
        <f t="shared" si="61"/>
        <v>8288.4676411568053</v>
      </c>
      <c r="BS55" s="84">
        <f t="shared" si="63"/>
        <v>3835727</v>
      </c>
      <c r="BT55" s="86">
        <f t="shared" si="62"/>
        <v>301.07747252747254</v>
      </c>
      <c r="BV55" s="28"/>
    </row>
    <row r="56" spans="1:74" ht="15.6" x14ac:dyDescent="0.3">
      <c r="A56" s="2" t="s">
        <v>494</v>
      </c>
      <c r="B56" s="9" t="s">
        <v>195</v>
      </c>
      <c r="C56" s="158">
        <v>11122</v>
      </c>
      <c r="D56" s="20">
        <v>0</v>
      </c>
      <c r="E56" s="23">
        <v>0</v>
      </c>
      <c r="F56" s="3">
        <v>0</v>
      </c>
      <c r="G56" s="23">
        <v>0</v>
      </c>
      <c r="H56" s="23">
        <v>0</v>
      </c>
      <c r="I56" s="3">
        <f>C56/($C$37+$C$50+$C$52+$C$55+$C$56+$C$139+$C$141+$C$196+$C$204+$C$208)*$I$6</f>
        <v>971585.28118241346</v>
      </c>
      <c r="J56" s="23">
        <f t="shared" si="15"/>
        <v>971585.28118241346</v>
      </c>
      <c r="K56" s="42">
        <f t="shared" si="16"/>
        <v>87.357065382342512</v>
      </c>
      <c r="L56" s="31">
        <v>3216</v>
      </c>
      <c r="M56" s="34">
        <f t="shared" si="17"/>
        <v>1.0346245335985953E-3</v>
      </c>
      <c r="N56" s="1">
        <f t="shared" si="18"/>
        <v>122358.28298574623</v>
      </c>
      <c r="O56" s="37">
        <v>493</v>
      </c>
      <c r="P56" s="37">
        <v>1003</v>
      </c>
      <c r="Q56" s="37">
        <f t="shared" si="19"/>
        <v>994.5</v>
      </c>
      <c r="R56" s="34">
        <f t="shared" si="20"/>
        <v>1.0484500966218716E-3</v>
      </c>
      <c r="S56" s="27">
        <f t="shared" si="21"/>
        <v>123993.34198338608</v>
      </c>
      <c r="T56" s="39">
        <f t="shared" si="22"/>
        <v>246351.6249691323</v>
      </c>
      <c r="U56" s="1">
        <f t="shared" si="23"/>
        <v>22.149939306701341</v>
      </c>
      <c r="V56" s="52">
        <v>39955110.070000008</v>
      </c>
      <c r="W56" s="51">
        <f t="shared" si="24"/>
        <v>3.0959465205647967</v>
      </c>
      <c r="X56" s="34">
        <f t="shared" si="25"/>
        <v>1.9022547923993674E-3</v>
      </c>
      <c r="Y56" s="87">
        <f t="shared" si="26"/>
        <v>3592.4393157705454</v>
      </c>
      <c r="Z56" s="27">
        <f t="shared" si="27"/>
        <v>1068601.4601711419</v>
      </c>
      <c r="AA56" s="56">
        <v>26391551.768400002</v>
      </c>
      <c r="AB56" s="51">
        <f t="shared" si="28"/>
        <v>4.6870636893777196</v>
      </c>
      <c r="AC56" s="51">
        <f t="shared" si="29"/>
        <v>8.2208028112829023E-4</v>
      </c>
      <c r="AD56" s="92">
        <f t="shared" si="30"/>
        <v>2372.9142032368281</v>
      </c>
      <c r="AE56" s="1">
        <f t="shared" si="31"/>
        <v>272221.28917628952</v>
      </c>
      <c r="AF56" s="39">
        <f t="shared" si="32"/>
        <v>1340822.7493474314</v>
      </c>
      <c r="AG56" s="60">
        <f t="shared" si="33"/>
        <v>120.5559026566653</v>
      </c>
      <c r="AH56" s="63">
        <v>1768.2485999999999</v>
      </c>
      <c r="AI56" s="34">
        <f t="shared" si="34"/>
        <v>1.8873428002091936E-3</v>
      </c>
      <c r="AJ56" s="1">
        <f t="shared" si="35"/>
        <v>334808.34843232651</v>
      </c>
      <c r="AK56" s="39">
        <f t="shared" si="36"/>
        <v>334808.34843232651</v>
      </c>
      <c r="AL56" s="1">
        <f t="shared" si="37"/>
        <v>30.103250173739124</v>
      </c>
      <c r="AM56" s="66">
        <v>2008.6111111111111</v>
      </c>
      <c r="AN56" s="34">
        <f t="shared" si="38"/>
        <v>2.1630004342752069E-3</v>
      </c>
      <c r="AO56" s="1">
        <f t="shared" si="39"/>
        <v>63949.378664304866</v>
      </c>
      <c r="AP56" s="95">
        <v>16.6666666666667</v>
      </c>
      <c r="AQ56" s="34">
        <f t="shared" si="40"/>
        <v>2.0164542668172328E-3</v>
      </c>
      <c r="AR56" s="27">
        <f t="shared" si="41"/>
        <v>178856.14703581258</v>
      </c>
      <c r="AS56" s="31">
        <v>135.25</v>
      </c>
      <c r="AT56" s="72">
        <f t="shared" si="42"/>
        <v>2.5216899517845055E-3</v>
      </c>
      <c r="AU56" s="1">
        <f t="shared" si="43"/>
        <v>298223.79298273026</v>
      </c>
      <c r="AV56" s="97">
        <v>75.388888888888886</v>
      </c>
      <c r="AW56" s="34">
        <f t="shared" si="44"/>
        <v>1.9925495971584509E-3</v>
      </c>
      <c r="AX56" s="27">
        <f t="shared" si="45"/>
        <v>235645.82083149959</v>
      </c>
      <c r="AY56" s="75">
        <v>149</v>
      </c>
      <c r="AZ56" s="34">
        <f t="shared" si="46"/>
        <v>1.5842805346149348E-3</v>
      </c>
      <c r="BA56" s="27">
        <f t="shared" si="47"/>
        <v>140523.05420857211</v>
      </c>
      <c r="BB56" s="39">
        <f t="shared" si="48"/>
        <v>917198.19372291933</v>
      </c>
      <c r="BC56" s="60">
        <f t="shared" si="49"/>
        <v>82.467019755702154</v>
      </c>
      <c r="BD56" s="81">
        <f t="shared" si="50"/>
        <v>3810766.1976542231</v>
      </c>
      <c r="BE56" s="1">
        <v>1863065</v>
      </c>
      <c r="BF56" s="1">
        <f t="shared" si="51"/>
        <v>0</v>
      </c>
      <c r="BG56" s="1">
        <f t="shared" si="52"/>
        <v>1947701.1976542231</v>
      </c>
      <c r="BH56" s="72">
        <f t="shared" si="53"/>
        <v>1.3133461750163952E-3</v>
      </c>
      <c r="BI56" s="1">
        <f t="shared" si="54"/>
        <v>-946.44420617971082</v>
      </c>
      <c r="BJ56" s="81">
        <f t="shared" si="55"/>
        <v>3809819.7534480435</v>
      </c>
      <c r="BK56" s="79">
        <v>0</v>
      </c>
      <c r="BL56" s="1">
        <f t="shared" si="56"/>
        <v>-952454.93836201099</v>
      </c>
      <c r="BM56" s="126">
        <v>1228</v>
      </c>
      <c r="BN56" s="27">
        <f t="shared" si="57"/>
        <v>0</v>
      </c>
      <c r="BO56" s="39">
        <f t="shared" si="58"/>
        <v>2857364.8150860323</v>
      </c>
      <c r="BP56" s="1">
        <f t="shared" si="59"/>
        <v>0</v>
      </c>
      <c r="BQ56" s="72">
        <f t="shared" si="60"/>
        <v>0</v>
      </c>
      <c r="BR56" s="60">
        <f t="shared" si="61"/>
        <v>0</v>
      </c>
      <c r="BS56" s="84">
        <f t="shared" si="63"/>
        <v>2857365</v>
      </c>
      <c r="BT56" s="86">
        <f t="shared" si="62"/>
        <v>256.91107714439846</v>
      </c>
      <c r="BV56" s="28"/>
    </row>
    <row r="57" spans="1:74" ht="15.6" x14ac:dyDescent="0.3">
      <c r="A57" s="2" t="s">
        <v>524</v>
      </c>
      <c r="B57" s="9" t="s">
        <v>227</v>
      </c>
      <c r="C57" s="158">
        <v>11046</v>
      </c>
      <c r="D57" s="20">
        <v>0</v>
      </c>
      <c r="E57" s="23">
        <v>0</v>
      </c>
      <c r="F57" s="3">
        <v>0</v>
      </c>
      <c r="G57" s="23">
        <v>0</v>
      </c>
      <c r="H57" s="23">
        <v>0</v>
      </c>
      <c r="I57" s="3">
        <v>0</v>
      </c>
      <c r="J57" s="23">
        <f t="shared" si="15"/>
        <v>0</v>
      </c>
      <c r="K57" s="42">
        <f t="shared" si="16"/>
        <v>0</v>
      </c>
      <c r="L57" s="31">
        <v>2788</v>
      </c>
      <c r="M57" s="34">
        <f t="shared" si="17"/>
        <v>8.9693196507241403E-4</v>
      </c>
      <c r="N57" s="1">
        <f t="shared" si="18"/>
        <v>106074.28263814071</v>
      </c>
      <c r="O57" s="37">
        <v>696</v>
      </c>
      <c r="P57" s="37">
        <v>0</v>
      </c>
      <c r="Q57" s="37">
        <f t="shared" si="19"/>
        <v>696</v>
      </c>
      <c r="R57" s="34">
        <f t="shared" si="20"/>
        <v>7.3375693036583473E-4</v>
      </c>
      <c r="S57" s="27">
        <f t="shared" si="21"/>
        <v>86776.637526834311</v>
      </c>
      <c r="T57" s="39">
        <f t="shared" si="22"/>
        <v>192850.92016497502</v>
      </c>
      <c r="U57" s="1">
        <f t="shared" si="23"/>
        <v>17.458891921507789</v>
      </c>
      <c r="V57" s="52">
        <v>79312515.840000004</v>
      </c>
      <c r="W57" s="51">
        <f t="shared" si="24"/>
        <v>1.538396742402466</v>
      </c>
      <c r="X57" s="34">
        <f t="shared" si="25"/>
        <v>9.4524325804981797E-4</v>
      </c>
      <c r="Y57" s="87">
        <f t="shared" si="26"/>
        <v>7180.2024117327546</v>
      </c>
      <c r="Z57" s="27">
        <f t="shared" si="27"/>
        <v>530995.28507162293</v>
      </c>
      <c r="AA57" s="56">
        <v>13265775.042000001</v>
      </c>
      <c r="AB57" s="51">
        <f t="shared" si="28"/>
        <v>9.197662075053902</v>
      </c>
      <c r="AC57" s="51">
        <f t="shared" si="29"/>
        <v>1.6132097034480865E-3</v>
      </c>
      <c r="AD57" s="92">
        <f t="shared" si="30"/>
        <v>1200.9573639326454</v>
      </c>
      <c r="AE57" s="1">
        <f t="shared" si="31"/>
        <v>534193.60038853181</v>
      </c>
      <c r="AF57" s="39">
        <f t="shared" si="32"/>
        <v>1065188.8854601546</v>
      </c>
      <c r="AG57" s="60">
        <f t="shared" si="33"/>
        <v>96.432091749063432</v>
      </c>
      <c r="AH57" s="63">
        <v>1100.1749</v>
      </c>
      <c r="AI57" s="34">
        <f t="shared" si="34"/>
        <v>1.174273332655753E-3</v>
      </c>
      <c r="AJ57" s="1">
        <f t="shared" si="35"/>
        <v>208312.1916543296</v>
      </c>
      <c r="AK57" s="39">
        <f t="shared" si="36"/>
        <v>208312.1916543296</v>
      </c>
      <c r="AL57" s="1">
        <f t="shared" si="37"/>
        <v>18.85860869584733</v>
      </c>
      <c r="AM57" s="66">
        <v>652.63888888888891</v>
      </c>
      <c r="AN57" s="34">
        <f t="shared" si="38"/>
        <v>7.0280314207296353E-4</v>
      </c>
      <c r="AO57" s="1">
        <f t="shared" si="39"/>
        <v>20778.462891962979</v>
      </c>
      <c r="AP57" s="95">
        <v>2.6666666666666701</v>
      </c>
      <c r="AQ57" s="34">
        <f t="shared" si="40"/>
        <v>3.2263268269075706E-4</v>
      </c>
      <c r="AR57" s="27">
        <f t="shared" si="41"/>
        <v>28616.983525729996</v>
      </c>
      <c r="AS57" s="31">
        <v>17.583333329999999</v>
      </c>
      <c r="AT57" s="72">
        <f t="shared" si="42"/>
        <v>3.2783523088457362E-4</v>
      </c>
      <c r="AU57" s="1">
        <f t="shared" si="43"/>
        <v>38770.930565266252</v>
      </c>
      <c r="AV57" s="97">
        <v>22.361111111111111</v>
      </c>
      <c r="AW57" s="34">
        <f t="shared" si="44"/>
        <v>5.9101047373343886E-4</v>
      </c>
      <c r="AX57" s="27">
        <f t="shared" si="45"/>
        <v>69894.946856800729</v>
      </c>
      <c r="AY57" s="75">
        <v>15</v>
      </c>
      <c r="AZ57" s="34">
        <f t="shared" si="46"/>
        <v>1.5949132898808067E-4</v>
      </c>
      <c r="BA57" s="27">
        <f t="shared" si="47"/>
        <v>14146.616195493836</v>
      </c>
      <c r="BB57" s="39">
        <f t="shared" si="48"/>
        <v>172207.94003525382</v>
      </c>
      <c r="BC57" s="60">
        <f t="shared" si="49"/>
        <v>15.590072427598571</v>
      </c>
      <c r="BD57" s="81">
        <f t="shared" si="50"/>
        <v>1638559.9373147131</v>
      </c>
      <c r="BE57" s="1">
        <v>1064326</v>
      </c>
      <c r="BF57" s="1">
        <f t="shared" si="51"/>
        <v>0</v>
      </c>
      <c r="BG57" s="1">
        <f t="shared" si="52"/>
        <v>574233.93731471314</v>
      </c>
      <c r="BH57" s="72">
        <f t="shared" si="53"/>
        <v>3.8720926292245932E-4</v>
      </c>
      <c r="BI57" s="1">
        <f t="shared" si="54"/>
        <v>-279.03683769247135</v>
      </c>
      <c r="BJ57" s="81">
        <f t="shared" si="55"/>
        <v>1638280.9004770208</v>
      </c>
      <c r="BK57" s="79">
        <v>6.9</v>
      </c>
      <c r="BL57" s="1">
        <f t="shared" si="56"/>
        <v>0</v>
      </c>
      <c r="BM57" s="126">
        <v>875</v>
      </c>
      <c r="BN57" s="27">
        <f t="shared" si="57"/>
        <v>0</v>
      </c>
      <c r="BO57" s="39">
        <f t="shared" si="58"/>
        <v>1638280.9004770208</v>
      </c>
      <c r="BP57" s="1">
        <f t="shared" si="59"/>
        <v>1638280.9004770208</v>
      </c>
      <c r="BQ57" s="72">
        <f t="shared" si="60"/>
        <v>5.6200430340296503E-4</v>
      </c>
      <c r="BR57" s="60">
        <f t="shared" si="61"/>
        <v>3547.7612812154784</v>
      </c>
      <c r="BS57" s="84">
        <f t="shared" si="63"/>
        <v>1641829</v>
      </c>
      <c r="BT57" s="86">
        <f t="shared" si="62"/>
        <v>148.63561470215461</v>
      </c>
      <c r="BV57" s="28"/>
    </row>
    <row r="58" spans="1:74" ht="15.6" x14ac:dyDescent="0.3">
      <c r="A58" s="2" t="s">
        <v>459</v>
      </c>
      <c r="B58" s="9" t="s">
        <v>160</v>
      </c>
      <c r="C58" s="158">
        <v>12356</v>
      </c>
      <c r="D58" s="20">
        <v>0</v>
      </c>
      <c r="E58" s="23">
        <v>0</v>
      </c>
      <c r="F58" s="3">
        <v>0</v>
      </c>
      <c r="G58" s="23">
        <v>0</v>
      </c>
      <c r="H58" s="23">
        <v>0</v>
      </c>
      <c r="I58" s="3">
        <v>0</v>
      </c>
      <c r="J58" s="23">
        <f t="shared" si="15"/>
        <v>0</v>
      </c>
      <c r="K58" s="42">
        <f t="shared" si="16"/>
        <v>0</v>
      </c>
      <c r="L58" s="31">
        <v>5724</v>
      </c>
      <c r="M58" s="34">
        <f t="shared" si="17"/>
        <v>1.8414772482333206E-3</v>
      </c>
      <c r="N58" s="1">
        <f t="shared" si="18"/>
        <v>217779.48128433191</v>
      </c>
      <c r="O58" s="37">
        <v>0</v>
      </c>
      <c r="P58" s="37">
        <v>290</v>
      </c>
      <c r="Q58" s="37">
        <f t="shared" si="19"/>
        <v>145</v>
      </c>
      <c r="R58" s="34">
        <f t="shared" si="20"/>
        <v>1.528660271595489E-4</v>
      </c>
      <c r="S58" s="27">
        <f t="shared" si="21"/>
        <v>18078.466151423814</v>
      </c>
      <c r="T58" s="39">
        <f t="shared" si="22"/>
        <v>235857.94743575572</v>
      </c>
      <c r="U58" s="1">
        <f t="shared" si="23"/>
        <v>19.088535726428919</v>
      </c>
      <c r="V58" s="52">
        <v>50466672.920000002</v>
      </c>
      <c r="W58" s="51">
        <f t="shared" si="24"/>
        <v>3.0251793345286373</v>
      </c>
      <c r="X58" s="34">
        <f t="shared" si="25"/>
        <v>1.8587730274891184E-3</v>
      </c>
      <c r="Y58" s="87">
        <f t="shared" si="26"/>
        <v>4084.3859598575591</v>
      </c>
      <c r="Z58" s="27">
        <f t="shared" si="27"/>
        <v>1044175.3540261795</v>
      </c>
      <c r="AA58" s="56">
        <v>14811829.042400001</v>
      </c>
      <c r="AB58" s="51">
        <f t="shared" si="28"/>
        <v>10.307352019994848</v>
      </c>
      <c r="AC58" s="51">
        <f t="shared" si="29"/>
        <v>1.8078420537551091E-3</v>
      </c>
      <c r="AD58" s="92">
        <f t="shared" si="30"/>
        <v>1198.755992424733</v>
      </c>
      <c r="AE58" s="1">
        <f t="shared" si="31"/>
        <v>598643.5945463659</v>
      </c>
      <c r="AF58" s="39">
        <f t="shared" si="32"/>
        <v>1642818.9485725453</v>
      </c>
      <c r="AG58" s="60">
        <f t="shared" si="33"/>
        <v>132.95718262969774</v>
      </c>
      <c r="AH58" s="63">
        <v>879.26310000000001</v>
      </c>
      <c r="AI58" s="34">
        <f t="shared" si="34"/>
        <v>9.3848279098007845E-4</v>
      </c>
      <c r="AJ58" s="1">
        <f t="shared" si="35"/>
        <v>166483.73217911078</v>
      </c>
      <c r="AK58" s="39">
        <f t="shared" si="36"/>
        <v>166483.73217911078</v>
      </c>
      <c r="AL58" s="1">
        <f t="shared" si="37"/>
        <v>13.473918110967205</v>
      </c>
      <c r="AM58" s="66">
        <v>1514.9444444444443</v>
      </c>
      <c r="AN58" s="34">
        <f t="shared" si="38"/>
        <v>1.6313887108906271E-3</v>
      </c>
      <c r="AO58" s="1">
        <f t="shared" si="39"/>
        <v>48232.211500399106</v>
      </c>
      <c r="AP58" s="95">
        <v>9</v>
      </c>
      <c r="AQ58" s="34">
        <f t="shared" si="40"/>
        <v>1.0888853040813037E-3</v>
      </c>
      <c r="AR58" s="27">
        <f t="shared" si="41"/>
        <v>96582.319399338623</v>
      </c>
      <c r="AS58" s="31">
        <v>43.666666669999998</v>
      </c>
      <c r="AT58" s="72">
        <f t="shared" si="42"/>
        <v>8.1415005227107107E-4</v>
      </c>
      <c r="AU58" s="1">
        <f t="shared" si="43"/>
        <v>96284.206737448912</v>
      </c>
      <c r="AV58" s="97">
        <v>46.055555555555557</v>
      </c>
      <c r="AW58" s="34">
        <f t="shared" si="44"/>
        <v>1.2172613235404244E-3</v>
      </c>
      <c r="AX58" s="27">
        <f t="shared" si="45"/>
        <v>143957.54271872746</v>
      </c>
      <c r="AY58" s="75">
        <v>90</v>
      </c>
      <c r="AZ58" s="34">
        <f t="shared" si="46"/>
        <v>9.5694797392848407E-4</v>
      </c>
      <c r="BA58" s="27">
        <f t="shared" si="47"/>
        <v>84879.697172963017</v>
      </c>
      <c r="BB58" s="39">
        <f t="shared" si="48"/>
        <v>469935.97752887715</v>
      </c>
      <c r="BC58" s="60">
        <f t="shared" si="49"/>
        <v>38.033018576309253</v>
      </c>
      <c r="BD58" s="81">
        <f t="shared" si="50"/>
        <v>2515096.605716289</v>
      </c>
      <c r="BE58" s="1">
        <v>1361237</v>
      </c>
      <c r="BF58" s="1">
        <f t="shared" si="51"/>
        <v>0</v>
      </c>
      <c r="BG58" s="1">
        <f t="shared" si="52"/>
        <v>1153859.605716289</v>
      </c>
      <c r="BH58" s="72">
        <f t="shared" si="53"/>
        <v>7.7805420128023524E-4</v>
      </c>
      <c r="BI58" s="1">
        <f t="shared" si="54"/>
        <v>-560.69367307996197</v>
      </c>
      <c r="BJ58" s="81">
        <f t="shared" si="55"/>
        <v>2514535.9120432092</v>
      </c>
      <c r="BK58" s="79">
        <v>8</v>
      </c>
      <c r="BL58" s="1">
        <f t="shared" si="56"/>
        <v>0</v>
      </c>
      <c r="BM58" s="126">
        <v>1071</v>
      </c>
      <c r="BN58" s="27">
        <f t="shared" si="57"/>
        <v>0</v>
      </c>
      <c r="BO58" s="39">
        <f t="shared" si="58"/>
        <v>2514535.9120432092</v>
      </c>
      <c r="BP58" s="1">
        <f t="shared" si="59"/>
        <v>2514535.9120432092</v>
      </c>
      <c r="BQ58" s="72">
        <f t="shared" si="60"/>
        <v>8.6259932787967277E-4</v>
      </c>
      <c r="BR58" s="60">
        <f t="shared" si="61"/>
        <v>5445.3257352723904</v>
      </c>
      <c r="BS58" s="84">
        <f t="shared" si="63"/>
        <v>2519981</v>
      </c>
      <c r="BT58" s="86">
        <f t="shared" si="62"/>
        <v>203.94796050501782</v>
      </c>
      <c r="BV58" s="28"/>
    </row>
    <row r="59" spans="1:74" ht="15.6" x14ac:dyDescent="0.3">
      <c r="A59" s="2">
        <v>44083</v>
      </c>
      <c r="B59" s="9" t="s">
        <v>226</v>
      </c>
      <c r="C59" s="158">
        <v>44315</v>
      </c>
      <c r="D59" s="20">
        <v>0</v>
      </c>
      <c r="E59" s="23">
        <v>0</v>
      </c>
      <c r="F59" s="3">
        <v>0</v>
      </c>
      <c r="G59" s="23">
        <v>0</v>
      </c>
      <c r="H59" s="23">
        <f>C59/($C$9+$C$59+$C$61+$C$66+$C$73+$C$79+$C$93+$C$104+$C$126+$C$139+$C$166+$C$174+$C$198+$C$213+$C$232+$C$249+$C$259+$C$261+$C$262+$C$267+$C$274)*$H$6</f>
        <v>3557130.7625195133</v>
      </c>
      <c r="I59" s="3">
        <v>0</v>
      </c>
      <c r="J59" s="23">
        <f t="shared" si="15"/>
        <v>3557130.7625195133</v>
      </c>
      <c r="K59" s="42">
        <f t="shared" si="16"/>
        <v>80.26922627822438</v>
      </c>
      <c r="L59" s="31">
        <v>19188</v>
      </c>
      <c r="M59" s="34">
        <f t="shared" si="17"/>
        <v>6.1730023478513201E-3</v>
      </c>
      <c r="N59" s="1">
        <f t="shared" si="18"/>
        <v>730040.65109779197</v>
      </c>
      <c r="O59" s="37">
        <v>3770</v>
      </c>
      <c r="P59" s="37">
        <v>3115</v>
      </c>
      <c r="Q59" s="37">
        <f t="shared" si="19"/>
        <v>5327.5</v>
      </c>
      <c r="R59" s="34">
        <f t="shared" si="20"/>
        <v>5.6165086875344609E-3</v>
      </c>
      <c r="S59" s="27">
        <f t="shared" si="21"/>
        <v>664227.78221869224</v>
      </c>
      <c r="T59" s="39">
        <f t="shared" si="22"/>
        <v>1394268.4333164841</v>
      </c>
      <c r="U59" s="1">
        <f t="shared" si="23"/>
        <v>31.462674789946611</v>
      </c>
      <c r="V59" s="52">
        <v>213040165.86000001</v>
      </c>
      <c r="W59" s="51">
        <f t="shared" si="24"/>
        <v>9.2180702970843988</v>
      </c>
      <c r="X59" s="34">
        <f t="shared" si="25"/>
        <v>5.6638957691375457E-3</v>
      </c>
      <c r="Y59" s="87">
        <f t="shared" si="26"/>
        <v>4807.4052997856261</v>
      </c>
      <c r="Z59" s="27">
        <f t="shared" si="27"/>
        <v>3181722.7183974721</v>
      </c>
      <c r="AA59" s="56">
        <v>48603596.849600002</v>
      </c>
      <c r="AB59" s="51">
        <f t="shared" si="28"/>
        <v>40.404812653616638</v>
      </c>
      <c r="AC59" s="51">
        <f t="shared" si="29"/>
        <v>7.0867395765281367E-3</v>
      </c>
      <c r="AD59" s="92">
        <f t="shared" si="30"/>
        <v>1096.7752871397947</v>
      </c>
      <c r="AE59" s="1">
        <f t="shared" si="31"/>
        <v>2346682.468689533</v>
      </c>
      <c r="AF59" s="39">
        <f t="shared" si="32"/>
        <v>5528405.187087005</v>
      </c>
      <c r="AG59" s="60">
        <f t="shared" si="33"/>
        <v>124.75245824409353</v>
      </c>
      <c r="AH59" s="63">
        <v>9101.6589000000004</v>
      </c>
      <c r="AI59" s="34">
        <f t="shared" si="34"/>
        <v>9.7146693032161488E-3</v>
      </c>
      <c r="AJ59" s="1">
        <f t="shared" si="35"/>
        <v>1723350.0901985082</v>
      </c>
      <c r="AK59" s="39">
        <f t="shared" si="36"/>
        <v>1723350.0901985082</v>
      </c>
      <c r="AL59" s="1">
        <f t="shared" si="37"/>
        <v>38.888640194031552</v>
      </c>
      <c r="AM59" s="66">
        <v>4914.3055555555557</v>
      </c>
      <c r="AN59" s="34">
        <f t="shared" si="38"/>
        <v>5.2920373645387675E-3</v>
      </c>
      <c r="AO59" s="1">
        <f t="shared" si="39"/>
        <v>156459.74728800301</v>
      </c>
      <c r="AP59" s="95">
        <v>27.3333333333333</v>
      </c>
      <c r="AQ59" s="34">
        <f t="shared" si="40"/>
        <v>3.3069849975802513E-3</v>
      </c>
      <c r="AR59" s="27">
        <f t="shared" si="41"/>
        <v>293324.08113873174</v>
      </c>
      <c r="AS59" s="31">
        <v>203.25000003300002</v>
      </c>
      <c r="AT59" s="72">
        <f t="shared" si="42"/>
        <v>3.7895266749235976E-3</v>
      </c>
      <c r="AU59" s="1">
        <f t="shared" si="43"/>
        <v>448162.55773442751</v>
      </c>
      <c r="AV59" s="97">
        <v>143.69444444444446</v>
      </c>
      <c r="AW59" s="34">
        <f t="shared" si="44"/>
        <v>3.7978846964261855E-3</v>
      </c>
      <c r="AX59" s="27">
        <f t="shared" si="45"/>
        <v>449151.0063232673</v>
      </c>
      <c r="AY59" s="75">
        <v>304</v>
      </c>
      <c r="AZ59" s="34">
        <f t="shared" si="46"/>
        <v>3.2323576008251018E-3</v>
      </c>
      <c r="BA59" s="27">
        <f t="shared" si="47"/>
        <v>286704.75489534176</v>
      </c>
      <c r="BB59" s="39">
        <f t="shared" si="48"/>
        <v>1633802.1473797713</v>
      </c>
      <c r="BC59" s="60">
        <f t="shared" si="49"/>
        <v>36.867926150959526</v>
      </c>
      <c r="BD59" s="81">
        <f t="shared" si="50"/>
        <v>13836956.620501282</v>
      </c>
      <c r="BE59" s="1">
        <v>12653990</v>
      </c>
      <c r="BF59" s="1">
        <f t="shared" si="51"/>
        <v>0</v>
      </c>
      <c r="BG59" s="1">
        <f t="shared" si="52"/>
        <v>1182966.6205012817</v>
      </c>
      <c r="BH59" s="72">
        <f t="shared" si="53"/>
        <v>7.9768122958419503E-4</v>
      </c>
      <c r="BI59" s="1">
        <f t="shared" si="54"/>
        <v>-574.8376113470955</v>
      </c>
      <c r="BJ59" s="81">
        <f t="shared" si="55"/>
        <v>13836381.782889934</v>
      </c>
      <c r="BK59" s="79">
        <v>7.2</v>
      </c>
      <c r="BL59" s="1">
        <f t="shared" si="56"/>
        <v>0</v>
      </c>
      <c r="BM59" s="126">
        <v>693</v>
      </c>
      <c r="BN59" s="27">
        <f t="shared" si="57"/>
        <v>0</v>
      </c>
      <c r="BO59" s="39">
        <f t="shared" si="58"/>
        <v>13836381.782889934</v>
      </c>
      <c r="BP59" s="1">
        <f t="shared" si="59"/>
        <v>13836381.782889934</v>
      </c>
      <c r="BQ59" s="72">
        <f t="shared" si="60"/>
        <v>4.7465035472527041E-3</v>
      </c>
      <c r="BR59" s="60">
        <f t="shared" si="61"/>
        <v>29963.225199756049</v>
      </c>
      <c r="BS59" s="84">
        <f t="shared" si="63"/>
        <v>13866345</v>
      </c>
      <c r="BT59" s="86">
        <f t="shared" si="62"/>
        <v>312.90409567866413</v>
      </c>
      <c r="BV59" s="28"/>
    </row>
    <row r="60" spans="1:74" ht="15.6" x14ac:dyDescent="0.3">
      <c r="A60" s="2" t="s">
        <v>499</v>
      </c>
      <c r="B60" s="9" t="s">
        <v>200</v>
      </c>
      <c r="C60" s="158">
        <v>20772</v>
      </c>
      <c r="D60" s="20">
        <v>0</v>
      </c>
      <c r="E60" s="23">
        <v>0</v>
      </c>
      <c r="F60" s="3">
        <v>0</v>
      </c>
      <c r="G60" s="23">
        <v>0</v>
      </c>
      <c r="H60" s="23">
        <v>0</v>
      </c>
      <c r="I60" s="3">
        <v>0</v>
      </c>
      <c r="J60" s="23">
        <f t="shared" si="15"/>
        <v>0</v>
      </c>
      <c r="K60" s="42">
        <f t="shared" si="16"/>
        <v>0</v>
      </c>
      <c r="L60" s="31">
        <v>3917</v>
      </c>
      <c r="M60" s="34">
        <f t="shared" si="17"/>
        <v>1.2601443713015229E-3</v>
      </c>
      <c r="N60" s="1">
        <f t="shared" si="18"/>
        <v>149029.04056441793</v>
      </c>
      <c r="O60" s="37">
        <v>1611</v>
      </c>
      <c r="P60" s="37">
        <v>394</v>
      </c>
      <c r="Q60" s="37">
        <f t="shared" si="19"/>
        <v>1808</v>
      </c>
      <c r="R60" s="34">
        <f t="shared" si="20"/>
        <v>1.9060812214100995E-3</v>
      </c>
      <c r="S60" s="27">
        <f t="shared" si="21"/>
        <v>225419.77104671902</v>
      </c>
      <c r="T60" s="39">
        <f t="shared" si="22"/>
        <v>374448.81161113695</v>
      </c>
      <c r="U60" s="1">
        <f t="shared" si="23"/>
        <v>18.026613306910118</v>
      </c>
      <c r="V60" s="52">
        <v>84593676.409999996</v>
      </c>
      <c r="W60" s="51">
        <f t="shared" si="24"/>
        <v>5.1005701881162633</v>
      </c>
      <c r="X60" s="34">
        <f t="shared" si="25"/>
        <v>3.1339637231664621E-3</v>
      </c>
      <c r="Y60" s="87">
        <f t="shared" si="26"/>
        <v>4072.4858660697091</v>
      </c>
      <c r="Z60" s="27">
        <f t="shared" si="27"/>
        <v>1760520.3172993113</v>
      </c>
      <c r="AA60" s="56">
        <v>16484175.229600001</v>
      </c>
      <c r="AB60" s="51">
        <f t="shared" si="28"/>
        <v>26.175163633617235</v>
      </c>
      <c r="AC60" s="51">
        <f t="shared" si="29"/>
        <v>4.5909523114160871E-3</v>
      </c>
      <c r="AD60" s="92">
        <f t="shared" si="30"/>
        <v>793.57670082803781</v>
      </c>
      <c r="AE60" s="1">
        <f t="shared" si="31"/>
        <v>1520234.6844340889</v>
      </c>
      <c r="AF60" s="39">
        <f t="shared" si="32"/>
        <v>3280755.0017333999</v>
      </c>
      <c r="AG60" s="60">
        <f t="shared" si="33"/>
        <v>157.9412190320335</v>
      </c>
      <c r="AH60" s="63">
        <v>726.19989999999996</v>
      </c>
      <c r="AI60" s="34">
        <f t="shared" si="34"/>
        <v>7.7511055446481691E-4</v>
      </c>
      <c r="AJ60" s="1">
        <f t="shared" si="35"/>
        <v>137502.03967401452</v>
      </c>
      <c r="AK60" s="39">
        <f t="shared" si="36"/>
        <v>137502.03967401452</v>
      </c>
      <c r="AL60" s="1">
        <f t="shared" si="37"/>
        <v>6.6195859654349372</v>
      </c>
      <c r="AM60" s="66">
        <v>2968.3611111111113</v>
      </c>
      <c r="AN60" s="34">
        <f t="shared" si="38"/>
        <v>3.1965203900855056E-3</v>
      </c>
      <c r="AO60" s="1">
        <f t="shared" si="39"/>
        <v>94505.52556280297</v>
      </c>
      <c r="AP60" s="95">
        <v>20.6666666666667</v>
      </c>
      <c r="AQ60" s="34">
        <f t="shared" si="40"/>
        <v>2.5004032908533679E-3</v>
      </c>
      <c r="AR60" s="27">
        <f t="shared" si="41"/>
        <v>221781.62232440754</v>
      </c>
      <c r="AS60" s="31">
        <v>153.08333333300001</v>
      </c>
      <c r="AT60" s="72">
        <f t="shared" si="42"/>
        <v>2.854186347146057E-3</v>
      </c>
      <c r="AU60" s="1">
        <f t="shared" si="43"/>
        <v>337545.96901298995</v>
      </c>
      <c r="AV60" s="97">
        <v>94.638888888888886</v>
      </c>
      <c r="AW60" s="34">
        <f t="shared" si="44"/>
        <v>2.5013325267202809E-3</v>
      </c>
      <c r="AX60" s="27">
        <f t="shared" si="45"/>
        <v>295816.2533430063</v>
      </c>
      <c r="AY60" s="75">
        <v>278</v>
      </c>
      <c r="AZ60" s="34">
        <f t="shared" si="46"/>
        <v>2.9559059639124286E-3</v>
      </c>
      <c r="BA60" s="27">
        <f t="shared" si="47"/>
        <v>262183.95348981913</v>
      </c>
      <c r="BB60" s="39">
        <f t="shared" si="48"/>
        <v>1211833.3237330259</v>
      </c>
      <c r="BC60" s="60">
        <f t="shared" si="49"/>
        <v>58.339751768391388</v>
      </c>
      <c r="BD60" s="81">
        <f t="shared" si="50"/>
        <v>5004539.1767515773</v>
      </c>
      <c r="BE60" s="1">
        <v>2173238</v>
      </c>
      <c r="BF60" s="1">
        <f t="shared" si="51"/>
        <v>0</v>
      </c>
      <c r="BG60" s="1">
        <f t="shared" si="52"/>
        <v>2831301.1767515773</v>
      </c>
      <c r="BH60" s="72">
        <f t="shared" si="53"/>
        <v>1.9091627480049675E-3</v>
      </c>
      <c r="BI60" s="1">
        <f t="shared" si="54"/>
        <v>-1375.8109292707081</v>
      </c>
      <c r="BJ60" s="81">
        <f t="shared" si="55"/>
        <v>5003163.3658223068</v>
      </c>
      <c r="BK60" s="79">
        <v>7.3</v>
      </c>
      <c r="BL60" s="1">
        <f t="shared" si="56"/>
        <v>0</v>
      </c>
      <c r="BM60" s="126">
        <v>950</v>
      </c>
      <c r="BN60" s="27">
        <f t="shared" si="57"/>
        <v>0</v>
      </c>
      <c r="BO60" s="39">
        <f t="shared" si="58"/>
        <v>5003163.3658223068</v>
      </c>
      <c r="BP60" s="1">
        <f t="shared" si="59"/>
        <v>5003163.3658223068</v>
      </c>
      <c r="BQ60" s="72">
        <f t="shared" si="60"/>
        <v>1.7163108850267886E-3</v>
      </c>
      <c r="BR60" s="60">
        <f t="shared" si="61"/>
        <v>10834.545692189777</v>
      </c>
      <c r="BS60" s="84">
        <f t="shared" si="63"/>
        <v>5013998</v>
      </c>
      <c r="BT60" s="86">
        <f t="shared" si="62"/>
        <v>241.38253418062777</v>
      </c>
      <c r="BV60" s="28"/>
    </row>
    <row r="61" spans="1:74" ht="15.6" x14ac:dyDescent="0.3">
      <c r="A61" s="2" t="s">
        <v>510</v>
      </c>
      <c r="B61" s="9" t="s">
        <v>211</v>
      </c>
      <c r="C61" s="158">
        <v>46325</v>
      </c>
      <c r="D61" s="20">
        <v>0</v>
      </c>
      <c r="E61" s="23">
        <v>0</v>
      </c>
      <c r="F61" s="3">
        <v>0</v>
      </c>
      <c r="G61" s="23">
        <v>0</v>
      </c>
      <c r="H61" s="23">
        <f>C61/($C$9+$C$59+$C$61+$C$66+$C$73+$C$79+$C$93+$C$104+$C$126+$C$139+$C$166+$C$174+$C$198+$C$213+$C$232+$C$249+$C$259+$C$261+$C$262+$C$267+$C$274)*$H$6</f>
        <v>3718471.907338744</v>
      </c>
      <c r="I61" s="3">
        <v>0</v>
      </c>
      <c r="J61" s="23">
        <f t="shared" si="15"/>
        <v>3718471.907338744</v>
      </c>
      <c r="K61" s="42">
        <f t="shared" si="16"/>
        <v>80.269226278224366</v>
      </c>
      <c r="L61" s="31">
        <v>19069</v>
      </c>
      <c r="M61" s="34">
        <f t="shared" si="17"/>
        <v>6.1347186664153031E-3</v>
      </c>
      <c r="N61" s="1">
        <f t="shared" si="18"/>
        <v>725513.09025348118</v>
      </c>
      <c r="O61" s="37">
        <v>4850</v>
      </c>
      <c r="P61" s="37">
        <v>3291</v>
      </c>
      <c r="Q61" s="37">
        <f t="shared" si="19"/>
        <v>6495.5</v>
      </c>
      <c r="R61" s="34">
        <f t="shared" si="20"/>
        <v>6.8478708925162066E-3</v>
      </c>
      <c r="S61" s="27">
        <f t="shared" si="21"/>
        <v>809852.94404533377</v>
      </c>
      <c r="T61" s="39">
        <f t="shared" si="22"/>
        <v>1535366.0342988148</v>
      </c>
      <c r="U61" s="1">
        <f t="shared" si="23"/>
        <v>33.143357459229676</v>
      </c>
      <c r="V61" s="52">
        <v>198047511.73999998</v>
      </c>
      <c r="W61" s="51">
        <f t="shared" si="24"/>
        <v>10.835812104609076</v>
      </c>
      <c r="X61" s="34">
        <f t="shared" si="25"/>
        <v>6.657891332622675E-3</v>
      </c>
      <c r="Y61" s="87">
        <f t="shared" si="26"/>
        <v>4275.1756446842955</v>
      </c>
      <c r="Z61" s="27">
        <f t="shared" si="27"/>
        <v>3740104.8629913004</v>
      </c>
      <c r="AA61" s="56">
        <v>47075495.168000005</v>
      </c>
      <c r="AB61" s="51">
        <f t="shared" si="28"/>
        <v>45.586469506937163</v>
      </c>
      <c r="AC61" s="51">
        <f t="shared" si="29"/>
        <v>7.9955682601114009E-3</v>
      </c>
      <c r="AD61" s="92">
        <f t="shared" si="30"/>
        <v>1016.2006512250406</v>
      </c>
      <c r="AE61" s="1">
        <f t="shared" si="31"/>
        <v>2647629.3732252684</v>
      </c>
      <c r="AF61" s="39">
        <f t="shared" si="32"/>
        <v>6387734.2362165693</v>
      </c>
      <c r="AG61" s="60">
        <f t="shared" si="33"/>
        <v>137.88956797013643</v>
      </c>
      <c r="AH61" s="63">
        <v>3244.4650000000001</v>
      </c>
      <c r="AI61" s="34">
        <f t="shared" si="34"/>
        <v>3.4629845929360394E-3</v>
      </c>
      <c r="AJ61" s="1">
        <f t="shared" si="35"/>
        <v>614321.97271157929</v>
      </c>
      <c r="AK61" s="39">
        <f t="shared" si="36"/>
        <v>614321.97271157929</v>
      </c>
      <c r="AL61" s="1">
        <f t="shared" si="37"/>
        <v>13.261132708290972</v>
      </c>
      <c r="AM61" s="66">
        <v>6731.9444444444443</v>
      </c>
      <c r="AN61" s="34">
        <f t="shared" si="38"/>
        <v>7.2493867410675763E-3</v>
      </c>
      <c r="AO61" s="1">
        <f t="shared" si="39"/>
        <v>214329.02668087799</v>
      </c>
      <c r="AP61" s="95">
        <v>54</v>
      </c>
      <c r="AQ61" s="34">
        <f t="shared" si="40"/>
        <v>6.5333118244878217E-3</v>
      </c>
      <c r="AR61" s="27">
        <f t="shared" si="41"/>
        <v>579493.91639603162</v>
      </c>
      <c r="AS61" s="31">
        <v>366.83333333299998</v>
      </c>
      <c r="AT61" s="72">
        <f t="shared" si="42"/>
        <v>6.8394819271382044E-3</v>
      </c>
      <c r="AU61" s="1">
        <f t="shared" si="43"/>
        <v>808860.83592654695</v>
      </c>
      <c r="AV61" s="97">
        <v>269.05555555555554</v>
      </c>
      <c r="AW61" s="34">
        <f t="shared" si="44"/>
        <v>7.111214221841103E-3</v>
      </c>
      <c r="AX61" s="27">
        <f t="shared" si="45"/>
        <v>840996.83882605191</v>
      </c>
      <c r="AY61" s="75">
        <v>1191</v>
      </c>
      <c r="AZ61" s="34">
        <f t="shared" si="46"/>
        <v>1.2663611521653606E-2</v>
      </c>
      <c r="BA61" s="27">
        <f t="shared" si="47"/>
        <v>1123241.3259222107</v>
      </c>
      <c r="BB61" s="39">
        <f t="shared" si="48"/>
        <v>3566921.9437517188</v>
      </c>
      <c r="BC61" s="60">
        <f t="shared" si="49"/>
        <v>76.997775364311252</v>
      </c>
      <c r="BD61" s="81">
        <f t="shared" si="50"/>
        <v>15822816.094317427</v>
      </c>
      <c r="BE61" s="1">
        <v>7864186</v>
      </c>
      <c r="BF61" s="1">
        <f t="shared" si="51"/>
        <v>0</v>
      </c>
      <c r="BG61" s="1">
        <f t="shared" si="52"/>
        <v>7958630.0943174269</v>
      </c>
      <c r="BH61" s="72">
        <f t="shared" si="53"/>
        <v>5.3665502723574312E-3</v>
      </c>
      <c r="BI61" s="1">
        <f t="shared" si="54"/>
        <v>-3867.3279818106098</v>
      </c>
      <c r="BJ61" s="81">
        <f t="shared" si="55"/>
        <v>15818948.766335616</v>
      </c>
      <c r="BK61" s="79">
        <v>7.8</v>
      </c>
      <c r="BL61" s="1">
        <f t="shared" si="56"/>
        <v>0</v>
      </c>
      <c r="BM61" s="126">
        <v>881.61</v>
      </c>
      <c r="BN61" s="27">
        <f t="shared" si="57"/>
        <v>0</v>
      </c>
      <c r="BO61" s="39">
        <f t="shared" si="58"/>
        <v>15818948.766335616</v>
      </c>
      <c r="BP61" s="1">
        <f t="shared" si="59"/>
        <v>15818948.766335616</v>
      </c>
      <c r="BQ61" s="72">
        <f t="shared" si="60"/>
        <v>5.426613518721383E-3</v>
      </c>
      <c r="BR61" s="60">
        <f t="shared" si="61"/>
        <v>34256.551441450472</v>
      </c>
      <c r="BS61" s="84">
        <f t="shared" si="63"/>
        <v>15853205</v>
      </c>
      <c r="BT61" s="86">
        <f t="shared" si="62"/>
        <v>342.21705342687534</v>
      </c>
      <c r="BV61" s="28"/>
    </row>
    <row r="62" spans="1:74" ht="15.6" x14ac:dyDescent="0.3">
      <c r="A62" s="2" t="s">
        <v>484</v>
      </c>
      <c r="B62" s="9" t="s">
        <v>185</v>
      </c>
      <c r="C62" s="158">
        <v>8699</v>
      </c>
      <c r="D62" s="20">
        <v>0</v>
      </c>
      <c r="E62" s="23">
        <v>0</v>
      </c>
      <c r="F62" s="3">
        <v>0</v>
      </c>
      <c r="G62" s="23">
        <v>0</v>
      </c>
      <c r="H62" s="23">
        <v>0</v>
      </c>
      <c r="I62" s="3">
        <v>0</v>
      </c>
      <c r="J62" s="23">
        <f t="shared" si="15"/>
        <v>0</v>
      </c>
      <c r="K62" s="42">
        <f t="shared" si="16"/>
        <v>0</v>
      </c>
      <c r="L62" s="31">
        <v>2518</v>
      </c>
      <c r="M62" s="34">
        <f t="shared" si="17"/>
        <v>8.100698307217857E-4</v>
      </c>
      <c r="N62" s="1">
        <f t="shared" si="18"/>
        <v>95801.66559642693</v>
      </c>
      <c r="O62" s="37">
        <v>0</v>
      </c>
      <c r="P62" s="37">
        <v>232</v>
      </c>
      <c r="Q62" s="37">
        <f t="shared" si="19"/>
        <v>116</v>
      </c>
      <c r="R62" s="34">
        <f t="shared" si="20"/>
        <v>1.2229282172763911E-4</v>
      </c>
      <c r="S62" s="27">
        <f t="shared" si="21"/>
        <v>14462.772921139051</v>
      </c>
      <c r="T62" s="39">
        <f t="shared" si="22"/>
        <v>110264.43851756598</v>
      </c>
      <c r="U62" s="1">
        <f t="shared" si="23"/>
        <v>12.67553035033521</v>
      </c>
      <c r="V62" s="52">
        <v>33048847.639999993</v>
      </c>
      <c r="W62" s="51">
        <f t="shared" si="24"/>
        <v>2.2897198057947179</v>
      </c>
      <c r="X62" s="34">
        <f t="shared" si="25"/>
        <v>1.4068816902658087E-3</v>
      </c>
      <c r="Y62" s="87">
        <f t="shared" si="26"/>
        <v>3799.1548040004591</v>
      </c>
      <c r="Z62" s="27">
        <f t="shared" si="27"/>
        <v>790323.06004066474</v>
      </c>
      <c r="AA62" s="56">
        <v>6615338.8288000003</v>
      </c>
      <c r="AB62" s="51">
        <f t="shared" si="28"/>
        <v>11.438960718165777</v>
      </c>
      <c r="AC62" s="51">
        <f t="shared" si="29"/>
        <v>2.0063188098589043E-3</v>
      </c>
      <c r="AD62" s="92">
        <f t="shared" si="30"/>
        <v>760.47118390619619</v>
      </c>
      <c r="AE62" s="1">
        <f t="shared" si="31"/>
        <v>664366.61413266289</v>
      </c>
      <c r="AF62" s="39">
        <f t="shared" si="32"/>
        <v>1454689.6741733276</v>
      </c>
      <c r="AG62" s="60">
        <f t="shared" si="33"/>
        <v>167.22493093152403</v>
      </c>
      <c r="AH62" s="63">
        <v>1832.5497</v>
      </c>
      <c r="AI62" s="34">
        <f t="shared" si="34"/>
        <v>1.9559746759140757E-3</v>
      </c>
      <c r="AJ62" s="1">
        <f t="shared" si="35"/>
        <v>346983.41538466676</v>
      </c>
      <c r="AK62" s="39">
        <f t="shared" si="36"/>
        <v>346983.41538466676</v>
      </c>
      <c r="AL62" s="1">
        <f t="shared" si="37"/>
        <v>39.887735990880188</v>
      </c>
      <c r="AM62" s="66">
        <v>999.5</v>
      </c>
      <c r="AN62" s="34">
        <f t="shared" si="38"/>
        <v>1.0763252887026761E-3</v>
      </c>
      <c r="AO62" s="1">
        <f t="shared" si="39"/>
        <v>31821.691925031366</v>
      </c>
      <c r="AP62" s="95">
        <v>3.3333333333333299</v>
      </c>
      <c r="AQ62" s="34">
        <f t="shared" si="40"/>
        <v>4.0329085336344539E-4</v>
      </c>
      <c r="AR62" s="27">
        <f t="shared" si="41"/>
        <v>35771.229407162413</v>
      </c>
      <c r="AS62" s="31">
        <v>42.5</v>
      </c>
      <c r="AT62" s="72">
        <f t="shared" si="42"/>
        <v>7.9239795157738625E-4</v>
      </c>
      <c r="AU62" s="1">
        <f t="shared" si="43"/>
        <v>93711.727924332983</v>
      </c>
      <c r="AV62" s="97">
        <v>7.5</v>
      </c>
      <c r="AW62" s="34">
        <f t="shared" si="44"/>
        <v>1.9822711541369998E-4</v>
      </c>
      <c r="AX62" s="27">
        <f t="shared" si="45"/>
        <v>23443.025653833785</v>
      </c>
      <c r="AY62" s="75">
        <v>60</v>
      </c>
      <c r="AZ62" s="34">
        <f t="shared" si="46"/>
        <v>6.3796531595232268E-4</v>
      </c>
      <c r="BA62" s="27">
        <f t="shared" si="47"/>
        <v>56586.464781975345</v>
      </c>
      <c r="BB62" s="39">
        <f t="shared" si="48"/>
        <v>241334.13969233588</v>
      </c>
      <c r="BC62" s="60">
        <f t="shared" si="49"/>
        <v>27.742745107752143</v>
      </c>
      <c r="BD62" s="81">
        <f t="shared" si="50"/>
        <v>2153271.6677678963</v>
      </c>
      <c r="BE62" s="1">
        <v>1038659</v>
      </c>
      <c r="BF62" s="1">
        <f t="shared" si="51"/>
        <v>0</v>
      </c>
      <c r="BG62" s="1">
        <f t="shared" si="52"/>
        <v>1114612.6677678963</v>
      </c>
      <c r="BH62" s="72">
        <f t="shared" si="53"/>
        <v>7.5158976417986944E-4</v>
      </c>
      <c r="BI62" s="1">
        <f t="shared" si="54"/>
        <v>-541.62245359501856</v>
      </c>
      <c r="BJ62" s="81">
        <f t="shared" si="55"/>
        <v>2152730.0453143013</v>
      </c>
      <c r="BK62" s="79">
        <v>7.5</v>
      </c>
      <c r="BL62" s="1">
        <f t="shared" si="56"/>
        <v>0</v>
      </c>
      <c r="BM62" s="126">
        <v>929</v>
      </c>
      <c r="BN62" s="27">
        <f t="shared" si="57"/>
        <v>0</v>
      </c>
      <c r="BO62" s="39">
        <f t="shared" si="58"/>
        <v>2152730.0453143013</v>
      </c>
      <c r="BP62" s="1">
        <f t="shared" si="59"/>
        <v>2152730.0453143013</v>
      </c>
      <c r="BQ62" s="72">
        <f t="shared" si="60"/>
        <v>7.3848358311399791E-4</v>
      </c>
      <c r="BR62" s="60">
        <f t="shared" si="61"/>
        <v>4661.8209987380887</v>
      </c>
      <c r="BS62" s="84">
        <f t="shared" si="63"/>
        <v>2157392</v>
      </c>
      <c r="BT62" s="86">
        <f t="shared" si="62"/>
        <v>248.00459822968156</v>
      </c>
      <c r="BV62" s="28"/>
    </row>
    <row r="63" spans="1:74" ht="15.6" x14ac:dyDescent="0.3">
      <c r="A63" s="2" t="s">
        <v>346</v>
      </c>
      <c r="B63" s="9" t="s">
        <v>47</v>
      </c>
      <c r="C63" s="158">
        <v>9686</v>
      </c>
      <c r="D63" s="20">
        <v>0</v>
      </c>
      <c r="E63" s="23">
        <v>0</v>
      </c>
      <c r="F63" s="3">
        <v>0</v>
      </c>
      <c r="G63" s="23">
        <v>0</v>
      </c>
      <c r="H63" s="23">
        <v>0</v>
      </c>
      <c r="I63" s="3">
        <v>0</v>
      </c>
      <c r="J63" s="23">
        <f t="shared" si="15"/>
        <v>0</v>
      </c>
      <c r="K63" s="42">
        <f t="shared" si="16"/>
        <v>0</v>
      </c>
      <c r="L63" s="31">
        <v>3980</v>
      </c>
      <c r="M63" s="34">
        <f t="shared" si="17"/>
        <v>1.2804122026500028E-3</v>
      </c>
      <c r="N63" s="1">
        <f t="shared" si="18"/>
        <v>151425.98454081779</v>
      </c>
      <c r="O63" s="37">
        <v>0</v>
      </c>
      <c r="P63" s="37">
        <v>73</v>
      </c>
      <c r="Q63" s="37">
        <f t="shared" si="19"/>
        <v>36.5</v>
      </c>
      <c r="R63" s="34">
        <f t="shared" si="20"/>
        <v>3.8480068905679554E-5</v>
      </c>
      <c r="S63" s="27">
        <f t="shared" si="21"/>
        <v>4550.786307082547</v>
      </c>
      <c r="T63" s="39">
        <f t="shared" si="22"/>
        <v>155976.77084790033</v>
      </c>
      <c r="U63" s="1">
        <f t="shared" si="23"/>
        <v>16.103321375996316</v>
      </c>
      <c r="V63" s="52">
        <v>35820751.369999997</v>
      </c>
      <c r="W63" s="51">
        <f t="shared" si="24"/>
        <v>2.6191130116431167</v>
      </c>
      <c r="X63" s="34">
        <f t="shared" si="25"/>
        <v>1.6092720740294789E-3</v>
      </c>
      <c r="Y63" s="87">
        <f t="shared" si="26"/>
        <v>3698.1985721660126</v>
      </c>
      <c r="Z63" s="27">
        <f t="shared" si="27"/>
        <v>904016.90404021763</v>
      </c>
      <c r="AA63" s="56">
        <v>10625763.1844</v>
      </c>
      <c r="AB63" s="51">
        <f t="shared" si="28"/>
        <v>8.8293513013482059</v>
      </c>
      <c r="AC63" s="51">
        <f t="shared" si="29"/>
        <v>1.5486104053679796E-3</v>
      </c>
      <c r="AD63" s="92">
        <f t="shared" si="30"/>
        <v>1097.0228354738797</v>
      </c>
      <c r="AE63" s="1">
        <f t="shared" si="31"/>
        <v>512802.37545960565</v>
      </c>
      <c r="AF63" s="39">
        <f t="shared" si="32"/>
        <v>1416819.2794998232</v>
      </c>
      <c r="AG63" s="60">
        <f t="shared" si="33"/>
        <v>146.27496174889771</v>
      </c>
      <c r="AH63" s="63">
        <v>1901.2246</v>
      </c>
      <c r="AI63" s="34">
        <f t="shared" si="34"/>
        <v>2.0292749336211008E-3</v>
      </c>
      <c r="AJ63" s="1">
        <f t="shared" si="35"/>
        <v>359986.63780924847</v>
      </c>
      <c r="AK63" s="39">
        <f t="shared" si="36"/>
        <v>359986.63780924847</v>
      </c>
      <c r="AL63" s="1">
        <f t="shared" si="37"/>
        <v>37.165665683383075</v>
      </c>
      <c r="AM63" s="66">
        <v>1101.8888888888889</v>
      </c>
      <c r="AN63" s="34">
        <f t="shared" si="38"/>
        <v>1.1865841685358722E-3</v>
      </c>
      <c r="AO63" s="1">
        <f t="shared" si="39"/>
        <v>35081.509512593635</v>
      </c>
      <c r="AP63" s="95">
        <v>7.3333333333333304</v>
      </c>
      <c r="AQ63" s="34">
        <f t="shared" si="40"/>
        <v>8.8723987739958035E-4</v>
      </c>
      <c r="AR63" s="27">
        <f t="shared" si="41"/>
        <v>78696.704695757348</v>
      </c>
      <c r="AS63" s="31">
        <v>63.666666669999998</v>
      </c>
      <c r="AT63" s="72">
        <f t="shared" si="42"/>
        <v>1.1870432059545469E-3</v>
      </c>
      <c r="AU63" s="1">
        <f t="shared" si="43"/>
        <v>140383.84340772327</v>
      </c>
      <c r="AV63" s="97">
        <v>33.111111111111114</v>
      </c>
      <c r="AW63" s="34">
        <f t="shared" si="44"/>
        <v>8.751360058264089E-4</v>
      </c>
      <c r="AX63" s="27">
        <f t="shared" si="45"/>
        <v>103496.61696062917</v>
      </c>
      <c r="AY63" s="75">
        <v>40</v>
      </c>
      <c r="AZ63" s="34">
        <f t="shared" si="46"/>
        <v>4.253102106348818E-4</v>
      </c>
      <c r="BA63" s="27">
        <f t="shared" si="47"/>
        <v>37724.30985465023</v>
      </c>
      <c r="BB63" s="39">
        <f t="shared" si="48"/>
        <v>395382.98443135363</v>
      </c>
      <c r="BC63" s="60">
        <f t="shared" si="49"/>
        <v>40.820047948725339</v>
      </c>
      <c r="BD63" s="81">
        <f t="shared" si="50"/>
        <v>2328165.6725883256</v>
      </c>
      <c r="BE63" s="1">
        <v>1060756</v>
      </c>
      <c r="BF63" s="1">
        <f t="shared" si="51"/>
        <v>0</v>
      </c>
      <c r="BG63" s="1">
        <f t="shared" si="52"/>
        <v>1267409.6725883256</v>
      </c>
      <c r="BH63" s="72">
        <f t="shared" si="53"/>
        <v>8.5462166767541709E-4</v>
      </c>
      <c r="BI63" s="1">
        <f t="shared" si="54"/>
        <v>-615.87092667090872</v>
      </c>
      <c r="BJ63" s="81">
        <f t="shared" si="55"/>
        <v>2327549.8016616548</v>
      </c>
      <c r="BK63" s="79">
        <v>6</v>
      </c>
      <c r="BL63" s="1">
        <f t="shared" si="56"/>
        <v>0</v>
      </c>
      <c r="BM63" s="126">
        <v>850</v>
      </c>
      <c r="BN63" s="27">
        <f t="shared" si="57"/>
        <v>0</v>
      </c>
      <c r="BO63" s="39">
        <f t="shared" si="58"/>
        <v>2327549.8016616548</v>
      </c>
      <c r="BP63" s="1">
        <f t="shared" si="59"/>
        <v>2327549.8016616548</v>
      </c>
      <c r="BQ63" s="72">
        <f t="shared" si="60"/>
        <v>7.9845465117592978E-4</v>
      </c>
      <c r="BR63" s="60">
        <f t="shared" si="61"/>
        <v>5040.4000095658866</v>
      </c>
      <c r="BS63" s="84">
        <f t="shared" si="63"/>
        <v>2332590</v>
      </c>
      <c r="BT63" s="86">
        <f t="shared" si="62"/>
        <v>240.82077224860623</v>
      </c>
      <c r="BV63" s="28"/>
    </row>
    <row r="64" spans="1:74" ht="15.6" x14ac:dyDescent="0.3">
      <c r="A64" s="2" t="s">
        <v>525</v>
      </c>
      <c r="B64" s="9" t="s">
        <v>228</v>
      </c>
      <c r="C64" s="158">
        <v>18856</v>
      </c>
      <c r="D64" s="20">
        <v>0</v>
      </c>
      <c r="E64" s="23">
        <v>0</v>
      </c>
      <c r="F64" s="3">
        <v>0</v>
      </c>
      <c r="G64" s="23">
        <v>0</v>
      </c>
      <c r="H64" s="23">
        <v>0</v>
      </c>
      <c r="I64" s="3">
        <v>0</v>
      </c>
      <c r="J64" s="23">
        <f t="shared" si="15"/>
        <v>0</v>
      </c>
      <c r="K64" s="42">
        <f t="shared" si="16"/>
        <v>0</v>
      </c>
      <c r="L64" s="31">
        <v>6046</v>
      </c>
      <c r="M64" s="34">
        <f t="shared" si="17"/>
        <v>1.9450683862366625E-3</v>
      </c>
      <c r="N64" s="1">
        <f t="shared" si="18"/>
        <v>230030.52827482019</v>
      </c>
      <c r="O64" s="37">
        <v>0</v>
      </c>
      <c r="P64" s="37">
        <v>494</v>
      </c>
      <c r="Q64" s="37">
        <f t="shared" si="19"/>
        <v>247</v>
      </c>
      <c r="R64" s="34">
        <f t="shared" si="20"/>
        <v>2.6039937040281782E-4</v>
      </c>
      <c r="S64" s="27">
        <f t="shared" si="21"/>
        <v>30795.731995873673</v>
      </c>
      <c r="T64" s="39">
        <f t="shared" si="22"/>
        <v>260826.26027069386</v>
      </c>
      <c r="U64" s="1">
        <f t="shared" si="23"/>
        <v>13.832533955806845</v>
      </c>
      <c r="V64" s="52">
        <v>109724041.84999999</v>
      </c>
      <c r="W64" s="51">
        <f t="shared" si="24"/>
        <v>3.2403904377315831</v>
      </c>
      <c r="X64" s="34">
        <f t="shared" si="25"/>
        <v>1.9910060456391457E-3</v>
      </c>
      <c r="Y64" s="87">
        <f t="shared" si="26"/>
        <v>5819.0518588247769</v>
      </c>
      <c r="Z64" s="27">
        <f t="shared" si="27"/>
        <v>1118457.935330509</v>
      </c>
      <c r="AA64" s="56">
        <v>21880065.542400002</v>
      </c>
      <c r="AB64" s="51">
        <f t="shared" si="28"/>
        <v>16.249893553152504</v>
      </c>
      <c r="AC64" s="51">
        <f t="shared" si="29"/>
        <v>2.8501249280557524E-3</v>
      </c>
      <c r="AD64" s="92">
        <f t="shared" si="30"/>
        <v>1160.3768319049641</v>
      </c>
      <c r="AE64" s="1">
        <f t="shared" si="31"/>
        <v>943782.13422654546</v>
      </c>
      <c r="AF64" s="39">
        <f t="shared" si="32"/>
        <v>2062240.0695570544</v>
      </c>
      <c r="AG64" s="60">
        <f t="shared" si="33"/>
        <v>109.36784416403556</v>
      </c>
      <c r="AH64" s="63">
        <v>1451.7860000000001</v>
      </c>
      <c r="AI64" s="34">
        <f t="shared" si="34"/>
        <v>1.5495659685773281E-3</v>
      </c>
      <c r="AJ64" s="1">
        <f t="shared" si="35"/>
        <v>274887.85962402209</v>
      </c>
      <c r="AK64" s="39">
        <f t="shared" si="36"/>
        <v>274887.85962402209</v>
      </c>
      <c r="AL64" s="1">
        <f t="shared" si="37"/>
        <v>14.578270026730065</v>
      </c>
      <c r="AM64" s="66">
        <v>1553.7222222222222</v>
      </c>
      <c r="AN64" s="34">
        <f t="shared" si="38"/>
        <v>1.6731470929435685E-3</v>
      </c>
      <c r="AO64" s="1">
        <f t="shared" si="39"/>
        <v>49466.803294277815</v>
      </c>
      <c r="AP64" s="95">
        <v>7.3333333333333304</v>
      </c>
      <c r="AQ64" s="34">
        <f t="shared" si="40"/>
        <v>8.8723987739958035E-4</v>
      </c>
      <c r="AR64" s="27">
        <f t="shared" si="41"/>
        <v>78696.704695757348</v>
      </c>
      <c r="AS64" s="31">
        <v>75.5</v>
      </c>
      <c r="AT64" s="72">
        <f t="shared" si="42"/>
        <v>1.4076716551551214E-3</v>
      </c>
      <c r="AU64" s="1">
        <f t="shared" si="43"/>
        <v>166476.12843028567</v>
      </c>
      <c r="AV64" s="97">
        <v>35.277777777777779</v>
      </c>
      <c r="AW64" s="34">
        <f t="shared" si="44"/>
        <v>9.324016169459221E-4</v>
      </c>
      <c r="AX64" s="27">
        <f t="shared" si="45"/>
        <v>110269.0465939589</v>
      </c>
      <c r="AY64" s="75">
        <v>27</v>
      </c>
      <c r="AZ64" s="34">
        <f t="shared" si="46"/>
        <v>2.8708439217854523E-4</v>
      </c>
      <c r="BA64" s="27">
        <f t="shared" si="47"/>
        <v>25463.909151888907</v>
      </c>
      <c r="BB64" s="39">
        <f t="shared" si="48"/>
        <v>430372.59216616867</v>
      </c>
      <c r="BC64" s="60">
        <f t="shared" si="49"/>
        <v>22.824172261676321</v>
      </c>
      <c r="BD64" s="81">
        <f t="shared" si="50"/>
        <v>3028326.781617939</v>
      </c>
      <c r="BE64" s="1">
        <v>2087905</v>
      </c>
      <c r="BF64" s="1">
        <f t="shared" si="51"/>
        <v>0</v>
      </c>
      <c r="BG64" s="1">
        <f t="shared" si="52"/>
        <v>940421.78161793901</v>
      </c>
      <c r="BH64" s="72">
        <f t="shared" si="53"/>
        <v>6.3413184285020501E-4</v>
      </c>
      <c r="BI64" s="1">
        <f t="shared" si="54"/>
        <v>-456.978076334023</v>
      </c>
      <c r="BJ64" s="81">
        <f t="shared" si="55"/>
        <v>3027869.8035416049</v>
      </c>
      <c r="BK64" s="79">
        <v>6.9</v>
      </c>
      <c r="BL64" s="1">
        <f t="shared" si="56"/>
        <v>0</v>
      </c>
      <c r="BM64" s="126">
        <v>750</v>
      </c>
      <c r="BN64" s="27">
        <f t="shared" si="57"/>
        <v>0</v>
      </c>
      <c r="BO64" s="39">
        <f t="shared" si="58"/>
        <v>3027869.8035416049</v>
      </c>
      <c r="BP64" s="1">
        <f t="shared" si="59"/>
        <v>3027869.8035416049</v>
      </c>
      <c r="BQ64" s="72">
        <f t="shared" si="60"/>
        <v>1.0386960253512035E-3</v>
      </c>
      <c r="BR64" s="60">
        <f t="shared" si="61"/>
        <v>6556.9703281278635</v>
      </c>
      <c r="BS64" s="84">
        <f t="shared" si="63"/>
        <v>3034427</v>
      </c>
      <c r="BT64" s="86">
        <f t="shared" si="62"/>
        <v>160.92633644463299</v>
      </c>
      <c r="BV64" s="28"/>
    </row>
    <row r="65" spans="1:74" ht="15.6" x14ac:dyDescent="0.3">
      <c r="A65" s="2" t="s">
        <v>556</v>
      </c>
      <c r="B65" s="9" t="s">
        <v>259</v>
      </c>
      <c r="C65" s="158">
        <v>19241</v>
      </c>
      <c r="D65" s="20">
        <v>0</v>
      </c>
      <c r="E65" s="23">
        <v>0</v>
      </c>
      <c r="F65" s="3">
        <v>0</v>
      </c>
      <c r="G65" s="23">
        <v>0</v>
      </c>
      <c r="H65" s="23">
        <v>0</v>
      </c>
      <c r="I65" s="3">
        <v>0</v>
      </c>
      <c r="J65" s="23">
        <f t="shared" si="15"/>
        <v>0</v>
      </c>
      <c r="K65" s="42">
        <f t="shared" si="16"/>
        <v>0</v>
      </c>
      <c r="L65" s="31">
        <v>8113</v>
      </c>
      <c r="M65" s="34">
        <f t="shared" si="17"/>
        <v>2.6100462814320283E-3</v>
      </c>
      <c r="N65" s="1">
        <f t="shared" si="18"/>
        <v>308673.11873860669</v>
      </c>
      <c r="O65" s="37">
        <v>12472</v>
      </c>
      <c r="P65" s="37">
        <v>284</v>
      </c>
      <c r="Q65" s="37">
        <f t="shared" si="19"/>
        <v>12614</v>
      </c>
      <c r="R65" s="34">
        <f t="shared" si="20"/>
        <v>1.3298290114417586E-2</v>
      </c>
      <c r="S65" s="27">
        <f t="shared" si="21"/>
        <v>1572701.8760969655</v>
      </c>
      <c r="T65" s="39">
        <f t="shared" si="22"/>
        <v>1881374.9948355723</v>
      </c>
      <c r="U65" s="1">
        <f t="shared" si="23"/>
        <v>97.779481047532471</v>
      </c>
      <c r="V65" s="52">
        <v>79682697.809999987</v>
      </c>
      <c r="W65" s="51">
        <f t="shared" si="24"/>
        <v>4.6461288482320784</v>
      </c>
      <c r="X65" s="34">
        <f t="shared" si="25"/>
        <v>2.8547395147000398E-3</v>
      </c>
      <c r="Y65" s="87">
        <f t="shared" si="26"/>
        <v>4141.2971160542584</v>
      </c>
      <c r="Z65" s="27">
        <f t="shared" si="27"/>
        <v>1603664.6752083818</v>
      </c>
      <c r="AA65" s="56">
        <v>20080642.816</v>
      </c>
      <c r="AB65" s="51">
        <f t="shared" si="28"/>
        <v>18.436465624746663</v>
      </c>
      <c r="AC65" s="51">
        <f t="shared" si="29"/>
        <v>3.2336353521613924E-3</v>
      </c>
      <c r="AD65" s="92">
        <f t="shared" si="30"/>
        <v>1043.6382109037991</v>
      </c>
      <c r="AE65" s="1">
        <f t="shared" si="31"/>
        <v>1070776.6680442113</v>
      </c>
      <c r="AF65" s="39">
        <f t="shared" si="32"/>
        <v>2674441.3432525932</v>
      </c>
      <c r="AG65" s="60">
        <f t="shared" si="33"/>
        <v>138.99700344330302</v>
      </c>
      <c r="AH65" s="63">
        <v>2725.7042999999999</v>
      </c>
      <c r="AI65" s="34">
        <f t="shared" si="34"/>
        <v>2.9092845802927481E-3</v>
      </c>
      <c r="AJ65" s="1">
        <f t="shared" si="35"/>
        <v>516097.4282676602</v>
      </c>
      <c r="AK65" s="39">
        <f t="shared" si="36"/>
        <v>516097.4282676602</v>
      </c>
      <c r="AL65" s="1">
        <f t="shared" si="37"/>
        <v>26.822796542157903</v>
      </c>
      <c r="AM65" s="66">
        <v>2251.3055555555557</v>
      </c>
      <c r="AN65" s="34">
        <f t="shared" si="38"/>
        <v>2.4243492766796116E-3</v>
      </c>
      <c r="AO65" s="1">
        <f t="shared" si="39"/>
        <v>71676.18991295695</v>
      </c>
      <c r="AP65" s="95">
        <v>6.6666666666666696</v>
      </c>
      <c r="AQ65" s="34">
        <f t="shared" si="40"/>
        <v>8.0658170672689186E-4</v>
      </c>
      <c r="AR65" s="27">
        <f t="shared" si="41"/>
        <v>71542.458814324928</v>
      </c>
      <c r="AS65" s="31">
        <v>143.08333329999999</v>
      </c>
      <c r="AT65" s="72">
        <f t="shared" si="42"/>
        <v>2.6677397696890448E-3</v>
      </c>
      <c r="AU65" s="1">
        <f t="shared" si="43"/>
        <v>315496.15060508827</v>
      </c>
      <c r="AV65" s="97">
        <v>67.694444444444443</v>
      </c>
      <c r="AW65" s="34">
        <f t="shared" si="44"/>
        <v>1.7891832602340253E-3</v>
      </c>
      <c r="AX65" s="27">
        <f t="shared" si="45"/>
        <v>211595.01303108493</v>
      </c>
      <c r="AY65" s="75">
        <v>189</v>
      </c>
      <c r="AZ65" s="34">
        <f t="shared" si="46"/>
        <v>2.0095907452498166E-3</v>
      </c>
      <c r="BA65" s="27">
        <f t="shared" si="47"/>
        <v>178247.36406322234</v>
      </c>
      <c r="BB65" s="39">
        <f t="shared" si="48"/>
        <v>848557.17642667738</v>
      </c>
      <c r="BC65" s="60">
        <f t="shared" si="49"/>
        <v>44.101511170244656</v>
      </c>
      <c r="BD65" s="81">
        <f t="shared" si="50"/>
        <v>5920470.9427825036</v>
      </c>
      <c r="BE65" s="1">
        <v>2639337</v>
      </c>
      <c r="BF65" s="1">
        <f t="shared" si="51"/>
        <v>0</v>
      </c>
      <c r="BG65" s="1">
        <f t="shared" si="52"/>
        <v>3281133.9427825036</v>
      </c>
      <c r="BH65" s="72">
        <f t="shared" si="53"/>
        <v>2.2124875821095489E-3</v>
      </c>
      <c r="BI65" s="1">
        <f t="shared" si="54"/>
        <v>-1594.3976486671531</v>
      </c>
      <c r="BJ65" s="81">
        <f t="shared" si="55"/>
        <v>5918876.5451338366</v>
      </c>
      <c r="BK65" s="79">
        <v>8</v>
      </c>
      <c r="BL65" s="1">
        <f t="shared" si="56"/>
        <v>0</v>
      </c>
      <c r="BM65" s="126">
        <v>875.31</v>
      </c>
      <c r="BN65" s="27">
        <f t="shared" si="57"/>
        <v>0</v>
      </c>
      <c r="BO65" s="39">
        <f t="shared" si="58"/>
        <v>5918876.5451338366</v>
      </c>
      <c r="BP65" s="1">
        <f t="shared" si="59"/>
        <v>5918876.5451338366</v>
      </c>
      <c r="BQ65" s="72">
        <f t="shared" si="60"/>
        <v>2.0304418422430045E-3</v>
      </c>
      <c r="BR65" s="60">
        <f t="shared" si="61"/>
        <v>12817.558349734789</v>
      </c>
      <c r="BS65" s="84">
        <f t="shared" si="63"/>
        <v>5931694</v>
      </c>
      <c r="BT65" s="86">
        <f t="shared" si="62"/>
        <v>308.2840808689777</v>
      </c>
      <c r="BV65" s="28"/>
    </row>
    <row r="66" spans="1:74" ht="15.6" x14ac:dyDescent="0.3">
      <c r="A66" s="2" t="s">
        <v>411</v>
      </c>
      <c r="B66" s="9" t="s">
        <v>112</v>
      </c>
      <c r="C66" s="158">
        <v>24516</v>
      </c>
      <c r="D66" s="20">
        <v>0</v>
      </c>
      <c r="E66" s="23">
        <v>0</v>
      </c>
      <c r="F66" s="3">
        <v>0</v>
      </c>
      <c r="G66" s="23">
        <v>0</v>
      </c>
      <c r="H66" s="23">
        <f>C66/($C$9+$C$59+$C$61+$C$66+$C$73+$C$79+$C$93+$C$104+$C$126+$C$139+$C$166+$C$174+$C$198+$C$213+$C$232+$C$249+$C$259+$C$261+$C$262+$C$267+$C$274)*$H$6</f>
        <v>1967880.3514369491</v>
      </c>
      <c r="I66" s="3">
        <v>0</v>
      </c>
      <c r="J66" s="23">
        <f t="shared" si="15"/>
        <v>1967880.3514369491</v>
      </c>
      <c r="K66" s="42">
        <f t="shared" si="16"/>
        <v>80.269226278224394</v>
      </c>
      <c r="L66" s="31">
        <v>12003</v>
      </c>
      <c r="M66" s="34">
        <f t="shared" si="17"/>
        <v>3.8615044392984886E-3</v>
      </c>
      <c r="N66" s="1">
        <f t="shared" si="18"/>
        <v>456674.89759885328</v>
      </c>
      <c r="O66" s="37">
        <v>3992</v>
      </c>
      <c r="P66" s="37">
        <v>2628</v>
      </c>
      <c r="Q66" s="37">
        <f t="shared" si="19"/>
        <v>5306</v>
      </c>
      <c r="R66" s="34">
        <f t="shared" si="20"/>
        <v>5.5938423455763209E-3</v>
      </c>
      <c r="S66" s="27">
        <f t="shared" si="21"/>
        <v>661547.1820652053</v>
      </c>
      <c r="T66" s="39">
        <f t="shared" si="22"/>
        <v>1118222.0796640585</v>
      </c>
      <c r="U66" s="1">
        <f t="shared" si="23"/>
        <v>45.611930154350567</v>
      </c>
      <c r="V66" s="52">
        <v>111250840.83000001</v>
      </c>
      <c r="W66" s="51">
        <f t="shared" si="24"/>
        <v>5.4025142777880424</v>
      </c>
      <c r="X66" s="34">
        <f t="shared" si="25"/>
        <v>3.3194884367878145E-3</v>
      </c>
      <c r="Y66" s="87">
        <f t="shared" si="26"/>
        <v>4537.8871279980431</v>
      </c>
      <c r="Z66" s="27">
        <f t="shared" si="27"/>
        <v>1864739.7839374</v>
      </c>
      <c r="AA66" s="56">
        <v>29093808.000400003</v>
      </c>
      <c r="AB66" s="51">
        <f t="shared" si="28"/>
        <v>20.658493930795739</v>
      </c>
      <c r="AC66" s="51">
        <f t="shared" si="29"/>
        <v>3.6233645676298433E-3</v>
      </c>
      <c r="AD66" s="92">
        <f t="shared" si="30"/>
        <v>1186.7273617392725</v>
      </c>
      <c r="AE66" s="1">
        <f t="shared" si="31"/>
        <v>1199830.4744667124</v>
      </c>
      <c r="AF66" s="39">
        <f t="shared" si="32"/>
        <v>3064570.2584041124</v>
      </c>
      <c r="AG66" s="60">
        <f t="shared" si="33"/>
        <v>125.00286581840889</v>
      </c>
      <c r="AH66" s="63">
        <v>4200.2457000000004</v>
      </c>
      <c r="AI66" s="34">
        <f t="shared" si="34"/>
        <v>4.4831385592527121E-3</v>
      </c>
      <c r="AJ66" s="1">
        <f t="shared" si="35"/>
        <v>795293.90031864378</v>
      </c>
      <c r="AK66" s="39">
        <f t="shared" si="36"/>
        <v>795293.90031864378</v>
      </c>
      <c r="AL66" s="1">
        <f t="shared" si="37"/>
        <v>32.439790353999172</v>
      </c>
      <c r="AM66" s="66">
        <v>3136.6666666666665</v>
      </c>
      <c r="AN66" s="34">
        <f t="shared" si="38"/>
        <v>3.3777625368324763E-3</v>
      </c>
      <c r="AO66" s="1">
        <f t="shared" si="39"/>
        <v>99863.972324343878</v>
      </c>
      <c r="AP66" s="95">
        <v>29.3333333333333</v>
      </c>
      <c r="AQ66" s="34">
        <f t="shared" si="40"/>
        <v>3.5489595095983188E-3</v>
      </c>
      <c r="AR66" s="27">
        <f t="shared" si="41"/>
        <v>314786.81878302922</v>
      </c>
      <c r="AS66" s="31">
        <v>175.91666666699999</v>
      </c>
      <c r="AT66" s="72">
        <f t="shared" si="42"/>
        <v>3.2799060309471211E-3</v>
      </c>
      <c r="AU66" s="1">
        <f t="shared" si="43"/>
        <v>387893.05421302305</v>
      </c>
      <c r="AV66" s="97">
        <v>153.33333333333334</v>
      </c>
      <c r="AW66" s="34">
        <f t="shared" si="44"/>
        <v>4.0526432484578661E-3</v>
      </c>
      <c r="AX66" s="27">
        <f t="shared" si="45"/>
        <v>479279.6355894907</v>
      </c>
      <c r="AY66" s="75">
        <v>357</v>
      </c>
      <c r="AZ66" s="34">
        <f t="shared" si="46"/>
        <v>3.7958936299163203E-3</v>
      </c>
      <c r="BA66" s="27">
        <f t="shared" si="47"/>
        <v>336689.46545275336</v>
      </c>
      <c r="BB66" s="39">
        <f t="shared" si="48"/>
        <v>1618512.9463626402</v>
      </c>
      <c r="BC66" s="60">
        <f t="shared" si="49"/>
        <v>66.018638699732435</v>
      </c>
      <c r="BD66" s="81">
        <f t="shared" si="50"/>
        <v>8564479.5361864045</v>
      </c>
      <c r="BE66" s="1">
        <v>3692322</v>
      </c>
      <c r="BF66" s="1">
        <f t="shared" si="51"/>
        <v>0</v>
      </c>
      <c r="BG66" s="1">
        <f t="shared" si="52"/>
        <v>4872157.5361864045</v>
      </c>
      <c r="BH66" s="72">
        <f t="shared" si="53"/>
        <v>3.2853239870337175E-3</v>
      </c>
      <c r="BI66" s="1">
        <f t="shared" si="54"/>
        <v>-2367.5219162323851</v>
      </c>
      <c r="BJ66" s="81">
        <f t="shared" si="55"/>
        <v>8562112.0142701715</v>
      </c>
      <c r="BK66" s="79">
        <v>7.9</v>
      </c>
      <c r="BL66" s="1">
        <f t="shared" si="56"/>
        <v>0</v>
      </c>
      <c r="BM66" s="126">
        <v>982</v>
      </c>
      <c r="BN66" s="27">
        <f t="shared" si="57"/>
        <v>0</v>
      </c>
      <c r="BO66" s="39">
        <f t="shared" si="58"/>
        <v>8562112.0142701715</v>
      </c>
      <c r="BP66" s="1">
        <f t="shared" si="59"/>
        <v>8562112.0142701715</v>
      </c>
      <c r="BQ66" s="72">
        <f t="shared" si="60"/>
        <v>2.9371909279031238E-3</v>
      </c>
      <c r="BR66" s="60">
        <f t="shared" si="61"/>
        <v>18541.588002895514</v>
      </c>
      <c r="BS66" s="84">
        <f t="shared" si="63"/>
        <v>8580654</v>
      </c>
      <c r="BT66" s="86">
        <f t="shared" si="62"/>
        <v>350.00220264317181</v>
      </c>
      <c r="BV66" s="28"/>
    </row>
    <row r="67" spans="1:74" ht="15.6" x14ac:dyDescent="0.3">
      <c r="A67" s="2" t="s">
        <v>444</v>
      </c>
      <c r="B67" s="9" t="s">
        <v>145</v>
      </c>
      <c r="C67" s="158">
        <v>16926</v>
      </c>
      <c r="D67" s="20">
        <v>0</v>
      </c>
      <c r="E67" s="23">
        <v>0</v>
      </c>
      <c r="F67" s="3">
        <v>0</v>
      </c>
      <c r="G67" s="23">
        <v>0</v>
      </c>
      <c r="H67" s="23">
        <v>0</v>
      </c>
      <c r="I67" s="3">
        <v>0</v>
      </c>
      <c r="J67" s="23">
        <f t="shared" si="15"/>
        <v>0</v>
      </c>
      <c r="K67" s="42">
        <f t="shared" si="16"/>
        <v>0</v>
      </c>
      <c r="L67" s="31">
        <v>7862</v>
      </c>
      <c r="M67" s="34">
        <f t="shared" si="17"/>
        <v>2.5292966676468149E-3</v>
      </c>
      <c r="N67" s="1">
        <f t="shared" si="18"/>
        <v>299123.38956279139</v>
      </c>
      <c r="O67" s="37">
        <v>1636</v>
      </c>
      <c r="P67" s="37">
        <v>1146</v>
      </c>
      <c r="Q67" s="37">
        <f t="shared" si="19"/>
        <v>2209</v>
      </c>
      <c r="R67" s="34">
        <f t="shared" si="20"/>
        <v>2.3288348551409898E-3</v>
      </c>
      <c r="S67" s="27">
        <f t="shared" si="21"/>
        <v>275416.08088617382</v>
      </c>
      <c r="T67" s="39">
        <f t="shared" si="22"/>
        <v>574539.47044896521</v>
      </c>
      <c r="U67" s="1">
        <f t="shared" si="23"/>
        <v>33.944196528947487</v>
      </c>
      <c r="V67" s="52">
        <v>55417951.450000003</v>
      </c>
      <c r="W67" s="51">
        <f t="shared" si="24"/>
        <v>5.1696150525968241</v>
      </c>
      <c r="X67" s="34">
        <f t="shared" si="25"/>
        <v>3.176387235160704E-3</v>
      </c>
      <c r="Y67" s="87">
        <f t="shared" si="26"/>
        <v>3274.1315993146641</v>
      </c>
      <c r="Z67" s="27">
        <f t="shared" si="27"/>
        <v>1784351.9443998293</v>
      </c>
      <c r="AA67" s="56">
        <v>17323415.122000001</v>
      </c>
      <c r="AB67" s="51">
        <f t="shared" si="28"/>
        <v>16.537701947474002</v>
      </c>
      <c r="AC67" s="51">
        <f t="shared" si="29"/>
        <v>2.9006046359059162E-3</v>
      </c>
      <c r="AD67" s="92">
        <f t="shared" si="30"/>
        <v>1023.4795652841783</v>
      </c>
      <c r="AE67" s="1">
        <f t="shared" si="31"/>
        <v>960497.83884039894</v>
      </c>
      <c r="AF67" s="39">
        <f t="shared" si="32"/>
        <v>2744849.783240228</v>
      </c>
      <c r="AG67" s="60">
        <f t="shared" si="33"/>
        <v>162.16765823231879</v>
      </c>
      <c r="AH67" s="63">
        <v>13143.9782</v>
      </c>
      <c r="AI67" s="34">
        <f t="shared" si="34"/>
        <v>1.4029244882126073E-2</v>
      </c>
      <c r="AJ67" s="1">
        <f t="shared" si="35"/>
        <v>2488741.4772857749</v>
      </c>
      <c r="AK67" s="39">
        <f t="shared" si="36"/>
        <v>2488741.4772857749</v>
      </c>
      <c r="AL67" s="1">
        <f t="shared" si="37"/>
        <v>147.03659915430549</v>
      </c>
      <c r="AM67" s="66">
        <v>2830.0277777777778</v>
      </c>
      <c r="AN67" s="34">
        <f t="shared" si="38"/>
        <v>3.0475542420742964E-3</v>
      </c>
      <c r="AO67" s="1">
        <f t="shared" si="39"/>
        <v>90101.322745098121</v>
      </c>
      <c r="AP67" s="95">
        <v>21.3333333333333</v>
      </c>
      <c r="AQ67" s="34">
        <f t="shared" si="40"/>
        <v>2.5810614615260491E-3</v>
      </c>
      <c r="AR67" s="27">
        <f t="shared" si="41"/>
        <v>228935.86820583933</v>
      </c>
      <c r="AS67" s="31">
        <v>90.916666669999998</v>
      </c>
      <c r="AT67" s="72">
        <f t="shared" si="42"/>
        <v>1.6951101278482828E-3</v>
      </c>
      <c r="AU67" s="1">
        <f t="shared" si="43"/>
        <v>200469.59837097206</v>
      </c>
      <c r="AV67" s="97">
        <v>51.972222222222221</v>
      </c>
      <c r="AW67" s="34">
        <f t="shared" si="44"/>
        <v>1.3736404923667877E-3</v>
      </c>
      <c r="AX67" s="27">
        <f t="shared" si="45"/>
        <v>162451.48517897411</v>
      </c>
      <c r="AY67" s="75">
        <v>159</v>
      </c>
      <c r="AZ67" s="34">
        <f t="shared" si="46"/>
        <v>1.6906080872736552E-3</v>
      </c>
      <c r="BA67" s="27">
        <f t="shared" si="47"/>
        <v>149954.13167223468</v>
      </c>
      <c r="BB67" s="39">
        <f t="shared" si="48"/>
        <v>831912.40617311827</v>
      </c>
      <c r="BC67" s="60">
        <f t="shared" si="49"/>
        <v>49.149970824360054</v>
      </c>
      <c r="BD67" s="81">
        <f t="shared" si="50"/>
        <v>6640043.1371480869</v>
      </c>
      <c r="BE67" s="1">
        <v>2842060</v>
      </c>
      <c r="BF67" s="1">
        <f t="shared" si="51"/>
        <v>0</v>
      </c>
      <c r="BG67" s="1">
        <f t="shared" si="52"/>
        <v>3797983.1371480869</v>
      </c>
      <c r="BH67" s="72">
        <f t="shared" si="53"/>
        <v>2.5610019811856915E-3</v>
      </c>
      <c r="BI67" s="1">
        <f t="shared" si="54"/>
        <v>-1845.549584120653</v>
      </c>
      <c r="BJ67" s="81">
        <f t="shared" si="55"/>
        <v>6638197.5875639664</v>
      </c>
      <c r="BK67" s="79">
        <v>8</v>
      </c>
      <c r="BL67" s="1">
        <f t="shared" si="56"/>
        <v>0</v>
      </c>
      <c r="BM67" s="126">
        <v>1354</v>
      </c>
      <c r="BN67" s="27">
        <f t="shared" si="57"/>
        <v>0</v>
      </c>
      <c r="BO67" s="39">
        <f t="shared" si="58"/>
        <v>6638197.5875639664</v>
      </c>
      <c r="BP67" s="1">
        <f t="shared" si="59"/>
        <v>6638197.5875639664</v>
      </c>
      <c r="BQ67" s="72">
        <f t="shared" si="60"/>
        <v>2.2772014310634137E-3</v>
      </c>
      <c r="BR67" s="60">
        <f t="shared" si="61"/>
        <v>14375.276163788596</v>
      </c>
      <c r="BS67" s="84">
        <f t="shared" si="63"/>
        <v>6652573</v>
      </c>
      <c r="BT67" s="86">
        <f t="shared" si="62"/>
        <v>393.03869786127848</v>
      </c>
      <c r="BV67" s="28"/>
    </row>
    <row r="68" spans="1:74" ht="15.6" x14ac:dyDescent="0.3">
      <c r="A68" s="2" t="s">
        <v>372</v>
      </c>
      <c r="B68" s="9" t="s">
        <v>73</v>
      </c>
      <c r="C68" s="158">
        <v>44095</v>
      </c>
      <c r="D68" s="20">
        <v>0</v>
      </c>
      <c r="E68" s="23">
        <v>0</v>
      </c>
      <c r="F68" s="3">
        <v>0</v>
      </c>
      <c r="G68" s="23">
        <v>0</v>
      </c>
      <c r="H68" s="23">
        <v>0</v>
      </c>
      <c r="I68" s="3">
        <v>0</v>
      </c>
      <c r="J68" s="23">
        <f t="shared" si="15"/>
        <v>0</v>
      </c>
      <c r="K68" s="42">
        <f t="shared" si="16"/>
        <v>0</v>
      </c>
      <c r="L68" s="31">
        <v>17813</v>
      </c>
      <c r="M68" s="34">
        <f t="shared" si="17"/>
        <v>5.7306488858805283E-3</v>
      </c>
      <c r="N68" s="1">
        <f t="shared" si="18"/>
        <v>677726.39764462004</v>
      </c>
      <c r="O68" s="37">
        <v>2792</v>
      </c>
      <c r="P68" s="37">
        <v>1813</v>
      </c>
      <c r="Q68" s="37">
        <f t="shared" si="19"/>
        <v>3698.5</v>
      </c>
      <c r="R68" s="34">
        <f t="shared" si="20"/>
        <v>3.8991379410316667E-3</v>
      </c>
      <c r="S68" s="27">
        <f t="shared" si="21"/>
        <v>461125.56593821367</v>
      </c>
      <c r="T68" s="39">
        <f t="shared" si="22"/>
        <v>1138851.9635828338</v>
      </c>
      <c r="U68" s="1">
        <f t="shared" si="23"/>
        <v>25.827235822266328</v>
      </c>
      <c r="V68" s="52">
        <v>232692149.09</v>
      </c>
      <c r="W68" s="51">
        <f t="shared" si="24"/>
        <v>8.3559717532539644</v>
      </c>
      <c r="X68" s="34">
        <f t="shared" si="25"/>
        <v>5.134193115803991E-3</v>
      </c>
      <c r="Y68" s="87">
        <f t="shared" si="26"/>
        <v>5277.0642723664814</v>
      </c>
      <c r="Z68" s="27">
        <f t="shared" si="27"/>
        <v>2884159.5154709066</v>
      </c>
      <c r="AA68" s="56">
        <v>61889925.3596</v>
      </c>
      <c r="AB68" s="51">
        <f t="shared" si="28"/>
        <v>31.41656761908505</v>
      </c>
      <c r="AC68" s="51">
        <f t="shared" si="29"/>
        <v>5.5102602507652943E-3</v>
      </c>
      <c r="AD68" s="92">
        <f t="shared" si="30"/>
        <v>1403.5588016691236</v>
      </c>
      <c r="AE68" s="1">
        <f t="shared" si="31"/>
        <v>1824651.659447975</v>
      </c>
      <c r="AF68" s="39">
        <f t="shared" si="32"/>
        <v>4708811.1749188816</v>
      </c>
      <c r="AG68" s="60">
        <f t="shared" si="33"/>
        <v>106.78787107197826</v>
      </c>
      <c r="AH68" s="63">
        <v>2285.2512999999999</v>
      </c>
      <c r="AI68" s="34">
        <f t="shared" si="34"/>
        <v>2.4391664089108847E-3</v>
      </c>
      <c r="AJ68" s="1">
        <f t="shared" si="35"/>
        <v>432700.02504502313</v>
      </c>
      <c r="AK68" s="39">
        <f t="shared" si="36"/>
        <v>432700.02504502313</v>
      </c>
      <c r="AL68" s="1">
        <f t="shared" si="37"/>
        <v>9.8129045253435336</v>
      </c>
      <c r="AM68" s="66">
        <v>4469.8055555555557</v>
      </c>
      <c r="AN68" s="34">
        <f t="shared" si="38"/>
        <v>4.8133714407485326E-3</v>
      </c>
      <c r="AO68" s="1">
        <f t="shared" si="39"/>
        <v>142307.92931834172</v>
      </c>
      <c r="AP68" s="95">
        <v>35</v>
      </c>
      <c r="AQ68" s="34">
        <f t="shared" si="40"/>
        <v>4.234553960316181E-3</v>
      </c>
      <c r="AR68" s="27">
        <f t="shared" si="41"/>
        <v>375597.90877520572</v>
      </c>
      <c r="AS68" s="31">
        <v>255.91666663300001</v>
      </c>
      <c r="AT68" s="72">
        <f t="shared" si="42"/>
        <v>4.771478645047106E-3</v>
      </c>
      <c r="AU68" s="1">
        <f t="shared" si="43"/>
        <v>564291.60081915103</v>
      </c>
      <c r="AV68" s="97">
        <v>138.19444444444446</v>
      </c>
      <c r="AW68" s="34">
        <f t="shared" si="44"/>
        <v>3.6525181451228057E-3</v>
      </c>
      <c r="AX68" s="27">
        <f t="shared" si="45"/>
        <v>431959.45417712256</v>
      </c>
      <c r="AY68" s="75">
        <v>416</v>
      </c>
      <c r="AZ68" s="34">
        <f t="shared" si="46"/>
        <v>4.4232261906027711E-3</v>
      </c>
      <c r="BA68" s="27">
        <f t="shared" si="47"/>
        <v>392332.82248836244</v>
      </c>
      <c r="BB68" s="39">
        <f t="shared" si="48"/>
        <v>1906489.7155781833</v>
      </c>
      <c r="BC68" s="60">
        <f t="shared" si="49"/>
        <v>43.235961346596739</v>
      </c>
      <c r="BD68" s="81">
        <f t="shared" si="50"/>
        <v>8186852.8791249217</v>
      </c>
      <c r="BE68" s="1">
        <v>5059123</v>
      </c>
      <c r="BF68" s="1">
        <f t="shared" si="51"/>
        <v>0</v>
      </c>
      <c r="BG68" s="1">
        <f t="shared" si="52"/>
        <v>3127729.8791249217</v>
      </c>
      <c r="BH68" s="72">
        <f t="shared" si="53"/>
        <v>2.1090463353313949E-3</v>
      </c>
      <c r="BI68" s="1">
        <f t="shared" si="54"/>
        <v>-1519.8541881876893</v>
      </c>
      <c r="BJ68" s="81">
        <f t="shared" si="55"/>
        <v>8185333.0249367338</v>
      </c>
      <c r="BK68" s="79">
        <v>6.9</v>
      </c>
      <c r="BL68" s="1">
        <f t="shared" si="56"/>
        <v>0</v>
      </c>
      <c r="BM68" s="126">
        <v>740</v>
      </c>
      <c r="BN68" s="27">
        <f t="shared" si="57"/>
        <v>0</v>
      </c>
      <c r="BO68" s="39">
        <f t="shared" si="58"/>
        <v>8185333.0249367338</v>
      </c>
      <c r="BP68" s="1">
        <f t="shared" si="59"/>
        <v>8185333.0249367338</v>
      </c>
      <c r="BQ68" s="72">
        <f t="shared" si="60"/>
        <v>2.8079387261741307E-3</v>
      </c>
      <c r="BR68" s="60">
        <f t="shared" si="61"/>
        <v>17725.658384511109</v>
      </c>
      <c r="BS68" s="84">
        <f t="shared" si="63"/>
        <v>8203059</v>
      </c>
      <c r="BT68" s="86">
        <f t="shared" si="62"/>
        <v>186.0315001700873</v>
      </c>
      <c r="BV68" s="28"/>
    </row>
    <row r="69" spans="1:74" ht="15.6" x14ac:dyDescent="0.3">
      <c r="A69" s="2" t="s">
        <v>580</v>
      </c>
      <c r="B69" s="9" t="s">
        <v>283</v>
      </c>
      <c r="C69" s="158">
        <v>20995</v>
      </c>
      <c r="D69" s="20">
        <v>0</v>
      </c>
      <c r="E69" s="23">
        <v>0</v>
      </c>
      <c r="F69" s="3">
        <v>0</v>
      </c>
      <c r="G69" s="23">
        <v>0</v>
      </c>
      <c r="H69" s="23">
        <v>0</v>
      </c>
      <c r="I69" s="3">
        <v>0</v>
      </c>
      <c r="J69" s="23">
        <f t="shared" si="15"/>
        <v>0</v>
      </c>
      <c r="K69" s="42">
        <f t="shared" si="16"/>
        <v>0</v>
      </c>
      <c r="L69" s="31">
        <v>7286</v>
      </c>
      <c r="M69" s="34">
        <f t="shared" si="17"/>
        <v>2.3439907810321411E-3</v>
      </c>
      <c r="N69" s="1">
        <f t="shared" si="18"/>
        <v>277208.47320713534</v>
      </c>
      <c r="O69" s="37">
        <v>1739</v>
      </c>
      <c r="P69" s="37">
        <v>669</v>
      </c>
      <c r="Q69" s="37">
        <f t="shared" si="19"/>
        <v>2073.5</v>
      </c>
      <c r="R69" s="34">
        <f t="shared" si="20"/>
        <v>2.1859841883815493E-3</v>
      </c>
      <c r="S69" s="27">
        <f t="shared" si="21"/>
        <v>258522.06596536053</v>
      </c>
      <c r="T69" s="39">
        <f t="shared" si="22"/>
        <v>535730.53917249583</v>
      </c>
      <c r="U69" s="1">
        <f t="shared" si="23"/>
        <v>25.517053544772367</v>
      </c>
      <c r="V69" s="52">
        <v>62482638.090000004</v>
      </c>
      <c r="W69" s="51">
        <f t="shared" si="24"/>
        <v>7.0546001013127198</v>
      </c>
      <c r="X69" s="34">
        <f t="shared" si="25"/>
        <v>4.3345861312665771E-3</v>
      </c>
      <c r="Y69" s="87">
        <f t="shared" si="26"/>
        <v>2976.072307216004</v>
      </c>
      <c r="Z69" s="27">
        <f t="shared" si="27"/>
        <v>2434976.159669254</v>
      </c>
      <c r="AA69" s="56">
        <v>20939920.908400003</v>
      </c>
      <c r="AB69" s="51">
        <f t="shared" si="28"/>
        <v>21.050223968285287</v>
      </c>
      <c r="AC69" s="51">
        <f t="shared" si="29"/>
        <v>3.6920714512328179E-3</v>
      </c>
      <c r="AD69" s="92">
        <f t="shared" si="30"/>
        <v>997.37656148606823</v>
      </c>
      <c r="AE69" s="1">
        <f t="shared" si="31"/>
        <v>1222581.8733982337</v>
      </c>
      <c r="AF69" s="39">
        <f t="shared" si="32"/>
        <v>3657558.0330674876</v>
      </c>
      <c r="AG69" s="60">
        <f t="shared" si="33"/>
        <v>174.21090893391224</v>
      </c>
      <c r="AH69" s="63">
        <v>4643.0141999999996</v>
      </c>
      <c r="AI69" s="34">
        <f t="shared" si="34"/>
        <v>4.9557281830388831E-3</v>
      </c>
      <c r="AJ69" s="1">
        <f t="shared" si="35"/>
        <v>879129.73099474795</v>
      </c>
      <c r="AK69" s="39">
        <f t="shared" si="36"/>
        <v>879129.73099474795</v>
      </c>
      <c r="AL69" s="1">
        <f t="shared" si="37"/>
        <v>41.873290354596236</v>
      </c>
      <c r="AM69" s="66">
        <v>3123.75</v>
      </c>
      <c r="AN69" s="34">
        <f t="shared" si="38"/>
        <v>3.3638530471085384E-3</v>
      </c>
      <c r="AO69" s="1">
        <f t="shared" si="39"/>
        <v>99452.736519076265</v>
      </c>
      <c r="AP69" s="95">
        <v>17</v>
      </c>
      <c r="AQ69" s="34">
        <f t="shared" si="40"/>
        <v>2.0567833521535736E-3</v>
      </c>
      <c r="AR69" s="27">
        <f t="shared" si="41"/>
        <v>182433.26997652851</v>
      </c>
      <c r="AS69" s="31">
        <v>229.33333329999999</v>
      </c>
      <c r="AT69" s="72">
        <f t="shared" si="42"/>
        <v>4.2758414949490347E-3</v>
      </c>
      <c r="AU69" s="1">
        <f t="shared" si="43"/>
        <v>505675.83374564647</v>
      </c>
      <c r="AV69" s="97">
        <v>50.25</v>
      </c>
      <c r="AW69" s="34">
        <f t="shared" si="44"/>
        <v>1.3281216732717899E-3</v>
      </c>
      <c r="AX69" s="27">
        <f t="shared" si="45"/>
        <v>157068.27188068637</v>
      </c>
      <c r="AY69" s="75">
        <v>224</v>
      </c>
      <c r="AZ69" s="34">
        <f t="shared" si="46"/>
        <v>2.3817371795553381E-3</v>
      </c>
      <c r="BA69" s="27">
        <f t="shared" si="47"/>
        <v>211256.1351860413</v>
      </c>
      <c r="BB69" s="39">
        <f t="shared" si="48"/>
        <v>1155886.2473079788</v>
      </c>
      <c r="BC69" s="60">
        <f t="shared" si="49"/>
        <v>55.055310660060911</v>
      </c>
      <c r="BD69" s="81">
        <f t="shared" si="50"/>
        <v>6228304.5505427103</v>
      </c>
      <c r="BE69" s="1">
        <v>2748584</v>
      </c>
      <c r="BF69" s="1">
        <f t="shared" si="51"/>
        <v>0</v>
      </c>
      <c r="BG69" s="1">
        <f t="shared" si="52"/>
        <v>3479720.5505427103</v>
      </c>
      <c r="BH69" s="72">
        <f t="shared" si="53"/>
        <v>2.3463956795248338E-3</v>
      </c>
      <c r="BI69" s="1">
        <f t="shared" si="54"/>
        <v>-1690.8966109134644</v>
      </c>
      <c r="BJ69" s="81">
        <f t="shared" si="55"/>
        <v>6226613.6539317966</v>
      </c>
      <c r="BK69" s="79">
        <v>8</v>
      </c>
      <c r="BL69" s="1">
        <f t="shared" si="56"/>
        <v>0</v>
      </c>
      <c r="BM69" s="126">
        <v>810</v>
      </c>
      <c r="BN69" s="27">
        <f t="shared" si="57"/>
        <v>0</v>
      </c>
      <c r="BO69" s="39">
        <f t="shared" si="58"/>
        <v>6226613.6539317966</v>
      </c>
      <c r="BP69" s="1">
        <f t="shared" si="59"/>
        <v>6226613.6539317966</v>
      </c>
      <c r="BQ69" s="72">
        <f t="shared" si="60"/>
        <v>2.1360095622908193E-3</v>
      </c>
      <c r="BR69" s="60">
        <f t="shared" si="61"/>
        <v>13483.975079044581</v>
      </c>
      <c r="BS69" s="84">
        <f t="shared" si="63"/>
        <v>6240098</v>
      </c>
      <c r="BT69" s="86">
        <f t="shared" si="62"/>
        <v>297.21829006906404</v>
      </c>
      <c r="BV69" s="28"/>
    </row>
    <row r="70" spans="1:74" ht="15.6" x14ac:dyDescent="0.3">
      <c r="A70" s="2" t="s">
        <v>396</v>
      </c>
      <c r="B70" s="9" t="s">
        <v>97</v>
      </c>
      <c r="C70" s="158">
        <v>5770</v>
      </c>
      <c r="D70" s="20">
        <v>0</v>
      </c>
      <c r="E70" s="23">
        <v>0</v>
      </c>
      <c r="F70" s="3">
        <v>0</v>
      </c>
      <c r="G70" s="23">
        <v>0</v>
      </c>
      <c r="H70" s="23">
        <v>0</v>
      </c>
      <c r="I70" s="3">
        <v>0</v>
      </c>
      <c r="J70" s="23">
        <f t="shared" si="15"/>
        <v>0</v>
      </c>
      <c r="K70" s="42">
        <f t="shared" si="16"/>
        <v>0</v>
      </c>
      <c r="L70" s="31">
        <v>4733</v>
      </c>
      <c r="M70" s="34">
        <f t="shared" si="17"/>
        <v>1.5226610440056442E-3</v>
      </c>
      <c r="N70" s="1">
        <f t="shared" si="18"/>
        <v>180075.17206826399</v>
      </c>
      <c r="O70" s="37">
        <v>0</v>
      </c>
      <c r="P70" s="37">
        <v>65</v>
      </c>
      <c r="Q70" s="37">
        <f t="shared" si="19"/>
        <v>32.5</v>
      </c>
      <c r="R70" s="34">
        <f t="shared" si="20"/>
        <v>3.426307505300234E-5</v>
      </c>
      <c r="S70" s="27">
        <f t="shared" si="21"/>
        <v>4052.0699994570618</v>
      </c>
      <c r="T70" s="39">
        <f t="shared" si="22"/>
        <v>184127.24206772106</v>
      </c>
      <c r="U70" s="1">
        <f t="shared" si="23"/>
        <v>31.911133807230687</v>
      </c>
      <c r="V70" s="52">
        <v>19234050.68</v>
      </c>
      <c r="W70" s="51">
        <f t="shared" si="24"/>
        <v>1.7309354412078528</v>
      </c>
      <c r="X70" s="34">
        <f t="shared" si="25"/>
        <v>1.0635455801642415E-3</v>
      </c>
      <c r="Y70" s="87">
        <f t="shared" si="26"/>
        <v>3333.4576568457537</v>
      </c>
      <c r="Z70" s="27">
        <f t="shared" si="27"/>
        <v>597452.22588639939</v>
      </c>
      <c r="AA70" s="56">
        <v>12202298.149600001</v>
      </c>
      <c r="AB70" s="51">
        <f t="shared" si="28"/>
        <v>2.7284122705272007</v>
      </c>
      <c r="AC70" s="51">
        <f t="shared" si="29"/>
        <v>4.7854564713343325E-4</v>
      </c>
      <c r="AD70" s="92">
        <f t="shared" si="30"/>
        <v>2114.7830415251301</v>
      </c>
      <c r="AE70" s="1">
        <f t="shared" si="31"/>
        <v>158464.2229996945</v>
      </c>
      <c r="AF70" s="39">
        <f t="shared" si="32"/>
        <v>755916.44888609392</v>
      </c>
      <c r="AG70" s="60">
        <f t="shared" si="33"/>
        <v>131.00805006691402</v>
      </c>
      <c r="AH70" s="63">
        <v>43.754899999999999</v>
      </c>
      <c r="AI70" s="34">
        <f t="shared" si="34"/>
        <v>4.6701858261826557E-5</v>
      </c>
      <c r="AJ70" s="1">
        <f t="shared" si="35"/>
        <v>8284.7546463894287</v>
      </c>
      <c r="AK70" s="39">
        <f t="shared" si="36"/>
        <v>8284.7546463894287</v>
      </c>
      <c r="AL70" s="1">
        <f t="shared" si="37"/>
        <v>1.4358326943482544</v>
      </c>
      <c r="AM70" s="66">
        <v>854</v>
      </c>
      <c r="AN70" s="34">
        <f t="shared" si="38"/>
        <v>9.1964161736076571E-4</v>
      </c>
      <c r="AO70" s="1">
        <f t="shared" si="39"/>
        <v>27189.319563758665</v>
      </c>
      <c r="AP70" s="95">
        <v>4.6666666666666696</v>
      </c>
      <c r="AQ70" s="34">
        <f t="shared" si="40"/>
        <v>5.6460719470882443E-4</v>
      </c>
      <c r="AR70" s="27">
        <f t="shared" si="41"/>
        <v>50079.721170027457</v>
      </c>
      <c r="AS70" s="31">
        <v>49.75</v>
      </c>
      <c r="AT70" s="72">
        <f t="shared" si="42"/>
        <v>9.2757171978764623E-4</v>
      </c>
      <c r="AU70" s="1">
        <f t="shared" si="43"/>
        <v>109697.84621730744</v>
      </c>
      <c r="AV70" s="97">
        <v>41</v>
      </c>
      <c r="AW70" s="34">
        <f t="shared" si="44"/>
        <v>1.08364156426156E-3</v>
      </c>
      <c r="AX70" s="27">
        <f t="shared" si="45"/>
        <v>128155.2069076247</v>
      </c>
      <c r="AY70" s="75">
        <v>81</v>
      </c>
      <c r="AZ70" s="34">
        <f t="shared" si="46"/>
        <v>8.6125317653563569E-4</v>
      </c>
      <c r="BA70" s="27">
        <f t="shared" si="47"/>
        <v>76391.727455666725</v>
      </c>
      <c r="BB70" s="39">
        <f t="shared" si="48"/>
        <v>391513.82131438499</v>
      </c>
      <c r="BC70" s="60">
        <f t="shared" si="49"/>
        <v>67.853348581349223</v>
      </c>
      <c r="BD70" s="81">
        <f t="shared" si="50"/>
        <v>1339842.2669145893</v>
      </c>
      <c r="BE70" s="1">
        <v>701443</v>
      </c>
      <c r="BF70" s="1">
        <f t="shared" si="51"/>
        <v>0</v>
      </c>
      <c r="BG70" s="1">
        <f t="shared" si="52"/>
        <v>638399.26691458933</v>
      </c>
      <c r="BH70" s="72">
        <f t="shared" si="53"/>
        <v>4.3047631553820885E-4</v>
      </c>
      <c r="BI70" s="1">
        <f t="shared" si="54"/>
        <v>-310.21662261561823</v>
      </c>
      <c r="BJ70" s="81">
        <f t="shared" si="55"/>
        <v>1339532.0502919736</v>
      </c>
      <c r="BK70" s="79">
        <v>7</v>
      </c>
      <c r="BL70" s="1">
        <f t="shared" si="56"/>
        <v>0</v>
      </c>
      <c r="BM70" s="126">
        <v>724</v>
      </c>
      <c r="BN70" s="27">
        <f t="shared" si="57"/>
        <v>0</v>
      </c>
      <c r="BO70" s="39">
        <f t="shared" si="58"/>
        <v>1339532.0502919736</v>
      </c>
      <c r="BP70" s="1">
        <f t="shared" si="59"/>
        <v>1339532.0502919736</v>
      </c>
      <c r="BQ70" s="72">
        <f t="shared" si="60"/>
        <v>4.5951996180330592E-4</v>
      </c>
      <c r="BR70" s="60">
        <f t="shared" si="61"/>
        <v>2900.8089770132233</v>
      </c>
      <c r="BS70" s="84">
        <f t="shared" si="63"/>
        <v>1342433</v>
      </c>
      <c r="BT70" s="86">
        <f t="shared" si="62"/>
        <v>232.65736568457538</v>
      </c>
      <c r="BV70" s="28"/>
    </row>
    <row r="71" spans="1:74" ht="15.6" x14ac:dyDescent="0.3">
      <c r="A71" s="2" t="s">
        <v>334</v>
      </c>
      <c r="B71" s="9" t="s">
        <v>35</v>
      </c>
      <c r="C71" s="158">
        <v>17770</v>
      </c>
      <c r="D71" s="20">
        <v>0</v>
      </c>
      <c r="E71" s="23">
        <v>0</v>
      </c>
      <c r="F71" s="3">
        <v>0</v>
      </c>
      <c r="G71" s="23">
        <v>0</v>
      </c>
      <c r="H71" s="23">
        <v>0</v>
      </c>
      <c r="I71" s="3">
        <v>0</v>
      </c>
      <c r="J71" s="23">
        <f t="shared" ref="J71:J134" si="64">SUM(D71:I71)</f>
        <v>0</v>
      </c>
      <c r="K71" s="42">
        <f t="shared" ref="K71:K134" si="65">J71/C71</f>
        <v>0</v>
      </c>
      <c r="L71" s="31">
        <v>7474</v>
      </c>
      <c r="M71" s="34">
        <f t="shared" ref="M71:M134" si="66">L71/$L$6</f>
        <v>2.4044725634688748E-3</v>
      </c>
      <c r="N71" s="1">
        <f t="shared" ref="N71:N134" si="67">$N$6*M71</f>
        <v>284361.2584065508</v>
      </c>
      <c r="O71" s="37">
        <v>1620</v>
      </c>
      <c r="P71" s="37">
        <v>0</v>
      </c>
      <c r="Q71" s="37">
        <f t="shared" ref="Q71:Q134" si="68">O71+P71/2</f>
        <v>1620</v>
      </c>
      <c r="R71" s="34">
        <f t="shared" ref="R71:R134" si="69">Q71/$Q$6</f>
        <v>1.7078825103342705E-3</v>
      </c>
      <c r="S71" s="27">
        <f t="shared" ref="S71:S134" si="70">$S$6*R71</f>
        <v>201980.10458832124</v>
      </c>
      <c r="T71" s="39">
        <f t="shared" ref="T71:T134" si="71">N71+S71</f>
        <v>486341.36299487203</v>
      </c>
      <c r="U71" s="1">
        <f t="shared" ref="U71:U134" si="72">T71/C71</f>
        <v>27.368675463977041</v>
      </c>
      <c r="V71" s="52">
        <v>88317081.090000004</v>
      </c>
      <c r="W71" s="51">
        <f t="shared" ref="W71:W134" si="73">C71*C71/V71</f>
        <v>3.5754453850010046</v>
      </c>
      <c r="X71" s="34">
        <f t="shared" ref="X71:X134" si="74">W71/$W$6</f>
        <v>2.1968751958091233E-3</v>
      </c>
      <c r="Y71" s="87">
        <f t="shared" ref="Y71:Y134" si="75">V71/C71</f>
        <v>4970.0101907709623</v>
      </c>
      <c r="Z71" s="27">
        <f t="shared" ref="Z71:Z134" si="76">$Z$6*X71</f>
        <v>1234105.9943364994</v>
      </c>
      <c r="AA71" s="56">
        <v>25601953.176800001</v>
      </c>
      <c r="AB71" s="51">
        <f t="shared" ref="AB71:AB134" si="77">C71*C71/AA71</f>
        <v>12.333937876511209</v>
      </c>
      <c r="AC71" s="51">
        <f t="shared" ref="AC71:AC134" si="78">AB71/$AB$6</f>
        <v>2.1632919432949664E-3</v>
      </c>
      <c r="AD71" s="92">
        <f t="shared" ref="AD71:AD134" si="79">AA71/C71</f>
        <v>1440.7401900281375</v>
      </c>
      <c r="AE71" s="1">
        <f t="shared" ref="AE71:AE134" si="80">$AE$6*AC71</f>
        <v>716346.24401912407</v>
      </c>
      <c r="AF71" s="39">
        <f t="shared" ref="AF71:AF134" si="81">Z71+AE71</f>
        <v>1950452.2383556236</v>
      </c>
      <c r="AG71" s="60">
        <f t="shared" ref="AG71:AG134" si="82">AF71/C71</f>
        <v>109.76095882699063</v>
      </c>
      <c r="AH71" s="63">
        <v>1196.1468</v>
      </c>
      <c r="AI71" s="34">
        <f t="shared" ref="AI71:AI134" si="83">AH71/$AH$6</f>
        <v>1.2767090843296956E-3</v>
      </c>
      <c r="AJ71" s="1">
        <f t="shared" ref="AJ71:AJ134" si="84">$AJ$6*AI71</f>
        <v>226483.95400432515</v>
      </c>
      <c r="AK71" s="39">
        <f t="shared" ref="AK71:AK134" si="85">AJ71</f>
        <v>226483.95400432515</v>
      </c>
      <c r="AL71" s="1">
        <f t="shared" ref="AL71:AL134" si="86">AK71/C71</f>
        <v>12.745298480828652</v>
      </c>
      <c r="AM71" s="66">
        <v>2150.3611111111113</v>
      </c>
      <c r="AN71" s="34">
        <f t="shared" ref="AN71:AN134" si="87">AM71/$AM$6</f>
        <v>2.3156458666650065E-3</v>
      </c>
      <c r="AO71" s="1">
        <f t="shared" ref="AO71:AO134" si="88">AN71*$AO$6</f>
        <v>68462.359985338597</v>
      </c>
      <c r="AP71" s="95">
        <v>15</v>
      </c>
      <c r="AQ71" s="34">
        <f t="shared" ref="AQ71:AQ134" si="89">AP71/$AP$6</f>
        <v>1.8148088401355061E-3</v>
      </c>
      <c r="AR71" s="27">
        <f t="shared" ref="AR71:AR134" si="90">AQ71*$AR$6</f>
        <v>160970.53233223103</v>
      </c>
      <c r="AS71" s="31">
        <v>101</v>
      </c>
      <c r="AT71" s="72">
        <f t="shared" ref="AT71:AT134" si="91">AS71/$AS$6</f>
        <v>1.883110426101553E-3</v>
      </c>
      <c r="AU71" s="1">
        <f t="shared" ref="AU71:AU134" si="92">AT71*$AU$6</f>
        <v>222703.16518488544</v>
      </c>
      <c r="AV71" s="97">
        <v>58.638888888888886</v>
      </c>
      <c r="AW71" s="34">
        <f t="shared" ref="AW71:AW134" si="93">AV71/$AV$6</f>
        <v>1.5498423727345208E-3</v>
      </c>
      <c r="AX71" s="27">
        <f t="shared" ref="AX71:AX134" si="94">$AX$6*AW71</f>
        <v>183289.73020460413</v>
      </c>
      <c r="AY71" s="75">
        <v>258</v>
      </c>
      <c r="AZ71" s="34">
        <f t="shared" ref="AZ71:AZ134" si="95">AY71/$AY$6</f>
        <v>2.7432508585949877E-3</v>
      </c>
      <c r="BA71" s="27">
        <f t="shared" ref="BA71:BA134" si="96">AZ71*$BA$6</f>
        <v>243321.79856249399</v>
      </c>
      <c r="BB71" s="39">
        <f t="shared" ref="BB71:BB134" si="97">BA71+AX71+AU71+AR71+AO71</f>
        <v>878747.58626955317</v>
      </c>
      <c r="BC71" s="60">
        <f t="shared" ref="BC71:BC134" si="98">BB71/C71</f>
        <v>49.451186621809406</v>
      </c>
      <c r="BD71" s="81">
        <f t="shared" ref="BD71:BD134" si="99">J71+T71+AF71+AK71+BB71</f>
        <v>3542025.1416243738</v>
      </c>
      <c r="BE71" s="1">
        <v>1863197</v>
      </c>
      <c r="BF71" s="1">
        <f t="shared" ref="BF71:BF134" si="100">IF(BD71&gt;BE71,0,BE71-BD71)</f>
        <v>0</v>
      </c>
      <c r="BG71" s="1">
        <f t="shared" ref="BG71:BG134" si="101">IF(BD71&lt;BE71,0,BD71-BE71)</f>
        <v>1678828.1416243738</v>
      </c>
      <c r="BH71" s="72">
        <f t="shared" ref="BH71:BH134" si="102">BG71/$BG$6</f>
        <v>1.1320435192871351E-3</v>
      </c>
      <c r="BI71" s="1">
        <f t="shared" ref="BI71:BI134" si="103">$BI$6*BH71</f>
        <v>-815.79103084472274</v>
      </c>
      <c r="BJ71" s="81">
        <f t="shared" ref="BJ71:BJ134" si="104">BD71+BF71+BI71</f>
        <v>3541209.3505935292</v>
      </c>
      <c r="BK71" s="79">
        <v>6.5</v>
      </c>
      <c r="BL71" s="1">
        <f t="shared" ref="BL71:BL134" si="105">IF(BK71&gt;=5,0,BJ71*(5-BK71)/5*-0.25)</f>
        <v>0</v>
      </c>
      <c r="BM71" s="126">
        <v>724.18</v>
      </c>
      <c r="BN71" s="27">
        <f t="shared" ref="BN71:BN134" si="106">IF(BM71&gt;=441,0,BJ71*(441-BM71)/441*-0.25)</f>
        <v>0</v>
      </c>
      <c r="BO71" s="39">
        <f t="shared" ref="BO71:BO134" si="107">BJ71+BL71+BN71</f>
        <v>3541209.3505935292</v>
      </c>
      <c r="BP71" s="1">
        <f t="shared" ref="BP71:BP134" si="108">IF(BK71&lt;5,0,IF(BM71&lt;441,0,IF(BF71&lt;&gt;0,0,BO71)))</f>
        <v>3541209.3505935292</v>
      </c>
      <c r="BQ71" s="72">
        <f t="shared" ref="BQ71:BQ134" si="109">BP71/$BP$6</f>
        <v>1.2147946629328954E-3</v>
      </c>
      <c r="BR71" s="60">
        <f t="shared" ref="BR71:BR134" si="110">$BR$6*BQ71</f>
        <v>7668.6271683054101</v>
      </c>
      <c r="BS71" s="84">
        <f t="shared" si="63"/>
        <v>3548878</v>
      </c>
      <c r="BT71" s="86">
        <f t="shared" ref="BT71:BT134" si="111">BS71/C71</f>
        <v>199.71176139561058</v>
      </c>
      <c r="BV71" s="28"/>
    </row>
    <row r="72" spans="1:74" ht="15.6" x14ac:dyDescent="0.3">
      <c r="A72" s="2" t="s">
        <v>308</v>
      </c>
      <c r="B72" s="9" t="s">
        <v>9</v>
      </c>
      <c r="C72" s="158">
        <v>22386</v>
      </c>
      <c r="D72" s="20">
        <v>0</v>
      </c>
      <c r="E72" s="23">
        <v>0</v>
      </c>
      <c r="F72" s="3">
        <v>0</v>
      </c>
      <c r="G72" s="23">
        <v>0</v>
      </c>
      <c r="H72" s="23">
        <v>0</v>
      </c>
      <c r="I72" s="3">
        <v>0</v>
      </c>
      <c r="J72" s="23">
        <f t="shared" si="64"/>
        <v>0</v>
      </c>
      <c r="K72" s="42">
        <f t="shared" si="65"/>
        <v>0</v>
      </c>
      <c r="L72" s="31">
        <v>10297</v>
      </c>
      <c r="M72" s="34">
        <f t="shared" si="66"/>
        <v>3.3126644348459998E-3</v>
      </c>
      <c r="N72" s="1">
        <f t="shared" si="67"/>
        <v>391767.17658713588</v>
      </c>
      <c r="O72" s="37">
        <v>1123</v>
      </c>
      <c r="P72" s="37">
        <v>487</v>
      </c>
      <c r="Q72" s="37">
        <f t="shared" si="68"/>
        <v>1366.5</v>
      </c>
      <c r="R72" s="34">
        <f t="shared" si="69"/>
        <v>1.4406305249208523E-3</v>
      </c>
      <c r="S72" s="27">
        <f t="shared" si="70"/>
        <v>170373.95859255616</v>
      </c>
      <c r="T72" s="39">
        <f t="shared" si="71"/>
        <v>562141.13517969206</v>
      </c>
      <c r="U72" s="1">
        <f t="shared" si="72"/>
        <v>25.111280942539626</v>
      </c>
      <c r="V72" s="52">
        <v>126158518.84000002</v>
      </c>
      <c r="W72" s="51">
        <f t="shared" si="73"/>
        <v>3.9722485695600129</v>
      </c>
      <c r="X72" s="34">
        <f t="shared" si="74"/>
        <v>2.4406845621702069E-3</v>
      </c>
      <c r="Y72" s="87">
        <f t="shared" si="75"/>
        <v>5635.5989832931309</v>
      </c>
      <c r="Z72" s="27">
        <f t="shared" si="76"/>
        <v>1371067.1658566587</v>
      </c>
      <c r="AA72" s="56">
        <v>26884789.198800001</v>
      </c>
      <c r="AB72" s="51">
        <f t="shared" si="77"/>
        <v>18.640019540207813</v>
      </c>
      <c r="AC72" s="51">
        <f t="shared" si="78"/>
        <v>3.2693373761015199E-3</v>
      </c>
      <c r="AD72" s="92">
        <f t="shared" si="79"/>
        <v>1200.9644062717771</v>
      </c>
      <c r="AE72" s="1">
        <f t="shared" si="80"/>
        <v>1082598.9331030999</v>
      </c>
      <c r="AF72" s="39">
        <f t="shared" si="81"/>
        <v>2453666.0989597589</v>
      </c>
      <c r="AG72" s="60">
        <f t="shared" si="82"/>
        <v>109.6071696131403</v>
      </c>
      <c r="AH72" s="63">
        <v>264.51799999999997</v>
      </c>
      <c r="AI72" s="34">
        <f t="shared" si="83"/>
        <v>2.823336847690621E-4</v>
      </c>
      <c r="AJ72" s="1">
        <f t="shared" si="84"/>
        <v>50085.05857752249</v>
      </c>
      <c r="AK72" s="39">
        <f t="shared" si="85"/>
        <v>50085.05857752249</v>
      </c>
      <c r="AL72" s="1">
        <f t="shared" si="86"/>
        <v>2.2373384516002184</v>
      </c>
      <c r="AM72" s="66">
        <v>2043.7222222222222</v>
      </c>
      <c r="AN72" s="34">
        <f t="shared" si="87"/>
        <v>2.2008103160194173E-3</v>
      </c>
      <c r="AO72" s="1">
        <f t="shared" si="88"/>
        <v>65067.232552172121</v>
      </c>
      <c r="AP72" s="95">
        <v>20.3333333333333</v>
      </c>
      <c r="AQ72" s="34">
        <f t="shared" si="89"/>
        <v>2.4600742055170153E-3</v>
      </c>
      <c r="AR72" s="27">
        <f t="shared" si="90"/>
        <v>218204.49938369059</v>
      </c>
      <c r="AS72" s="31">
        <v>106.25</v>
      </c>
      <c r="AT72" s="72">
        <f t="shared" si="91"/>
        <v>1.9809948789434656E-3</v>
      </c>
      <c r="AU72" s="1">
        <f t="shared" si="92"/>
        <v>234279.31981083247</v>
      </c>
      <c r="AV72" s="97">
        <v>117.27777777777777</v>
      </c>
      <c r="AW72" s="34">
        <f t="shared" si="93"/>
        <v>3.0996847454690417E-3</v>
      </c>
      <c r="AX72" s="27">
        <f t="shared" si="94"/>
        <v>366579.46040920826</v>
      </c>
      <c r="AY72" s="75">
        <v>293</v>
      </c>
      <c r="AZ72" s="34">
        <f t="shared" si="95"/>
        <v>3.1153972929005092E-3</v>
      </c>
      <c r="BA72" s="27">
        <f t="shared" si="96"/>
        <v>276330.56968531292</v>
      </c>
      <c r="BB72" s="39">
        <f t="shared" si="97"/>
        <v>1160461.0818412164</v>
      </c>
      <c r="BC72" s="60">
        <f t="shared" si="98"/>
        <v>51.83869748240938</v>
      </c>
      <c r="BD72" s="81">
        <f t="shared" si="99"/>
        <v>4226353.3745581899</v>
      </c>
      <c r="BE72" s="1">
        <v>3206001</v>
      </c>
      <c r="BF72" s="1">
        <f t="shared" si="100"/>
        <v>0</v>
      </c>
      <c r="BG72" s="1">
        <f t="shared" si="101"/>
        <v>1020352.3745581899</v>
      </c>
      <c r="BH72" s="72">
        <f t="shared" si="102"/>
        <v>6.8802950365736727E-4</v>
      </c>
      <c r="BI72" s="1">
        <f t="shared" si="103"/>
        <v>-495.8186575668737</v>
      </c>
      <c r="BJ72" s="81">
        <f t="shared" si="104"/>
        <v>4225857.5559006231</v>
      </c>
      <c r="BK72" s="79">
        <v>7</v>
      </c>
      <c r="BL72" s="1">
        <f t="shared" si="105"/>
        <v>0</v>
      </c>
      <c r="BM72" s="126">
        <v>627</v>
      </c>
      <c r="BN72" s="27">
        <f t="shared" si="106"/>
        <v>0</v>
      </c>
      <c r="BO72" s="39">
        <f t="shared" si="107"/>
        <v>4225857.5559006231</v>
      </c>
      <c r="BP72" s="1">
        <f t="shared" si="108"/>
        <v>4225857.5559006231</v>
      </c>
      <c r="BQ72" s="72">
        <f t="shared" si="109"/>
        <v>1.4496599034344894E-3</v>
      </c>
      <c r="BR72" s="60">
        <f t="shared" si="110"/>
        <v>9151.2595992486786</v>
      </c>
      <c r="BS72" s="84">
        <f t="shared" ref="BS72:BS135" si="112">ROUND(BJ72+BL72+BR72,0)</f>
        <v>4235009</v>
      </c>
      <c r="BT72" s="86">
        <f t="shared" si="111"/>
        <v>189.18113999821315</v>
      </c>
      <c r="BV72" s="28"/>
    </row>
    <row r="73" spans="1:74" ht="15.6" x14ac:dyDescent="0.3">
      <c r="A73" s="2" t="s">
        <v>519</v>
      </c>
      <c r="B73" s="9" t="s">
        <v>220</v>
      </c>
      <c r="C73" s="158">
        <v>21775</v>
      </c>
      <c r="D73" s="20">
        <v>0</v>
      </c>
      <c r="E73" s="23">
        <v>0</v>
      </c>
      <c r="F73" s="3">
        <v>0</v>
      </c>
      <c r="G73" s="23">
        <v>0</v>
      </c>
      <c r="H73" s="23">
        <f>C73/($C$9+$C$59+$C$61+$C$66+$C$73+$C$79+$C$93+$C$104+$C$126+$C$139+$C$166+$C$174+$C$198+$C$213+$C$232+$C$249+$C$259+$C$261+$C$262+$C$267+$C$274)*$H$6</f>
        <v>1747862.4022083359</v>
      </c>
      <c r="I73" s="3">
        <v>0</v>
      </c>
      <c r="J73" s="23">
        <f t="shared" si="64"/>
        <v>1747862.4022083359</v>
      </c>
      <c r="K73" s="42">
        <f t="shared" si="65"/>
        <v>80.26922627822438</v>
      </c>
      <c r="L73" s="31">
        <v>11588</v>
      </c>
      <c r="M73" s="34">
        <f t="shared" si="66"/>
        <v>3.7279941216854856E-3</v>
      </c>
      <c r="N73" s="1">
        <f t="shared" si="67"/>
        <v>440885.50473844138</v>
      </c>
      <c r="O73" s="37">
        <v>4083</v>
      </c>
      <c r="P73" s="37">
        <v>3092</v>
      </c>
      <c r="Q73" s="37">
        <f t="shared" si="68"/>
        <v>5629</v>
      </c>
      <c r="R73" s="34">
        <f t="shared" si="69"/>
        <v>5.9343645991800052E-3</v>
      </c>
      <c r="S73" s="27">
        <f t="shared" si="70"/>
        <v>701818.52390596305</v>
      </c>
      <c r="T73" s="39">
        <f t="shared" si="71"/>
        <v>1142704.0286444044</v>
      </c>
      <c r="U73" s="1">
        <f t="shared" si="72"/>
        <v>52.477796952670694</v>
      </c>
      <c r="V73" s="52">
        <v>77185258.819999993</v>
      </c>
      <c r="W73" s="51">
        <f t="shared" si="73"/>
        <v>6.1430204711205763</v>
      </c>
      <c r="X73" s="34">
        <f t="shared" si="74"/>
        <v>3.77448061630752E-3</v>
      </c>
      <c r="Y73" s="87">
        <f t="shared" si="75"/>
        <v>3544.6731949483351</v>
      </c>
      <c r="Z73" s="27">
        <f t="shared" si="76"/>
        <v>2120333.9921075595</v>
      </c>
      <c r="AA73" s="56">
        <v>25328561.518000003</v>
      </c>
      <c r="AB73" s="51">
        <f t="shared" si="77"/>
        <v>18.719998159510162</v>
      </c>
      <c r="AC73" s="51">
        <f t="shared" si="78"/>
        <v>3.2833651022425863E-3</v>
      </c>
      <c r="AD73" s="92">
        <f t="shared" si="79"/>
        <v>1163.1945588059702</v>
      </c>
      <c r="AE73" s="1">
        <f t="shared" si="80"/>
        <v>1087244.0338091915</v>
      </c>
      <c r="AF73" s="39">
        <f t="shared" si="81"/>
        <v>3207578.025916751</v>
      </c>
      <c r="AG73" s="60">
        <f t="shared" si="82"/>
        <v>147.30553505932266</v>
      </c>
      <c r="AH73" s="63">
        <v>1923.2686000000001</v>
      </c>
      <c r="AI73" s="34">
        <f t="shared" si="83"/>
        <v>2.0528036301447746E-3</v>
      </c>
      <c r="AJ73" s="1">
        <f t="shared" si="84"/>
        <v>364160.55047788692</v>
      </c>
      <c r="AK73" s="39">
        <f t="shared" si="85"/>
        <v>364160.55047788692</v>
      </c>
      <c r="AL73" s="1">
        <f t="shared" si="86"/>
        <v>16.723791066722708</v>
      </c>
      <c r="AM73" s="66">
        <v>3686.5833333333335</v>
      </c>
      <c r="AN73" s="34">
        <f t="shared" si="87"/>
        <v>3.9699478444987233E-3</v>
      </c>
      <c r="AO73" s="1">
        <f t="shared" si="88"/>
        <v>117372.00509183446</v>
      </c>
      <c r="AP73" s="95">
        <v>43</v>
      </c>
      <c r="AQ73" s="34">
        <f t="shared" si="89"/>
        <v>5.2024520083884503E-3</v>
      </c>
      <c r="AR73" s="27">
        <f t="shared" si="90"/>
        <v>461448.85935239558</v>
      </c>
      <c r="AS73" s="31">
        <v>253.58333329999999</v>
      </c>
      <c r="AT73" s="72">
        <f t="shared" si="91"/>
        <v>4.7279744437902487E-3</v>
      </c>
      <c r="AU73" s="1">
        <f t="shared" si="92"/>
        <v>559146.64320835401</v>
      </c>
      <c r="AV73" s="97">
        <v>173.41666666666666</v>
      </c>
      <c r="AW73" s="34">
        <f t="shared" si="93"/>
        <v>4.5834514130656629E-3</v>
      </c>
      <c r="AX73" s="27">
        <f t="shared" si="94"/>
        <v>542054.84872920113</v>
      </c>
      <c r="AY73" s="75">
        <v>311</v>
      </c>
      <c r="AZ73" s="34">
        <f t="shared" si="95"/>
        <v>3.3067868876862062E-3</v>
      </c>
      <c r="BA73" s="27">
        <f t="shared" si="96"/>
        <v>293306.50911990559</v>
      </c>
      <c r="BB73" s="39">
        <f t="shared" si="97"/>
        <v>1973328.8655016907</v>
      </c>
      <c r="BC73" s="60">
        <f t="shared" si="98"/>
        <v>90.623598874934132</v>
      </c>
      <c r="BD73" s="81">
        <f t="shared" si="99"/>
        <v>8435633.8727490678</v>
      </c>
      <c r="BE73" s="1">
        <v>3762504</v>
      </c>
      <c r="BF73" s="1">
        <f t="shared" si="100"/>
        <v>0</v>
      </c>
      <c r="BG73" s="1">
        <f t="shared" si="101"/>
        <v>4673129.8727490678</v>
      </c>
      <c r="BH73" s="72">
        <f t="shared" si="102"/>
        <v>3.1511184832261042E-3</v>
      </c>
      <c r="BI73" s="1">
        <f t="shared" si="103"/>
        <v>-2270.8086323074067</v>
      </c>
      <c r="BJ73" s="81">
        <f t="shared" si="104"/>
        <v>8433363.0641167611</v>
      </c>
      <c r="BK73" s="79">
        <v>7.7</v>
      </c>
      <c r="BL73" s="1">
        <f t="shared" si="105"/>
        <v>0</v>
      </c>
      <c r="BM73" s="126">
        <v>818.64</v>
      </c>
      <c r="BN73" s="27">
        <f t="shared" si="106"/>
        <v>0</v>
      </c>
      <c r="BO73" s="39">
        <f t="shared" si="107"/>
        <v>8433363.0641167611</v>
      </c>
      <c r="BP73" s="1">
        <f t="shared" si="108"/>
        <v>8433363.0641167611</v>
      </c>
      <c r="BQ73" s="72">
        <f t="shared" si="109"/>
        <v>2.8930242260733203E-3</v>
      </c>
      <c r="BR73" s="60">
        <f t="shared" si="110"/>
        <v>18262.777122405842</v>
      </c>
      <c r="BS73" s="84">
        <f t="shared" si="112"/>
        <v>8451626</v>
      </c>
      <c r="BT73" s="86">
        <f t="shared" si="111"/>
        <v>388.13437428243401</v>
      </c>
      <c r="BV73" s="28"/>
    </row>
    <row r="74" spans="1:74" ht="15.6" x14ac:dyDescent="0.3">
      <c r="A74" s="2" t="s">
        <v>507</v>
      </c>
      <c r="B74" s="9" t="s">
        <v>208</v>
      </c>
      <c r="C74" s="158">
        <v>20606</v>
      </c>
      <c r="D74" s="20">
        <v>0</v>
      </c>
      <c r="E74" s="23">
        <v>0</v>
      </c>
      <c r="F74" s="3">
        <v>0</v>
      </c>
      <c r="G74" s="23">
        <v>0</v>
      </c>
      <c r="H74" s="23">
        <v>0</v>
      </c>
      <c r="I74" s="3">
        <v>0</v>
      </c>
      <c r="J74" s="23">
        <f t="shared" si="64"/>
        <v>0</v>
      </c>
      <c r="K74" s="42">
        <f t="shared" si="65"/>
        <v>0</v>
      </c>
      <c r="L74" s="31">
        <v>6638</v>
      </c>
      <c r="M74" s="34">
        <f t="shared" si="66"/>
        <v>2.135521658590633E-3</v>
      </c>
      <c r="N74" s="1">
        <f t="shared" si="67"/>
        <v>252554.19230702225</v>
      </c>
      <c r="O74" s="37">
        <v>523</v>
      </c>
      <c r="P74" s="37">
        <v>270</v>
      </c>
      <c r="Q74" s="37">
        <f t="shared" si="68"/>
        <v>658</v>
      </c>
      <c r="R74" s="34">
        <f t="shared" si="69"/>
        <v>6.9369548876540123E-4</v>
      </c>
      <c r="S74" s="27">
        <f t="shared" si="70"/>
        <v>82038.832604392199</v>
      </c>
      <c r="T74" s="39">
        <f t="shared" si="71"/>
        <v>334593.02491141448</v>
      </c>
      <c r="U74" s="1">
        <f t="shared" si="72"/>
        <v>16.237650437319932</v>
      </c>
      <c r="V74" s="52">
        <v>98504374.870000005</v>
      </c>
      <c r="W74" s="51">
        <f t="shared" si="73"/>
        <v>4.3105419080154608</v>
      </c>
      <c r="X74" s="34">
        <f t="shared" si="74"/>
        <v>2.6485434899776094E-3</v>
      </c>
      <c r="Y74" s="87">
        <f t="shared" si="75"/>
        <v>4780.3734286130257</v>
      </c>
      <c r="Z74" s="27">
        <f t="shared" si="76"/>
        <v>1487832.9927333172</v>
      </c>
      <c r="AA74" s="56">
        <v>20007207.584000003</v>
      </c>
      <c r="AB74" s="51">
        <f t="shared" si="77"/>
        <v>21.222713575459842</v>
      </c>
      <c r="AC74" s="51">
        <f t="shared" si="78"/>
        <v>3.722324998902573E-3</v>
      </c>
      <c r="AD74" s="92">
        <f t="shared" si="79"/>
        <v>970.9408708143261</v>
      </c>
      <c r="AE74" s="1">
        <f t="shared" si="80"/>
        <v>1232599.9457664383</v>
      </c>
      <c r="AF74" s="39">
        <f t="shared" si="81"/>
        <v>2720432.9384997552</v>
      </c>
      <c r="AG74" s="60">
        <f t="shared" si="82"/>
        <v>132.02139854895444</v>
      </c>
      <c r="AH74" s="63">
        <v>2283.7397000000001</v>
      </c>
      <c r="AI74" s="34">
        <f t="shared" si="83"/>
        <v>2.4375530003795305E-3</v>
      </c>
      <c r="AJ74" s="1">
        <f t="shared" si="84"/>
        <v>432413.81172666384</v>
      </c>
      <c r="AK74" s="39">
        <f t="shared" si="85"/>
        <v>432413.81172666384</v>
      </c>
      <c r="AL74" s="1">
        <f t="shared" si="86"/>
        <v>20.984849642175281</v>
      </c>
      <c r="AM74" s="66">
        <v>2332.1944444444443</v>
      </c>
      <c r="AN74" s="34">
        <f t="shared" si="87"/>
        <v>2.5114555865207041E-3</v>
      </c>
      <c r="AO74" s="1">
        <f t="shared" si="88"/>
        <v>74251.498869815696</v>
      </c>
      <c r="AP74" s="95">
        <v>9.3333333333333304</v>
      </c>
      <c r="AQ74" s="34">
        <f t="shared" si="89"/>
        <v>1.1292143894176478E-3</v>
      </c>
      <c r="AR74" s="27">
        <f t="shared" si="90"/>
        <v>100159.44234005483</v>
      </c>
      <c r="AS74" s="31">
        <v>109.25000003299999</v>
      </c>
      <c r="AT74" s="72">
        <f t="shared" si="91"/>
        <v>2.0369288526112606E-3</v>
      </c>
      <c r="AU74" s="1">
        <f t="shared" si="92"/>
        <v>240894.26538413801</v>
      </c>
      <c r="AV74" s="97">
        <v>42.805555555555557</v>
      </c>
      <c r="AW74" s="34">
        <f t="shared" si="93"/>
        <v>1.1313629068611544E-3</v>
      </c>
      <c r="AX74" s="27">
        <f t="shared" si="94"/>
        <v>133798.89826873282</v>
      </c>
      <c r="AY74" s="75">
        <v>131</v>
      </c>
      <c r="AZ74" s="34">
        <f t="shared" si="95"/>
        <v>1.392890939829238E-3</v>
      </c>
      <c r="BA74" s="27">
        <f t="shared" si="96"/>
        <v>123547.11477397951</v>
      </c>
      <c r="BB74" s="39">
        <f t="shared" si="97"/>
        <v>672651.21963672084</v>
      </c>
      <c r="BC74" s="60">
        <f t="shared" si="98"/>
        <v>32.643464021970338</v>
      </c>
      <c r="BD74" s="81">
        <f t="shared" si="99"/>
        <v>4160090.9947745539</v>
      </c>
      <c r="BE74" s="1">
        <v>2420873</v>
      </c>
      <c r="BF74" s="1">
        <f t="shared" si="100"/>
        <v>0</v>
      </c>
      <c r="BG74" s="1">
        <f t="shared" si="101"/>
        <v>1739217.9947745539</v>
      </c>
      <c r="BH74" s="72">
        <f t="shared" si="102"/>
        <v>1.1727647463111333E-3</v>
      </c>
      <c r="BI74" s="1">
        <f t="shared" si="103"/>
        <v>-845.13620283253522</v>
      </c>
      <c r="BJ74" s="81">
        <f t="shared" si="104"/>
        <v>4159245.8585717212</v>
      </c>
      <c r="BK74" s="79">
        <v>7</v>
      </c>
      <c r="BL74" s="1">
        <f t="shared" si="105"/>
        <v>0</v>
      </c>
      <c r="BM74" s="126">
        <v>755.67</v>
      </c>
      <c r="BN74" s="27">
        <f t="shared" si="106"/>
        <v>0</v>
      </c>
      <c r="BO74" s="39">
        <f t="shared" si="107"/>
        <v>4159245.8585717212</v>
      </c>
      <c r="BP74" s="1">
        <f t="shared" si="108"/>
        <v>4159245.8585717212</v>
      </c>
      <c r="BQ74" s="72">
        <f t="shared" si="109"/>
        <v>1.4268090842954038E-3</v>
      </c>
      <c r="BR74" s="60">
        <f t="shared" si="110"/>
        <v>9007.0093668308364</v>
      </c>
      <c r="BS74" s="84">
        <f t="shared" si="112"/>
        <v>4168253</v>
      </c>
      <c r="BT74" s="86">
        <f t="shared" si="111"/>
        <v>202.28346112782685</v>
      </c>
      <c r="BV74" s="28"/>
    </row>
    <row r="75" spans="1:74" ht="15.6" x14ac:dyDescent="0.3">
      <c r="A75" s="2" t="s">
        <v>309</v>
      </c>
      <c r="B75" s="9" t="s">
        <v>10</v>
      </c>
      <c r="C75" s="158">
        <v>19341</v>
      </c>
      <c r="D75" s="20">
        <v>0</v>
      </c>
      <c r="E75" s="23">
        <v>0</v>
      </c>
      <c r="F75" s="3">
        <v>0</v>
      </c>
      <c r="G75" s="23">
        <v>0</v>
      </c>
      <c r="H75" s="23">
        <v>0</v>
      </c>
      <c r="I75" s="3">
        <v>0</v>
      </c>
      <c r="J75" s="23">
        <f t="shared" si="64"/>
        <v>0</v>
      </c>
      <c r="K75" s="42">
        <f t="shared" si="65"/>
        <v>0</v>
      </c>
      <c r="L75" s="31">
        <v>5293</v>
      </c>
      <c r="M75" s="34">
        <f t="shared" si="66"/>
        <v>1.7028195448810213E-3</v>
      </c>
      <c r="N75" s="1">
        <f t="shared" si="67"/>
        <v>201381.34074737402</v>
      </c>
      <c r="O75" s="37">
        <v>1219</v>
      </c>
      <c r="P75" s="37">
        <v>414</v>
      </c>
      <c r="Q75" s="37">
        <f t="shared" si="68"/>
        <v>1426</v>
      </c>
      <c r="R75" s="34">
        <f t="shared" si="69"/>
        <v>1.5033583084794258E-3</v>
      </c>
      <c r="S75" s="27">
        <f t="shared" si="70"/>
        <v>177792.36366848525</v>
      </c>
      <c r="T75" s="39">
        <f t="shared" si="71"/>
        <v>379173.70441585931</v>
      </c>
      <c r="U75" s="1">
        <f t="shared" si="72"/>
        <v>19.604658725808349</v>
      </c>
      <c r="V75" s="52">
        <v>69386134.229999989</v>
      </c>
      <c r="W75" s="51">
        <f t="shared" si="73"/>
        <v>5.3911964566295749</v>
      </c>
      <c r="X75" s="34">
        <f t="shared" si="74"/>
        <v>3.3125343827060645E-3</v>
      </c>
      <c r="Y75" s="87">
        <f t="shared" si="75"/>
        <v>3587.5153420195434</v>
      </c>
      <c r="Z75" s="27">
        <f t="shared" si="76"/>
        <v>1860833.3081195659</v>
      </c>
      <c r="AA75" s="56">
        <v>21785962.338400003</v>
      </c>
      <c r="AB75" s="51">
        <f t="shared" si="77"/>
        <v>17.170427231513916</v>
      </c>
      <c r="AC75" s="51">
        <f t="shared" si="78"/>
        <v>3.0115805077634561E-3</v>
      </c>
      <c r="AD75" s="92">
        <f t="shared" si="79"/>
        <v>1126.4134397600953</v>
      </c>
      <c r="AE75" s="1">
        <f t="shared" si="80"/>
        <v>997246.06842092052</v>
      </c>
      <c r="AF75" s="39">
        <f t="shared" si="81"/>
        <v>2858079.3765404867</v>
      </c>
      <c r="AG75" s="60">
        <f t="shared" si="82"/>
        <v>147.77309221552591</v>
      </c>
      <c r="AH75" s="63">
        <v>3330.0547999999999</v>
      </c>
      <c r="AI75" s="34">
        <f t="shared" si="83"/>
        <v>3.5543389945746689E-3</v>
      </c>
      <c r="AJ75" s="1">
        <f t="shared" si="84"/>
        <v>630527.94034568523</v>
      </c>
      <c r="AK75" s="39">
        <f t="shared" si="85"/>
        <v>630527.94034568523</v>
      </c>
      <c r="AL75" s="1">
        <f t="shared" si="86"/>
        <v>32.600586337091421</v>
      </c>
      <c r="AM75" s="66">
        <v>2029.8333333333333</v>
      </c>
      <c r="AN75" s="34">
        <f t="shared" si="87"/>
        <v>2.1858538754560429E-3</v>
      </c>
      <c r="AO75" s="1">
        <f t="shared" si="88"/>
        <v>64625.043514249948</v>
      </c>
      <c r="AP75" s="95">
        <v>6.3333333333333304</v>
      </c>
      <c r="AQ75" s="34">
        <f t="shared" si="89"/>
        <v>7.6625262139054658E-4</v>
      </c>
      <c r="AR75" s="27">
        <f t="shared" si="90"/>
        <v>67965.335873608623</v>
      </c>
      <c r="AS75" s="31">
        <v>134.00000003300002</v>
      </c>
      <c r="AT75" s="72">
        <f t="shared" si="91"/>
        <v>2.4983841302945622E-3</v>
      </c>
      <c r="AU75" s="1">
        <f t="shared" si="92"/>
        <v>295467.56576360256</v>
      </c>
      <c r="AV75" s="97">
        <v>76.166666666666671</v>
      </c>
      <c r="AW75" s="34">
        <f t="shared" si="93"/>
        <v>2.0131064832013532E-3</v>
      </c>
      <c r="AX75" s="27">
        <f t="shared" si="94"/>
        <v>238076.94941782311</v>
      </c>
      <c r="AY75" s="75">
        <v>163</v>
      </c>
      <c r="AZ75" s="34">
        <f t="shared" si="95"/>
        <v>1.7331391083371434E-3</v>
      </c>
      <c r="BA75" s="27">
        <f t="shared" si="96"/>
        <v>153726.56265769969</v>
      </c>
      <c r="BB75" s="39">
        <f t="shared" si="97"/>
        <v>819861.45722698397</v>
      </c>
      <c r="BC75" s="60">
        <f t="shared" si="98"/>
        <v>42.389817342794267</v>
      </c>
      <c r="BD75" s="81">
        <f t="shared" si="99"/>
        <v>4687642.4785290156</v>
      </c>
      <c r="BE75" s="1">
        <v>2281414</v>
      </c>
      <c r="BF75" s="1">
        <f t="shared" si="100"/>
        <v>0</v>
      </c>
      <c r="BG75" s="1">
        <f t="shared" si="101"/>
        <v>2406228.4785290156</v>
      </c>
      <c r="BH75" s="72">
        <f t="shared" si="102"/>
        <v>1.622533770733265E-3</v>
      </c>
      <c r="BI75" s="1">
        <f t="shared" si="103"/>
        <v>-1169.2558411892035</v>
      </c>
      <c r="BJ75" s="81">
        <f t="shared" si="104"/>
        <v>4686473.2226878265</v>
      </c>
      <c r="BK75" s="79">
        <v>7.5</v>
      </c>
      <c r="BL75" s="1">
        <f t="shared" si="105"/>
        <v>0</v>
      </c>
      <c r="BM75" s="126">
        <v>787</v>
      </c>
      <c r="BN75" s="27">
        <f t="shared" si="106"/>
        <v>0</v>
      </c>
      <c r="BO75" s="39">
        <f t="shared" si="107"/>
        <v>4686473.2226878265</v>
      </c>
      <c r="BP75" s="1">
        <f t="shared" si="108"/>
        <v>4686473.2226878265</v>
      </c>
      <c r="BQ75" s="72">
        <f t="shared" si="109"/>
        <v>1.6076718700476992E-3</v>
      </c>
      <c r="BR75" s="60">
        <f t="shared" si="110"/>
        <v>10148.740817318834</v>
      </c>
      <c r="BS75" s="84">
        <f t="shared" si="112"/>
        <v>4696622</v>
      </c>
      <c r="BT75" s="86">
        <f t="shared" si="111"/>
        <v>242.83242851972494</v>
      </c>
      <c r="BV75" s="28"/>
    </row>
    <row r="76" spans="1:74" ht="15.6" x14ac:dyDescent="0.3">
      <c r="A76" s="2" t="s">
        <v>526</v>
      </c>
      <c r="B76" s="9" t="s">
        <v>229</v>
      </c>
      <c r="C76" s="158">
        <v>36087</v>
      </c>
      <c r="D76" s="20">
        <v>0</v>
      </c>
      <c r="E76" s="23">
        <v>0</v>
      </c>
      <c r="F76" s="3">
        <v>0</v>
      </c>
      <c r="G76" s="23">
        <v>0</v>
      </c>
      <c r="H76" s="23">
        <v>0</v>
      </c>
      <c r="I76" s="3">
        <v>0</v>
      </c>
      <c r="J76" s="23">
        <f t="shared" si="64"/>
        <v>0</v>
      </c>
      <c r="K76" s="42">
        <f t="shared" si="65"/>
        <v>0</v>
      </c>
      <c r="L76" s="31">
        <v>12845</v>
      </c>
      <c r="M76" s="34">
        <f t="shared" si="66"/>
        <v>4.1323856138289665E-3</v>
      </c>
      <c r="N76" s="1">
        <f t="shared" si="67"/>
        <v>488710.24407708662</v>
      </c>
      <c r="O76" s="37">
        <v>1603</v>
      </c>
      <c r="P76" s="37">
        <v>566</v>
      </c>
      <c r="Q76" s="37">
        <f t="shared" si="68"/>
        <v>1886</v>
      </c>
      <c r="R76" s="34">
        <f t="shared" si="69"/>
        <v>1.9883126015373051E-3</v>
      </c>
      <c r="S76" s="27">
        <f t="shared" si="70"/>
        <v>235144.73904541598</v>
      </c>
      <c r="T76" s="39">
        <f t="shared" si="71"/>
        <v>723854.98312250257</v>
      </c>
      <c r="U76" s="1">
        <f t="shared" si="72"/>
        <v>20.05860789543333</v>
      </c>
      <c r="V76" s="52">
        <v>163429846.69999999</v>
      </c>
      <c r="W76" s="51">
        <f t="shared" si="73"/>
        <v>7.9683827360525825</v>
      </c>
      <c r="X76" s="34">
        <f t="shared" si="74"/>
        <v>4.8960452471133575E-3</v>
      </c>
      <c r="Y76" s="87">
        <f t="shared" si="75"/>
        <v>4528.7734281043031</v>
      </c>
      <c r="Z76" s="27">
        <f t="shared" si="76"/>
        <v>2750378.7195248143</v>
      </c>
      <c r="AA76" s="56">
        <v>36569340.953600004</v>
      </c>
      <c r="AB76" s="51">
        <f t="shared" si="77"/>
        <v>35.611021009439334</v>
      </c>
      <c r="AC76" s="51">
        <f t="shared" si="78"/>
        <v>6.2459399109620513E-3</v>
      </c>
      <c r="AD76" s="92">
        <f t="shared" si="79"/>
        <v>1013.3660585141465</v>
      </c>
      <c r="AE76" s="1">
        <f t="shared" si="80"/>
        <v>2068262.4966336961</v>
      </c>
      <c r="AF76" s="39">
        <f t="shared" si="81"/>
        <v>4818641.2161585102</v>
      </c>
      <c r="AG76" s="60">
        <f t="shared" si="82"/>
        <v>133.52845113637903</v>
      </c>
      <c r="AH76" s="63">
        <v>5118.5024999999996</v>
      </c>
      <c r="AI76" s="34">
        <f t="shared" si="83"/>
        <v>5.4632413345203591E-3</v>
      </c>
      <c r="AJ76" s="1">
        <f t="shared" si="84"/>
        <v>969160.87956848042</v>
      </c>
      <c r="AK76" s="39">
        <f t="shared" si="85"/>
        <v>969160.87956848042</v>
      </c>
      <c r="AL76" s="1">
        <f t="shared" si="86"/>
        <v>26.856232980532614</v>
      </c>
      <c r="AM76" s="66">
        <v>3410.2222222222222</v>
      </c>
      <c r="AN76" s="34">
        <f t="shared" si="87"/>
        <v>3.6723445901686988E-3</v>
      </c>
      <c r="AO76" s="1">
        <f t="shared" si="88"/>
        <v>108573.32761525903</v>
      </c>
      <c r="AP76" s="95">
        <v>31.6666666666667</v>
      </c>
      <c r="AQ76" s="34">
        <f t="shared" si="89"/>
        <v>3.8312631069527389E-3</v>
      </c>
      <c r="AR76" s="27">
        <f t="shared" si="90"/>
        <v>339826.67936804361</v>
      </c>
      <c r="AS76" s="31">
        <v>197</v>
      </c>
      <c r="AT76" s="72">
        <f t="shared" si="91"/>
        <v>3.6729975637822374E-3</v>
      </c>
      <c r="AU76" s="1">
        <f t="shared" si="92"/>
        <v>434381.42120220233</v>
      </c>
      <c r="AV76" s="97">
        <v>81.777777777777771</v>
      </c>
      <c r="AW76" s="34">
        <f t="shared" si="93"/>
        <v>2.1614097325108618E-3</v>
      </c>
      <c r="AX76" s="27">
        <f t="shared" si="94"/>
        <v>255615.80564772835</v>
      </c>
      <c r="AY76" s="75">
        <v>41</v>
      </c>
      <c r="AZ76" s="34">
        <f t="shared" si="95"/>
        <v>4.3594296590075384E-4</v>
      </c>
      <c r="BA76" s="27">
        <f t="shared" si="96"/>
        <v>38667.417601016488</v>
      </c>
      <c r="BB76" s="39">
        <f t="shared" si="97"/>
        <v>1177064.6514342497</v>
      </c>
      <c r="BC76" s="60">
        <f t="shared" si="98"/>
        <v>32.617414898280536</v>
      </c>
      <c r="BD76" s="81">
        <f t="shared" si="99"/>
        <v>7688721.7302837428</v>
      </c>
      <c r="BE76" s="1">
        <v>4391962</v>
      </c>
      <c r="BF76" s="1">
        <f t="shared" si="100"/>
        <v>0</v>
      </c>
      <c r="BG76" s="1">
        <f t="shared" si="101"/>
        <v>3296759.7302837428</v>
      </c>
      <c r="BH76" s="72">
        <f t="shared" si="102"/>
        <v>2.2230241409364818E-3</v>
      </c>
      <c r="BI76" s="1">
        <f t="shared" si="103"/>
        <v>-1601.9906696425237</v>
      </c>
      <c r="BJ76" s="81">
        <f t="shared" si="104"/>
        <v>7687119.7396141002</v>
      </c>
      <c r="BK76" s="79">
        <v>7.9</v>
      </c>
      <c r="BL76" s="1">
        <f t="shared" si="105"/>
        <v>0</v>
      </c>
      <c r="BM76" s="126">
        <v>819</v>
      </c>
      <c r="BN76" s="27">
        <f t="shared" si="106"/>
        <v>0</v>
      </c>
      <c r="BO76" s="39">
        <f t="shared" si="107"/>
        <v>7687119.7396141002</v>
      </c>
      <c r="BP76" s="1">
        <f t="shared" si="108"/>
        <v>7687119.7396141002</v>
      </c>
      <c r="BQ76" s="72">
        <f t="shared" si="109"/>
        <v>2.6370290791884877E-3</v>
      </c>
      <c r="BR76" s="60">
        <f t="shared" si="110"/>
        <v>16646.758054939946</v>
      </c>
      <c r="BS76" s="84">
        <f t="shared" si="112"/>
        <v>7703766</v>
      </c>
      <c r="BT76" s="86">
        <f t="shared" si="111"/>
        <v>213.47759581012554</v>
      </c>
      <c r="BV76" s="28"/>
    </row>
    <row r="77" spans="1:74" ht="15.6" x14ac:dyDescent="0.3">
      <c r="A77" s="2" t="s">
        <v>373</v>
      </c>
      <c r="B77" s="9" t="s">
        <v>74</v>
      </c>
      <c r="C77" s="158">
        <v>8806</v>
      </c>
      <c r="D77" s="20">
        <v>0</v>
      </c>
      <c r="E77" s="23">
        <v>0</v>
      </c>
      <c r="F77" s="3">
        <v>0</v>
      </c>
      <c r="G77" s="23">
        <v>0</v>
      </c>
      <c r="H77" s="23">
        <v>0</v>
      </c>
      <c r="I77" s="3">
        <v>0</v>
      </c>
      <c r="J77" s="23">
        <f t="shared" si="64"/>
        <v>0</v>
      </c>
      <c r="K77" s="42">
        <f t="shared" si="65"/>
        <v>0</v>
      </c>
      <c r="L77" s="31">
        <v>2018</v>
      </c>
      <c r="M77" s="34">
        <f t="shared" si="66"/>
        <v>6.4921402636877029E-4</v>
      </c>
      <c r="N77" s="1">
        <f t="shared" si="67"/>
        <v>76778.300704364403</v>
      </c>
      <c r="O77" s="37">
        <v>0</v>
      </c>
      <c r="P77" s="37">
        <v>289</v>
      </c>
      <c r="Q77" s="37">
        <f t="shared" si="68"/>
        <v>144.5</v>
      </c>
      <c r="R77" s="34">
        <f t="shared" si="69"/>
        <v>1.5233890292796427E-4</v>
      </c>
      <c r="S77" s="27">
        <f t="shared" si="70"/>
        <v>18016.126612970631</v>
      </c>
      <c r="T77" s="39">
        <f t="shared" si="71"/>
        <v>94794.427317335038</v>
      </c>
      <c r="U77" s="1">
        <f t="shared" si="72"/>
        <v>10.764754408055307</v>
      </c>
      <c r="V77" s="52">
        <v>43574668.289999999</v>
      </c>
      <c r="W77" s="51">
        <f t="shared" si="73"/>
        <v>1.7796035872015126</v>
      </c>
      <c r="X77" s="34">
        <f t="shared" si="74"/>
        <v>1.0934489435907976E-3</v>
      </c>
      <c r="Y77" s="87">
        <f t="shared" si="75"/>
        <v>4948.2930149897793</v>
      </c>
      <c r="Z77" s="27">
        <f t="shared" si="76"/>
        <v>614250.59482694534</v>
      </c>
      <c r="AA77" s="56">
        <v>8023753.2960000001</v>
      </c>
      <c r="AB77" s="51">
        <f t="shared" si="77"/>
        <v>9.6645090071074389</v>
      </c>
      <c r="AC77" s="51">
        <f t="shared" si="78"/>
        <v>1.6950915985066545E-3</v>
      </c>
      <c r="AD77" s="92">
        <f t="shared" si="79"/>
        <v>911.16889575289576</v>
      </c>
      <c r="AE77" s="1">
        <f t="shared" si="80"/>
        <v>561307.73454882146</v>
      </c>
      <c r="AF77" s="39">
        <f t="shared" si="81"/>
        <v>1175558.3293757667</v>
      </c>
      <c r="AG77" s="60">
        <f t="shared" si="82"/>
        <v>133.49515436926717</v>
      </c>
      <c r="AH77" s="63">
        <v>2862.8795</v>
      </c>
      <c r="AI77" s="34">
        <f t="shared" si="83"/>
        <v>3.055698736134442E-3</v>
      </c>
      <c r="AJ77" s="1">
        <f t="shared" si="84"/>
        <v>542070.81354723813</v>
      </c>
      <c r="AK77" s="39">
        <f t="shared" si="85"/>
        <v>542070.81354723813</v>
      </c>
      <c r="AL77" s="1">
        <f t="shared" si="86"/>
        <v>61.556985413040898</v>
      </c>
      <c r="AM77" s="66">
        <v>700.83333333333337</v>
      </c>
      <c r="AN77" s="34">
        <f t="shared" si="87"/>
        <v>7.5470199082787275E-4</v>
      </c>
      <c r="AO77" s="1">
        <f t="shared" si="88"/>
        <v>22312.858853552927</v>
      </c>
      <c r="AP77" s="95">
        <v>2</v>
      </c>
      <c r="AQ77" s="34">
        <f t="shared" si="89"/>
        <v>2.4197451201806745E-4</v>
      </c>
      <c r="AR77" s="27">
        <f t="shared" si="90"/>
        <v>21462.737644297467</v>
      </c>
      <c r="AS77" s="31">
        <v>31.833333329999999</v>
      </c>
      <c r="AT77" s="72">
        <f t="shared" si="91"/>
        <v>5.9352160288405015E-4</v>
      </c>
      <c r="AU77" s="1">
        <f t="shared" si="92"/>
        <v>70191.921692836724</v>
      </c>
      <c r="AV77" s="97">
        <v>17.166666666666668</v>
      </c>
      <c r="AW77" s="34">
        <f t="shared" si="93"/>
        <v>4.5371984194691334E-4</v>
      </c>
      <c r="AX77" s="27">
        <f t="shared" si="94"/>
        <v>53658.480940997331</v>
      </c>
      <c r="AY77" s="75">
        <v>40</v>
      </c>
      <c r="AZ77" s="34">
        <f t="shared" si="95"/>
        <v>4.253102106348818E-4</v>
      </c>
      <c r="BA77" s="27">
        <f t="shared" si="96"/>
        <v>37724.30985465023</v>
      </c>
      <c r="BB77" s="39">
        <f t="shared" si="97"/>
        <v>205350.30898633468</v>
      </c>
      <c r="BC77" s="60">
        <f t="shared" si="98"/>
        <v>23.319362819252177</v>
      </c>
      <c r="BD77" s="81">
        <f t="shared" si="99"/>
        <v>2017773.8792266743</v>
      </c>
      <c r="BE77" s="1">
        <v>984486</v>
      </c>
      <c r="BF77" s="1">
        <f t="shared" si="100"/>
        <v>0</v>
      </c>
      <c r="BG77" s="1">
        <f t="shared" si="101"/>
        <v>1033287.8792266743</v>
      </c>
      <c r="BH77" s="72">
        <f t="shared" si="102"/>
        <v>6.9675198922071848E-4</v>
      </c>
      <c r="BI77" s="1">
        <f t="shared" si="103"/>
        <v>-502.10439249492254</v>
      </c>
      <c r="BJ77" s="81">
        <f t="shared" si="104"/>
        <v>2017271.7748341793</v>
      </c>
      <c r="BK77" s="79">
        <v>7.5</v>
      </c>
      <c r="BL77" s="1">
        <f t="shared" si="105"/>
        <v>0</v>
      </c>
      <c r="BM77" s="126">
        <v>944</v>
      </c>
      <c r="BN77" s="27">
        <f t="shared" si="106"/>
        <v>0</v>
      </c>
      <c r="BO77" s="39">
        <f t="shared" si="107"/>
        <v>2017271.7748341793</v>
      </c>
      <c r="BP77" s="1">
        <f t="shared" si="108"/>
        <v>2017271.7748341793</v>
      </c>
      <c r="BQ77" s="72">
        <f t="shared" si="109"/>
        <v>6.9201528154301268E-4</v>
      </c>
      <c r="BR77" s="60">
        <f t="shared" si="110"/>
        <v>4368.4808230149501</v>
      </c>
      <c r="BS77" s="84">
        <f t="shared" si="112"/>
        <v>2021640</v>
      </c>
      <c r="BT77" s="86">
        <f t="shared" si="111"/>
        <v>229.57528957528959</v>
      </c>
      <c r="BV77" s="28"/>
    </row>
    <row r="78" spans="1:74" ht="15.6" x14ac:dyDescent="0.3">
      <c r="A78" s="2" t="s">
        <v>527</v>
      </c>
      <c r="B78" s="9" t="s">
        <v>230</v>
      </c>
      <c r="C78" s="158">
        <v>13205</v>
      </c>
      <c r="D78" s="20">
        <v>0</v>
      </c>
      <c r="E78" s="23">
        <v>0</v>
      </c>
      <c r="F78" s="3">
        <v>0</v>
      </c>
      <c r="G78" s="23">
        <v>0</v>
      </c>
      <c r="H78" s="23">
        <v>0</v>
      </c>
      <c r="I78" s="3">
        <v>0</v>
      </c>
      <c r="J78" s="23">
        <f t="shared" si="64"/>
        <v>0</v>
      </c>
      <c r="K78" s="42">
        <f t="shared" si="65"/>
        <v>0</v>
      </c>
      <c r="L78" s="31">
        <v>4183</v>
      </c>
      <c r="M78" s="34">
        <f t="shared" si="66"/>
        <v>1.3457196592173272E-3</v>
      </c>
      <c r="N78" s="1">
        <f t="shared" si="67"/>
        <v>159149.47068699519</v>
      </c>
      <c r="O78" s="37">
        <v>139</v>
      </c>
      <c r="P78" s="37">
        <v>95</v>
      </c>
      <c r="Q78" s="37">
        <f t="shared" si="68"/>
        <v>186.5</v>
      </c>
      <c r="R78" s="34">
        <f t="shared" si="69"/>
        <v>1.9661733838107498E-4</v>
      </c>
      <c r="S78" s="27">
        <f t="shared" si="70"/>
        <v>23252.647843038219</v>
      </c>
      <c r="T78" s="39">
        <f t="shared" si="71"/>
        <v>182402.11853003342</v>
      </c>
      <c r="U78" s="1">
        <f t="shared" si="72"/>
        <v>13.813110074216844</v>
      </c>
      <c r="V78" s="52">
        <v>68944109.909999996</v>
      </c>
      <c r="W78" s="51">
        <f t="shared" si="73"/>
        <v>2.5291794357433313</v>
      </c>
      <c r="X78" s="34">
        <f t="shared" si="74"/>
        <v>1.5540138276041596E-3</v>
      </c>
      <c r="Y78" s="87">
        <f t="shared" si="75"/>
        <v>5221.0609549413102</v>
      </c>
      <c r="Z78" s="27">
        <f t="shared" si="76"/>
        <v>872975.29854523938</v>
      </c>
      <c r="AA78" s="56">
        <v>11939677.500400001</v>
      </c>
      <c r="AB78" s="51">
        <f t="shared" si="77"/>
        <v>14.604416659843469</v>
      </c>
      <c r="AC78" s="51">
        <f t="shared" si="78"/>
        <v>2.5615190552345127E-3</v>
      </c>
      <c r="AD78" s="92">
        <f t="shared" si="79"/>
        <v>904.17853088981451</v>
      </c>
      <c r="AE78" s="1">
        <f t="shared" si="80"/>
        <v>848214.01932733203</v>
      </c>
      <c r="AF78" s="39">
        <f t="shared" si="81"/>
        <v>1721189.3178725713</v>
      </c>
      <c r="AG78" s="60">
        <f t="shared" si="82"/>
        <v>130.34375750644236</v>
      </c>
      <c r="AH78" s="63">
        <v>2235.5871999999999</v>
      </c>
      <c r="AI78" s="34">
        <f t="shared" si="83"/>
        <v>2.3861573571497983E-3</v>
      </c>
      <c r="AJ78" s="1">
        <f t="shared" si="84"/>
        <v>423296.39520622231</v>
      </c>
      <c r="AK78" s="39">
        <f t="shared" si="85"/>
        <v>423296.39520622231</v>
      </c>
      <c r="AL78" s="1">
        <f t="shared" si="86"/>
        <v>32.055766391989572</v>
      </c>
      <c r="AM78" s="66">
        <v>1181.2777777777778</v>
      </c>
      <c r="AN78" s="34">
        <f t="shared" si="87"/>
        <v>1.2720751827961204E-3</v>
      </c>
      <c r="AO78" s="1">
        <f t="shared" si="88"/>
        <v>37609.062053356785</v>
      </c>
      <c r="AP78" s="95">
        <v>6.6666666666666696</v>
      </c>
      <c r="AQ78" s="34">
        <f t="shared" si="89"/>
        <v>8.0658170672689186E-4</v>
      </c>
      <c r="AR78" s="27">
        <f t="shared" si="90"/>
        <v>71542.458814324928</v>
      </c>
      <c r="AS78" s="31">
        <v>36.833333330000002</v>
      </c>
      <c r="AT78" s="72">
        <f t="shared" si="91"/>
        <v>6.8674489130491918E-4</v>
      </c>
      <c r="AU78" s="1">
        <f t="shared" si="92"/>
        <v>81216.830860405316</v>
      </c>
      <c r="AV78" s="97">
        <v>31.722222222222221</v>
      </c>
      <c r="AW78" s="34">
        <f t="shared" si="93"/>
        <v>8.3842728074979764E-4</v>
      </c>
      <c r="AX78" s="27">
        <f t="shared" si="94"/>
        <v>99155.315913622893</v>
      </c>
      <c r="AY78" s="75">
        <v>74</v>
      </c>
      <c r="AZ78" s="34">
        <f t="shared" si="95"/>
        <v>7.8682388967453139E-4</v>
      </c>
      <c r="BA78" s="27">
        <f t="shared" si="96"/>
        <v>69789.973231102937</v>
      </c>
      <c r="BB78" s="39">
        <f t="shared" si="97"/>
        <v>359313.64087281283</v>
      </c>
      <c r="BC78" s="60">
        <f t="shared" si="98"/>
        <v>27.210423390595444</v>
      </c>
      <c r="BD78" s="81">
        <f t="shared" si="99"/>
        <v>2686201.4724816401</v>
      </c>
      <c r="BE78" s="1">
        <v>1507544</v>
      </c>
      <c r="BF78" s="1">
        <f t="shared" si="100"/>
        <v>0</v>
      </c>
      <c r="BG78" s="1">
        <f t="shared" si="101"/>
        <v>1178657.4724816401</v>
      </c>
      <c r="BH78" s="72">
        <f t="shared" si="102"/>
        <v>7.9477554616828297E-4</v>
      </c>
      <c r="BI78" s="1">
        <f t="shared" si="103"/>
        <v>-572.74367199866128</v>
      </c>
      <c r="BJ78" s="81">
        <f t="shared" si="104"/>
        <v>2685628.7288096412</v>
      </c>
      <c r="BK78" s="79">
        <v>7.3</v>
      </c>
      <c r="BL78" s="1">
        <f t="shared" si="105"/>
        <v>0</v>
      </c>
      <c r="BM78" s="126">
        <v>818</v>
      </c>
      <c r="BN78" s="27">
        <f t="shared" si="106"/>
        <v>0</v>
      </c>
      <c r="BO78" s="39">
        <f t="shared" si="107"/>
        <v>2685628.7288096412</v>
      </c>
      <c r="BP78" s="1">
        <f t="shared" si="108"/>
        <v>2685628.7288096412</v>
      </c>
      <c r="BQ78" s="72">
        <f t="shared" si="109"/>
        <v>9.2129188742551878E-4</v>
      </c>
      <c r="BR78" s="60">
        <f t="shared" si="110"/>
        <v>5815.833912863488</v>
      </c>
      <c r="BS78" s="84">
        <f t="shared" si="112"/>
        <v>2691445</v>
      </c>
      <c r="BT78" s="86">
        <f t="shared" si="111"/>
        <v>203.82014388489208</v>
      </c>
      <c r="BV78" s="28"/>
    </row>
    <row r="79" spans="1:74" ht="15.6" x14ac:dyDescent="0.3">
      <c r="A79" s="2" t="s">
        <v>347</v>
      </c>
      <c r="B79" s="9" t="s">
        <v>48</v>
      </c>
      <c r="C79" s="158">
        <v>41146</v>
      </c>
      <c r="D79" s="20">
        <v>0</v>
      </c>
      <c r="E79" s="23">
        <v>0</v>
      </c>
      <c r="F79" s="3">
        <v>0</v>
      </c>
      <c r="G79" s="23">
        <v>0</v>
      </c>
      <c r="H79" s="23">
        <f>C79/($C$9+$C$59+$C$61+$C$66+$C$73+$C$79+$C$93+$C$104+$C$126+$C$139+$C$166+$C$174+$C$198+$C$213+$C$232+$C$249+$C$259+$C$261+$C$262+$C$267+$C$274)*$H$6</f>
        <v>3302757.5844438202</v>
      </c>
      <c r="I79" s="3">
        <v>0</v>
      </c>
      <c r="J79" s="23">
        <f t="shared" si="64"/>
        <v>3302757.5844438202</v>
      </c>
      <c r="K79" s="42">
        <f t="shared" si="65"/>
        <v>80.26922627822438</v>
      </c>
      <c r="L79" s="31">
        <v>26723</v>
      </c>
      <c r="M79" s="34">
        <f t="shared" si="66"/>
        <v>8.5970993194512627E-3</v>
      </c>
      <c r="N79" s="1">
        <f t="shared" si="67"/>
        <v>1016722.7600211743</v>
      </c>
      <c r="O79" s="37">
        <v>11291</v>
      </c>
      <c r="P79" s="37">
        <v>4859</v>
      </c>
      <c r="Q79" s="37">
        <f t="shared" si="68"/>
        <v>13720.5</v>
      </c>
      <c r="R79" s="34">
        <f t="shared" si="69"/>
        <v>1.4464816038914419E-2</v>
      </c>
      <c r="S79" s="27">
        <f t="shared" si="70"/>
        <v>1710659.2746938651</v>
      </c>
      <c r="T79" s="39">
        <f t="shared" si="71"/>
        <v>2727382.0347150397</v>
      </c>
      <c r="U79" s="1">
        <f t="shared" si="72"/>
        <v>66.285472092427938</v>
      </c>
      <c r="V79" s="52">
        <v>181571828.41999999</v>
      </c>
      <c r="W79" s="51">
        <f t="shared" si="73"/>
        <v>9.3240968642111124</v>
      </c>
      <c r="X79" s="34">
        <f t="shared" si="74"/>
        <v>5.7290420964719244E-3</v>
      </c>
      <c r="Y79" s="87">
        <f t="shared" si="75"/>
        <v>4412.8670689738974</v>
      </c>
      <c r="Z79" s="27">
        <f t="shared" si="76"/>
        <v>3218319.0044430951</v>
      </c>
      <c r="AA79" s="56">
        <v>59151789.299200006</v>
      </c>
      <c r="AB79" s="51">
        <f t="shared" si="77"/>
        <v>28.621168286838227</v>
      </c>
      <c r="AC79" s="51">
        <f t="shared" si="78"/>
        <v>5.0199655116245929E-3</v>
      </c>
      <c r="AD79" s="92">
        <f t="shared" si="79"/>
        <v>1437.6072837991544</v>
      </c>
      <c r="AE79" s="1">
        <f t="shared" si="80"/>
        <v>1662296.8760659299</v>
      </c>
      <c r="AF79" s="39">
        <f t="shared" si="81"/>
        <v>4880615.8805090245</v>
      </c>
      <c r="AG79" s="60">
        <f t="shared" si="82"/>
        <v>118.617019406723</v>
      </c>
      <c r="AH79" s="63">
        <v>7680.4066000000003</v>
      </c>
      <c r="AI79" s="34">
        <f t="shared" si="83"/>
        <v>8.1976935252142565E-3</v>
      </c>
      <c r="AJ79" s="1">
        <f t="shared" si="84"/>
        <v>1454243.6222116847</v>
      </c>
      <c r="AK79" s="39">
        <f t="shared" si="85"/>
        <v>1454243.6222116847</v>
      </c>
      <c r="AL79" s="1">
        <f t="shared" si="86"/>
        <v>35.343499300337449</v>
      </c>
      <c r="AM79" s="66">
        <v>5108.916666666667</v>
      </c>
      <c r="AN79" s="34">
        <f t="shared" si="87"/>
        <v>5.50160700971277E-3</v>
      </c>
      <c r="AO79" s="1">
        <f t="shared" si="88"/>
        <v>162655.70008736852</v>
      </c>
      <c r="AP79" s="95">
        <v>55.3333333333333</v>
      </c>
      <c r="AQ79" s="34">
        <f t="shared" si="89"/>
        <v>6.6946281658331955E-3</v>
      </c>
      <c r="AR79" s="27">
        <f t="shared" si="90"/>
        <v>593802.40815889626</v>
      </c>
      <c r="AS79" s="31">
        <v>279.16666666700002</v>
      </c>
      <c r="AT79" s="72">
        <f t="shared" si="91"/>
        <v>5.2049669368380656E-3</v>
      </c>
      <c r="AU79" s="1">
        <f t="shared" si="92"/>
        <v>615557.42852331442</v>
      </c>
      <c r="AV79" s="97">
        <v>288.08333333333331</v>
      </c>
      <c r="AW79" s="34">
        <f t="shared" si="93"/>
        <v>7.6141237553906758E-3</v>
      </c>
      <c r="AX79" s="27">
        <f t="shared" si="94"/>
        <v>900472.66317003767</v>
      </c>
      <c r="AY79" s="75">
        <v>707</v>
      </c>
      <c r="AZ79" s="34">
        <f t="shared" si="95"/>
        <v>7.5173579729715364E-3</v>
      </c>
      <c r="BA79" s="27">
        <f t="shared" si="96"/>
        <v>666777.17668094288</v>
      </c>
      <c r="BB79" s="39">
        <f t="shared" si="97"/>
        <v>2939265.37662056</v>
      </c>
      <c r="BC79" s="60">
        <f t="shared" si="98"/>
        <v>71.435021062085255</v>
      </c>
      <c r="BD79" s="81">
        <f t="shared" si="99"/>
        <v>15304264.498500131</v>
      </c>
      <c r="BE79" s="1">
        <v>6347409</v>
      </c>
      <c r="BF79" s="1">
        <f t="shared" si="100"/>
        <v>0</v>
      </c>
      <c r="BG79" s="1">
        <f t="shared" si="101"/>
        <v>8956855.4985001311</v>
      </c>
      <c r="BH79" s="72">
        <f t="shared" si="102"/>
        <v>6.0396594319998406E-3</v>
      </c>
      <c r="BI79" s="1">
        <f t="shared" si="103"/>
        <v>-4352.3945060741762</v>
      </c>
      <c r="BJ79" s="81">
        <f t="shared" si="104"/>
        <v>15299912.103994057</v>
      </c>
      <c r="BK79" s="79">
        <v>7</v>
      </c>
      <c r="BL79" s="1">
        <f t="shared" si="105"/>
        <v>0</v>
      </c>
      <c r="BM79" s="126">
        <v>787.15</v>
      </c>
      <c r="BN79" s="27">
        <f t="shared" si="106"/>
        <v>0</v>
      </c>
      <c r="BO79" s="39">
        <f t="shared" si="107"/>
        <v>15299912.103994057</v>
      </c>
      <c r="BP79" s="1">
        <f t="shared" si="108"/>
        <v>15299912.103994057</v>
      </c>
      <c r="BQ79" s="72">
        <f t="shared" si="109"/>
        <v>5.2485605134187313E-3</v>
      </c>
      <c r="BR79" s="60">
        <f t="shared" si="110"/>
        <v>33132.557275583968</v>
      </c>
      <c r="BS79" s="84">
        <f t="shared" si="112"/>
        <v>15333045</v>
      </c>
      <c r="BT79" s="86">
        <f t="shared" si="111"/>
        <v>372.64971078598165</v>
      </c>
      <c r="BV79" s="28"/>
    </row>
    <row r="80" spans="1:74" ht="15.6" x14ac:dyDescent="0.3">
      <c r="A80" s="2" t="s">
        <v>412</v>
      </c>
      <c r="B80" s="9" t="s">
        <v>113</v>
      </c>
      <c r="C80" s="158">
        <v>6201</v>
      </c>
      <c r="D80" s="20">
        <v>0</v>
      </c>
      <c r="E80" s="23">
        <v>0</v>
      </c>
      <c r="F80" s="3">
        <v>0</v>
      </c>
      <c r="G80" s="23">
        <v>0</v>
      </c>
      <c r="H80" s="23">
        <v>0</v>
      </c>
      <c r="I80" s="3">
        <v>0</v>
      </c>
      <c r="J80" s="23">
        <f t="shared" si="64"/>
        <v>0</v>
      </c>
      <c r="K80" s="42">
        <f t="shared" si="65"/>
        <v>0</v>
      </c>
      <c r="L80" s="31">
        <v>1471</v>
      </c>
      <c r="M80" s="34">
        <f t="shared" si="66"/>
        <v>4.7323777640657141E-4</v>
      </c>
      <c r="N80" s="1">
        <f t="shared" si="67"/>
        <v>55966.739512447988</v>
      </c>
      <c r="O80" s="37">
        <v>0</v>
      </c>
      <c r="P80" s="37">
        <v>112</v>
      </c>
      <c r="Q80" s="37">
        <f t="shared" si="68"/>
        <v>56</v>
      </c>
      <c r="R80" s="34">
        <f t="shared" si="69"/>
        <v>5.9037913937480957E-5</v>
      </c>
      <c r="S80" s="27">
        <f t="shared" si="70"/>
        <v>6982.0283067567834</v>
      </c>
      <c r="T80" s="39">
        <f t="shared" si="71"/>
        <v>62948.767819204775</v>
      </c>
      <c r="U80" s="1">
        <f t="shared" si="72"/>
        <v>10.151389746686789</v>
      </c>
      <c r="V80" s="52">
        <v>24393889.080000002</v>
      </c>
      <c r="W80" s="51">
        <f t="shared" si="73"/>
        <v>1.5763128574494607</v>
      </c>
      <c r="X80" s="34">
        <f t="shared" si="74"/>
        <v>9.6854020813542637E-4</v>
      </c>
      <c r="Y80" s="87">
        <f t="shared" si="75"/>
        <v>3933.8637445573299</v>
      </c>
      <c r="Z80" s="27">
        <f t="shared" si="76"/>
        <v>544082.46717703075</v>
      </c>
      <c r="AA80" s="56">
        <v>6015935.1979999999</v>
      </c>
      <c r="AB80" s="51">
        <f t="shared" si="77"/>
        <v>6.3917578455272448</v>
      </c>
      <c r="AC80" s="51">
        <f t="shared" si="78"/>
        <v>1.1210724741085422E-3</v>
      </c>
      <c r="AD80" s="92">
        <f t="shared" si="79"/>
        <v>970.15565199161426</v>
      </c>
      <c r="AE80" s="1">
        <f t="shared" si="80"/>
        <v>371228.70012527984</v>
      </c>
      <c r="AF80" s="39">
        <f t="shared" si="81"/>
        <v>915311.16730231058</v>
      </c>
      <c r="AG80" s="60">
        <f t="shared" si="82"/>
        <v>147.60702585104187</v>
      </c>
      <c r="AH80" s="63">
        <v>2967.9688999999998</v>
      </c>
      <c r="AI80" s="34">
        <f t="shared" si="83"/>
        <v>3.1678660651334885E-3</v>
      </c>
      <c r="AJ80" s="1">
        <f t="shared" si="84"/>
        <v>561968.92541439529</v>
      </c>
      <c r="AK80" s="39">
        <f t="shared" si="85"/>
        <v>561968.92541439529</v>
      </c>
      <c r="AL80" s="1">
        <f t="shared" si="86"/>
        <v>90.625532239057449</v>
      </c>
      <c r="AM80" s="66">
        <v>818.75</v>
      </c>
      <c r="AN80" s="34">
        <f t="shared" si="87"/>
        <v>8.8168217121092148E-4</v>
      </c>
      <c r="AO80" s="1">
        <f t="shared" si="88"/>
        <v>26067.043785512185</v>
      </c>
      <c r="AP80" s="95">
        <v>2.6666666666666701</v>
      </c>
      <c r="AQ80" s="34">
        <f t="shared" si="89"/>
        <v>3.2263268269075706E-4</v>
      </c>
      <c r="AR80" s="27">
        <f t="shared" si="90"/>
        <v>28616.983525729996</v>
      </c>
      <c r="AS80" s="31">
        <v>44.416666669999998</v>
      </c>
      <c r="AT80" s="72">
        <f t="shared" si="91"/>
        <v>8.2813354553420147E-4</v>
      </c>
      <c r="AU80" s="1">
        <f t="shared" si="92"/>
        <v>97937.943112584209</v>
      </c>
      <c r="AV80" s="97">
        <v>10.25</v>
      </c>
      <c r="AW80" s="34">
        <f t="shared" si="93"/>
        <v>2.7091039106539E-4</v>
      </c>
      <c r="AX80" s="27">
        <f t="shared" si="94"/>
        <v>32038.801726906175</v>
      </c>
      <c r="AY80" s="75">
        <v>8</v>
      </c>
      <c r="AZ80" s="34">
        <f t="shared" si="95"/>
        <v>8.5062042126976366E-5</v>
      </c>
      <c r="BA80" s="27">
        <f t="shared" si="96"/>
        <v>7544.8619709300465</v>
      </c>
      <c r="BB80" s="39">
        <f t="shared" si="97"/>
        <v>192205.63412166262</v>
      </c>
      <c r="BC80" s="60">
        <f t="shared" si="98"/>
        <v>30.995909389076377</v>
      </c>
      <c r="BD80" s="81">
        <f t="shared" si="99"/>
        <v>1732434.4946575733</v>
      </c>
      <c r="BE80" s="1">
        <v>761335</v>
      </c>
      <c r="BF80" s="1">
        <f t="shared" si="100"/>
        <v>0</v>
      </c>
      <c r="BG80" s="1">
        <f t="shared" si="101"/>
        <v>971099.49465757329</v>
      </c>
      <c r="BH80" s="72">
        <f t="shared" si="102"/>
        <v>6.5481800206568393E-4</v>
      </c>
      <c r="BI80" s="1">
        <f t="shared" si="103"/>
        <v>-471.88526220019929</v>
      </c>
      <c r="BJ80" s="81">
        <f t="shared" si="104"/>
        <v>1731962.6093953731</v>
      </c>
      <c r="BK80" s="79">
        <v>8</v>
      </c>
      <c r="BL80" s="1">
        <f t="shared" si="105"/>
        <v>0</v>
      </c>
      <c r="BM80" s="126">
        <v>945</v>
      </c>
      <c r="BN80" s="27">
        <f t="shared" si="106"/>
        <v>0</v>
      </c>
      <c r="BO80" s="39">
        <f t="shared" si="107"/>
        <v>1731962.6093953731</v>
      </c>
      <c r="BP80" s="1">
        <f t="shared" si="108"/>
        <v>1731962.6093953731</v>
      </c>
      <c r="BQ80" s="72">
        <f t="shared" si="109"/>
        <v>5.9414135849951649E-4</v>
      </c>
      <c r="BR80" s="60">
        <f t="shared" si="110"/>
        <v>3750.6326810846067</v>
      </c>
      <c r="BS80" s="84">
        <f t="shared" si="112"/>
        <v>1735713</v>
      </c>
      <c r="BT80" s="86">
        <f t="shared" si="111"/>
        <v>279.90856313497824</v>
      </c>
      <c r="BV80" s="28"/>
    </row>
    <row r="81" spans="1:74" ht="15.6" x14ac:dyDescent="0.3">
      <c r="A81" s="2" t="s">
        <v>557</v>
      </c>
      <c r="B81" s="9" t="s">
        <v>260</v>
      </c>
      <c r="C81" s="158">
        <v>67009</v>
      </c>
      <c r="D81" s="20">
        <v>0</v>
      </c>
      <c r="E81" s="23">
        <f>C81/($C$7+$C$147+$C$98+$C$81+$C$186+$C$208+$C$231+$C$247+$C$265)*$E$6</f>
        <v>16018186.555475822</v>
      </c>
      <c r="F81" s="3">
        <v>0</v>
      </c>
      <c r="G81" s="23">
        <v>0</v>
      </c>
      <c r="H81" s="23">
        <v>0</v>
      </c>
      <c r="I81" s="3">
        <v>0</v>
      </c>
      <c r="J81" s="23">
        <f t="shared" si="64"/>
        <v>16018186.555475822</v>
      </c>
      <c r="K81" s="42">
        <f t="shared" si="65"/>
        <v>239.0453007129762</v>
      </c>
      <c r="L81" s="31">
        <v>40561</v>
      </c>
      <c r="M81" s="34">
        <f t="shared" si="66"/>
        <v>1.3048944560725318E-2</v>
      </c>
      <c r="N81" s="1">
        <f t="shared" si="67"/>
        <v>1543213.4067738971</v>
      </c>
      <c r="O81" s="37">
        <v>7733</v>
      </c>
      <c r="P81" s="37">
        <v>5286</v>
      </c>
      <c r="Q81" s="37">
        <f t="shared" si="68"/>
        <v>10376</v>
      </c>
      <c r="R81" s="34">
        <f t="shared" si="69"/>
        <v>1.0938882053844686E-2</v>
      </c>
      <c r="S81" s="27">
        <f t="shared" si="70"/>
        <v>1293670.1019805069</v>
      </c>
      <c r="T81" s="39">
        <f t="shared" si="71"/>
        <v>2836883.5087544043</v>
      </c>
      <c r="U81" s="1">
        <f t="shared" si="72"/>
        <v>42.335858000483583</v>
      </c>
      <c r="V81" s="50">
        <v>202042659.89000002</v>
      </c>
      <c r="W81" s="51">
        <f t="shared" si="73"/>
        <v>22.224049532136654</v>
      </c>
      <c r="X81" s="34">
        <f t="shared" si="74"/>
        <v>1.3655211563963142E-2</v>
      </c>
      <c r="Y81" s="87">
        <f t="shared" si="75"/>
        <v>3015.1570668119211</v>
      </c>
      <c r="Z81" s="27">
        <f t="shared" si="76"/>
        <v>7670885.663950203</v>
      </c>
      <c r="AA81" s="56">
        <v>96547039.971200004</v>
      </c>
      <c r="AB81" s="51">
        <f t="shared" si="77"/>
        <v>46.507962153365128</v>
      </c>
      <c r="AC81" s="51">
        <f t="shared" si="78"/>
        <v>8.1571920365388403E-3</v>
      </c>
      <c r="AD81" s="92">
        <f t="shared" si="79"/>
        <v>1440.8070553388352</v>
      </c>
      <c r="AE81" s="1">
        <f t="shared" si="80"/>
        <v>2701149.0035954705</v>
      </c>
      <c r="AF81" s="39">
        <f t="shared" si="81"/>
        <v>10372034.667545673</v>
      </c>
      <c r="AG81" s="60">
        <f t="shared" si="82"/>
        <v>154.78569546696224</v>
      </c>
      <c r="AH81" s="63">
        <v>3910.4375</v>
      </c>
      <c r="AI81" s="34">
        <f t="shared" si="83"/>
        <v>4.1738113415121826E-3</v>
      </c>
      <c r="AJ81" s="1">
        <f t="shared" si="84"/>
        <v>740420.2785868661</v>
      </c>
      <c r="AK81" s="39">
        <f t="shared" si="85"/>
        <v>740420.2785868661</v>
      </c>
      <c r="AL81" s="1">
        <f t="shared" si="86"/>
        <v>11.049564664252058</v>
      </c>
      <c r="AM81" s="66">
        <v>13014</v>
      </c>
      <c r="AN81" s="34">
        <f t="shared" si="87"/>
        <v>1.4014304459406329E-2</v>
      </c>
      <c r="AO81" s="1">
        <f t="shared" si="88"/>
        <v>414334.66604538087</v>
      </c>
      <c r="AP81" s="95">
        <v>131.666666666667</v>
      </c>
      <c r="AQ81" s="34">
        <f t="shared" si="89"/>
        <v>1.5929988707856148E-2</v>
      </c>
      <c r="AR81" s="27">
        <f t="shared" si="90"/>
        <v>1412963.5615829201</v>
      </c>
      <c r="AS81" s="31">
        <v>885.41666663300009</v>
      </c>
      <c r="AT81" s="72">
        <f t="shared" si="91"/>
        <v>1.6508290657234512E-2</v>
      </c>
      <c r="AU81" s="1">
        <f t="shared" si="92"/>
        <v>1952327.6650160365</v>
      </c>
      <c r="AV81" s="97">
        <v>409</v>
      </c>
      <c r="AW81" s="34">
        <f t="shared" si="93"/>
        <v>1.0809985360560439E-2</v>
      </c>
      <c r="AX81" s="27">
        <f t="shared" si="94"/>
        <v>1278426.3323224024</v>
      </c>
      <c r="AY81" s="75">
        <v>2121</v>
      </c>
      <c r="AZ81" s="34">
        <f t="shared" si="95"/>
        <v>2.255207391891461E-2</v>
      </c>
      <c r="BA81" s="27">
        <f t="shared" si="96"/>
        <v>2000331.5300428288</v>
      </c>
      <c r="BB81" s="39">
        <f t="shared" si="97"/>
        <v>7058383.7550095683</v>
      </c>
      <c r="BC81" s="60">
        <f t="shared" si="98"/>
        <v>105.33486180975045</v>
      </c>
      <c r="BD81" s="81">
        <f t="shared" si="99"/>
        <v>37025908.765372328</v>
      </c>
      <c r="BE81" s="1">
        <v>16698832</v>
      </c>
      <c r="BF81" s="1">
        <f t="shared" si="100"/>
        <v>0</v>
      </c>
      <c r="BG81" s="1">
        <f t="shared" si="101"/>
        <v>20327076.765372328</v>
      </c>
      <c r="BH81" s="72">
        <f t="shared" si="102"/>
        <v>1.3706665350526644E-2</v>
      </c>
      <c r="BI81" s="1">
        <f t="shared" si="103"/>
        <v>-9877.5130683943207</v>
      </c>
      <c r="BJ81" s="81">
        <f t="shared" si="104"/>
        <v>37016031.252303936</v>
      </c>
      <c r="BK81" s="79">
        <v>7.5</v>
      </c>
      <c r="BL81" s="1">
        <f t="shared" si="105"/>
        <v>0</v>
      </c>
      <c r="BM81" s="126">
        <v>850.13</v>
      </c>
      <c r="BN81" s="27">
        <f t="shared" si="106"/>
        <v>0</v>
      </c>
      <c r="BO81" s="39">
        <f t="shared" si="107"/>
        <v>37016031.252303936</v>
      </c>
      <c r="BP81" s="1">
        <f t="shared" si="108"/>
        <v>37016031.252303936</v>
      </c>
      <c r="BQ81" s="72">
        <f t="shared" si="109"/>
        <v>1.2698169680569533E-2</v>
      </c>
      <c r="BR81" s="60">
        <f t="shared" si="110"/>
        <v>80159.6615226047</v>
      </c>
      <c r="BS81" s="84">
        <f t="shared" si="112"/>
        <v>37096191</v>
      </c>
      <c r="BT81" s="86">
        <f t="shared" si="111"/>
        <v>553.60012834096915</v>
      </c>
      <c r="BV81" s="28"/>
    </row>
    <row r="82" spans="1:74" ht="15.6" x14ac:dyDescent="0.3">
      <c r="A82" s="2" t="s">
        <v>528</v>
      </c>
      <c r="B82" s="9" t="s">
        <v>231</v>
      </c>
      <c r="C82" s="158">
        <v>265086</v>
      </c>
      <c r="D82" s="20">
        <f>C82/($C$14+$C$82)*$D$6</f>
        <v>295488982.08922362</v>
      </c>
      <c r="E82" s="23">
        <v>0</v>
      </c>
      <c r="F82" s="3">
        <v>0</v>
      </c>
      <c r="G82" s="23">
        <v>0</v>
      </c>
      <c r="H82" s="23">
        <v>0</v>
      </c>
      <c r="I82" s="3">
        <v>0</v>
      </c>
      <c r="J82" s="23">
        <f t="shared" si="64"/>
        <v>295488982.08922362</v>
      </c>
      <c r="K82" s="42">
        <f t="shared" si="65"/>
        <v>1114.6910138190008</v>
      </c>
      <c r="L82" s="31">
        <v>207940</v>
      </c>
      <c r="M82" s="34">
        <f t="shared" si="66"/>
        <v>6.6896711914332066E-2</v>
      </c>
      <c r="N82" s="1">
        <f t="shared" si="67"/>
        <v>7911436.991310969</v>
      </c>
      <c r="O82" s="37">
        <v>116603</v>
      </c>
      <c r="P82" s="37">
        <v>28622</v>
      </c>
      <c r="Q82" s="37">
        <f t="shared" si="68"/>
        <v>130914</v>
      </c>
      <c r="R82" s="34">
        <f t="shared" si="69"/>
        <v>0.1380158833073461</v>
      </c>
      <c r="S82" s="27">
        <f t="shared" si="70"/>
        <v>16322236.67412067</v>
      </c>
      <c r="T82" s="39">
        <f t="shared" si="71"/>
        <v>24233673.665431641</v>
      </c>
      <c r="U82" s="1">
        <f t="shared" si="72"/>
        <v>91.418157373198284</v>
      </c>
      <c r="V82" s="52">
        <v>1145098792.0099998</v>
      </c>
      <c r="W82" s="51">
        <f t="shared" si="73"/>
        <v>61.366397280581843</v>
      </c>
      <c r="X82" s="34">
        <f t="shared" si="74"/>
        <v>3.77056007084949E-2</v>
      </c>
      <c r="Y82" s="87">
        <f t="shared" si="75"/>
        <v>4319.725643791071</v>
      </c>
      <c r="Z82" s="27">
        <f t="shared" si="76"/>
        <v>21181316.054357752</v>
      </c>
      <c r="AA82" s="56">
        <v>373067421.3344</v>
      </c>
      <c r="AB82" s="51">
        <f t="shared" si="77"/>
        <v>188.35894901960032</v>
      </c>
      <c r="AC82" s="51">
        <f t="shared" si="78"/>
        <v>3.3036926319987892E-2</v>
      </c>
      <c r="AD82" s="92">
        <f t="shared" si="79"/>
        <v>1407.3448667013724</v>
      </c>
      <c r="AE82" s="1">
        <f t="shared" si="80"/>
        <v>10939752.332832966</v>
      </c>
      <c r="AF82" s="39">
        <f t="shared" si="81"/>
        <v>32121068.387190718</v>
      </c>
      <c r="AG82" s="60">
        <f t="shared" si="82"/>
        <v>121.1722549934388</v>
      </c>
      <c r="AH82" s="63">
        <v>5229.0631999999996</v>
      </c>
      <c r="AI82" s="34">
        <f t="shared" si="83"/>
        <v>5.5812484637956707E-3</v>
      </c>
      <c r="AJ82" s="1">
        <f t="shared" si="84"/>
        <v>990094.95262162574</v>
      </c>
      <c r="AK82" s="39">
        <f t="shared" si="85"/>
        <v>990094.95262162574</v>
      </c>
      <c r="AL82" s="1">
        <f t="shared" si="86"/>
        <v>3.7349952567152762</v>
      </c>
      <c r="AM82" s="66">
        <v>42889.666666666664</v>
      </c>
      <c r="AN82" s="34">
        <f t="shared" si="87"/>
        <v>4.6186326020371725E-2</v>
      </c>
      <c r="AO82" s="1">
        <f t="shared" si="88"/>
        <v>1365504.5116897984</v>
      </c>
      <c r="AP82" s="95">
        <v>549.66666666666697</v>
      </c>
      <c r="AQ82" s="34">
        <f t="shared" si="89"/>
        <v>6.6502661719632247E-2</v>
      </c>
      <c r="AR82" s="27">
        <f t="shared" si="90"/>
        <v>5898675.7292410908</v>
      </c>
      <c r="AS82" s="31">
        <v>2739.083333</v>
      </c>
      <c r="AT82" s="72">
        <f t="shared" si="91"/>
        <v>5.1069271112210816E-2</v>
      </c>
      <c r="AU82" s="1">
        <f t="shared" si="92"/>
        <v>6039628.9897452043</v>
      </c>
      <c r="AV82" s="97">
        <v>4785.333333333333</v>
      </c>
      <c r="AW82" s="34">
        <f t="shared" si="93"/>
        <v>0.12647770972795896</v>
      </c>
      <c r="AX82" s="27">
        <f t="shared" si="94"/>
        <v>14957692.279397234</v>
      </c>
      <c r="AY82" s="75">
        <v>10232</v>
      </c>
      <c r="AZ82" s="34">
        <f t="shared" si="95"/>
        <v>0.10879435188040276</v>
      </c>
      <c r="BA82" s="27">
        <f t="shared" si="96"/>
        <v>9649878.4608195294</v>
      </c>
      <c r="BB82" s="39">
        <f t="shared" si="97"/>
        <v>37911379.970892854</v>
      </c>
      <c r="BC82" s="60">
        <f t="shared" si="98"/>
        <v>143.01539866644356</v>
      </c>
      <c r="BD82" s="81">
        <f t="shared" si="99"/>
        <v>390745199.06536043</v>
      </c>
      <c r="BE82" s="1">
        <v>199485208</v>
      </c>
      <c r="BF82" s="1">
        <f t="shared" si="100"/>
        <v>0</v>
      </c>
      <c r="BG82" s="1">
        <f t="shared" si="101"/>
        <v>191259991.06536043</v>
      </c>
      <c r="BH82" s="72">
        <f t="shared" si="102"/>
        <v>0.12896771743113911</v>
      </c>
      <c r="BI82" s="1">
        <f t="shared" si="103"/>
        <v>-92938.747809883367</v>
      </c>
      <c r="BJ82" s="81">
        <f t="shared" si="104"/>
        <v>390652260.31755054</v>
      </c>
      <c r="BK82" s="79">
        <v>6.9</v>
      </c>
      <c r="BL82" s="1">
        <f t="shared" si="105"/>
        <v>0</v>
      </c>
      <c r="BM82" s="126">
        <v>913.1</v>
      </c>
      <c r="BN82" s="27">
        <f t="shared" si="106"/>
        <v>0</v>
      </c>
      <c r="BO82" s="39">
        <f t="shared" si="107"/>
        <v>390652260.31755054</v>
      </c>
      <c r="BP82" s="1">
        <f t="shared" si="108"/>
        <v>390652260.31755054</v>
      </c>
      <c r="BQ82" s="72">
        <f t="shared" si="109"/>
        <v>0.13401135993750068</v>
      </c>
      <c r="BR82" s="60">
        <f t="shared" si="110"/>
        <v>845972.72859029809</v>
      </c>
      <c r="BS82" s="84">
        <f t="shared" si="112"/>
        <v>391498233</v>
      </c>
      <c r="BT82" s="86">
        <f t="shared" si="111"/>
        <v>1476.8725357053938</v>
      </c>
      <c r="BV82" s="28"/>
    </row>
    <row r="83" spans="1:74" ht="15.6" x14ac:dyDescent="0.3">
      <c r="A83" s="2" t="s">
        <v>500</v>
      </c>
      <c r="B83" s="9" t="s">
        <v>201</v>
      </c>
      <c r="C83" s="158">
        <v>34328</v>
      </c>
      <c r="D83" s="20">
        <v>0</v>
      </c>
      <c r="E83" s="23">
        <v>0</v>
      </c>
      <c r="F83" s="3">
        <v>0</v>
      </c>
      <c r="G83" s="23">
        <v>0</v>
      </c>
      <c r="H83" s="23">
        <v>0</v>
      </c>
      <c r="I83" s="3">
        <v>0</v>
      </c>
      <c r="J83" s="23">
        <f t="shared" si="64"/>
        <v>0</v>
      </c>
      <c r="K83" s="42">
        <f t="shared" si="65"/>
        <v>0</v>
      </c>
      <c r="L83" s="31">
        <v>9707</v>
      </c>
      <c r="M83" s="34">
        <f t="shared" si="66"/>
        <v>3.1228545857094414E-3</v>
      </c>
      <c r="N83" s="1">
        <f t="shared" si="67"/>
        <v>369319.60601450206</v>
      </c>
      <c r="O83" s="37">
        <v>3119</v>
      </c>
      <c r="P83" s="37">
        <v>2575</v>
      </c>
      <c r="Q83" s="37">
        <f t="shared" si="68"/>
        <v>4406.5</v>
      </c>
      <c r="R83" s="34">
        <f t="shared" si="69"/>
        <v>4.6455458529555326E-3</v>
      </c>
      <c r="S83" s="27">
        <f t="shared" si="70"/>
        <v>549398.35238792445</v>
      </c>
      <c r="T83" s="39">
        <f t="shared" si="71"/>
        <v>918717.95840242645</v>
      </c>
      <c r="U83" s="1">
        <f t="shared" si="72"/>
        <v>26.762932836239411</v>
      </c>
      <c r="V83" s="52">
        <v>135762073.17000002</v>
      </c>
      <c r="W83" s="51">
        <f t="shared" si="73"/>
        <v>8.6799763474766909</v>
      </c>
      <c r="X83" s="34">
        <f t="shared" si="74"/>
        <v>5.3332725533929686E-3</v>
      </c>
      <c r="Y83" s="87">
        <f t="shared" si="75"/>
        <v>3954.8494864250761</v>
      </c>
      <c r="Z83" s="27">
        <f t="shared" si="76"/>
        <v>2995993.418346399</v>
      </c>
      <c r="AA83" s="56">
        <v>28646063.009200003</v>
      </c>
      <c r="AB83" s="51">
        <f t="shared" si="77"/>
        <v>41.136947287365111</v>
      </c>
      <c r="AC83" s="51">
        <f t="shared" si="78"/>
        <v>7.2151511974113186E-3</v>
      </c>
      <c r="AD83" s="92">
        <f t="shared" si="79"/>
        <v>834.48097789559552</v>
      </c>
      <c r="AE83" s="1">
        <f t="shared" si="80"/>
        <v>2389204.3218278415</v>
      </c>
      <c r="AF83" s="39">
        <f t="shared" si="81"/>
        <v>5385197.7401742404</v>
      </c>
      <c r="AG83" s="60">
        <f t="shared" si="82"/>
        <v>156.8747885159124</v>
      </c>
      <c r="AH83" s="63">
        <v>6070.2133999999996</v>
      </c>
      <c r="AI83" s="34">
        <f t="shared" si="83"/>
        <v>6.4790513936916838E-3</v>
      </c>
      <c r="AJ83" s="1">
        <f t="shared" si="84"/>
        <v>1149362.2124659265</v>
      </c>
      <c r="AK83" s="39">
        <f t="shared" si="85"/>
        <v>1149362.2124659265</v>
      </c>
      <c r="AL83" s="1">
        <f t="shared" si="86"/>
        <v>33.481770346828434</v>
      </c>
      <c r="AM83" s="66">
        <v>5365.2777777777774</v>
      </c>
      <c r="AN83" s="34">
        <f t="shared" si="87"/>
        <v>5.777672989631534E-3</v>
      </c>
      <c r="AO83" s="1">
        <f t="shared" si="88"/>
        <v>170817.62534933598</v>
      </c>
      <c r="AP83" s="95">
        <v>62</v>
      </c>
      <c r="AQ83" s="34">
        <f t="shared" si="89"/>
        <v>7.501209872560091E-3</v>
      </c>
      <c r="AR83" s="27">
        <f t="shared" si="90"/>
        <v>665344.86697322153</v>
      </c>
      <c r="AS83" s="31">
        <v>297.16666670000001</v>
      </c>
      <c r="AT83" s="72">
        <f t="shared" si="91"/>
        <v>5.5405707757684676E-3</v>
      </c>
      <c r="AU83" s="1">
        <f t="shared" si="92"/>
        <v>655247.10159932578</v>
      </c>
      <c r="AV83" s="97">
        <v>261.72222222222223</v>
      </c>
      <c r="AW83" s="34">
        <f t="shared" si="93"/>
        <v>6.9173921534365973E-3</v>
      </c>
      <c r="AX83" s="27">
        <f t="shared" si="94"/>
        <v>818074.76929785893</v>
      </c>
      <c r="AY83" s="75">
        <v>251</v>
      </c>
      <c r="AZ83" s="34">
        <f t="shared" si="95"/>
        <v>2.6688215717338834E-3</v>
      </c>
      <c r="BA83" s="27">
        <f t="shared" si="96"/>
        <v>236720.04433793022</v>
      </c>
      <c r="BB83" s="39">
        <f t="shared" si="97"/>
        <v>2546204.4075576724</v>
      </c>
      <c r="BC83" s="60">
        <f t="shared" si="98"/>
        <v>74.172815414753913</v>
      </c>
      <c r="BD83" s="81">
        <f t="shared" si="99"/>
        <v>9999482.3186002653</v>
      </c>
      <c r="BE83" s="1">
        <v>5501143</v>
      </c>
      <c r="BF83" s="1">
        <f t="shared" si="100"/>
        <v>0</v>
      </c>
      <c r="BG83" s="1">
        <f t="shared" si="101"/>
        <v>4498339.3186002653</v>
      </c>
      <c r="BH83" s="72">
        <f t="shared" si="102"/>
        <v>3.033256202298822E-3</v>
      </c>
      <c r="BI83" s="1">
        <f t="shared" si="103"/>
        <v>-2185.8728590644087</v>
      </c>
      <c r="BJ83" s="81">
        <f t="shared" si="104"/>
        <v>9997296.4457412008</v>
      </c>
      <c r="BK83" s="79">
        <v>7.8</v>
      </c>
      <c r="BL83" s="1">
        <f t="shared" si="105"/>
        <v>0</v>
      </c>
      <c r="BM83" s="126">
        <v>981.62</v>
      </c>
      <c r="BN83" s="27">
        <f t="shared" si="106"/>
        <v>0</v>
      </c>
      <c r="BO83" s="39">
        <f t="shared" si="107"/>
        <v>9997296.4457412008</v>
      </c>
      <c r="BP83" s="1">
        <f t="shared" si="108"/>
        <v>9997296.4457412008</v>
      </c>
      <c r="BQ83" s="72">
        <f t="shared" si="109"/>
        <v>3.4295239743476029E-3</v>
      </c>
      <c r="BR83" s="60">
        <f t="shared" si="110"/>
        <v>21649.535947532851</v>
      </c>
      <c r="BS83" s="84">
        <f t="shared" si="112"/>
        <v>10018946</v>
      </c>
      <c r="BT83" s="86">
        <f t="shared" si="111"/>
        <v>291.85929853181079</v>
      </c>
      <c r="BV83" s="28"/>
    </row>
    <row r="84" spans="1:74" ht="15.6" x14ac:dyDescent="0.3">
      <c r="A84" s="2" t="s">
        <v>558</v>
      </c>
      <c r="B84" s="9" t="s">
        <v>261</v>
      </c>
      <c r="C84" s="158">
        <v>8483</v>
      </c>
      <c r="D84" s="20">
        <v>0</v>
      </c>
      <c r="E84" s="23">
        <v>0</v>
      </c>
      <c r="F84" s="3">
        <v>0</v>
      </c>
      <c r="G84" s="23">
        <v>0</v>
      </c>
      <c r="H84" s="23">
        <v>0</v>
      </c>
      <c r="I84" s="3">
        <v>0</v>
      </c>
      <c r="J84" s="23">
        <f t="shared" si="64"/>
        <v>0</v>
      </c>
      <c r="K84" s="42">
        <f t="shared" si="65"/>
        <v>0</v>
      </c>
      <c r="L84" s="31">
        <v>1975</v>
      </c>
      <c r="M84" s="34">
        <f t="shared" si="66"/>
        <v>6.3538042719441098E-4</v>
      </c>
      <c r="N84" s="1">
        <f t="shared" si="67"/>
        <v>75142.291323647019</v>
      </c>
      <c r="O84" s="37">
        <v>0</v>
      </c>
      <c r="P84" s="37">
        <v>120</v>
      </c>
      <c r="Q84" s="37">
        <f t="shared" si="68"/>
        <v>60</v>
      </c>
      <c r="R84" s="34">
        <f t="shared" si="69"/>
        <v>6.3254907790158163E-5</v>
      </c>
      <c r="S84" s="27">
        <f t="shared" si="70"/>
        <v>7480.7446143822672</v>
      </c>
      <c r="T84" s="39">
        <f t="shared" si="71"/>
        <v>82623.035938029294</v>
      </c>
      <c r="U84" s="1">
        <f t="shared" si="72"/>
        <v>9.7398368428656479</v>
      </c>
      <c r="V84" s="52">
        <v>36406772.269999996</v>
      </c>
      <c r="W84" s="51">
        <f t="shared" si="73"/>
        <v>1.9765907415884196</v>
      </c>
      <c r="X84" s="34">
        <f t="shared" si="74"/>
        <v>1.2144845480447297E-3</v>
      </c>
      <c r="Y84" s="87">
        <f t="shared" si="75"/>
        <v>4291.7331451137561</v>
      </c>
      <c r="Z84" s="27">
        <f t="shared" si="76"/>
        <v>682242.9711210957</v>
      </c>
      <c r="AA84" s="56">
        <v>5466130.8832</v>
      </c>
      <c r="AB84" s="51">
        <f t="shared" si="77"/>
        <v>13.164940711751159</v>
      </c>
      <c r="AC84" s="51">
        <f t="shared" si="78"/>
        <v>2.3090443993498497E-3</v>
      </c>
      <c r="AD84" s="92">
        <f t="shared" si="79"/>
        <v>644.36294744783686</v>
      </c>
      <c r="AE84" s="1">
        <f t="shared" si="80"/>
        <v>764610.29121584666</v>
      </c>
      <c r="AF84" s="39">
        <f t="shared" si="81"/>
        <v>1446853.2623369424</v>
      </c>
      <c r="AG84" s="60">
        <f t="shared" si="82"/>
        <v>170.55914916149268</v>
      </c>
      <c r="AH84" s="63">
        <v>4939.9957999999997</v>
      </c>
      <c r="AI84" s="34">
        <f t="shared" si="83"/>
        <v>5.2727119400482799E-3</v>
      </c>
      <c r="AJ84" s="1">
        <f t="shared" si="84"/>
        <v>935361.59737981949</v>
      </c>
      <c r="AK84" s="39">
        <f t="shared" si="85"/>
        <v>935361.59737981949</v>
      </c>
      <c r="AL84" s="1">
        <f t="shared" si="86"/>
        <v>110.26306700221849</v>
      </c>
      <c r="AM84" s="66">
        <v>1015.5277777777778</v>
      </c>
      <c r="AN84" s="34">
        <f t="shared" si="87"/>
        <v>1.0935850211128101E-3</v>
      </c>
      <c r="AO84" s="1">
        <f t="shared" si="88"/>
        <v>32331.978074793555</v>
      </c>
      <c r="AP84" s="95">
        <v>5.3333333333333304</v>
      </c>
      <c r="AQ84" s="34">
        <f t="shared" si="89"/>
        <v>6.4526536538151292E-4</v>
      </c>
      <c r="AR84" s="27">
        <f t="shared" si="90"/>
        <v>57233.967051459891</v>
      </c>
      <c r="AS84" s="31">
        <v>55.75</v>
      </c>
      <c r="AT84" s="72">
        <f t="shared" si="91"/>
        <v>1.0394396658926889E-3</v>
      </c>
      <c r="AU84" s="1">
        <f t="shared" si="92"/>
        <v>122927.73721838974</v>
      </c>
      <c r="AV84" s="97">
        <v>10.472222222222221</v>
      </c>
      <c r="AW84" s="34">
        <f t="shared" si="93"/>
        <v>2.7678378707764775E-4</v>
      </c>
      <c r="AX84" s="27">
        <f t="shared" si="94"/>
        <v>32733.409894427172</v>
      </c>
      <c r="AY84" s="75">
        <v>94</v>
      </c>
      <c r="AZ84" s="34">
        <f t="shared" si="95"/>
        <v>9.9947899499197232E-4</v>
      </c>
      <c r="BA84" s="27">
        <f t="shared" si="96"/>
        <v>88652.128158428051</v>
      </c>
      <c r="BB84" s="39">
        <f t="shared" si="97"/>
        <v>333879.2203974984</v>
      </c>
      <c r="BC84" s="60">
        <f t="shared" si="98"/>
        <v>39.358625533124886</v>
      </c>
      <c r="BD84" s="81">
        <f t="shared" si="99"/>
        <v>2798717.1160522895</v>
      </c>
      <c r="BE84" s="1">
        <v>1256589</v>
      </c>
      <c r="BF84" s="1">
        <f t="shared" si="100"/>
        <v>0</v>
      </c>
      <c r="BG84" s="1">
        <f t="shared" si="101"/>
        <v>1542128.1160522895</v>
      </c>
      <c r="BH84" s="72">
        <f t="shared" si="102"/>
        <v>1.0398659019370156E-3</v>
      </c>
      <c r="BI84" s="1">
        <f t="shared" si="103"/>
        <v>-749.36454440874411</v>
      </c>
      <c r="BJ84" s="81">
        <f t="shared" si="104"/>
        <v>2797967.7515078806</v>
      </c>
      <c r="BK84" s="79">
        <v>8</v>
      </c>
      <c r="BL84" s="1">
        <f t="shared" si="105"/>
        <v>0</v>
      </c>
      <c r="BM84" s="126">
        <v>1039</v>
      </c>
      <c r="BN84" s="27">
        <f t="shared" si="106"/>
        <v>0</v>
      </c>
      <c r="BO84" s="39">
        <f t="shared" si="107"/>
        <v>2797967.7515078806</v>
      </c>
      <c r="BP84" s="1">
        <f t="shared" si="108"/>
        <v>2797967.7515078806</v>
      </c>
      <c r="BQ84" s="72">
        <f t="shared" si="109"/>
        <v>9.5982924336863616E-4</v>
      </c>
      <c r="BR84" s="60">
        <f t="shared" si="110"/>
        <v>6059.1084544774149</v>
      </c>
      <c r="BS84" s="84">
        <f t="shared" si="112"/>
        <v>2804027</v>
      </c>
      <c r="BT84" s="86">
        <f t="shared" si="111"/>
        <v>330.54662265707884</v>
      </c>
      <c r="BV84" s="28"/>
    </row>
    <row r="85" spans="1:74" ht="15.6" x14ac:dyDescent="0.3">
      <c r="A85" s="2" t="s">
        <v>470</v>
      </c>
      <c r="B85" s="9" t="s">
        <v>171</v>
      </c>
      <c r="C85" s="158">
        <v>12106</v>
      </c>
      <c r="D85" s="20">
        <v>0</v>
      </c>
      <c r="E85" s="23">
        <v>0</v>
      </c>
      <c r="F85" s="3">
        <v>0</v>
      </c>
      <c r="G85" s="23">
        <v>0</v>
      </c>
      <c r="H85" s="23">
        <v>0</v>
      </c>
      <c r="I85" s="3">
        <v>0</v>
      </c>
      <c r="J85" s="23">
        <f t="shared" si="64"/>
        <v>0</v>
      </c>
      <c r="K85" s="42">
        <f t="shared" si="65"/>
        <v>0</v>
      </c>
      <c r="L85" s="31">
        <v>4118</v>
      </c>
      <c r="M85" s="34">
        <f t="shared" si="66"/>
        <v>1.3248084046514352E-3</v>
      </c>
      <c r="N85" s="1">
        <f t="shared" si="67"/>
        <v>156676.43325102708</v>
      </c>
      <c r="O85" s="37">
        <v>1296</v>
      </c>
      <c r="P85" s="37">
        <v>397</v>
      </c>
      <c r="Q85" s="37">
        <f t="shared" si="68"/>
        <v>1494.5</v>
      </c>
      <c r="R85" s="34">
        <f t="shared" si="69"/>
        <v>1.5755743282065231E-3</v>
      </c>
      <c r="S85" s="27">
        <f t="shared" si="70"/>
        <v>186332.88043657166</v>
      </c>
      <c r="T85" s="39">
        <f t="shared" si="71"/>
        <v>343009.31368759874</v>
      </c>
      <c r="U85" s="1">
        <f t="shared" si="72"/>
        <v>28.333827332529221</v>
      </c>
      <c r="V85" s="52">
        <v>47729658.340000004</v>
      </c>
      <c r="W85" s="51">
        <f t="shared" si="73"/>
        <v>3.0705276571648721</v>
      </c>
      <c r="X85" s="34">
        <f t="shared" si="74"/>
        <v>1.8866365785837648E-3</v>
      </c>
      <c r="Y85" s="87">
        <f t="shared" si="75"/>
        <v>3942.6448323145551</v>
      </c>
      <c r="Z85" s="27">
        <f t="shared" si="76"/>
        <v>1059827.8478478596</v>
      </c>
      <c r="AA85" s="56">
        <v>10025080.9256</v>
      </c>
      <c r="AB85" s="51">
        <f t="shared" si="77"/>
        <v>14.618858150636694</v>
      </c>
      <c r="AC85" s="51">
        <f t="shared" si="78"/>
        <v>2.5640519981595493E-3</v>
      </c>
      <c r="AD85" s="92">
        <f t="shared" si="79"/>
        <v>828.10845246984968</v>
      </c>
      <c r="AE85" s="1">
        <f t="shared" si="80"/>
        <v>849052.77072946646</v>
      </c>
      <c r="AF85" s="39">
        <f t="shared" si="81"/>
        <v>1908880.6185773262</v>
      </c>
      <c r="AG85" s="60">
        <f t="shared" si="82"/>
        <v>157.68054011046806</v>
      </c>
      <c r="AH85" s="63">
        <v>3345.9935</v>
      </c>
      <c r="AI85" s="34">
        <f t="shared" si="83"/>
        <v>3.5713511899694199E-3</v>
      </c>
      <c r="AJ85" s="1">
        <f t="shared" si="84"/>
        <v>633545.84734312794</v>
      </c>
      <c r="AK85" s="39">
        <f t="shared" si="85"/>
        <v>633545.84734312794</v>
      </c>
      <c r="AL85" s="1">
        <f t="shared" si="86"/>
        <v>52.333210585092345</v>
      </c>
      <c r="AM85" s="66">
        <v>1585.2777777777778</v>
      </c>
      <c r="AN85" s="34">
        <f t="shared" si="87"/>
        <v>1.7071281259035552E-3</v>
      </c>
      <c r="AO85" s="1">
        <f t="shared" si="88"/>
        <v>50471.456788436997</v>
      </c>
      <c r="AP85" s="95">
        <v>12.6666666666667</v>
      </c>
      <c r="AQ85" s="34">
        <f t="shared" si="89"/>
        <v>1.5325052427810979E-3</v>
      </c>
      <c r="AR85" s="27">
        <f t="shared" si="90"/>
        <v>135930.67174721765</v>
      </c>
      <c r="AS85" s="31">
        <v>88.666666669999998</v>
      </c>
      <c r="AT85" s="72">
        <f t="shared" si="91"/>
        <v>1.6531596480588917E-3</v>
      </c>
      <c r="AU85" s="1">
        <f t="shared" si="92"/>
        <v>195508.38924556618</v>
      </c>
      <c r="AV85" s="97">
        <v>37.722222222222221</v>
      </c>
      <c r="AW85" s="34">
        <f t="shared" si="93"/>
        <v>9.9700897308075765E-4</v>
      </c>
      <c r="AX85" s="27">
        <f t="shared" si="94"/>
        <v>117909.73643668991</v>
      </c>
      <c r="AY85" s="75">
        <v>158</v>
      </c>
      <c r="AZ85" s="34">
        <f t="shared" si="95"/>
        <v>1.6799753320077832E-3</v>
      </c>
      <c r="BA85" s="27">
        <f t="shared" si="96"/>
        <v>149011.02392586842</v>
      </c>
      <c r="BB85" s="39">
        <f t="shared" si="97"/>
        <v>648831.27814377914</v>
      </c>
      <c r="BC85" s="60">
        <f t="shared" si="98"/>
        <v>53.595843230115577</v>
      </c>
      <c r="BD85" s="81">
        <f t="shared" si="99"/>
        <v>3534267.0577518325</v>
      </c>
      <c r="BE85" s="1">
        <v>1537888</v>
      </c>
      <c r="BF85" s="1">
        <f t="shared" si="100"/>
        <v>0</v>
      </c>
      <c r="BG85" s="1">
        <f t="shared" si="101"/>
        <v>1996379.0577518325</v>
      </c>
      <c r="BH85" s="72">
        <f t="shared" si="102"/>
        <v>1.3461699374313775E-3</v>
      </c>
      <c r="BI85" s="1">
        <f t="shared" si="103"/>
        <v>-970.09818283387926</v>
      </c>
      <c r="BJ85" s="81">
        <f t="shared" si="104"/>
        <v>3533296.9595689988</v>
      </c>
      <c r="BK85" s="79">
        <v>7.2</v>
      </c>
      <c r="BL85" s="1">
        <f t="shared" si="105"/>
        <v>0</v>
      </c>
      <c r="BM85" s="126">
        <v>1070</v>
      </c>
      <c r="BN85" s="27">
        <f t="shared" si="106"/>
        <v>0</v>
      </c>
      <c r="BO85" s="39">
        <f t="shared" si="107"/>
        <v>3533296.9595689988</v>
      </c>
      <c r="BP85" s="1">
        <f t="shared" si="108"/>
        <v>3533296.9595689988</v>
      </c>
      <c r="BQ85" s="72">
        <f t="shared" si="109"/>
        <v>1.2120803556338855E-3</v>
      </c>
      <c r="BR85" s="60">
        <f t="shared" si="110"/>
        <v>7651.492576483889</v>
      </c>
      <c r="BS85" s="84">
        <f t="shared" si="112"/>
        <v>3540948</v>
      </c>
      <c r="BT85" s="86">
        <f t="shared" si="111"/>
        <v>292.49529159094664</v>
      </c>
      <c r="BV85" s="28"/>
    </row>
    <row r="86" spans="1:74" ht="15.6" x14ac:dyDescent="0.3">
      <c r="A86" s="2" t="s">
        <v>433</v>
      </c>
      <c r="B86" s="9" t="s">
        <v>134</v>
      </c>
      <c r="C86" s="158">
        <v>5344</v>
      </c>
      <c r="D86" s="20">
        <v>0</v>
      </c>
      <c r="E86" s="23">
        <v>0</v>
      </c>
      <c r="F86" s="3">
        <v>0</v>
      </c>
      <c r="G86" s="23">
        <v>0</v>
      </c>
      <c r="H86" s="23">
        <v>0</v>
      </c>
      <c r="I86" s="3">
        <v>0</v>
      </c>
      <c r="J86" s="23">
        <f t="shared" si="64"/>
        <v>0</v>
      </c>
      <c r="K86" s="42">
        <f t="shared" si="65"/>
        <v>0</v>
      </c>
      <c r="L86" s="31">
        <v>1389</v>
      </c>
      <c r="M86" s="34">
        <f t="shared" si="66"/>
        <v>4.468574244926769E-4</v>
      </c>
      <c r="N86" s="1">
        <f t="shared" si="67"/>
        <v>52846.907670149732</v>
      </c>
      <c r="O86" s="37">
        <v>0</v>
      </c>
      <c r="P86" s="37">
        <v>56</v>
      </c>
      <c r="Q86" s="37">
        <f t="shared" si="68"/>
        <v>28</v>
      </c>
      <c r="R86" s="34">
        <f t="shared" si="69"/>
        <v>2.9518956968740478E-5</v>
      </c>
      <c r="S86" s="27">
        <f t="shared" si="70"/>
        <v>3491.0141533783917</v>
      </c>
      <c r="T86" s="39">
        <f t="shared" si="71"/>
        <v>56337.921823528122</v>
      </c>
      <c r="U86" s="1">
        <f t="shared" si="72"/>
        <v>10.54227579033086</v>
      </c>
      <c r="V86" s="52">
        <v>26881908.460000001</v>
      </c>
      <c r="W86" s="51">
        <f t="shared" si="73"/>
        <v>1.0623626682790959</v>
      </c>
      <c r="X86" s="34">
        <f t="shared" si="74"/>
        <v>6.5275173959769095E-4</v>
      </c>
      <c r="Y86" s="87">
        <f t="shared" si="75"/>
        <v>5030.2972417664669</v>
      </c>
      <c r="Z86" s="27">
        <f t="shared" si="76"/>
        <v>366686.66303294181</v>
      </c>
      <c r="AA86" s="56">
        <v>5641217.0411999999</v>
      </c>
      <c r="AB86" s="51">
        <f t="shared" si="77"/>
        <v>5.0624423402658287</v>
      </c>
      <c r="AC86" s="51">
        <f t="shared" si="78"/>
        <v>8.8791923858709651E-4</v>
      </c>
      <c r="AD86" s="92">
        <f t="shared" si="79"/>
        <v>1055.6169613023951</v>
      </c>
      <c r="AE86" s="1">
        <f t="shared" si="80"/>
        <v>294023.0113303113</v>
      </c>
      <c r="AF86" s="39">
        <f t="shared" si="81"/>
        <v>660709.67436325317</v>
      </c>
      <c r="AG86" s="60">
        <f t="shared" si="82"/>
        <v>123.63579235839319</v>
      </c>
      <c r="AH86" s="63">
        <v>2174.9866000000002</v>
      </c>
      <c r="AI86" s="34">
        <f t="shared" si="83"/>
        <v>2.3214752156803481E-3</v>
      </c>
      <c r="AJ86" s="1">
        <f t="shared" si="84"/>
        <v>411821.99799758993</v>
      </c>
      <c r="AK86" s="39">
        <f t="shared" si="85"/>
        <v>411821.99799758993</v>
      </c>
      <c r="AL86" s="1">
        <f t="shared" si="86"/>
        <v>77.062499625297519</v>
      </c>
      <c r="AM86" s="66">
        <v>486.02777777777777</v>
      </c>
      <c r="AN86" s="34">
        <f t="shared" si="87"/>
        <v>5.2338568107472409E-4</v>
      </c>
      <c r="AO86" s="1">
        <f t="shared" si="88"/>
        <v>15473.963193048574</v>
      </c>
      <c r="AP86" s="95">
        <v>1.3333333333333299</v>
      </c>
      <c r="AQ86" s="34">
        <f t="shared" si="89"/>
        <v>1.6131634134537791E-4</v>
      </c>
      <c r="AR86" s="27">
        <f t="shared" si="90"/>
        <v>14308.491762864944</v>
      </c>
      <c r="AS86" s="31">
        <v>19.333333329999999</v>
      </c>
      <c r="AT86" s="72">
        <f t="shared" si="91"/>
        <v>3.604633818318778E-4</v>
      </c>
      <c r="AU86" s="1">
        <f t="shared" si="92"/>
        <v>42629.648773915258</v>
      </c>
      <c r="AV86" s="97">
        <v>10.972222222222221</v>
      </c>
      <c r="AW86" s="34">
        <f t="shared" si="93"/>
        <v>2.8999892810522773E-4</v>
      </c>
      <c r="AX86" s="27">
        <f t="shared" si="94"/>
        <v>34296.278271349423</v>
      </c>
      <c r="AY86" s="75">
        <v>1</v>
      </c>
      <c r="AZ86" s="34">
        <f t="shared" si="95"/>
        <v>1.0632755265872046E-5</v>
      </c>
      <c r="BA86" s="27">
        <f t="shared" si="96"/>
        <v>943.10774636625581</v>
      </c>
      <c r="BB86" s="39">
        <f t="shared" si="97"/>
        <v>107651.48974754446</v>
      </c>
      <c r="BC86" s="60">
        <f t="shared" si="98"/>
        <v>20.144365596471644</v>
      </c>
      <c r="BD86" s="81">
        <f t="shared" si="99"/>
        <v>1236521.0839319157</v>
      </c>
      <c r="BE86" s="1">
        <v>620330</v>
      </c>
      <c r="BF86" s="1">
        <f t="shared" si="100"/>
        <v>0</v>
      </c>
      <c r="BG86" s="1">
        <f t="shared" si="101"/>
        <v>616191.08393191569</v>
      </c>
      <c r="BH86" s="72">
        <f t="shared" si="102"/>
        <v>4.1550120939282738E-4</v>
      </c>
      <c r="BI86" s="1">
        <f t="shared" si="103"/>
        <v>-299.4250257633675</v>
      </c>
      <c r="BJ86" s="81">
        <f t="shared" si="104"/>
        <v>1236221.6589061522</v>
      </c>
      <c r="BK86" s="79">
        <v>8</v>
      </c>
      <c r="BL86" s="1">
        <f t="shared" si="105"/>
        <v>0</v>
      </c>
      <c r="BM86" s="126">
        <v>756</v>
      </c>
      <c r="BN86" s="27">
        <f t="shared" si="106"/>
        <v>0</v>
      </c>
      <c r="BO86" s="39">
        <f t="shared" si="107"/>
        <v>1236221.6589061522</v>
      </c>
      <c r="BP86" s="1">
        <f t="shared" si="108"/>
        <v>1236221.6589061522</v>
      </c>
      <c r="BQ86" s="72">
        <f t="shared" si="109"/>
        <v>4.2407983396676056E-4</v>
      </c>
      <c r="BR86" s="60">
        <f t="shared" si="110"/>
        <v>2677.0862891645684</v>
      </c>
      <c r="BS86" s="84">
        <f t="shared" si="112"/>
        <v>1238899</v>
      </c>
      <c r="BT86" s="86">
        <f t="shared" si="111"/>
        <v>231.82990269461078</v>
      </c>
      <c r="BV86" s="28"/>
    </row>
    <row r="87" spans="1:74" ht="15.6" x14ac:dyDescent="0.3">
      <c r="A87" s="2" t="s">
        <v>374</v>
      </c>
      <c r="B87" s="9" t="s">
        <v>75</v>
      </c>
      <c r="C87" s="158">
        <v>9392</v>
      </c>
      <c r="D87" s="20">
        <v>0</v>
      </c>
      <c r="E87" s="23">
        <v>0</v>
      </c>
      <c r="F87" s="3">
        <v>0</v>
      </c>
      <c r="G87" s="23">
        <v>0</v>
      </c>
      <c r="H87" s="23">
        <v>0</v>
      </c>
      <c r="I87" s="3">
        <v>0</v>
      </c>
      <c r="J87" s="23">
        <f t="shared" si="64"/>
        <v>0</v>
      </c>
      <c r="K87" s="42">
        <f t="shared" si="65"/>
        <v>0</v>
      </c>
      <c r="L87" s="31">
        <v>2440</v>
      </c>
      <c r="M87" s="34">
        <f t="shared" si="66"/>
        <v>7.849763252427153E-4</v>
      </c>
      <c r="N87" s="1">
        <f t="shared" si="67"/>
        <v>92834.020673265186</v>
      </c>
      <c r="O87" s="37">
        <v>0</v>
      </c>
      <c r="P87" s="37">
        <v>467</v>
      </c>
      <c r="Q87" s="37">
        <f t="shared" si="68"/>
        <v>233.5</v>
      </c>
      <c r="R87" s="34">
        <f t="shared" si="69"/>
        <v>2.461670161500322E-4</v>
      </c>
      <c r="S87" s="27">
        <f t="shared" si="70"/>
        <v>29112.564457637662</v>
      </c>
      <c r="T87" s="39">
        <f t="shared" si="71"/>
        <v>121946.58513090285</v>
      </c>
      <c r="U87" s="1">
        <f t="shared" si="72"/>
        <v>12.984091261808226</v>
      </c>
      <c r="V87" s="52">
        <v>48407530.450000003</v>
      </c>
      <c r="W87" s="51">
        <f t="shared" si="73"/>
        <v>1.8222302022019385</v>
      </c>
      <c r="X87" s="34">
        <f t="shared" si="74"/>
        <v>1.1196401849865084E-3</v>
      </c>
      <c r="Y87" s="87">
        <f t="shared" si="75"/>
        <v>5154.1237702299832</v>
      </c>
      <c r="Z87" s="27">
        <f t="shared" si="76"/>
        <v>628963.66003302613</v>
      </c>
      <c r="AA87" s="56">
        <v>9493431.2200000007</v>
      </c>
      <c r="AB87" s="51">
        <f t="shared" si="77"/>
        <v>9.2916525074903316</v>
      </c>
      <c r="AC87" s="51">
        <f t="shared" si="78"/>
        <v>1.6296950098662222E-3</v>
      </c>
      <c r="AD87" s="92">
        <f t="shared" si="79"/>
        <v>1010.7997465928451</v>
      </c>
      <c r="AE87" s="1">
        <f t="shared" si="80"/>
        <v>539652.49712724437</v>
      </c>
      <c r="AF87" s="39">
        <f t="shared" si="81"/>
        <v>1168616.1571602705</v>
      </c>
      <c r="AG87" s="60">
        <f t="shared" si="82"/>
        <v>124.42676290036951</v>
      </c>
      <c r="AH87" s="63">
        <v>3293.4495999999999</v>
      </c>
      <c r="AI87" s="34">
        <f t="shared" si="83"/>
        <v>3.5152683793510985E-3</v>
      </c>
      <c r="AJ87" s="1">
        <f t="shared" si="84"/>
        <v>623596.94288524042</v>
      </c>
      <c r="AK87" s="39">
        <f t="shared" si="85"/>
        <v>623596.94288524042</v>
      </c>
      <c r="AL87" s="1">
        <f t="shared" si="86"/>
        <v>66.3966080584796</v>
      </c>
      <c r="AM87" s="66">
        <v>921.30555555555554</v>
      </c>
      <c r="AN87" s="34">
        <f t="shared" si="87"/>
        <v>9.9212052833087816E-4</v>
      </c>
      <c r="AO87" s="1">
        <f t="shared" si="88"/>
        <v>29332.167641529526</v>
      </c>
      <c r="AP87" s="95">
        <v>5.3333333333333304</v>
      </c>
      <c r="AQ87" s="34">
        <f t="shared" si="89"/>
        <v>6.4526536538151292E-4</v>
      </c>
      <c r="AR87" s="27">
        <f t="shared" si="90"/>
        <v>57233.967051459891</v>
      </c>
      <c r="AS87" s="31">
        <v>33.333333332999999</v>
      </c>
      <c r="AT87" s="72">
        <f t="shared" si="91"/>
        <v>6.2148858946624481E-4</v>
      </c>
      <c r="AU87" s="1">
        <f t="shared" si="92"/>
        <v>73499.39444972224</v>
      </c>
      <c r="AV87" s="97">
        <v>17.694444444444443</v>
      </c>
      <c r="AW87" s="34">
        <f t="shared" si="93"/>
        <v>4.6766915747602548E-4</v>
      </c>
      <c r="AX87" s="27">
        <f t="shared" si="94"/>
        <v>55308.175338859699</v>
      </c>
      <c r="AY87" s="75">
        <v>29</v>
      </c>
      <c r="AZ87" s="34">
        <f t="shared" si="95"/>
        <v>3.083499027102893E-4</v>
      </c>
      <c r="BA87" s="27">
        <f t="shared" si="96"/>
        <v>27350.124644621417</v>
      </c>
      <c r="BB87" s="39">
        <f t="shared" si="97"/>
        <v>242723.82912619278</v>
      </c>
      <c r="BC87" s="60">
        <f t="shared" si="98"/>
        <v>25.843678569654259</v>
      </c>
      <c r="BD87" s="81">
        <f t="shared" si="99"/>
        <v>2156883.5143026067</v>
      </c>
      <c r="BE87" s="1">
        <v>1086970</v>
      </c>
      <c r="BF87" s="1">
        <f t="shared" si="100"/>
        <v>0</v>
      </c>
      <c r="BG87" s="1">
        <f t="shared" si="101"/>
        <v>1069913.5143026067</v>
      </c>
      <c r="BH87" s="72">
        <f t="shared" si="102"/>
        <v>7.2144886664342344E-4</v>
      </c>
      <c r="BI87" s="1">
        <f t="shared" si="103"/>
        <v>-519.90184528543136</v>
      </c>
      <c r="BJ87" s="81">
        <f t="shared" si="104"/>
        <v>2156363.6124573215</v>
      </c>
      <c r="BK87" s="79">
        <v>7.3</v>
      </c>
      <c r="BL87" s="1">
        <f t="shared" si="105"/>
        <v>0</v>
      </c>
      <c r="BM87" s="126">
        <v>895</v>
      </c>
      <c r="BN87" s="27">
        <f t="shared" si="106"/>
        <v>0</v>
      </c>
      <c r="BO87" s="39">
        <f t="shared" si="107"/>
        <v>2156363.6124573215</v>
      </c>
      <c r="BP87" s="1">
        <f t="shared" si="108"/>
        <v>2156363.6124573215</v>
      </c>
      <c r="BQ87" s="72">
        <f t="shared" si="109"/>
        <v>7.3973006066890704E-4</v>
      </c>
      <c r="BR87" s="60">
        <f t="shared" si="110"/>
        <v>4669.6896303133881</v>
      </c>
      <c r="BS87" s="84">
        <f t="shared" si="112"/>
        <v>2161033</v>
      </c>
      <c r="BT87" s="86">
        <f t="shared" si="111"/>
        <v>230.09295144804088</v>
      </c>
      <c r="BV87" s="28"/>
    </row>
    <row r="88" spans="1:74" ht="15.6" x14ac:dyDescent="0.3">
      <c r="A88" s="2" t="s">
        <v>375</v>
      </c>
      <c r="B88" s="9" t="s">
        <v>76</v>
      </c>
      <c r="C88" s="158">
        <v>38539</v>
      </c>
      <c r="D88" s="20">
        <v>0</v>
      </c>
      <c r="E88" s="23">
        <v>0</v>
      </c>
      <c r="F88" s="3">
        <v>0</v>
      </c>
      <c r="G88" s="23">
        <v>0</v>
      </c>
      <c r="H88" s="23">
        <v>0</v>
      </c>
      <c r="I88" s="3">
        <v>0</v>
      </c>
      <c r="J88" s="23">
        <f t="shared" si="64"/>
        <v>0</v>
      </c>
      <c r="K88" s="42">
        <f t="shared" si="65"/>
        <v>0</v>
      </c>
      <c r="L88" s="31">
        <v>14787</v>
      </c>
      <c r="M88" s="34">
        <f t="shared" si="66"/>
        <v>4.7571495579360789E-3</v>
      </c>
      <c r="N88" s="1">
        <f t="shared" si="67"/>
        <v>562596.9933178575</v>
      </c>
      <c r="O88" s="37">
        <v>654</v>
      </c>
      <c r="P88" s="37">
        <v>2337</v>
      </c>
      <c r="Q88" s="37">
        <f t="shared" si="68"/>
        <v>1822.5</v>
      </c>
      <c r="R88" s="34">
        <f t="shared" si="69"/>
        <v>1.9213678241260543E-3</v>
      </c>
      <c r="S88" s="27">
        <f t="shared" si="70"/>
        <v>227227.61766186138</v>
      </c>
      <c r="T88" s="39">
        <f t="shared" si="71"/>
        <v>789824.61097971885</v>
      </c>
      <c r="U88" s="1">
        <f t="shared" si="72"/>
        <v>20.494164637891977</v>
      </c>
      <c r="V88" s="52">
        <v>202408283.84</v>
      </c>
      <c r="W88" s="51">
        <f t="shared" si="73"/>
        <v>7.3379137099648855</v>
      </c>
      <c r="X88" s="34">
        <f t="shared" si="74"/>
        <v>4.5086636439854418E-3</v>
      </c>
      <c r="Y88" s="87">
        <f t="shared" si="75"/>
        <v>5252.0377757596207</v>
      </c>
      <c r="Z88" s="27">
        <f t="shared" si="76"/>
        <v>2532765.1020431132</v>
      </c>
      <c r="AA88" s="56">
        <v>57987720.642800003</v>
      </c>
      <c r="AB88" s="51">
        <f t="shared" si="77"/>
        <v>25.61325923033009</v>
      </c>
      <c r="AC88" s="51">
        <f t="shared" si="78"/>
        <v>4.4923979583211225E-3</v>
      </c>
      <c r="AD88" s="92">
        <f t="shared" si="79"/>
        <v>1504.6503708658763</v>
      </c>
      <c r="AE88" s="1">
        <f t="shared" si="80"/>
        <v>1487599.6806889258</v>
      </c>
      <c r="AF88" s="39">
        <f t="shared" si="81"/>
        <v>4020364.7827320388</v>
      </c>
      <c r="AG88" s="60">
        <f t="shared" si="82"/>
        <v>104.31938510942263</v>
      </c>
      <c r="AH88" s="63">
        <v>2281.2244000000001</v>
      </c>
      <c r="AI88" s="34">
        <f t="shared" si="83"/>
        <v>2.4348682911449994E-3</v>
      </c>
      <c r="AJ88" s="1">
        <f t="shared" si="84"/>
        <v>431937.55321934086</v>
      </c>
      <c r="AK88" s="39">
        <f t="shared" si="85"/>
        <v>431937.55321934086</v>
      </c>
      <c r="AL88" s="1">
        <f t="shared" si="86"/>
        <v>11.207803866715297</v>
      </c>
      <c r="AM88" s="66">
        <v>3815.75</v>
      </c>
      <c r="AN88" s="34">
        <f t="shared" si="87"/>
        <v>4.1090427417381052E-3</v>
      </c>
      <c r="AO88" s="1">
        <f t="shared" si="88"/>
        <v>121484.36314451069</v>
      </c>
      <c r="AP88" s="95">
        <v>29</v>
      </c>
      <c r="AQ88" s="34">
        <f t="shared" si="89"/>
        <v>3.5086304242619784E-3</v>
      </c>
      <c r="AR88" s="27">
        <f t="shared" si="90"/>
        <v>311209.69584231329</v>
      </c>
      <c r="AS88" s="31">
        <v>247.83333329999999</v>
      </c>
      <c r="AT88" s="72">
        <f t="shared" si="91"/>
        <v>4.6207676621062496E-3</v>
      </c>
      <c r="AU88" s="1">
        <f t="shared" si="92"/>
        <v>546467.99766565021</v>
      </c>
      <c r="AV88" s="97">
        <v>188.25</v>
      </c>
      <c r="AW88" s="34">
        <f t="shared" si="93"/>
        <v>4.9755005968838695E-3</v>
      </c>
      <c r="AX88" s="27">
        <f t="shared" si="94"/>
        <v>588419.94391122798</v>
      </c>
      <c r="AY88" s="75">
        <v>311</v>
      </c>
      <c r="AZ88" s="34">
        <f t="shared" si="95"/>
        <v>3.3067868876862062E-3</v>
      </c>
      <c r="BA88" s="27">
        <f t="shared" si="96"/>
        <v>293306.50911990559</v>
      </c>
      <c r="BB88" s="39">
        <f t="shared" si="97"/>
        <v>1860888.5096836078</v>
      </c>
      <c r="BC88" s="60">
        <f t="shared" si="98"/>
        <v>48.285853542738728</v>
      </c>
      <c r="BD88" s="81">
        <f t="shared" si="99"/>
        <v>7103015.4566147067</v>
      </c>
      <c r="BE88" s="1">
        <v>4357819</v>
      </c>
      <c r="BF88" s="1">
        <f t="shared" si="100"/>
        <v>0</v>
      </c>
      <c r="BG88" s="1">
        <f t="shared" si="101"/>
        <v>2745196.4566147067</v>
      </c>
      <c r="BH88" s="72">
        <f t="shared" si="102"/>
        <v>1.8511018375435403E-3</v>
      </c>
      <c r="BI88" s="1">
        <f t="shared" si="103"/>
        <v>-1333.9701614997502</v>
      </c>
      <c r="BJ88" s="81">
        <f t="shared" si="104"/>
        <v>7101681.4864532072</v>
      </c>
      <c r="BK88" s="79">
        <v>6.8</v>
      </c>
      <c r="BL88" s="1">
        <f t="shared" si="105"/>
        <v>0</v>
      </c>
      <c r="BM88" s="126">
        <v>567</v>
      </c>
      <c r="BN88" s="27">
        <f t="shared" si="106"/>
        <v>0</v>
      </c>
      <c r="BO88" s="39">
        <f t="shared" si="107"/>
        <v>7101681.4864532072</v>
      </c>
      <c r="BP88" s="1">
        <f t="shared" si="108"/>
        <v>7101681.4864532072</v>
      </c>
      <c r="BQ88" s="72">
        <f t="shared" si="109"/>
        <v>2.4361973307640656E-3</v>
      </c>
      <c r="BR88" s="60">
        <f t="shared" si="110"/>
        <v>15378.968650508827</v>
      </c>
      <c r="BS88" s="84">
        <f t="shared" si="112"/>
        <v>7117060</v>
      </c>
      <c r="BT88" s="86">
        <f t="shared" si="111"/>
        <v>184.67163133449233</v>
      </c>
      <c r="BV88" s="28"/>
    </row>
    <row r="89" spans="1:74" ht="15.6" x14ac:dyDescent="0.3">
      <c r="A89" s="2" t="s">
        <v>348</v>
      </c>
      <c r="B89" s="9" t="s">
        <v>49</v>
      </c>
      <c r="C89" s="158">
        <v>11442</v>
      </c>
      <c r="D89" s="20">
        <v>0</v>
      </c>
      <c r="E89" s="23">
        <v>0</v>
      </c>
      <c r="F89" s="3">
        <v>0</v>
      </c>
      <c r="G89" s="23">
        <v>0</v>
      </c>
      <c r="H89" s="23">
        <v>0</v>
      </c>
      <c r="I89" s="3">
        <v>0</v>
      </c>
      <c r="J89" s="23">
        <f t="shared" si="64"/>
        <v>0</v>
      </c>
      <c r="K89" s="42">
        <f t="shared" si="65"/>
        <v>0</v>
      </c>
      <c r="L89" s="31">
        <v>5629</v>
      </c>
      <c r="M89" s="34">
        <f t="shared" si="66"/>
        <v>1.8109146454062478E-3</v>
      </c>
      <c r="N89" s="1">
        <f t="shared" si="67"/>
        <v>214165.04195484007</v>
      </c>
      <c r="O89" s="37">
        <v>0</v>
      </c>
      <c r="P89" s="37">
        <v>107</v>
      </c>
      <c r="Q89" s="37">
        <f t="shared" si="68"/>
        <v>53.5</v>
      </c>
      <c r="R89" s="34">
        <f t="shared" si="69"/>
        <v>5.6402292779557698E-5</v>
      </c>
      <c r="S89" s="27">
        <f t="shared" si="70"/>
        <v>6670.3306144908556</v>
      </c>
      <c r="T89" s="39">
        <f t="shared" si="71"/>
        <v>220835.37256933091</v>
      </c>
      <c r="U89" s="1">
        <f t="shared" si="72"/>
        <v>19.300417109712541</v>
      </c>
      <c r="V89" s="52">
        <v>53020959.530000001</v>
      </c>
      <c r="W89" s="51">
        <f t="shared" si="73"/>
        <v>2.4692002023449611</v>
      </c>
      <c r="X89" s="34">
        <f t="shared" si="74"/>
        <v>1.517160547543083E-3</v>
      </c>
      <c r="Y89" s="87">
        <f t="shared" si="75"/>
        <v>4633.889139136515</v>
      </c>
      <c r="Z89" s="27">
        <f t="shared" si="76"/>
        <v>852272.7780192222</v>
      </c>
      <c r="AA89" s="56">
        <v>14788348.0888</v>
      </c>
      <c r="AB89" s="51">
        <f t="shared" si="77"/>
        <v>8.8528727626550907</v>
      </c>
      <c r="AC89" s="51">
        <f t="shared" si="78"/>
        <v>1.5527359156672176E-3</v>
      </c>
      <c r="AD89" s="92">
        <f t="shared" si="79"/>
        <v>1292.4618151372138</v>
      </c>
      <c r="AE89" s="1">
        <f t="shared" si="80"/>
        <v>514168.48502086074</v>
      </c>
      <c r="AF89" s="39">
        <f t="shared" si="81"/>
        <v>1366441.263040083</v>
      </c>
      <c r="AG89" s="60">
        <f t="shared" si="82"/>
        <v>119.42328815242816</v>
      </c>
      <c r="AH89" s="63">
        <v>1582.5585000000001</v>
      </c>
      <c r="AI89" s="34">
        <f t="shared" si="83"/>
        <v>1.6891461929532201E-3</v>
      </c>
      <c r="AJ89" s="1">
        <f t="shared" si="84"/>
        <v>299648.92814423266</v>
      </c>
      <c r="AK89" s="39">
        <f t="shared" si="85"/>
        <v>299648.92814423266</v>
      </c>
      <c r="AL89" s="1">
        <f t="shared" si="86"/>
        <v>26.188509713706754</v>
      </c>
      <c r="AM89" s="66">
        <v>1226.6666666666667</v>
      </c>
      <c r="AN89" s="34">
        <f t="shared" si="87"/>
        <v>1.3209528305572278E-3</v>
      </c>
      <c r="AO89" s="1">
        <f t="shared" si="88"/>
        <v>39054.135829286453</v>
      </c>
      <c r="AP89" s="95">
        <v>7.6666666666666696</v>
      </c>
      <c r="AQ89" s="34">
        <f t="shared" si="89"/>
        <v>9.2756896273592563E-4</v>
      </c>
      <c r="AR89" s="27">
        <f t="shared" si="90"/>
        <v>82273.827636473667</v>
      </c>
      <c r="AS89" s="31">
        <v>70.583333330000002</v>
      </c>
      <c r="AT89" s="72">
        <f t="shared" si="91"/>
        <v>1.3160020881457847E-3</v>
      </c>
      <c r="AU89" s="1">
        <f t="shared" si="92"/>
        <v>155634.96774149325</v>
      </c>
      <c r="AV89" s="97">
        <v>35.333333333333336</v>
      </c>
      <c r="AW89" s="34">
        <f t="shared" si="93"/>
        <v>9.3386996594898664E-4</v>
      </c>
      <c r="AX89" s="27">
        <f t="shared" si="94"/>
        <v>110442.69863583917</v>
      </c>
      <c r="AY89" s="75">
        <v>74</v>
      </c>
      <c r="AZ89" s="34">
        <f t="shared" si="95"/>
        <v>7.8682388967453139E-4</v>
      </c>
      <c r="BA89" s="27">
        <f t="shared" si="96"/>
        <v>69789.973231102937</v>
      </c>
      <c r="BB89" s="39">
        <f t="shared" si="97"/>
        <v>457195.6030741955</v>
      </c>
      <c r="BC89" s="60">
        <f t="shared" si="98"/>
        <v>39.957665012602298</v>
      </c>
      <c r="BD89" s="81">
        <f t="shared" si="99"/>
        <v>2344121.1668278421</v>
      </c>
      <c r="BE89" s="1">
        <v>1254397</v>
      </c>
      <c r="BF89" s="1">
        <f t="shared" si="100"/>
        <v>0</v>
      </c>
      <c r="BG89" s="1">
        <f t="shared" si="101"/>
        <v>1089724.1668278421</v>
      </c>
      <c r="BH89" s="72">
        <f t="shared" si="102"/>
        <v>7.348073041439665E-4</v>
      </c>
      <c r="BI89" s="1">
        <f t="shared" si="103"/>
        <v>-529.52841291589243</v>
      </c>
      <c r="BJ89" s="81">
        <f t="shared" si="104"/>
        <v>2343591.6384149264</v>
      </c>
      <c r="BK89" s="79">
        <v>7.5</v>
      </c>
      <c r="BL89" s="1">
        <f t="shared" si="105"/>
        <v>0</v>
      </c>
      <c r="BM89" s="126">
        <v>850</v>
      </c>
      <c r="BN89" s="27">
        <f t="shared" si="106"/>
        <v>0</v>
      </c>
      <c r="BO89" s="39">
        <f t="shared" si="107"/>
        <v>2343591.6384149264</v>
      </c>
      <c r="BP89" s="1">
        <f t="shared" si="108"/>
        <v>2343591.6384149264</v>
      </c>
      <c r="BQ89" s="72">
        <f t="shared" si="109"/>
        <v>8.0395772533567943E-4</v>
      </c>
      <c r="BR89" s="60">
        <f t="shared" si="110"/>
        <v>5075.1392336490489</v>
      </c>
      <c r="BS89" s="84">
        <f t="shared" si="112"/>
        <v>2348667</v>
      </c>
      <c r="BT89" s="86">
        <f t="shared" si="111"/>
        <v>205.267173571054</v>
      </c>
      <c r="BV89" s="28"/>
    </row>
    <row r="90" spans="1:74" ht="15.6" x14ac:dyDescent="0.3">
      <c r="A90" s="2" t="s">
        <v>413</v>
      </c>
      <c r="B90" s="9" t="s">
        <v>114</v>
      </c>
      <c r="C90" s="158">
        <v>15264</v>
      </c>
      <c r="D90" s="20">
        <v>0</v>
      </c>
      <c r="E90" s="23">
        <v>0</v>
      </c>
      <c r="F90" s="3">
        <v>0</v>
      </c>
      <c r="G90" s="23">
        <v>0</v>
      </c>
      <c r="H90" s="23">
        <v>0</v>
      </c>
      <c r="I90" s="3">
        <v>0</v>
      </c>
      <c r="J90" s="23">
        <f t="shared" si="64"/>
        <v>0</v>
      </c>
      <c r="K90" s="42">
        <f t="shared" si="65"/>
        <v>0</v>
      </c>
      <c r="L90" s="31">
        <v>4901</v>
      </c>
      <c r="M90" s="34">
        <f t="shared" si="66"/>
        <v>1.5767085942682572E-3</v>
      </c>
      <c r="N90" s="1">
        <f t="shared" si="67"/>
        <v>186467.02267199699</v>
      </c>
      <c r="O90" s="37">
        <v>2916</v>
      </c>
      <c r="P90" s="37">
        <v>525</v>
      </c>
      <c r="Q90" s="37">
        <f t="shared" si="68"/>
        <v>3178.5</v>
      </c>
      <c r="R90" s="34">
        <f t="shared" si="69"/>
        <v>3.3509287401836292E-3</v>
      </c>
      <c r="S90" s="27">
        <f t="shared" si="70"/>
        <v>396292.4459469007</v>
      </c>
      <c r="T90" s="39">
        <f t="shared" si="71"/>
        <v>582759.46861889772</v>
      </c>
      <c r="U90" s="1">
        <f t="shared" si="72"/>
        <v>38.178686361300954</v>
      </c>
      <c r="V90" s="52">
        <v>84623913.36999999</v>
      </c>
      <c r="W90" s="51">
        <f t="shared" si="73"/>
        <v>2.753237078286634</v>
      </c>
      <c r="X90" s="34">
        <f t="shared" si="74"/>
        <v>1.6916824602729006E-3</v>
      </c>
      <c r="Y90" s="87">
        <f t="shared" si="75"/>
        <v>5544.0194817872107</v>
      </c>
      <c r="Z90" s="27">
        <f t="shared" si="76"/>
        <v>950311.36439582065</v>
      </c>
      <c r="AA90" s="56">
        <v>16877225.476800002</v>
      </c>
      <c r="AB90" s="51">
        <f t="shared" si="77"/>
        <v>13.80497619826644</v>
      </c>
      <c r="AC90" s="51">
        <f t="shared" si="78"/>
        <v>2.4213024328557735E-3</v>
      </c>
      <c r="AD90" s="92">
        <f t="shared" si="79"/>
        <v>1105.6882518867926</v>
      </c>
      <c r="AE90" s="1">
        <f t="shared" si="80"/>
        <v>801783.09210025182</v>
      </c>
      <c r="AF90" s="39">
        <f t="shared" si="81"/>
        <v>1752094.4564960725</v>
      </c>
      <c r="AG90" s="60">
        <f t="shared" si="82"/>
        <v>114.78606240147225</v>
      </c>
      <c r="AH90" s="63">
        <v>2172.7446</v>
      </c>
      <c r="AI90" s="34">
        <f t="shared" si="83"/>
        <v>2.3190822136114823E-3</v>
      </c>
      <c r="AJ90" s="1">
        <f t="shared" si="84"/>
        <v>411397.48737324378</v>
      </c>
      <c r="AK90" s="39">
        <f t="shared" si="85"/>
        <v>411397.48737324378</v>
      </c>
      <c r="AL90" s="1">
        <f t="shared" si="86"/>
        <v>26.95214146837289</v>
      </c>
      <c r="AM90" s="66">
        <v>1288.0555555555557</v>
      </c>
      <c r="AN90" s="34">
        <f t="shared" si="87"/>
        <v>1.3870602978473428E-3</v>
      </c>
      <c r="AO90" s="1">
        <f t="shared" si="88"/>
        <v>41008.61137690246</v>
      </c>
      <c r="AP90" s="95">
        <v>4.6666666666666696</v>
      </c>
      <c r="AQ90" s="34">
        <f t="shared" si="89"/>
        <v>5.6460719470882443E-4</v>
      </c>
      <c r="AR90" s="27">
        <f t="shared" si="90"/>
        <v>50079.721170027457</v>
      </c>
      <c r="AS90" s="31">
        <v>67.75</v>
      </c>
      <c r="AT90" s="72">
        <f t="shared" si="91"/>
        <v>1.2631755581027746E-3</v>
      </c>
      <c r="AU90" s="1">
        <f t="shared" si="92"/>
        <v>149387.51922055436</v>
      </c>
      <c r="AV90" s="97">
        <v>29.944444444444443</v>
      </c>
      <c r="AW90" s="34">
        <f t="shared" si="93"/>
        <v>7.914401126517354E-4</v>
      </c>
      <c r="AX90" s="27">
        <f t="shared" si="94"/>
        <v>93598.450573454873</v>
      </c>
      <c r="AY90" s="75">
        <v>56</v>
      </c>
      <c r="AZ90" s="34">
        <f t="shared" si="95"/>
        <v>5.9543429488883453E-4</v>
      </c>
      <c r="BA90" s="27">
        <f t="shared" si="96"/>
        <v>52814.033796510324</v>
      </c>
      <c r="BB90" s="39">
        <f t="shared" si="97"/>
        <v>386888.33613744943</v>
      </c>
      <c r="BC90" s="60">
        <f t="shared" si="98"/>
        <v>25.346458080283636</v>
      </c>
      <c r="BD90" s="81">
        <f t="shared" si="99"/>
        <v>3133139.7486256631</v>
      </c>
      <c r="BE90" s="1">
        <v>1702174</v>
      </c>
      <c r="BF90" s="1">
        <f t="shared" si="100"/>
        <v>0</v>
      </c>
      <c r="BG90" s="1">
        <f t="shared" si="101"/>
        <v>1430965.7486256631</v>
      </c>
      <c r="BH90" s="72">
        <f t="shared" si="102"/>
        <v>9.6490847507843969E-4</v>
      </c>
      <c r="BI90" s="1">
        <f t="shared" si="103"/>
        <v>-695.34754286720238</v>
      </c>
      <c r="BJ90" s="81">
        <f t="shared" si="104"/>
        <v>3132444.401082796</v>
      </c>
      <c r="BK90" s="79">
        <v>6.7</v>
      </c>
      <c r="BL90" s="1">
        <f t="shared" si="105"/>
        <v>0</v>
      </c>
      <c r="BM90" s="126">
        <v>850</v>
      </c>
      <c r="BN90" s="27">
        <f t="shared" si="106"/>
        <v>0</v>
      </c>
      <c r="BO90" s="39">
        <f t="shared" si="107"/>
        <v>3132444.401082796</v>
      </c>
      <c r="BP90" s="1">
        <f t="shared" si="108"/>
        <v>3132444.401082796</v>
      </c>
      <c r="BQ90" s="72">
        <f t="shared" si="109"/>
        <v>1.0745698329672664E-3</v>
      </c>
      <c r="BR90" s="60">
        <f t="shared" si="110"/>
        <v>6783.4307037858498</v>
      </c>
      <c r="BS90" s="84">
        <f t="shared" si="112"/>
        <v>3139228</v>
      </c>
      <c r="BT90" s="86">
        <f t="shared" si="111"/>
        <v>205.66221174004193</v>
      </c>
      <c r="BV90" s="28"/>
    </row>
    <row r="91" spans="1:74" ht="15.6" x14ac:dyDescent="0.3">
      <c r="A91" s="2" t="s">
        <v>501</v>
      </c>
      <c r="B91" s="9" t="s">
        <v>202</v>
      </c>
      <c r="C91" s="158">
        <v>18960</v>
      </c>
      <c r="D91" s="20">
        <v>0</v>
      </c>
      <c r="E91" s="23">
        <v>0</v>
      </c>
      <c r="F91" s="3">
        <v>0</v>
      </c>
      <c r="G91" s="23">
        <v>0</v>
      </c>
      <c r="H91" s="23">
        <v>0</v>
      </c>
      <c r="I91" s="3">
        <v>0</v>
      </c>
      <c r="J91" s="23">
        <f t="shared" si="64"/>
        <v>0</v>
      </c>
      <c r="K91" s="42">
        <f t="shared" si="65"/>
        <v>0</v>
      </c>
      <c r="L91" s="31">
        <v>4038</v>
      </c>
      <c r="M91" s="34">
        <f t="shared" si="66"/>
        <v>1.2990714759549527E-3</v>
      </c>
      <c r="N91" s="1">
        <f t="shared" si="67"/>
        <v>153632.69486829705</v>
      </c>
      <c r="O91" s="37">
        <v>0</v>
      </c>
      <c r="P91" s="37">
        <v>345</v>
      </c>
      <c r="Q91" s="37">
        <f t="shared" si="68"/>
        <v>172.5</v>
      </c>
      <c r="R91" s="34">
        <f t="shared" si="69"/>
        <v>1.8185785989670473E-4</v>
      </c>
      <c r="S91" s="27">
        <f t="shared" si="70"/>
        <v>21507.140766349021</v>
      </c>
      <c r="T91" s="39">
        <f t="shared" si="71"/>
        <v>175139.83563464606</v>
      </c>
      <c r="U91" s="1">
        <f t="shared" si="72"/>
        <v>9.237333103093146</v>
      </c>
      <c r="V91" s="52">
        <v>88958123.570000008</v>
      </c>
      <c r="W91" s="51">
        <f t="shared" si="73"/>
        <v>4.0410204888947385</v>
      </c>
      <c r="X91" s="34">
        <f t="shared" si="74"/>
        <v>2.482940367387772E-3</v>
      </c>
      <c r="Y91" s="87">
        <f t="shared" si="75"/>
        <v>4691.8841545358655</v>
      </c>
      <c r="Z91" s="27">
        <f t="shared" si="76"/>
        <v>1394804.5828086974</v>
      </c>
      <c r="AA91" s="56">
        <v>15026081.2936</v>
      </c>
      <c r="AB91" s="51">
        <f t="shared" si="77"/>
        <v>23.923842349576038</v>
      </c>
      <c r="AC91" s="51">
        <f t="shared" si="78"/>
        <v>4.1960852994125854E-3</v>
      </c>
      <c r="AD91" s="92">
        <f t="shared" si="79"/>
        <v>792.51483616033761</v>
      </c>
      <c r="AE91" s="1">
        <f t="shared" si="80"/>
        <v>1389479.5629108564</v>
      </c>
      <c r="AF91" s="39">
        <f t="shared" si="81"/>
        <v>2784284.1457195538</v>
      </c>
      <c r="AG91" s="60">
        <f t="shared" si="82"/>
        <v>146.85042962655874</v>
      </c>
      <c r="AH91" s="63">
        <v>2137.1680999999999</v>
      </c>
      <c r="AI91" s="34">
        <f t="shared" si="83"/>
        <v>2.2811095828786528E-3</v>
      </c>
      <c r="AJ91" s="1">
        <f t="shared" si="84"/>
        <v>404661.26871710981</v>
      </c>
      <c r="AK91" s="39">
        <f t="shared" si="85"/>
        <v>404661.26871710981</v>
      </c>
      <c r="AL91" s="1">
        <f t="shared" si="86"/>
        <v>21.342893919678787</v>
      </c>
      <c r="AM91" s="66">
        <v>2225.9444444444443</v>
      </c>
      <c r="AN91" s="34">
        <f t="shared" si="87"/>
        <v>2.3970388162108899E-3</v>
      </c>
      <c r="AO91" s="1">
        <f t="shared" si="88"/>
        <v>70868.752729711065</v>
      </c>
      <c r="AP91" s="95">
        <v>9.6666666666666696</v>
      </c>
      <c r="AQ91" s="34">
        <f t="shared" si="89"/>
        <v>1.1695434747539932E-3</v>
      </c>
      <c r="AR91" s="27">
        <f t="shared" si="90"/>
        <v>103736.56528077113</v>
      </c>
      <c r="AS91" s="31">
        <v>110.75</v>
      </c>
      <c r="AT91" s="72">
        <f t="shared" si="91"/>
        <v>2.0648958385222475E-3</v>
      </c>
      <c r="AU91" s="1">
        <f t="shared" si="92"/>
        <v>244201.73806164417</v>
      </c>
      <c r="AV91" s="97">
        <v>60.055555555555557</v>
      </c>
      <c r="AW91" s="34">
        <f t="shared" si="93"/>
        <v>1.5872852723126643E-3</v>
      </c>
      <c r="AX91" s="27">
        <f t="shared" si="94"/>
        <v>187717.85727255052</v>
      </c>
      <c r="AY91" s="75">
        <v>26</v>
      </c>
      <c r="AZ91" s="34">
        <f t="shared" si="95"/>
        <v>2.764516369126732E-4</v>
      </c>
      <c r="BA91" s="27">
        <f t="shared" si="96"/>
        <v>24520.801405522652</v>
      </c>
      <c r="BB91" s="39">
        <f t="shared" si="97"/>
        <v>631045.71475019958</v>
      </c>
      <c r="BC91" s="60">
        <f t="shared" si="98"/>
        <v>33.283001832816431</v>
      </c>
      <c r="BD91" s="81">
        <f t="shared" si="99"/>
        <v>3995130.9648215091</v>
      </c>
      <c r="BE91" s="1">
        <v>2214130</v>
      </c>
      <c r="BF91" s="1">
        <f t="shared" si="100"/>
        <v>0</v>
      </c>
      <c r="BG91" s="1">
        <f t="shared" si="101"/>
        <v>1781000.9648215091</v>
      </c>
      <c r="BH91" s="72">
        <f t="shared" si="102"/>
        <v>1.2009392445134675E-3</v>
      </c>
      <c r="BI91" s="1">
        <f t="shared" si="103"/>
        <v>-865.43975348268043</v>
      </c>
      <c r="BJ91" s="81">
        <f t="shared" si="104"/>
        <v>3994265.5250680265</v>
      </c>
      <c r="BK91" s="79">
        <v>7.2</v>
      </c>
      <c r="BL91" s="1">
        <f t="shared" si="105"/>
        <v>0</v>
      </c>
      <c r="BM91" s="126">
        <v>940</v>
      </c>
      <c r="BN91" s="27">
        <f t="shared" si="106"/>
        <v>0</v>
      </c>
      <c r="BO91" s="39">
        <f t="shared" si="107"/>
        <v>3994265.5250680265</v>
      </c>
      <c r="BP91" s="1">
        <f t="shared" si="108"/>
        <v>3994265.5250680265</v>
      </c>
      <c r="BQ91" s="72">
        <f t="shared" si="109"/>
        <v>1.370213382435646E-3</v>
      </c>
      <c r="BR91" s="60">
        <f t="shared" si="110"/>
        <v>8649.7380104987205</v>
      </c>
      <c r="BS91" s="84">
        <f t="shared" si="112"/>
        <v>4002915</v>
      </c>
      <c r="BT91" s="86">
        <f t="shared" si="111"/>
        <v>211.1242088607595</v>
      </c>
      <c r="BV91" s="28"/>
    </row>
    <row r="92" spans="1:74" ht="15.6" x14ac:dyDescent="0.3">
      <c r="A92" s="2" t="s">
        <v>559</v>
      </c>
      <c r="B92" s="9" t="s">
        <v>262</v>
      </c>
      <c r="C92" s="158">
        <v>9475</v>
      </c>
      <c r="D92" s="20">
        <v>0</v>
      </c>
      <c r="E92" s="23">
        <v>0</v>
      </c>
      <c r="F92" s="3">
        <v>0</v>
      </c>
      <c r="G92" s="23">
        <v>0</v>
      </c>
      <c r="H92" s="23">
        <v>0</v>
      </c>
      <c r="I92" s="3">
        <v>0</v>
      </c>
      <c r="J92" s="23">
        <f t="shared" si="64"/>
        <v>0</v>
      </c>
      <c r="K92" s="42">
        <f t="shared" si="65"/>
        <v>0</v>
      </c>
      <c r="L92" s="31">
        <v>3825</v>
      </c>
      <c r="M92" s="34">
        <f t="shared" si="66"/>
        <v>1.2305469033005681E-3</v>
      </c>
      <c r="N92" s="1">
        <f t="shared" si="67"/>
        <v>145528.74142427841</v>
      </c>
      <c r="O92" s="37">
        <v>0</v>
      </c>
      <c r="P92" s="37">
        <v>347</v>
      </c>
      <c r="Q92" s="37">
        <f t="shared" si="68"/>
        <v>173.5</v>
      </c>
      <c r="R92" s="34">
        <f t="shared" si="69"/>
        <v>1.8291210835987405E-4</v>
      </c>
      <c r="S92" s="27">
        <f t="shared" si="70"/>
        <v>21631.819843255395</v>
      </c>
      <c r="T92" s="39">
        <f t="shared" si="71"/>
        <v>167160.56126753381</v>
      </c>
      <c r="U92" s="1">
        <f t="shared" si="72"/>
        <v>17.642275595518079</v>
      </c>
      <c r="V92" s="52">
        <v>39639922.030000009</v>
      </c>
      <c r="W92" s="51">
        <f t="shared" si="73"/>
        <v>2.2647780419965668</v>
      </c>
      <c r="X92" s="34">
        <f t="shared" si="74"/>
        <v>1.3915566226650705E-3</v>
      </c>
      <c r="Y92" s="87">
        <f t="shared" si="75"/>
        <v>4183.6329319261222</v>
      </c>
      <c r="Z92" s="27">
        <f t="shared" si="76"/>
        <v>781714.12411851401</v>
      </c>
      <c r="AA92" s="56">
        <v>9878876.4932000004</v>
      </c>
      <c r="AB92" s="51">
        <f t="shared" si="77"/>
        <v>9.0876351234673205</v>
      </c>
      <c r="AC92" s="51">
        <f t="shared" si="78"/>
        <v>1.5939116965750469E-3</v>
      </c>
      <c r="AD92" s="92">
        <f t="shared" si="79"/>
        <v>1042.6254874089709</v>
      </c>
      <c r="AE92" s="1">
        <f t="shared" si="80"/>
        <v>527803.31414750731</v>
      </c>
      <c r="AF92" s="39">
        <f t="shared" si="81"/>
        <v>1309517.4382660212</v>
      </c>
      <c r="AG92" s="60">
        <f t="shared" si="82"/>
        <v>138.20764519958007</v>
      </c>
      <c r="AH92" s="63">
        <v>2899.1502999999998</v>
      </c>
      <c r="AI92" s="34">
        <f t="shared" si="83"/>
        <v>3.0944124290155374E-3</v>
      </c>
      <c r="AJ92" s="1">
        <f t="shared" si="84"/>
        <v>548938.49416879728</v>
      </c>
      <c r="AK92" s="39">
        <f t="shared" si="85"/>
        <v>548938.49416879728</v>
      </c>
      <c r="AL92" s="1">
        <f t="shared" si="86"/>
        <v>57.935461125994436</v>
      </c>
      <c r="AM92" s="66">
        <v>1222.75</v>
      </c>
      <c r="AN92" s="34">
        <f t="shared" si="87"/>
        <v>1.3167351143183563E-3</v>
      </c>
      <c r="AO92" s="1">
        <f t="shared" si="88"/>
        <v>38929.438520592397</v>
      </c>
      <c r="AP92" s="95">
        <v>8</v>
      </c>
      <c r="AQ92" s="34">
        <f t="shared" si="89"/>
        <v>9.6789804807226982E-4</v>
      </c>
      <c r="AR92" s="27">
        <f t="shared" si="90"/>
        <v>85850.950577189869</v>
      </c>
      <c r="AS92" s="31">
        <v>49.583333330000002</v>
      </c>
      <c r="AT92" s="72">
        <f t="shared" si="91"/>
        <v>9.2446427677813508E-4</v>
      </c>
      <c r="AU92" s="1">
        <f t="shared" si="92"/>
        <v>109330.34923770522</v>
      </c>
      <c r="AV92" s="97">
        <v>21.25</v>
      </c>
      <c r="AW92" s="34">
        <f t="shared" si="93"/>
        <v>5.6164349367214994E-4</v>
      </c>
      <c r="AX92" s="27">
        <f t="shared" si="94"/>
        <v>66421.906019195725</v>
      </c>
      <c r="AY92" s="75">
        <v>45</v>
      </c>
      <c r="AZ92" s="34">
        <f t="shared" si="95"/>
        <v>4.7847398696424203E-4</v>
      </c>
      <c r="BA92" s="27">
        <f t="shared" si="96"/>
        <v>42439.848586481508</v>
      </c>
      <c r="BB92" s="39">
        <f t="shared" si="97"/>
        <v>342972.4929411647</v>
      </c>
      <c r="BC92" s="60">
        <f t="shared" si="98"/>
        <v>36.197624584819494</v>
      </c>
      <c r="BD92" s="81">
        <f t="shared" si="99"/>
        <v>2368588.9866435169</v>
      </c>
      <c r="BE92" s="1">
        <v>1068720</v>
      </c>
      <c r="BF92" s="1">
        <f t="shared" si="100"/>
        <v>0</v>
      </c>
      <c r="BG92" s="1">
        <f t="shared" si="101"/>
        <v>1299868.9866435169</v>
      </c>
      <c r="BH92" s="72">
        <f t="shared" si="102"/>
        <v>8.7650917075308868E-4</v>
      </c>
      <c r="BI92" s="1">
        <f t="shared" si="103"/>
        <v>-631.64384387253244</v>
      </c>
      <c r="BJ92" s="81">
        <f t="shared" si="104"/>
        <v>2367957.3427996445</v>
      </c>
      <c r="BK92" s="79">
        <v>8</v>
      </c>
      <c r="BL92" s="1">
        <f t="shared" si="105"/>
        <v>0</v>
      </c>
      <c r="BM92" s="126">
        <v>945</v>
      </c>
      <c r="BN92" s="27">
        <f t="shared" si="106"/>
        <v>0</v>
      </c>
      <c r="BO92" s="39">
        <f t="shared" si="107"/>
        <v>2367957.3427996445</v>
      </c>
      <c r="BP92" s="1">
        <f t="shared" si="108"/>
        <v>2367957.3427996445</v>
      </c>
      <c r="BQ92" s="72">
        <f t="shared" si="109"/>
        <v>8.1231626184530292E-4</v>
      </c>
      <c r="BR92" s="60">
        <f t="shared" si="110"/>
        <v>5127.90411821828</v>
      </c>
      <c r="BS92" s="84">
        <f t="shared" si="112"/>
        <v>2373085</v>
      </c>
      <c r="BT92" s="86">
        <f t="shared" si="111"/>
        <v>250.4575197889182</v>
      </c>
      <c r="BV92" s="28"/>
    </row>
    <row r="93" spans="1:74" ht="15.6" x14ac:dyDescent="0.3">
      <c r="A93" s="2" t="s">
        <v>376</v>
      </c>
      <c r="B93" s="9" t="s">
        <v>77</v>
      </c>
      <c r="C93" s="158">
        <v>41284</v>
      </c>
      <c r="D93" s="20">
        <v>0</v>
      </c>
      <c r="E93" s="23">
        <v>0</v>
      </c>
      <c r="F93" s="3">
        <v>0</v>
      </c>
      <c r="G93" s="23">
        <v>0</v>
      </c>
      <c r="H93" s="23">
        <f>C93/($C$9+$C$59+$C$61+$C$66+$C$73+$C$79+$C$93+$C$104+$C$126+$C$139+$C$166+$C$174+$C$198+$C$213+$C$232+$C$249+$C$259+$C$261+$C$262+$C$267+$C$274)*$H$6</f>
        <v>3313834.7376702153</v>
      </c>
      <c r="I93" s="3">
        <v>0</v>
      </c>
      <c r="J93" s="23">
        <f t="shared" si="64"/>
        <v>3313834.7376702153</v>
      </c>
      <c r="K93" s="42">
        <f t="shared" si="65"/>
        <v>80.26922627822438</v>
      </c>
      <c r="L93" s="31">
        <v>22438</v>
      </c>
      <c r="M93" s="34">
        <f t="shared" si="66"/>
        <v>7.2185650761459209E-3</v>
      </c>
      <c r="N93" s="1">
        <f t="shared" si="67"/>
        <v>853692.52289619844</v>
      </c>
      <c r="O93" s="37">
        <v>6086</v>
      </c>
      <c r="P93" s="37">
        <v>3409</v>
      </c>
      <c r="Q93" s="37">
        <f t="shared" si="68"/>
        <v>7790.5</v>
      </c>
      <c r="R93" s="34">
        <f t="shared" si="69"/>
        <v>8.2131226523204544E-3</v>
      </c>
      <c r="S93" s="27">
        <f t="shared" si="70"/>
        <v>971312.34863908449</v>
      </c>
      <c r="T93" s="39">
        <f t="shared" si="71"/>
        <v>1825004.871535283</v>
      </c>
      <c r="U93" s="1">
        <f t="shared" si="72"/>
        <v>44.206105792444603</v>
      </c>
      <c r="V93" s="52">
        <v>173781254.62</v>
      </c>
      <c r="W93" s="51">
        <f t="shared" si="73"/>
        <v>9.8075517968084043</v>
      </c>
      <c r="X93" s="34">
        <f t="shared" si="74"/>
        <v>6.0260932426508115E-3</v>
      </c>
      <c r="Y93" s="87">
        <f t="shared" si="75"/>
        <v>4209.4093261311891</v>
      </c>
      <c r="Z93" s="27">
        <f t="shared" si="76"/>
        <v>3385189.020920692</v>
      </c>
      <c r="AA93" s="56">
        <v>50428055.875600003</v>
      </c>
      <c r="AB93" s="51">
        <f t="shared" si="77"/>
        <v>33.798024262614327</v>
      </c>
      <c r="AC93" s="51">
        <f t="shared" si="78"/>
        <v>5.9279521527217842E-3</v>
      </c>
      <c r="AD93" s="92">
        <f t="shared" si="79"/>
        <v>1221.4915191260538</v>
      </c>
      <c r="AE93" s="1">
        <f t="shared" si="80"/>
        <v>1962964.9490856179</v>
      </c>
      <c r="AF93" s="39">
        <f t="shared" si="81"/>
        <v>5348153.9700063094</v>
      </c>
      <c r="AG93" s="60">
        <f t="shared" si="82"/>
        <v>129.5454406066832</v>
      </c>
      <c r="AH93" s="63">
        <v>2920.3191999999999</v>
      </c>
      <c r="AI93" s="34">
        <f t="shared" si="83"/>
        <v>3.117007086239272E-3</v>
      </c>
      <c r="AJ93" s="1">
        <f t="shared" si="84"/>
        <v>552946.71136581874</v>
      </c>
      <c r="AK93" s="39">
        <f t="shared" si="85"/>
        <v>552946.71136581874</v>
      </c>
      <c r="AL93" s="1">
        <f t="shared" si="86"/>
        <v>13.393729080656398</v>
      </c>
      <c r="AM93" s="66">
        <v>4353.3055555555557</v>
      </c>
      <c r="AN93" s="34">
        <f t="shared" si="87"/>
        <v>4.6879168173029478E-3</v>
      </c>
      <c r="AO93" s="1">
        <f t="shared" si="88"/>
        <v>138598.84766825053</v>
      </c>
      <c r="AP93" s="95">
        <v>22</v>
      </c>
      <c r="AQ93" s="34">
        <f t="shared" si="89"/>
        <v>2.661719632198742E-3</v>
      </c>
      <c r="AR93" s="27">
        <f t="shared" si="90"/>
        <v>236090.11408727214</v>
      </c>
      <c r="AS93" s="31">
        <v>279.33333329999999</v>
      </c>
      <c r="AT93" s="72">
        <f t="shared" si="91"/>
        <v>5.2080743791577244E-3</v>
      </c>
      <c r="AU93" s="1">
        <f t="shared" si="92"/>
        <v>615924.92542133236</v>
      </c>
      <c r="AV93" s="97">
        <v>169.69444444444446</v>
      </c>
      <c r="AW93" s="34">
        <f t="shared" si="93"/>
        <v>4.4850720298603456E-3</v>
      </c>
      <c r="AX93" s="27">
        <f t="shared" si="94"/>
        <v>530420.16192322446</v>
      </c>
      <c r="AY93" s="75">
        <v>750</v>
      </c>
      <c r="AZ93" s="34">
        <f t="shared" si="95"/>
        <v>7.9745664494040337E-3</v>
      </c>
      <c r="BA93" s="27">
        <f t="shared" si="96"/>
        <v>707330.80977469182</v>
      </c>
      <c r="BB93" s="39">
        <f t="shared" si="97"/>
        <v>2228364.8588747713</v>
      </c>
      <c r="BC93" s="60">
        <f t="shared" si="98"/>
        <v>53.976476573848736</v>
      </c>
      <c r="BD93" s="81">
        <f t="shared" si="99"/>
        <v>13268305.149452399</v>
      </c>
      <c r="BE93" s="1">
        <v>5365419</v>
      </c>
      <c r="BF93" s="1">
        <f t="shared" si="100"/>
        <v>0</v>
      </c>
      <c r="BG93" s="1">
        <f t="shared" si="101"/>
        <v>7902886.1494523995</v>
      </c>
      <c r="BH93" s="72">
        <f t="shared" si="102"/>
        <v>5.3289618081428054E-3</v>
      </c>
      <c r="BI93" s="1">
        <f t="shared" si="103"/>
        <v>-3840.2403907003059</v>
      </c>
      <c r="BJ93" s="81">
        <f t="shared" si="104"/>
        <v>13264464.909061698</v>
      </c>
      <c r="BK93" s="79">
        <v>7.5</v>
      </c>
      <c r="BL93" s="1">
        <f t="shared" si="105"/>
        <v>0</v>
      </c>
      <c r="BM93" s="126">
        <v>920</v>
      </c>
      <c r="BN93" s="27">
        <f t="shared" si="106"/>
        <v>0</v>
      </c>
      <c r="BO93" s="39">
        <f t="shared" si="107"/>
        <v>13264464.909061698</v>
      </c>
      <c r="BP93" s="1">
        <f t="shared" si="108"/>
        <v>13264464.909061698</v>
      </c>
      <c r="BQ93" s="72">
        <f t="shared" si="109"/>
        <v>4.5503102423154057E-3</v>
      </c>
      <c r="BR93" s="60">
        <f t="shared" si="110"/>
        <v>28724.716870414712</v>
      </c>
      <c r="BS93" s="84">
        <f t="shared" si="112"/>
        <v>13293190</v>
      </c>
      <c r="BT93" s="86">
        <f t="shared" si="111"/>
        <v>321.9937506055615</v>
      </c>
      <c r="BV93" s="28"/>
    </row>
    <row r="94" spans="1:74" ht="15.6" x14ac:dyDescent="0.3">
      <c r="A94" s="2" t="s">
        <v>569</v>
      </c>
      <c r="B94" s="9" t="s">
        <v>272</v>
      </c>
      <c r="C94" s="158">
        <v>11163</v>
      </c>
      <c r="D94" s="20">
        <v>0</v>
      </c>
      <c r="E94" s="23">
        <v>0</v>
      </c>
      <c r="F94" s="3">
        <v>0</v>
      </c>
      <c r="G94" s="23">
        <v>0</v>
      </c>
      <c r="H94" s="23">
        <v>0</v>
      </c>
      <c r="I94" s="3">
        <v>0</v>
      </c>
      <c r="J94" s="23">
        <f t="shared" si="64"/>
        <v>0</v>
      </c>
      <c r="K94" s="42">
        <f t="shared" si="65"/>
        <v>0</v>
      </c>
      <c r="L94" s="31">
        <v>5501</v>
      </c>
      <c r="M94" s="34">
        <f t="shared" si="66"/>
        <v>1.7697355594918757E-3</v>
      </c>
      <c r="N94" s="1">
        <f t="shared" si="67"/>
        <v>209295.06054247203</v>
      </c>
      <c r="O94" s="37">
        <v>0</v>
      </c>
      <c r="P94" s="37">
        <v>99</v>
      </c>
      <c r="Q94" s="37">
        <f t="shared" si="68"/>
        <v>49.5</v>
      </c>
      <c r="R94" s="34">
        <f t="shared" si="69"/>
        <v>5.2185298926880491E-5</v>
      </c>
      <c r="S94" s="27">
        <f t="shared" si="70"/>
        <v>6171.6143068653719</v>
      </c>
      <c r="T94" s="39">
        <f t="shared" si="71"/>
        <v>215466.6748493374</v>
      </c>
      <c r="U94" s="1">
        <f t="shared" si="72"/>
        <v>19.301861045358542</v>
      </c>
      <c r="V94" s="52">
        <v>44712360.660000004</v>
      </c>
      <c r="W94" s="51">
        <f t="shared" si="73"/>
        <v>2.7869825515940447</v>
      </c>
      <c r="X94" s="34">
        <f t="shared" si="74"/>
        <v>1.7124168262880786E-3</v>
      </c>
      <c r="Y94" s="87">
        <f t="shared" si="75"/>
        <v>4005.407207739855</v>
      </c>
      <c r="Z94" s="27">
        <f t="shared" si="76"/>
        <v>961959.00165664998</v>
      </c>
      <c r="AA94" s="56">
        <v>13155793.950000001</v>
      </c>
      <c r="AB94" s="51">
        <f t="shared" si="77"/>
        <v>9.4720675524110032</v>
      </c>
      <c r="AC94" s="51">
        <f t="shared" si="78"/>
        <v>1.6613386274224092E-3</v>
      </c>
      <c r="AD94" s="92">
        <f t="shared" si="79"/>
        <v>1178.5177774791723</v>
      </c>
      <c r="AE94" s="1">
        <f t="shared" si="80"/>
        <v>550130.87322151579</v>
      </c>
      <c r="AF94" s="39">
        <f t="shared" si="81"/>
        <v>1512089.8748781658</v>
      </c>
      <c r="AG94" s="60">
        <f t="shared" si="82"/>
        <v>135.45551150032838</v>
      </c>
      <c r="AH94" s="63">
        <v>2139.9776000000002</v>
      </c>
      <c r="AI94" s="34">
        <f t="shared" si="83"/>
        <v>2.2841083069252534E-3</v>
      </c>
      <c r="AJ94" s="1">
        <f t="shared" si="84"/>
        <v>405193.23240983981</v>
      </c>
      <c r="AK94" s="39">
        <f t="shared" si="85"/>
        <v>405193.23240983981</v>
      </c>
      <c r="AL94" s="1">
        <f t="shared" si="86"/>
        <v>36.297879818134895</v>
      </c>
      <c r="AM94" s="66">
        <v>1294.7222222222222</v>
      </c>
      <c r="AN94" s="34">
        <f t="shared" si="87"/>
        <v>1.3942393893177623E-3</v>
      </c>
      <c r="AO94" s="1">
        <f t="shared" si="88"/>
        <v>41220.862115105097</v>
      </c>
      <c r="AP94" s="95">
        <v>11</v>
      </c>
      <c r="AQ94" s="34">
        <f t="shared" si="89"/>
        <v>1.330859816099371E-3</v>
      </c>
      <c r="AR94" s="27">
        <f t="shared" si="90"/>
        <v>118045.05704363607</v>
      </c>
      <c r="AS94" s="31">
        <v>51.083333330000002</v>
      </c>
      <c r="AT94" s="72">
        <f t="shared" si="91"/>
        <v>9.5243126330439576E-4</v>
      </c>
      <c r="AU94" s="1">
        <f t="shared" si="92"/>
        <v>112637.82198797578</v>
      </c>
      <c r="AV94" s="97">
        <v>29.277777777777779</v>
      </c>
      <c r="AW94" s="34">
        <f t="shared" si="93"/>
        <v>7.738199246149622E-4</v>
      </c>
      <c r="AX94" s="27">
        <f t="shared" si="94"/>
        <v>91514.626070891885</v>
      </c>
      <c r="AY94" s="75">
        <v>110</v>
      </c>
      <c r="AZ94" s="34">
        <f t="shared" si="95"/>
        <v>1.1696030792459249E-3</v>
      </c>
      <c r="BA94" s="27">
        <f t="shared" si="96"/>
        <v>103741.85210028813</v>
      </c>
      <c r="BB94" s="39">
        <f t="shared" si="97"/>
        <v>467160.21931789693</v>
      </c>
      <c r="BC94" s="60">
        <f t="shared" si="98"/>
        <v>41.848984978759916</v>
      </c>
      <c r="BD94" s="81">
        <f t="shared" si="99"/>
        <v>2599910.00145524</v>
      </c>
      <c r="BE94" s="1">
        <v>1104041</v>
      </c>
      <c r="BF94" s="1">
        <f t="shared" si="100"/>
        <v>0</v>
      </c>
      <c r="BG94" s="1">
        <f t="shared" si="101"/>
        <v>1495869.00145524</v>
      </c>
      <c r="BH94" s="72">
        <f t="shared" si="102"/>
        <v>1.0086731135930686E-3</v>
      </c>
      <c r="BI94" s="1">
        <f t="shared" si="103"/>
        <v>-726.8859059779054</v>
      </c>
      <c r="BJ94" s="81">
        <f t="shared" si="104"/>
        <v>2599183.1155492621</v>
      </c>
      <c r="BK94" s="79">
        <v>7</v>
      </c>
      <c r="BL94" s="1">
        <f t="shared" si="105"/>
        <v>0</v>
      </c>
      <c r="BM94" s="126">
        <v>819</v>
      </c>
      <c r="BN94" s="27">
        <f t="shared" si="106"/>
        <v>0</v>
      </c>
      <c r="BO94" s="39">
        <f t="shared" si="107"/>
        <v>2599183.1155492621</v>
      </c>
      <c r="BP94" s="1">
        <f t="shared" si="108"/>
        <v>2599183.1155492621</v>
      </c>
      <c r="BQ94" s="72">
        <f t="shared" si="109"/>
        <v>8.9163713978822681E-4</v>
      </c>
      <c r="BR94" s="60">
        <f t="shared" si="110"/>
        <v>5628.6325607835106</v>
      </c>
      <c r="BS94" s="84">
        <f t="shared" si="112"/>
        <v>2604812</v>
      </c>
      <c r="BT94" s="86">
        <f t="shared" si="111"/>
        <v>233.34336647854519</v>
      </c>
      <c r="BV94" s="28"/>
    </row>
    <row r="95" spans="1:74" ht="15.6" x14ac:dyDescent="0.3">
      <c r="A95" s="2" t="s">
        <v>511</v>
      </c>
      <c r="B95" s="9" t="s">
        <v>212</v>
      </c>
      <c r="C95" s="158">
        <v>25141</v>
      </c>
      <c r="D95" s="20">
        <v>0</v>
      </c>
      <c r="E95" s="23">
        <v>0</v>
      </c>
      <c r="F95" s="3">
        <v>0</v>
      </c>
      <c r="G95" s="23">
        <v>0</v>
      </c>
      <c r="H95" s="23">
        <v>0</v>
      </c>
      <c r="I95" s="3">
        <v>0</v>
      </c>
      <c r="J95" s="23">
        <f t="shared" si="64"/>
        <v>0</v>
      </c>
      <c r="K95" s="42">
        <f t="shared" si="65"/>
        <v>0</v>
      </c>
      <c r="L95" s="31">
        <v>7562</v>
      </c>
      <c r="M95" s="34">
        <f t="shared" si="66"/>
        <v>2.4327831850350055E-3</v>
      </c>
      <c r="N95" s="1">
        <f t="shared" si="67"/>
        <v>287709.37062755384</v>
      </c>
      <c r="O95" s="37">
        <v>1299</v>
      </c>
      <c r="P95" s="37">
        <v>1263</v>
      </c>
      <c r="Q95" s="37">
        <f t="shared" si="68"/>
        <v>1930.5</v>
      </c>
      <c r="R95" s="34">
        <f t="shared" si="69"/>
        <v>2.035226658148339E-3</v>
      </c>
      <c r="S95" s="27">
        <f t="shared" si="70"/>
        <v>240692.95796774948</v>
      </c>
      <c r="T95" s="39">
        <f t="shared" si="71"/>
        <v>528402.32859530335</v>
      </c>
      <c r="U95" s="1">
        <f t="shared" si="72"/>
        <v>21.017554138471155</v>
      </c>
      <c r="V95" s="52">
        <v>97129492.459999993</v>
      </c>
      <c r="W95" s="51">
        <f t="shared" si="73"/>
        <v>6.5074970021108669</v>
      </c>
      <c r="X95" s="34">
        <f t="shared" si="74"/>
        <v>3.9984273877352421E-3</v>
      </c>
      <c r="Y95" s="87">
        <f t="shared" si="75"/>
        <v>3863.3901777972233</v>
      </c>
      <c r="Z95" s="27">
        <f t="shared" si="76"/>
        <v>2246137.2482772698</v>
      </c>
      <c r="AA95" s="56">
        <v>20314734.7936</v>
      </c>
      <c r="AB95" s="51">
        <f t="shared" si="77"/>
        <v>31.113863283075137</v>
      </c>
      <c r="AC95" s="51">
        <f t="shared" si="78"/>
        <v>5.4571678922787342E-3</v>
      </c>
      <c r="AD95" s="92">
        <f t="shared" si="79"/>
        <v>808.03209075215784</v>
      </c>
      <c r="AE95" s="1">
        <f t="shared" si="80"/>
        <v>1807070.8092507354</v>
      </c>
      <c r="AF95" s="39">
        <f t="shared" si="81"/>
        <v>4053208.057528005</v>
      </c>
      <c r="AG95" s="60">
        <f t="shared" si="82"/>
        <v>161.2190468767354</v>
      </c>
      <c r="AH95" s="63">
        <v>2577.8652000000002</v>
      </c>
      <c r="AI95" s="34">
        <f t="shared" si="83"/>
        <v>2.7514882947623051E-3</v>
      </c>
      <c r="AJ95" s="1">
        <f t="shared" si="84"/>
        <v>488104.89095999801</v>
      </c>
      <c r="AK95" s="39">
        <f t="shared" si="85"/>
        <v>488104.89095999801</v>
      </c>
      <c r="AL95" s="1">
        <f t="shared" si="86"/>
        <v>19.414696748737043</v>
      </c>
      <c r="AM95" s="66">
        <v>3403.1388888888887</v>
      </c>
      <c r="AN95" s="34">
        <f t="shared" si="87"/>
        <v>3.6647168054813779E-3</v>
      </c>
      <c r="AO95" s="1">
        <f t="shared" si="88"/>
        <v>108347.81120591873</v>
      </c>
      <c r="AP95" s="95">
        <v>27.6666666666667</v>
      </c>
      <c r="AQ95" s="34">
        <f t="shared" si="89"/>
        <v>3.3473140829166038E-3</v>
      </c>
      <c r="AR95" s="27">
        <f t="shared" si="90"/>
        <v>296901.20407944865</v>
      </c>
      <c r="AS95" s="31">
        <v>244.91666670000001</v>
      </c>
      <c r="AT95" s="72">
        <f t="shared" si="91"/>
        <v>4.5663874117703868E-3</v>
      </c>
      <c r="AU95" s="1">
        <f t="shared" si="92"/>
        <v>540036.80079823395</v>
      </c>
      <c r="AV95" s="97">
        <v>69.861111111111114</v>
      </c>
      <c r="AW95" s="34">
        <f t="shared" si="93"/>
        <v>1.8464488713535389E-3</v>
      </c>
      <c r="AX95" s="27">
        <f t="shared" si="94"/>
        <v>218367.44266441473</v>
      </c>
      <c r="AY95" s="75">
        <v>514</v>
      </c>
      <c r="AZ95" s="34">
        <f t="shared" si="95"/>
        <v>5.4652362066582314E-3</v>
      </c>
      <c r="BA95" s="27">
        <f t="shared" si="96"/>
        <v>484757.38163225551</v>
      </c>
      <c r="BB95" s="39">
        <f t="shared" si="97"/>
        <v>1648410.6403802715</v>
      </c>
      <c r="BC95" s="60">
        <f t="shared" si="98"/>
        <v>65.566629823009094</v>
      </c>
      <c r="BD95" s="81">
        <f t="shared" si="99"/>
        <v>6718125.9174635774</v>
      </c>
      <c r="BE95" s="1">
        <v>3380632</v>
      </c>
      <c r="BF95" s="1">
        <f t="shared" si="100"/>
        <v>0</v>
      </c>
      <c r="BG95" s="1">
        <f t="shared" si="101"/>
        <v>3337493.9174635774</v>
      </c>
      <c r="BH95" s="72">
        <f t="shared" si="102"/>
        <v>2.2504914387896998E-3</v>
      </c>
      <c r="BI95" s="1">
        <f t="shared" si="103"/>
        <v>-1621.7845864385017</v>
      </c>
      <c r="BJ95" s="81">
        <f t="shared" si="104"/>
        <v>6716504.1328771384</v>
      </c>
      <c r="BK95" s="79">
        <v>8</v>
      </c>
      <c r="BL95" s="1">
        <f t="shared" si="105"/>
        <v>0</v>
      </c>
      <c r="BM95" s="126">
        <v>1039</v>
      </c>
      <c r="BN95" s="27">
        <f t="shared" si="106"/>
        <v>0</v>
      </c>
      <c r="BO95" s="39">
        <f t="shared" si="107"/>
        <v>6716504.1328771384</v>
      </c>
      <c r="BP95" s="1">
        <f t="shared" si="108"/>
        <v>6716504.1328771384</v>
      </c>
      <c r="BQ95" s="72">
        <f t="shared" si="109"/>
        <v>2.3040641109846704E-3</v>
      </c>
      <c r="BR95" s="60">
        <f t="shared" si="110"/>
        <v>14544.852046317001</v>
      </c>
      <c r="BS95" s="84">
        <f t="shared" si="112"/>
        <v>6731049</v>
      </c>
      <c r="BT95" s="86">
        <f t="shared" si="111"/>
        <v>267.73195179189372</v>
      </c>
      <c r="BV95" s="28"/>
    </row>
    <row r="96" spans="1:74" ht="15.6" x14ac:dyDescent="0.3">
      <c r="A96" s="2" t="s">
        <v>577</v>
      </c>
      <c r="B96" s="9" t="s">
        <v>280</v>
      </c>
      <c r="C96" s="158">
        <v>14375</v>
      </c>
      <c r="D96" s="20">
        <v>0</v>
      </c>
      <c r="E96" s="23">
        <v>0</v>
      </c>
      <c r="F96" s="3">
        <v>0</v>
      </c>
      <c r="G96" s="23">
        <v>0</v>
      </c>
      <c r="H96" s="23">
        <v>0</v>
      </c>
      <c r="I96" s="3">
        <v>0</v>
      </c>
      <c r="J96" s="23">
        <f t="shared" si="64"/>
        <v>0</v>
      </c>
      <c r="K96" s="42">
        <f t="shared" si="65"/>
        <v>0</v>
      </c>
      <c r="L96" s="31">
        <v>5241</v>
      </c>
      <c r="M96" s="34">
        <f t="shared" si="66"/>
        <v>1.6860905412283077E-3</v>
      </c>
      <c r="N96" s="1">
        <f t="shared" si="67"/>
        <v>199402.91079859951</v>
      </c>
      <c r="O96" s="37">
        <v>464</v>
      </c>
      <c r="P96" s="37">
        <v>345</v>
      </c>
      <c r="Q96" s="37">
        <f t="shared" si="68"/>
        <v>636.5</v>
      </c>
      <c r="R96" s="34">
        <f t="shared" si="69"/>
        <v>6.7102914680726119E-4</v>
      </c>
      <c r="S96" s="27">
        <f t="shared" si="70"/>
        <v>79358.232450905227</v>
      </c>
      <c r="T96" s="39">
        <f t="shared" si="71"/>
        <v>278761.14324950473</v>
      </c>
      <c r="U96" s="1">
        <f t="shared" si="72"/>
        <v>19.392079530400331</v>
      </c>
      <c r="V96" s="52">
        <v>37128412.590000004</v>
      </c>
      <c r="W96" s="51">
        <f t="shared" si="73"/>
        <v>5.5655658452700898</v>
      </c>
      <c r="X96" s="34">
        <f t="shared" si="74"/>
        <v>3.4196728629691717E-3</v>
      </c>
      <c r="Y96" s="87">
        <f t="shared" si="75"/>
        <v>2582.8460932173916</v>
      </c>
      <c r="Z96" s="27">
        <f t="shared" si="76"/>
        <v>1921018.9030814616</v>
      </c>
      <c r="AA96" s="56">
        <v>16419302.988400001</v>
      </c>
      <c r="AB96" s="51">
        <f t="shared" si="77"/>
        <v>12.585225155171848</v>
      </c>
      <c r="AC96" s="51">
        <f t="shared" si="78"/>
        <v>2.2073660865914338E-3</v>
      </c>
      <c r="AD96" s="92">
        <f t="shared" si="79"/>
        <v>1142.2123818017392</v>
      </c>
      <c r="AE96" s="1">
        <f t="shared" si="80"/>
        <v>730940.82849332888</v>
      </c>
      <c r="AF96" s="39">
        <f t="shared" si="81"/>
        <v>2651959.7315747906</v>
      </c>
      <c r="AG96" s="60">
        <f t="shared" si="82"/>
        <v>184.48415523998543</v>
      </c>
      <c r="AH96" s="63">
        <v>3217.1459</v>
      </c>
      <c r="AI96" s="34">
        <f t="shared" si="83"/>
        <v>3.4338255105009138E-3</v>
      </c>
      <c r="AJ96" s="1">
        <f t="shared" si="84"/>
        <v>609149.24827019835</v>
      </c>
      <c r="AK96" s="39">
        <f t="shared" si="85"/>
        <v>609149.24827019835</v>
      </c>
      <c r="AL96" s="1">
        <f t="shared" si="86"/>
        <v>42.37559987966597</v>
      </c>
      <c r="AM96" s="66">
        <v>1856.4444444444443</v>
      </c>
      <c r="AN96" s="34">
        <f t="shared" si="87"/>
        <v>1.9991376714628768E-3</v>
      </c>
      <c r="AO96" s="1">
        <f t="shared" si="88"/>
        <v>59104.755564829524</v>
      </c>
      <c r="AP96" s="95">
        <v>13.6666666666667</v>
      </c>
      <c r="AQ96" s="34">
        <f t="shared" si="89"/>
        <v>1.6534924987901317E-3</v>
      </c>
      <c r="AR96" s="27">
        <f t="shared" si="90"/>
        <v>146662.04056936639</v>
      </c>
      <c r="AS96" s="31">
        <v>113.75000003299999</v>
      </c>
      <c r="AT96" s="72">
        <f t="shared" si="91"/>
        <v>2.1208298121900425E-3</v>
      </c>
      <c r="AU96" s="1">
        <f t="shared" si="92"/>
        <v>250816.68363494973</v>
      </c>
      <c r="AV96" s="97">
        <v>39.555555555555557</v>
      </c>
      <c r="AW96" s="34">
        <f t="shared" si="93"/>
        <v>1.0454644901818843E-3</v>
      </c>
      <c r="AX96" s="27">
        <f t="shared" si="94"/>
        <v>123640.25381873817</v>
      </c>
      <c r="AY96" s="75">
        <v>107</v>
      </c>
      <c r="AZ96" s="34">
        <f t="shared" si="95"/>
        <v>1.1377048134483089E-3</v>
      </c>
      <c r="BA96" s="27">
        <f t="shared" si="96"/>
        <v>100912.52886118938</v>
      </c>
      <c r="BB96" s="39">
        <f t="shared" si="97"/>
        <v>681136.26244907326</v>
      </c>
      <c r="BC96" s="60">
        <f t="shared" si="98"/>
        <v>47.383392170370314</v>
      </c>
      <c r="BD96" s="81">
        <f t="shared" si="99"/>
        <v>4221006.3855435671</v>
      </c>
      <c r="BE96" s="1">
        <v>1831756</v>
      </c>
      <c r="BF96" s="1">
        <f t="shared" si="100"/>
        <v>0</v>
      </c>
      <c r="BG96" s="1">
        <f t="shared" si="101"/>
        <v>2389250.3855435671</v>
      </c>
      <c r="BH96" s="72">
        <f t="shared" si="102"/>
        <v>1.6110853445021947E-3</v>
      </c>
      <c r="BI96" s="1">
        <f t="shared" si="103"/>
        <v>-1161.0056959629176</v>
      </c>
      <c r="BJ96" s="81">
        <f t="shared" si="104"/>
        <v>4219845.3798476039</v>
      </c>
      <c r="BK96" s="79">
        <v>6</v>
      </c>
      <c r="BL96" s="1">
        <f t="shared" si="105"/>
        <v>0</v>
      </c>
      <c r="BM96" s="126">
        <v>730</v>
      </c>
      <c r="BN96" s="27">
        <f t="shared" si="106"/>
        <v>0</v>
      </c>
      <c r="BO96" s="39">
        <f t="shared" si="107"/>
        <v>4219845.3798476039</v>
      </c>
      <c r="BP96" s="1">
        <f t="shared" si="108"/>
        <v>4219845.3798476039</v>
      </c>
      <c r="BQ96" s="72">
        <f t="shared" si="109"/>
        <v>1.4475974556493571E-3</v>
      </c>
      <c r="BR96" s="60">
        <f t="shared" si="110"/>
        <v>9138.2399971703398</v>
      </c>
      <c r="BS96" s="84">
        <f t="shared" si="112"/>
        <v>4228984</v>
      </c>
      <c r="BT96" s="86">
        <f t="shared" si="111"/>
        <v>294.19019130434782</v>
      </c>
      <c r="BV96" s="28"/>
    </row>
    <row r="97" spans="1:74" ht="15.6" x14ac:dyDescent="0.3">
      <c r="A97" s="2" t="s">
        <v>460</v>
      </c>
      <c r="B97" s="9" t="s">
        <v>161</v>
      </c>
      <c r="C97" s="158">
        <v>29095</v>
      </c>
      <c r="D97" s="20">
        <v>0</v>
      </c>
      <c r="E97" s="23">
        <v>0</v>
      </c>
      <c r="F97" s="3">
        <v>0</v>
      </c>
      <c r="G97" s="23">
        <v>0</v>
      </c>
      <c r="H97" s="23">
        <v>0</v>
      </c>
      <c r="I97" s="3">
        <v>0</v>
      </c>
      <c r="J97" s="23">
        <f t="shared" si="64"/>
        <v>0</v>
      </c>
      <c r="K97" s="42">
        <f t="shared" si="65"/>
        <v>0</v>
      </c>
      <c r="L97" s="31">
        <v>11164</v>
      </c>
      <c r="M97" s="34">
        <f t="shared" si="66"/>
        <v>3.5915883995941288E-3</v>
      </c>
      <c r="N97" s="1">
        <f t="shared" si="67"/>
        <v>424753.69130997238</v>
      </c>
      <c r="O97" s="37">
        <v>484</v>
      </c>
      <c r="P97" s="37">
        <v>2714</v>
      </c>
      <c r="Q97" s="37">
        <f t="shared" si="68"/>
        <v>1841</v>
      </c>
      <c r="R97" s="34">
        <f t="shared" si="69"/>
        <v>1.9408714206946864E-3</v>
      </c>
      <c r="S97" s="27">
        <f t="shared" si="70"/>
        <v>229534.18058462924</v>
      </c>
      <c r="T97" s="39">
        <f t="shared" si="71"/>
        <v>654287.87189460162</v>
      </c>
      <c r="U97" s="1">
        <f t="shared" si="72"/>
        <v>22.487983223736094</v>
      </c>
      <c r="V97" s="52">
        <v>106337808.37</v>
      </c>
      <c r="W97" s="51">
        <f t="shared" si="73"/>
        <v>7.9606589413104709</v>
      </c>
      <c r="X97" s="34">
        <f t="shared" si="74"/>
        <v>4.891299485044763E-3</v>
      </c>
      <c r="Y97" s="87">
        <f t="shared" si="75"/>
        <v>3654.8481996906685</v>
      </c>
      <c r="Z97" s="27">
        <f t="shared" si="76"/>
        <v>2747712.7631574608</v>
      </c>
      <c r="AA97" s="56">
        <v>30102658.851200003</v>
      </c>
      <c r="AB97" s="51">
        <f t="shared" si="77"/>
        <v>28.121071603156896</v>
      </c>
      <c r="AC97" s="51">
        <f t="shared" si="78"/>
        <v>4.9322518278434669E-3</v>
      </c>
      <c r="AD97" s="92">
        <f t="shared" si="79"/>
        <v>1034.6334026877471</v>
      </c>
      <c r="AE97" s="1">
        <f t="shared" si="80"/>
        <v>1633251.6202369882</v>
      </c>
      <c r="AF97" s="39">
        <f t="shared" si="81"/>
        <v>4380964.383394449</v>
      </c>
      <c r="AG97" s="60">
        <f t="shared" si="82"/>
        <v>150.57447614347652</v>
      </c>
      <c r="AH97" s="63">
        <v>1430.9807000000001</v>
      </c>
      <c r="AI97" s="34">
        <f t="shared" si="83"/>
        <v>1.5273594003599449E-3</v>
      </c>
      <c r="AJ97" s="1">
        <f t="shared" si="84"/>
        <v>270948.48812861182</v>
      </c>
      <c r="AK97" s="39">
        <f t="shared" si="85"/>
        <v>270948.48812861182</v>
      </c>
      <c r="AL97" s="1">
        <f t="shared" si="86"/>
        <v>9.3125447028221977</v>
      </c>
      <c r="AM97" s="66">
        <v>4278.8611111111113</v>
      </c>
      <c r="AN97" s="34">
        <f t="shared" si="87"/>
        <v>4.6077502958832613E-3</v>
      </c>
      <c r="AO97" s="1">
        <f t="shared" si="88"/>
        <v>136228.71442498767</v>
      </c>
      <c r="AP97" s="95">
        <v>28.6666666666667</v>
      </c>
      <c r="AQ97" s="34">
        <f t="shared" si="89"/>
        <v>3.4683013389256376E-3</v>
      </c>
      <c r="AR97" s="27">
        <f t="shared" si="90"/>
        <v>307632.57290159742</v>
      </c>
      <c r="AS97" s="31">
        <v>172.33333333300001</v>
      </c>
      <c r="AT97" s="72">
        <f t="shared" si="91"/>
        <v>3.2130960075664023E-3</v>
      </c>
      <c r="AU97" s="1">
        <f t="shared" si="92"/>
        <v>379991.86930812895</v>
      </c>
      <c r="AV97" s="97">
        <v>113.13888888888889</v>
      </c>
      <c r="AW97" s="34">
        <f t="shared" si="93"/>
        <v>2.9902927447407407E-3</v>
      </c>
      <c r="AX97" s="27">
        <f t="shared" si="94"/>
        <v>353642.38328912965</v>
      </c>
      <c r="AY97" s="75">
        <v>384</v>
      </c>
      <c r="AZ97" s="34">
        <f t="shared" si="95"/>
        <v>4.0829780220948651E-3</v>
      </c>
      <c r="BA97" s="27">
        <f t="shared" si="96"/>
        <v>362153.37460464222</v>
      </c>
      <c r="BB97" s="39">
        <f t="shared" si="97"/>
        <v>1539648.9145284859</v>
      </c>
      <c r="BC97" s="60">
        <f t="shared" si="98"/>
        <v>52.917989844594807</v>
      </c>
      <c r="BD97" s="81">
        <f t="shared" si="99"/>
        <v>6845849.6579461489</v>
      </c>
      <c r="BE97" s="1">
        <v>3641534</v>
      </c>
      <c r="BF97" s="1">
        <f t="shared" si="100"/>
        <v>0</v>
      </c>
      <c r="BG97" s="1">
        <f t="shared" si="101"/>
        <v>3204315.6579461489</v>
      </c>
      <c r="BH97" s="72">
        <f t="shared" si="102"/>
        <v>2.1606885686455456E-3</v>
      </c>
      <c r="BI97" s="1">
        <f t="shared" si="103"/>
        <v>-1557.0694277369639</v>
      </c>
      <c r="BJ97" s="81">
        <f t="shared" si="104"/>
        <v>6844292.5885184119</v>
      </c>
      <c r="BK97" s="79">
        <v>7.5</v>
      </c>
      <c r="BL97" s="1">
        <f t="shared" si="105"/>
        <v>0</v>
      </c>
      <c r="BM97" s="126">
        <v>1350</v>
      </c>
      <c r="BN97" s="27">
        <f t="shared" si="106"/>
        <v>0</v>
      </c>
      <c r="BO97" s="39">
        <f t="shared" si="107"/>
        <v>6844292.5885184119</v>
      </c>
      <c r="BP97" s="1">
        <f t="shared" si="108"/>
        <v>6844292.5885184119</v>
      </c>
      <c r="BQ97" s="72">
        <f t="shared" si="109"/>
        <v>2.3479013198385995E-3</v>
      </c>
      <c r="BR97" s="60">
        <f t="shared" si="110"/>
        <v>14821.582938423735</v>
      </c>
      <c r="BS97" s="84">
        <f t="shared" si="112"/>
        <v>6859114</v>
      </c>
      <c r="BT97" s="86">
        <f t="shared" si="111"/>
        <v>235.74889156212407</v>
      </c>
      <c r="BV97" s="28"/>
    </row>
    <row r="98" spans="1:74" ht="15.6" x14ac:dyDescent="0.3">
      <c r="A98" s="2" t="s">
        <v>560</v>
      </c>
      <c r="B98" s="9" t="s">
        <v>263</v>
      </c>
      <c r="C98" s="158">
        <v>79524</v>
      </c>
      <c r="D98" s="20">
        <v>0</v>
      </c>
      <c r="E98" s="23">
        <f>C98/($C$7+$C$147+$C$98+$C$81+$C$186+$C$208+$C$231+$C$247+$C$265)*$E$6</f>
        <v>19009838.493898716</v>
      </c>
      <c r="F98" s="3">
        <v>0</v>
      </c>
      <c r="G98" s="23">
        <v>0</v>
      </c>
      <c r="H98" s="23">
        <v>0</v>
      </c>
      <c r="I98" s="3">
        <v>0</v>
      </c>
      <c r="J98" s="23">
        <f t="shared" si="64"/>
        <v>19009838.493898716</v>
      </c>
      <c r="K98" s="42">
        <f t="shared" si="65"/>
        <v>239.04530071297614</v>
      </c>
      <c r="L98" s="31">
        <v>61555</v>
      </c>
      <c r="M98" s="34">
        <f t="shared" si="66"/>
        <v>1.9802958073899729E-2</v>
      </c>
      <c r="N98" s="1">
        <f t="shared" si="67"/>
        <v>2341966.4518618188</v>
      </c>
      <c r="O98" s="37">
        <v>22029</v>
      </c>
      <c r="P98" s="37">
        <v>9407</v>
      </c>
      <c r="Q98" s="37">
        <f t="shared" si="68"/>
        <v>26732.5</v>
      </c>
      <c r="R98" s="34">
        <f t="shared" si="69"/>
        <v>2.8182697041673387E-2</v>
      </c>
      <c r="S98" s="27">
        <f t="shared" si="70"/>
        <v>3332983.4233995662</v>
      </c>
      <c r="T98" s="39">
        <f t="shared" si="71"/>
        <v>5674949.875261385</v>
      </c>
      <c r="U98" s="1">
        <f t="shared" si="72"/>
        <v>71.361474212330677</v>
      </c>
      <c r="V98" s="50">
        <v>368485427.45999992</v>
      </c>
      <c r="W98" s="51">
        <f t="shared" si="73"/>
        <v>17.162324761639304</v>
      </c>
      <c r="X98" s="34">
        <f t="shared" si="74"/>
        <v>1.0545115785975155E-2</v>
      </c>
      <c r="Y98" s="87">
        <f t="shared" si="75"/>
        <v>4633.6379892862524</v>
      </c>
      <c r="Z98" s="27">
        <f t="shared" si="76"/>
        <v>5923773.2882005265</v>
      </c>
      <c r="AA98" s="56">
        <v>124887770.43080001</v>
      </c>
      <c r="AB98" s="51">
        <f t="shared" si="77"/>
        <v>50.637997252934781</v>
      </c>
      <c r="AC98" s="51">
        <f t="shared" si="78"/>
        <v>8.8815731503305104E-3</v>
      </c>
      <c r="AD98" s="92">
        <f t="shared" si="79"/>
        <v>1570.4412558573513</v>
      </c>
      <c r="AE98" s="1">
        <f t="shared" si="80"/>
        <v>2941018.4727678518</v>
      </c>
      <c r="AF98" s="39">
        <f t="shared" si="81"/>
        <v>8864791.7609683778</v>
      </c>
      <c r="AG98" s="60">
        <f t="shared" si="82"/>
        <v>111.47316232795606</v>
      </c>
      <c r="AH98" s="63">
        <v>6102.1265999999996</v>
      </c>
      <c r="AI98" s="34">
        <f t="shared" si="83"/>
        <v>6.5131139956649793E-3</v>
      </c>
      <c r="AJ98" s="1">
        <f t="shared" si="84"/>
        <v>1155404.8049979894</v>
      </c>
      <c r="AK98" s="39">
        <f t="shared" si="85"/>
        <v>1155404.8049979894</v>
      </c>
      <c r="AL98" s="1">
        <f t="shared" si="86"/>
        <v>14.529007658040207</v>
      </c>
      <c r="AM98" s="66">
        <v>11880</v>
      </c>
      <c r="AN98" s="34">
        <f t="shared" si="87"/>
        <v>1.2793141000287936E-2</v>
      </c>
      <c r="AO98" s="1">
        <f t="shared" si="88"/>
        <v>378230.8154771112</v>
      </c>
      <c r="AP98" s="95">
        <v>101.333333333333</v>
      </c>
      <c r="AQ98" s="34">
        <f t="shared" si="89"/>
        <v>1.2260041942248711E-2</v>
      </c>
      <c r="AR98" s="27">
        <f t="shared" si="90"/>
        <v>1087445.3739777347</v>
      </c>
      <c r="AS98" s="31">
        <v>639</v>
      </c>
      <c r="AT98" s="72">
        <f t="shared" si="91"/>
        <v>1.1913936260187054E-2</v>
      </c>
      <c r="AU98" s="1">
        <f t="shared" si="92"/>
        <v>1408983.3916152653</v>
      </c>
      <c r="AV98" s="97">
        <v>625</v>
      </c>
      <c r="AW98" s="34">
        <f t="shared" si="93"/>
        <v>1.6518926284474999E-2</v>
      </c>
      <c r="AX98" s="27">
        <f t="shared" si="94"/>
        <v>1953585.4711528155</v>
      </c>
      <c r="AY98" s="75">
        <v>1344</v>
      </c>
      <c r="AZ98" s="34">
        <f t="shared" si="95"/>
        <v>1.429042307733203E-2</v>
      </c>
      <c r="BA98" s="27">
        <f t="shared" si="96"/>
        <v>1267536.8111162479</v>
      </c>
      <c r="BB98" s="39">
        <f t="shared" si="97"/>
        <v>6095781.8633391745</v>
      </c>
      <c r="BC98" s="60">
        <f t="shared" si="98"/>
        <v>76.653360788430845</v>
      </c>
      <c r="BD98" s="81">
        <f t="shared" si="99"/>
        <v>40800766.798465639</v>
      </c>
      <c r="BE98" s="1">
        <v>18457597</v>
      </c>
      <c r="BF98" s="1">
        <f t="shared" si="100"/>
        <v>0</v>
      </c>
      <c r="BG98" s="1">
        <f t="shared" si="101"/>
        <v>22343169.798465639</v>
      </c>
      <c r="BH98" s="72">
        <f t="shared" si="102"/>
        <v>1.5066128535474777E-2</v>
      </c>
      <c r="BI98" s="1">
        <f t="shared" si="103"/>
        <v>-10857.190840625784</v>
      </c>
      <c r="BJ98" s="81">
        <f t="shared" si="104"/>
        <v>40789909.607625015</v>
      </c>
      <c r="BK98" s="79">
        <v>7</v>
      </c>
      <c r="BL98" s="1">
        <f t="shared" si="105"/>
        <v>0</v>
      </c>
      <c r="BM98" s="126">
        <v>986.4</v>
      </c>
      <c r="BN98" s="27">
        <f t="shared" si="106"/>
        <v>0</v>
      </c>
      <c r="BO98" s="39">
        <f t="shared" si="107"/>
        <v>40789909.607625015</v>
      </c>
      <c r="BP98" s="1">
        <f t="shared" si="108"/>
        <v>40789909.607625015</v>
      </c>
      <c r="BQ98" s="72">
        <f t="shared" si="109"/>
        <v>1.3992780315163511E-2</v>
      </c>
      <c r="BR98" s="60">
        <f t="shared" si="110"/>
        <v>88332.142508696168</v>
      </c>
      <c r="BS98" s="84">
        <f t="shared" si="112"/>
        <v>40878242</v>
      </c>
      <c r="BT98" s="86">
        <f t="shared" si="111"/>
        <v>514.03654242744324</v>
      </c>
      <c r="BV98" s="28"/>
    </row>
    <row r="99" spans="1:74" ht="15.6" x14ac:dyDescent="0.3">
      <c r="A99" s="2" t="s">
        <v>578</v>
      </c>
      <c r="B99" s="9" t="s">
        <v>281</v>
      </c>
      <c r="C99" s="158">
        <v>12760</v>
      </c>
      <c r="D99" s="20">
        <v>0</v>
      </c>
      <c r="E99" s="23">
        <v>0</v>
      </c>
      <c r="F99" s="3">
        <v>0</v>
      </c>
      <c r="G99" s="23">
        <v>0</v>
      </c>
      <c r="H99" s="23">
        <v>0</v>
      </c>
      <c r="I99" s="3">
        <v>0</v>
      </c>
      <c r="J99" s="23">
        <f t="shared" si="64"/>
        <v>0</v>
      </c>
      <c r="K99" s="42">
        <f t="shared" si="65"/>
        <v>0</v>
      </c>
      <c r="L99" s="31">
        <v>2918</v>
      </c>
      <c r="M99" s="34">
        <f t="shared" si="66"/>
        <v>9.3875447420419813E-4</v>
      </c>
      <c r="N99" s="1">
        <f t="shared" si="67"/>
        <v>111020.35751007698</v>
      </c>
      <c r="O99" s="37">
        <v>946</v>
      </c>
      <c r="P99" s="37">
        <v>182</v>
      </c>
      <c r="Q99" s="37">
        <f t="shared" si="68"/>
        <v>1037</v>
      </c>
      <c r="R99" s="34">
        <f t="shared" si="69"/>
        <v>1.093255656306567E-3</v>
      </c>
      <c r="S99" s="27">
        <f t="shared" si="70"/>
        <v>129292.20275190688</v>
      </c>
      <c r="T99" s="39">
        <f t="shared" si="71"/>
        <v>240312.56026198386</v>
      </c>
      <c r="U99" s="1">
        <f t="shared" si="72"/>
        <v>18.833272747804379</v>
      </c>
      <c r="V99" s="52">
        <v>43362377.220000006</v>
      </c>
      <c r="W99" s="51">
        <f t="shared" si="73"/>
        <v>3.7548125918913811</v>
      </c>
      <c r="X99" s="34">
        <f t="shared" si="74"/>
        <v>2.3070845055113663E-3</v>
      </c>
      <c r="Y99" s="87">
        <f t="shared" si="75"/>
        <v>3398.3054247648906</v>
      </c>
      <c r="Z99" s="27">
        <f t="shared" si="76"/>
        <v>1296016.6436053726</v>
      </c>
      <c r="AA99" s="56">
        <v>11297808.152800001</v>
      </c>
      <c r="AB99" s="51">
        <f t="shared" si="77"/>
        <v>14.411432536110818</v>
      </c>
      <c r="AC99" s="51">
        <f t="shared" si="78"/>
        <v>2.5276709035546071E-3</v>
      </c>
      <c r="AD99" s="92">
        <f t="shared" si="79"/>
        <v>885.40816244514122</v>
      </c>
      <c r="AE99" s="1">
        <f t="shared" si="80"/>
        <v>837005.64017257094</v>
      </c>
      <c r="AF99" s="39">
        <f t="shared" si="81"/>
        <v>2133022.2837779438</v>
      </c>
      <c r="AG99" s="60">
        <f t="shared" si="82"/>
        <v>167.16475578197051</v>
      </c>
      <c r="AH99" s="63">
        <v>4622.8626999999997</v>
      </c>
      <c r="AI99" s="34">
        <f t="shared" si="83"/>
        <v>4.9342194492339106E-3</v>
      </c>
      <c r="AJ99" s="1">
        <f t="shared" si="84"/>
        <v>875314.15300790046</v>
      </c>
      <c r="AK99" s="39">
        <f t="shared" si="85"/>
        <v>875314.15300790046</v>
      </c>
      <c r="AL99" s="1">
        <f t="shared" si="86"/>
        <v>68.598287853283736</v>
      </c>
      <c r="AM99" s="66">
        <v>1553.0277777777778</v>
      </c>
      <c r="AN99" s="34">
        <f t="shared" si="87"/>
        <v>1.6723992709153997E-3</v>
      </c>
      <c r="AO99" s="1">
        <f t="shared" si="88"/>
        <v>49444.693842381705</v>
      </c>
      <c r="AP99" s="95">
        <v>14.6666666666667</v>
      </c>
      <c r="AQ99" s="34">
        <f t="shared" si="89"/>
        <v>1.7744797547991655E-3</v>
      </c>
      <c r="AR99" s="27">
        <f t="shared" si="90"/>
        <v>157393.40939151513</v>
      </c>
      <c r="AS99" s="31">
        <v>83.166666669999998</v>
      </c>
      <c r="AT99" s="72">
        <f t="shared" si="91"/>
        <v>1.550614030795936E-3</v>
      </c>
      <c r="AU99" s="1">
        <f t="shared" si="92"/>
        <v>183380.98916124075</v>
      </c>
      <c r="AV99" s="97">
        <v>37.972222222222221</v>
      </c>
      <c r="AW99" s="34">
        <f t="shared" si="93"/>
        <v>1.0036165435945476E-3</v>
      </c>
      <c r="AX99" s="27">
        <f t="shared" si="94"/>
        <v>118691.17062515103</v>
      </c>
      <c r="AY99" s="75">
        <v>64</v>
      </c>
      <c r="AZ99" s="34">
        <f t="shared" si="95"/>
        <v>6.8049633701581093E-4</v>
      </c>
      <c r="BA99" s="27">
        <f t="shared" si="96"/>
        <v>60358.895767440372</v>
      </c>
      <c r="BB99" s="39">
        <f t="shared" si="97"/>
        <v>569269.15878772899</v>
      </c>
      <c r="BC99" s="60">
        <f t="shared" si="98"/>
        <v>44.613570437909793</v>
      </c>
      <c r="BD99" s="81">
        <f t="shared" si="99"/>
        <v>3817918.1558355568</v>
      </c>
      <c r="BE99" s="1">
        <v>1674307</v>
      </c>
      <c r="BF99" s="1">
        <f t="shared" si="100"/>
        <v>0</v>
      </c>
      <c r="BG99" s="1">
        <f t="shared" si="101"/>
        <v>2143611.1558355568</v>
      </c>
      <c r="BH99" s="72">
        <f t="shared" si="102"/>
        <v>1.445449392149989E-3</v>
      </c>
      <c r="BI99" s="1">
        <f t="shared" si="103"/>
        <v>-1041.6425071701024</v>
      </c>
      <c r="BJ99" s="81">
        <f t="shared" si="104"/>
        <v>3816876.5133283865</v>
      </c>
      <c r="BK99" s="79">
        <v>8</v>
      </c>
      <c r="BL99" s="1">
        <f t="shared" si="105"/>
        <v>0</v>
      </c>
      <c r="BM99" s="126">
        <v>693</v>
      </c>
      <c r="BN99" s="27">
        <f t="shared" si="106"/>
        <v>0</v>
      </c>
      <c r="BO99" s="39">
        <f t="shared" si="107"/>
        <v>3816876.5133283865</v>
      </c>
      <c r="BP99" s="1">
        <f t="shared" si="108"/>
        <v>3816876.5133283865</v>
      </c>
      <c r="BQ99" s="72">
        <f t="shared" si="109"/>
        <v>1.3093609437939888E-3</v>
      </c>
      <c r="BR99" s="60">
        <f t="shared" si="110"/>
        <v>8265.5951767638398</v>
      </c>
      <c r="BS99" s="84">
        <f t="shared" si="112"/>
        <v>3825142</v>
      </c>
      <c r="BT99" s="86">
        <f t="shared" si="111"/>
        <v>299.77601880877745</v>
      </c>
      <c r="BV99" s="28"/>
    </row>
    <row r="100" spans="1:74" ht="15.6" x14ac:dyDescent="0.3">
      <c r="A100" s="2" t="s">
        <v>584</v>
      </c>
      <c r="B100" s="9" t="s">
        <v>287</v>
      </c>
      <c r="C100" s="158">
        <v>7457</v>
      </c>
      <c r="D100" s="20">
        <v>0</v>
      </c>
      <c r="E100" s="23">
        <v>0</v>
      </c>
      <c r="F100" s="3">
        <v>0</v>
      </c>
      <c r="G100" s="23">
        <v>0</v>
      </c>
      <c r="H100" s="23">
        <v>0</v>
      </c>
      <c r="I100" s="3">
        <v>0</v>
      </c>
      <c r="J100" s="23">
        <f t="shared" si="64"/>
        <v>0</v>
      </c>
      <c r="K100" s="42">
        <f t="shared" si="65"/>
        <v>0</v>
      </c>
      <c r="L100" s="31">
        <v>1540</v>
      </c>
      <c r="M100" s="34">
        <f t="shared" si="66"/>
        <v>4.9543587740728757E-4</v>
      </c>
      <c r="N100" s="1">
        <f t="shared" si="67"/>
        <v>58591.963867552622</v>
      </c>
      <c r="O100" s="37">
        <v>0</v>
      </c>
      <c r="P100" s="37">
        <v>141</v>
      </c>
      <c r="Q100" s="37">
        <f t="shared" si="68"/>
        <v>70.5</v>
      </c>
      <c r="R100" s="34">
        <f t="shared" si="69"/>
        <v>7.4324516653435842E-5</v>
      </c>
      <c r="S100" s="27">
        <f t="shared" si="70"/>
        <v>8789.8749218991652</v>
      </c>
      <c r="T100" s="39">
        <f t="shared" si="71"/>
        <v>67381.83878945178</v>
      </c>
      <c r="U100" s="1">
        <f t="shared" si="72"/>
        <v>9.0360518693109526</v>
      </c>
      <c r="V100" s="52">
        <v>26877991.710000001</v>
      </c>
      <c r="W100" s="51">
        <f t="shared" si="73"/>
        <v>2.0688617512785146</v>
      </c>
      <c r="X100" s="34">
        <f t="shared" si="74"/>
        <v>1.271178993254491E-3</v>
      </c>
      <c r="Y100" s="87">
        <f t="shared" si="75"/>
        <v>3604.3974399892718</v>
      </c>
      <c r="Z100" s="27">
        <f t="shared" si="76"/>
        <v>714091.36870527407</v>
      </c>
      <c r="AA100" s="56">
        <v>5172723.9252000004</v>
      </c>
      <c r="AB100" s="51">
        <f t="shared" si="77"/>
        <v>10.750012914684982</v>
      </c>
      <c r="AC100" s="51">
        <f t="shared" si="78"/>
        <v>1.8854818762256418E-3</v>
      </c>
      <c r="AD100" s="92">
        <f t="shared" si="79"/>
        <v>693.67358524875965</v>
      </c>
      <c r="AE100" s="1">
        <f t="shared" si="80"/>
        <v>624353.02104585443</v>
      </c>
      <c r="AF100" s="39">
        <f t="shared" si="81"/>
        <v>1338444.3897511284</v>
      </c>
      <c r="AG100" s="60">
        <f t="shared" si="82"/>
        <v>179.488318325215</v>
      </c>
      <c r="AH100" s="63">
        <v>4709.0914000000002</v>
      </c>
      <c r="AI100" s="34">
        <f t="shared" si="83"/>
        <v>5.026255781747562E-3</v>
      </c>
      <c r="AJ100" s="1">
        <f t="shared" si="84"/>
        <v>891641.09291582205</v>
      </c>
      <c r="AK100" s="39">
        <f t="shared" si="85"/>
        <v>891641.09291582205</v>
      </c>
      <c r="AL100" s="1">
        <f t="shared" si="86"/>
        <v>119.57101956763069</v>
      </c>
      <c r="AM100" s="66">
        <v>1071.5</v>
      </c>
      <c r="AN100" s="34">
        <f t="shared" si="87"/>
        <v>1.153859476583209E-3</v>
      </c>
      <c r="AO100" s="1">
        <f t="shared" si="88"/>
        <v>34113.99989761992</v>
      </c>
      <c r="AP100" s="95">
        <v>5.3333333333333304</v>
      </c>
      <c r="AQ100" s="34">
        <f t="shared" si="89"/>
        <v>6.4526536538151292E-4</v>
      </c>
      <c r="AR100" s="27">
        <f t="shared" si="90"/>
        <v>57233.967051459891</v>
      </c>
      <c r="AS100" s="31">
        <v>60.750000002999997</v>
      </c>
      <c r="AT100" s="72">
        <f t="shared" si="91"/>
        <v>1.1326629543694918E-3</v>
      </c>
      <c r="AU100" s="1">
        <f t="shared" si="92"/>
        <v>133952.64639257325</v>
      </c>
      <c r="AV100" s="97">
        <v>17.5</v>
      </c>
      <c r="AW100" s="34">
        <f t="shared" si="93"/>
        <v>4.6252993596529994E-4</v>
      </c>
      <c r="AX100" s="27">
        <f t="shared" si="94"/>
        <v>54700.393192278825</v>
      </c>
      <c r="AY100" s="75">
        <v>55</v>
      </c>
      <c r="AZ100" s="34">
        <f t="shared" si="95"/>
        <v>5.8480153962296244E-4</v>
      </c>
      <c r="BA100" s="27">
        <f t="shared" si="96"/>
        <v>51870.926050144066</v>
      </c>
      <c r="BB100" s="39">
        <f t="shared" si="97"/>
        <v>331871.93258407596</v>
      </c>
      <c r="BC100" s="60">
        <f t="shared" si="98"/>
        <v>44.504751586975452</v>
      </c>
      <c r="BD100" s="81">
        <f t="shared" si="99"/>
        <v>2629339.2540404787</v>
      </c>
      <c r="BE100" s="1">
        <v>1043467</v>
      </c>
      <c r="BF100" s="1">
        <f t="shared" si="100"/>
        <v>0</v>
      </c>
      <c r="BG100" s="1">
        <f t="shared" si="101"/>
        <v>1585872.2540404787</v>
      </c>
      <c r="BH100" s="72">
        <f t="shared" si="102"/>
        <v>1.0693628270173978E-3</v>
      </c>
      <c r="BI100" s="1">
        <f t="shared" si="103"/>
        <v>-770.62108314431111</v>
      </c>
      <c r="BJ100" s="81">
        <f t="shared" si="104"/>
        <v>2628568.6329573346</v>
      </c>
      <c r="BK100" s="79">
        <v>7.5</v>
      </c>
      <c r="BL100" s="1">
        <f t="shared" si="105"/>
        <v>0</v>
      </c>
      <c r="BM100" s="126">
        <v>1007.56</v>
      </c>
      <c r="BN100" s="27">
        <f t="shared" si="106"/>
        <v>0</v>
      </c>
      <c r="BO100" s="39">
        <f t="shared" si="107"/>
        <v>2628568.6329573346</v>
      </c>
      <c r="BP100" s="1">
        <f t="shared" si="108"/>
        <v>2628568.6329573346</v>
      </c>
      <c r="BQ100" s="72">
        <f t="shared" si="109"/>
        <v>9.0171769876700196E-4</v>
      </c>
      <c r="BR100" s="60">
        <f t="shared" si="110"/>
        <v>5692.2680465286521</v>
      </c>
      <c r="BS100" s="84">
        <f t="shared" si="112"/>
        <v>2634261</v>
      </c>
      <c r="BT100" s="86">
        <f t="shared" si="111"/>
        <v>353.2601582405793</v>
      </c>
      <c r="BV100" s="28"/>
    </row>
    <row r="101" spans="1:74" ht="15.6" x14ac:dyDescent="0.3">
      <c r="A101" s="2" t="s">
        <v>335</v>
      </c>
      <c r="B101" s="9" t="s">
        <v>36</v>
      </c>
      <c r="C101" s="158">
        <v>43594</v>
      </c>
      <c r="D101" s="20">
        <v>0</v>
      </c>
      <c r="E101" s="23">
        <v>0</v>
      </c>
      <c r="F101" s="3">
        <v>0</v>
      </c>
      <c r="G101" s="23">
        <v>0</v>
      </c>
      <c r="H101" s="23">
        <v>0</v>
      </c>
      <c r="I101" s="3">
        <v>0</v>
      </c>
      <c r="J101" s="23">
        <f t="shared" si="64"/>
        <v>0</v>
      </c>
      <c r="K101" s="42">
        <f t="shared" si="65"/>
        <v>0</v>
      </c>
      <c r="L101" s="31">
        <v>15516</v>
      </c>
      <c r="M101" s="34">
        <f t="shared" si="66"/>
        <v>4.9916773206827754E-3</v>
      </c>
      <c r="N101" s="1">
        <f t="shared" si="67"/>
        <v>590333.05933048471</v>
      </c>
      <c r="O101" s="37">
        <v>2805</v>
      </c>
      <c r="P101" s="37">
        <v>2339</v>
      </c>
      <c r="Q101" s="37">
        <f t="shared" si="68"/>
        <v>3974.5</v>
      </c>
      <c r="R101" s="34">
        <f t="shared" si="69"/>
        <v>4.1901105168663938E-3</v>
      </c>
      <c r="S101" s="27">
        <f t="shared" si="70"/>
        <v>495536.99116437207</v>
      </c>
      <c r="T101" s="39">
        <f t="shared" si="71"/>
        <v>1085870.0504948567</v>
      </c>
      <c r="U101" s="1">
        <f t="shared" si="72"/>
        <v>24.908704190825727</v>
      </c>
      <c r="V101" s="52">
        <v>189510777.43000001</v>
      </c>
      <c r="W101" s="51">
        <f t="shared" si="73"/>
        <v>10.028120098351495</v>
      </c>
      <c r="X101" s="34">
        <f t="shared" si="74"/>
        <v>6.1616179055849728E-3</v>
      </c>
      <c r="Y101" s="87">
        <f t="shared" si="75"/>
        <v>4347.1756991787861</v>
      </c>
      <c r="Z101" s="27">
        <f t="shared" si="76"/>
        <v>3461320.7006931892</v>
      </c>
      <c r="AA101" s="56">
        <v>47289131.006000005</v>
      </c>
      <c r="AB101" s="51">
        <f t="shared" si="77"/>
        <v>40.187603273125788</v>
      </c>
      <c r="AC101" s="51">
        <f t="shared" si="78"/>
        <v>7.0486424734351495E-3</v>
      </c>
      <c r="AD101" s="92">
        <f t="shared" si="79"/>
        <v>1084.7623756939029</v>
      </c>
      <c r="AE101" s="1">
        <f t="shared" si="80"/>
        <v>2334067.1040397189</v>
      </c>
      <c r="AF101" s="39">
        <f t="shared" si="81"/>
        <v>5795387.8047329076</v>
      </c>
      <c r="AG101" s="60">
        <f t="shared" si="82"/>
        <v>132.9400331406365</v>
      </c>
      <c r="AH101" s="63">
        <v>5661.2957999999999</v>
      </c>
      <c r="AI101" s="34">
        <f t="shared" si="83"/>
        <v>6.0425925788854277E-3</v>
      </c>
      <c r="AJ101" s="1">
        <f t="shared" si="84"/>
        <v>1071935.8673802239</v>
      </c>
      <c r="AK101" s="39">
        <f t="shared" si="85"/>
        <v>1071935.8673802239</v>
      </c>
      <c r="AL101" s="1">
        <f t="shared" si="86"/>
        <v>24.589068848470522</v>
      </c>
      <c r="AM101" s="66">
        <v>5632.8888888888887</v>
      </c>
      <c r="AN101" s="34">
        <f t="shared" si="87"/>
        <v>6.0658536864066324E-3</v>
      </c>
      <c r="AO101" s="1">
        <f t="shared" si="88"/>
        <v>179337.72373202047</v>
      </c>
      <c r="AP101" s="95">
        <v>37.6666666666667</v>
      </c>
      <c r="AQ101" s="34">
        <f t="shared" si="89"/>
        <v>4.5571866430069415E-3</v>
      </c>
      <c r="AR101" s="27">
        <f t="shared" si="90"/>
        <v>404214.89230093604</v>
      </c>
      <c r="AS101" s="31">
        <v>257.83333333299998</v>
      </c>
      <c r="AT101" s="72">
        <f t="shared" si="91"/>
        <v>4.8072142395632613E-3</v>
      </c>
      <c r="AU101" s="1">
        <f t="shared" si="92"/>
        <v>568517.81607355177</v>
      </c>
      <c r="AV101" s="97">
        <v>139.11111111111111</v>
      </c>
      <c r="AW101" s="34">
        <f t="shared" si="93"/>
        <v>3.6767459036733687E-3</v>
      </c>
      <c r="AX101" s="27">
        <f t="shared" si="94"/>
        <v>434824.71286814666</v>
      </c>
      <c r="AY101" s="75">
        <v>549</v>
      </c>
      <c r="AZ101" s="34">
        <f t="shared" si="95"/>
        <v>5.8373826409637529E-3</v>
      </c>
      <c r="BA101" s="27">
        <f t="shared" si="96"/>
        <v>517766.15275507444</v>
      </c>
      <c r="BB101" s="39">
        <f t="shared" si="97"/>
        <v>2104661.2977297297</v>
      </c>
      <c r="BC101" s="60">
        <f t="shared" si="98"/>
        <v>48.278691969760281</v>
      </c>
      <c r="BD101" s="81">
        <f t="shared" si="99"/>
        <v>10057855.020337719</v>
      </c>
      <c r="BE101" s="1">
        <v>6001493</v>
      </c>
      <c r="BF101" s="1">
        <f t="shared" si="100"/>
        <v>0</v>
      </c>
      <c r="BG101" s="1">
        <f t="shared" si="101"/>
        <v>4056362.0203377195</v>
      </c>
      <c r="BH101" s="72">
        <f t="shared" si="102"/>
        <v>2.7352283555139548E-3</v>
      </c>
      <c r="BI101" s="1">
        <f t="shared" si="103"/>
        <v>-1971.1033380992062</v>
      </c>
      <c r="BJ101" s="81">
        <f t="shared" si="104"/>
        <v>10055883.916999619</v>
      </c>
      <c r="BK101" s="79">
        <v>7.5</v>
      </c>
      <c r="BL101" s="1">
        <f t="shared" si="105"/>
        <v>0</v>
      </c>
      <c r="BM101" s="126">
        <v>913</v>
      </c>
      <c r="BN101" s="27">
        <f t="shared" si="106"/>
        <v>0</v>
      </c>
      <c r="BO101" s="39">
        <f t="shared" si="107"/>
        <v>10055883.916999619</v>
      </c>
      <c r="BP101" s="1">
        <f t="shared" si="108"/>
        <v>10055883.916999619</v>
      </c>
      <c r="BQ101" s="72">
        <f t="shared" si="109"/>
        <v>3.4496221217185097E-3</v>
      </c>
      <c r="BR101" s="60">
        <f t="shared" si="110"/>
        <v>21776.40940496889</v>
      </c>
      <c r="BS101" s="84">
        <f t="shared" si="112"/>
        <v>10077660</v>
      </c>
      <c r="BT101" s="86">
        <f t="shared" si="111"/>
        <v>231.17080332155803</v>
      </c>
      <c r="BV101" s="28"/>
    </row>
    <row r="102" spans="1:74" ht="15.6" x14ac:dyDescent="0.3">
      <c r="A102" s="2" t="s">
        <v>310</v>
      </c>
      <c r="B102" s="9" t="s">
        <v>11</v>
      </c>
      <c r="C102" s="158">
        <v>11812</v>
      </c>
      <c r="D102" s="20">
        <v>0</v>
      </c>
      <c r="E102" s="23">
        <v>0</v>
      </c>
      <c r="F102" s="3">
        <v>0</v>
      </c>
      <c r="G102" s="23">
        <v>0</v>
      </c>
      <c r="H102" s="23">
        <v>0</v>
      </c>
      <c r="I102" s="3">
        <v>0</v>
      </c>
      <c r="J102" s="23">
        <f t="shared" si="64"/>
        <v>0</v>
      </c>
      <c r="K102" s="42">
        <f t="shared" si="65"/>
        <v>0</v>
      </c>
      <c r="L102" s="31">
        <v>2619</v>
      </c>
      <c r="M102" s="34">
        <f t="shared" si="66"/>
        <v>8.4256270320109483E-4</v>
      </c>
      <c r="N102" s="1">
        <f t="shared" si="67"/>
        <v>99644.385304623574</v>
      </c>
      <c r="O102" s="37">
        <v>0</v>
      </c>
      <c r="P102" s="37">
        <v>422</v>
      </c>
      <c r="Q102" s="37">
        <f t="shared" si="68"/>
        <v>211</v>
      </c>
      <c r="R102" s="34">
        <f t="shared" si="69"/>
        <v>2.224464257287229E-4</v>
      </c>
      <c r="S102" s="27">
        <f t="shared" si="70"/>
        <v>26307.285227244309</v>
      </c>
      <c r="T102" s="39">
        <f t="shared" si="71"/>
        <v>125951.67053186789</v>
      </c>
      <c r="U102" s="1">
        <f t="shared" si="72"/>
        <v>10.663026628163554</v>
      </c>
      <c r="V102" s="52">
        <v>49369114.049999997</v>
      </c>
      <c r="W102" s="51">
        <f t="shared" si="73"/>
        <v>2.8261261455632707</v>
      </c>
      <c r="X102" s="34">
        <f t="shared" si="74"/>
        <v>1.7364679811530247E-3</v>
      </c>
      <c r="Y102" s="87">
        <f t="shared" si="75"/>
        <v>4179.5728115475786</v>
      </c>
      <c r="Z102" s="27">
        <f t="shared" si="76"/>
        <v>975469.86219445744</v>
      </c>
      <c r="AA102" s="56">
        <v>10005592.344800001</v>
      </c>
      <c r="AB102" s="51">
        <f t="shared" si="77"/>
        <v>13.944536134585933</v>
      </c>
      <c r="AC102" s="51">
        <f t="shared" si="78"/>
        <v>2.4457803318746812E-3</v>
      </c>
      <c r="AD102" s="92">
        <f t="shared" si="79"/>
        <v>847.07012739586867</v>
      </c>
      <c r="AE102" s="1">
        <f t="shared" si="80"/>
        <v>809888.63286095299</v>
      </c>
      <c r="AF102" s="39">
        <f t="shared" si="81"/>
        <v>1785358.4950554105</v>
      </c>
      <c r="AG102" s="60">
        <f t="shared" si="82"/>
        <v>151.14785769178891</v>
      </c>
      <c r="AH102" s="63">
        <v>137.53200000000001</v>
      </c>
      <c r="AI102" s="34">
        <f t="shared" si="83"/>
        <v>1.4679498685782691E-4</v>
      </c>
      <c r="AJ102" s="1">
        <f t="shared" si="84"/>
        <v>26040.943437814531</v>
      </c>
      <c r="AK102" s="39">
        <f t="shared" si="85"/>
        <v>26040.943437814531</v>
      </c>
      <c r="AL102" s="1">
        <f t="shared" si="86"/>
        <v>2.2046176293442712</v>
      </c>
      <c r="AM102" s="66">
        <v>1510.6944444444443</v>
      </c>
      <c r="AN102" s="34">
        <f t="shared" si="87"/>
        <v>1.6268120400782344E-3</v>
      </c>
      <c r="AO102" s="1">
        <f t="shared" si="88"/>
        <v>48096.901654794914</v>
      </c>
      <c r="AP102" s="95">
        <v>15.6666666666667</v>
      </c>
      <c r="AQ102" s="34">
        <f t="shared" si="89"/>
        <v>1.8954670108081992E-3</v>
      </c>
      <c r="AR102" s="27">
        <f t="shared" si="90"/>
        <v>168124.77821366387</v>
      </c>
      <c r="AS102" s="31">
        <v>116.75</v>
      </c>
      <c r="AT102" s="72">
        <f t="shared" si="91"/>
        <v>2.1767637846272902E-3</v>
      </c>
      <c r="AU102" s="1">
        <f t="shared" si="92"/>
        <v>257431.62906272648</v>
      </c>
      <c r="AV102" s="97">
        <v>39.305555555555557</v>
      </c>
      <c r="AW102" s="34">
        <f t="shared" si="93"/>
        <v>1.0388569196680944E-3</v>
      </c>
      <c r="AX102" s="27">
        <f t="shared" si="94"/>
        <v>122858.81963027707</v>
      </c>
      <c r="AY102" s="75">
        <v>157</v>
      </c>
      <c r="AZ102" s="34">
        <f t="shared" si="95"/>
        <v>1.669342576741911E-3</v>
      </c>
      <c r="BA102" s="27">
        <f t="shared" si="96"/>
        <v>148067.91617950215</v>
      </c>
      <c r="BB102" s="39">
        <f t="shared" si="97"/>
        <v>744580.04474096443</v>
      </c>
      <c r="BC102" s="60">
        <f t="shared" si="98"/>
        <v>63.035899487044063</v>
      </c>
      <c r="BD102" s="81">
        <f t="shared" si="99"/>
        <v>2681931.1537660575</v>
      </c>
      <c r="BE102" s="1">
        <v>1161331</v>
      </c>
      <c r="BF102" s="1">
        <f t="shared" si="100"/>
        <v>0</v>
      </c>
      <c r="BG102" s="1">
        <f t="shared" si="101"/>
        <v>1520600.1537660575</v>
      </c>
      <c r="BH102" s="72">
        <f t="shared" si="102"/>
        <v>1.0253494725388243E-3</v>
      </c>
      <c r="BI102" s="1">
        <f t="shared" si="103"/>
        <v>-738.90348641833009</v>
      </c>
      <c r="BJ102" s="81">
        <f t="shared" si="104"/>
        <v>2681192.2502796389</v>
      </c>
      <c r="BK102" s="79">
        <v>7.5</v>
      </c>
      <c r="BL102" s="1">
        <f t="shared" si="105"/>
        <v>0</v>
      </c>
      <c r="BM102" s="126">
        <v>976</v>
      </c>
      <c r="BN102" s="27">
        <f t="shared" si="106"/>
        <v>0</v>
      </c>
      <c r="BO102" s="39">
        <f t="shared" si="107"/>
        <v>2681192.2502796389</v>
      </c>
      <c r="BP102" s="1">
        <f t="shared" si="108"/>
        <v>2681192.2502796389</v>
      </c>
      <c r="BQ102" s="72">
        <f t="shared" si="109"/>
        <v>9.1976997502021015E-4</v>
      </c>
      <c r="BR102" s="60">
        <f t="shared" si="110"/>
        <v>5806.2265453179689</v>
      </c>
      <c r="BS102" s="84">
        <f t="shared" si="112"/>
        <v>2686998</v>
      </c>
      <c r="BT102" s="86">
        <f t="shared" si="111"/>
        <v>227.48035895699289</v>
      </c>
      <c r="BV102" s="28"/>
    </row>
    <row r="103" spans="1:74" ht="15.6" x14ac:dyDescent="0.3">
      <c r="A103" s="2" t="s">
        <v>414</v>
      </c>
      <c r="B103" s="9" t="s">
        <v>115</v>
      </c>
      <c r="C103" s="158">
        <v>22430</v>
      </c>
      <c r="D103" s="20">
        <v>0</v>
      </c>
      <c r="E103" s="23">
        <v>0</v>
      </c>
      <c r="F103" s="3">
        <v>0</v>
      </c>
      <c r="G103" s="23">
        <v>0</v>
      </c>
      <c r="H103" s="23">
        <v>0</v>
      </c>
      <c r="I103" s="3">
        <v>0</v>
      </c>
      <c r="J103" s="23">
        <f t="shared" si="64"/>
        <v>0</v>
      </c>
      <c r="K103" s="42">
        <f t="shared" si="65"/>
        <v>0</v>
      </c>
      <c r="L103" s="31">
        <v>6165</v>
      </c>
      <c r="M103" s="34">
        <f t="shared" si="66"/>
        <v>1.9833520676726803E-3</v>
      </c>
      <c r="N103" s="1">
        <f t="shared" si="67"/>
        <v>234558.08911913109</v>
      </c>
      <c r="O103" s="37">
        <v>0</v>
      </c>
      <c r="P103" s="37">
        <v>107</v>
      </c>
      <c r="Q103" s="37">
        <f t="shared" si="68"/>
        <v>53.5</v>
      </c>
      <c r="R103" s="34">
        <f t="shared" si="69"/>
        <v>5.6402292779557698E-5</v>
      </c>
      <c r="S103" s="27">
        <f t="shared" si="70"/>
        <v>6670.3306144908556</v>
      </c>
      <c r="T103" s="39">
        <f t="shared" si="71"/>
        <v>241228.41973362194</v>
      </c>
      <c r="U103" s="1">
        <f t="shared" si="72"/>
        <v>10.754722235114665</v>
      </c>
      <c r="V103" s="52">
        <v>149082073.23999998</v>
      </c>
      <c r="W103" s="51">
        <f t="shared" si="73"/>
        <v>3.3746840855243265</v>
      </c>
      <c r="X103" s="34">
        <f t="shared" si="74"/>
        <v>2.0735206283057526E-3</v>
      </c>
      <c r="Y103" s="87">
        <f t="shared" si="75"/>
        <v>6646.5480713330353</v>
      </c>
      <c r="Z103" s="27">
        <f t="shared" si="76"/>
        <v>1164810.9285653061</v>
      </c>
      <c r="AA103" s="56">
        <v>27647641.564400002</v>
      </c>
      <c r="AB103" s="51">
        <f t="shared" si="77"/>
        <v>18.197027722169768</v>
      </c>
      <c r="AC103" s="51">
        <f t="shared" si="78"/>
        <v>3.1916395118425857E-3</v>
      </c>
      <c r="AD103" s="92">
        <f t="shared" si="79"/>
        <v>1232.6188838341509</v>
      </c>
      <c r="AE103" s="1">
        <f t="shared" si="80"/>
        <v>1056870.2868134917</v>
      </c>
      <c r="AF103" s="39">
        <f t="shared" si="81"/>
        <v>2221681.2153787976</v>
      </c>
      <c r="AG103" s="60">
        <f t="shared" si="82"/>
        <v>99.049541479215236</v>
      </c>
      <c r="AH103" s="63">
        <v>2162.3384000000001</v>
      </c>
      <c r="AI103" s="34">
        <f t="shared" si="83"/>
        <v>2.3079751404049562E-3</v>
      </c>
      <c r="AJ103" s="1">
        <f t="shared" si="84"/>
        <v>409427.12945215928</v>
      </c>
      <c r="AK103" s="39">
        <f t="shared" si="85"/>
        <v>409427.12945215928</v>
      </c>
      <c r="AL103" s="1">
        <f t="shared" si="86"/>
        <v>18.253550131616553</v>
      </c>
      <c r="AM103" s="66">
        <v>1708.4166666666667</v>
      </c>
      <c r="AN103" s="34">
        <f t="shared" si="87"/>
        <v>1.8397319279384327E-3</v>
      </c>
      <c r="AO103" s="1">
        <f t="shared" si="88"/>
        <v>54391.904798654999</v>
      </c>
      <c r="AP103" s="95">
        <v>18.3333333333333</v>
      </c>
      <c r="AQ103" s="34">
        <f t="shared" si="89"/>
        <v>2.2180996934989478E-3</v>
      </c>
      <c r="AR103" s="27">
        <f t="shared" si="90"/>
        <v>196741.76173939311</v>
      </c>
      <c r="AS103" s="31">
        <v>77.333333330000002</v>
      </c>
      <c r="AT103" s="72">
        <f t="shared" si="91"/>
        <v>1.4418535275139577E-3</v>
      </c>
      <c r="AU103" s="1">
        <f t="shared" si="92"/>
        <v>170518.59511771085</v>
      </c>
      <c r="AV103" s="97">
        <v>95.583333333333329</v>
      </c>
      <c r="AW103" s="34">
        <f t="shared" si="93"/>
        <v>2.5262944597723761E-3</v>
      </c>
      <c r="AX103" s="27">
        <f t="shared" si="94"/>
        <v>298768.33805497055</v>
      </c>
      <c r="AY103" s="75">
        <v>274</v>
      </c>
      <c r="AZ103" s="34">
        <f t="shared" si="95"/>
        <v>2.9133749428489402E-3</v>
      </c>
      <c r="BA103" s="27">
        <f t="shared" si="96"/>
        <v>258411.52250435407</v>
      </c>
      <c r="BB103" s="39">
        <f t="shared" si="97"/>
        <v>978832.12221508357</v>
      </c>
      <c r="BC103" s="60">
        <f t="shared" si="98"/>
        <v>43.639416951185176</v>
      </c>
      <c r="BD103" s="81">
        <f t="shared" si="99"/>
        <v>3851168.8867796622</v>
      </c>
      <c r="BE103" s="1">
        <v>2166250</v>
      </c>
      <c r="BF103" s="1">
        <f t="shared" si="100"/>
        <v>0</v>
      </c>
      <c r="BG103" s="1">
        <f t="shared" si="101"/>
        <v>1684918.8867796622</v>
      </c>
      <c r="BH103" s="72">
        <f t="shared" si="102"/>
        <v>1.1361505439489938E-3</v>
      </c>
      <c r="BI103" s="1">
        <f t="shared" si="103"/>
        <v>-818.75069964324405</v>
      </c>
      <c r="BJ103" s="81">
        <f t="shared" si="104"/>
        <v>3850350.1360800192</v>
      </c>
      <c r="BK103" s="79">
        <v>7.7</v>
      </c>
      <c r="BL103" s="1">
        <f t="shared" si="105"/>
        <v>0</v>
      </c>
      <c r="BM103" s="126">
        <v>882</v>
      </c>
      <c r="BN103" s="27">
        <f t="shared" si="106"/>
        <v>0</v>
      </c>
      <c r="BO103" s="39">
        <f t="shared" si="107"/>
        <v>3850350.1360800192</v>
      </c>
      <c r="BP103" s="1">
        <f t="shared" si="108"/>
        <v>3850350.1360800192</v>
      </c>
      <c r="BQ103" s="72">
        <f t="shared" si="109"/>
        <v>1.3208439074490173E-3</v>
      </c>
      <c r="BR103" s="60">
        <f t="shared" si="110"/>
        <v>8338.0836143118086</v>
      </c>
      <c r="BS103" s="84">
        <f t="shared" si="112"/>
        <v>3858688</v>
      </c>
      <c r="BT103" s="86">
        <f t="shared" si="111"/>
        <v>172.03245653143111</v>
      </c>
      <c r="BV103" s="28"/>
    </row>
    <row r="104" spans="1:74" ht="15.6" x14ac:dyDescent="0.3">
      <c r="A104" s="2" t="s">
        <v>349</v>
      </c>
      <c r="B104" s="9" t="s">
        <v>50</v>
      </c>
      <c r="C104" s="158">
        <v>28455</v>
      </c>
      <c r="D104" s="20">
        <v>0</v>
      </c>
      <c r="E104" s="23">
        <v>0</v>
      </c>
      <c r="F104" s="3">
        <v>0</v>
      </c>
      <c r="G104" s="23">
        <v>0</v>
      </c>
      <c r="H104" s="23">
        <f>C104/($C$9+$C$59+$C$61+$C$66+$C$73+$C$79+$C$93+$C$104+$C$126+$C$139+$C$166+$C$174+$C$198+$C$213+$C$232+$C$249+$C$259+$C$261+$C$262+$C$267+$C$274)*$H$6</f>
        <v>2284060.8337468747</v>
      </c>
      <c r="I104" s="3">
        <v>0</v>
      </c>
      <c r="J104" s="23">
        <f t="shared" si="64"/>
        <v>2284060.8337468747</v>
      </c>
      <c r="K104" s="42">
        <f t="shared" si="65"/>
        <v>80.26922627822438</v>
      </c>
      <c r="L104" s="31">
        <v>19044</v>
      </c>
      <c r="M104" s="34">
        <f t="shared" si="66"/>
        <v>6.1266758761976516E-3</v>
      </c>
      <c r="N104" s="1">
        <f t="shared" si="67"/>
        <v>724561.92200887785</v>
      </c>
      <c r="O104" s="37">
        <v>3410</v>
      </c>
      <c r="P104" s="37">
        <v>2742</v>
      </c>
      <c r="Q104" s="37">
        <f t="shared" si="68"/>
        <v>4781</v>
      </c>
      <c r="R104" s="34">
        <f t="shared" si="69"/>
        <v>5.0403619024124366E-3</v>
      </c>
      <c r="S104" s="27">
        <f t="shared" si="70"/>
        <v>596090.6666893604</v>
      </c>
      <c r="T104" s="39">
        <f t="shared" si="71"/>
        <v>1320652.5886982381</v>
      </c>
      <c r="U104" s="1">
        <f t="shared" si="72"/>
        <v>46.411969379660448</v>
      </c>
      <c r="V104" s="52">
        <v>120035374.62</v>
      </c>
      <c r="W104" s="51">
        <f t="shared" si="73"/>
        <v>6.7454034076475642</v>
      </c>
      <c r="X104" s="34">
        <f t="shared" si="74"/>
        <v>4.1446051711913111E-3</v>
      </c>
      <c r="Y104" s="87">
        <f t="shared" si="75"/>
        <v>4218.4282066420665</v>
      </c>
      <c r="Z104" s="27">
        <f t="shared" si="76"/>
        <v>2328253.3735565282</v>
      </c>
      <c r="AA104" s="56">
        <v>40754109.099600002</v>
      </c>
      <c r="AB104" s="51">
        <f t="shared" si="77"/>
        <v>19.867616858491136</v>
      </c>
      <c r="AC104" s="51">
        <f t="shared" si="78"/>
        <v>3.4846499076580674E-3</v>
      </c>
      <c r="AD104" s="92">
        <f t="shared" si="79"/>
        <v>1432.230156373221</v>
      </c>
      <c r="AE104" s="1">
        <f t="shared" si="80"/>
        <v>1153896.9027316731</v>
      </c>
      <c r="AF104" s="39">
        <f t="shared" si="81"/>
        <v>3482150.2762882011</v>
      </c>
      <c r="AG104" s="60">
        <f t="shared" si="82"/>
        <v>122.37393344889126</v>
      </c>
      <c r="AH104" s="63">
        <v>2961.5045</v>
      </c>
      <c r="AI104" s="34">
        <f t="shared" si="83"/>
        <v>3.1609662780799756E-3</v>
      </c>
      <c r="AJ104" s="1">
        <f t="shared" si="84"/>
        <v>560744.92609235086</v>
      </c>
      <c r="AK104" s="39">
        <f t="shared" si="85"/>
        <v>560744.92609235086</v>
      </c>
      <c r="AL104" s="1">
        <f t="shared" si="86"/>
        <v>19.706375895004424</v>
      </c>
      <c r="AM104" s="66">
        <v>4025.0277777777778</v>
      </c>
      <c r="AN104" s="34">
        <f t="shared" si="87"/>
        <v>4.3344063881470309E-3</v>
      </c>
      <c r="AO104" s="1">
        <f t="shared" si="88"/>
        <v>128147.26756792201</v>
      </c>
      <c r="AP104" s="95">
        <v>31.3333333333333</v>
      </c>
      <c r="AQ104" s="34">
        <f t="shared" si="89"/>
        <v>3.7909340216163863E-3</v>
      </c>
      <c r="AR104" s="27">
        <f t="shared" si="90"/>
        <v>336249.55642732664</v>
      </c>
      <c r="AS104" s="31">
        <v>261.83333336700002</v>
      </c>
      <c r="AT104" s="72">
        <f t="shared" si="91"/>
        <v>4.8817928709338756E-3</v>
      </c>
      <c r="AU104" s="1">
        <f t="shared" si="92"/>
        <v>577337.7434825761</v>
      </c>
      <c r="AV104" s="97">
        <v>114.97222222222223</v>
      </c>
      <c r="AW104" s="34">
        <f t="shared" si="93"/>
        <v>3.0387482618418676E-3</v>
      </c>
      <c r="AX104" s="27">
        <f t="shared" si="94"/>
        <v>359372.90067117789</v>
      </c>
      <c r="AY104" s="75">
        <v>553</v>
      </c>
      <c r="AZ104" s="34">
        <f t="shared" si="95"/>
        <v>5.8799136620272408E-3</v>
      </c>
      <c r="BA104" s="27">
        <f t="shared" si="96"/>
        <v>521538.58374053944</v>
      </c>
      <c r="BB104" s="39">
        <f t="shared" si="97"/>
        <v>1922646.051889542</v>
      </c>
      <c r="BC104" s="60">
        <f t="shared" si="98"/>
        <v>67.567951217344657</v>
      </c>
      <c r="BD104" s="81">
        <f t="shared" si="99"/>
        <v>9570254.6767152064</v>
      </c>
      <c r="BE104" s="1">
        <v>4070424</v>
      </c>
      <c r="BF104" s="1">
        <f t="shared" si="100"/>
        <v>0</v>
      </c>
      <c r="BG104" s="1">
        <f t="shared" si="101"/>
        <v>5499830.6767152064</v>
      </c>
      <c r="BH104" s="72">
        <f t="shared" si="102"/>
        <v>3.7085676135544922E-3</v>
      </c>
      <c r="BI104" s="1">
        <f t="shared" si="103"/>
        <v>-2672.5264045715512</v>
      </c>
      <c r="BJ104" s="81">
        <f t="shared" si="104"/>
        <v>9567582.1503106356</v>
      </c>
      <c r="BK104" s="79">
        <v>7.2</v>
      </c>
      <c r="BL104" s="1">
        <f t="shared" si="105"/>
        <v>0</v>
      </c>
      <c r="BM104" s="126">
        <v>975</v>
      </c>
      <c r="BN104" s="27">
        <f t="shared" si="106"/>
        <v>0</v>
      </c>
      <c r="BO104" s="39">
        <f t="shared" si="107"/>
        <v>9567582.1503106356</v>
      </c>
      <c r="BP104" s="1">
        <f t="shared" si="108"/>
        <v>9567582.1503106356</v>
      </c>
      <c r="BQ104" s="72">
        <f t="shared" si="109"/>
        <v>3.2821125730455231E-3</v>
      </c>
      <c r="BR104" s="60">
        <f t="shared" si="110"/>
        <v>20718.972856142693</v>
      </c>
      <c r="BS104" s="84">
        <f t="shared" si="112"/>
        <v>9588301</v>
      </c>
      <c r="BT104" s="86">
        <f t="shared" si="111"/>
        <v>336.96366192233353</v>
      </c>
      <c r="BV104" s="28"/>
    </row>
    <row r="105" spans="1:74" ht="15.6" x14ac:dyDescent="0.3">
      <c r="A105" s="2" t="s">
        <v>350</v>
      </c>
      <c r="B105" s="9" t="s">
        <v>51</v>
      </c>
      <c r="C105" s="158">
        <v>9287</v>
      </c>
      <c r="D105" s="20">
        <v>0</v>
      </c>
      <c r="E105" s="23">
        <v>0</v>
      </c>
      <c r="F105" s="3">
        <v>0</v>
      </c>
      <c r="G105" s="23">
        <v>0</v>
      </c>
      <c r="H105" s="23">
        <v>0</v>
      </c>
      <c r="I105" s="3">
        <v>0</v>
      </c>
      <c r="J105" s="23">
        <f t="shared" si="64"/>
        <v>0</v>
      </c>
      <c r="K105" s="42">
        <f t="shared" si="65"/>
        <v>0</v>
      </c>
      <c r="L105" s="31">
        <v>3042</v>
      </c>
      <c r="M105" s="34">
        <f t="shared" si="66"/>
        <v>9.786467136837459E-4</v>
      </c>
      <c r="N105" s="1">
        <f t="shared" si="67"/>
        <v>115738.15200330848</v>
      </c>
      <c r="O105" s="37">
        <v>0</v>
      </c>
      <c r="P105" s="37">
        <v>224</v>
      </c>
      <c r="Q105" s="37">
        <f t="shared" si="68"/>
        <v>112</v>
      </c>
      <c r="R105" s="34">
        <f t="shared" si="69"/>
        <v>1.1807582787496191E-4</v>
      </c>
      <c r="S105" s="27">
        <f t="shared" si="70"/>
        <v>13964.056613513567</v>
      </c>
      <c r="T105" s="39">
        <f t="shared" si="71"/>
        <v>129702.20861682206</v>
      </c>
      <c r="U105" s="1">
        <f t="shared" si="72"/>
        <v>13.965996405386244</v>
      </c>
      <c r="V105" s="52">
        <v>36175504.009999998</v>
      </c>
      <c r="W105" s="51">
        <f t="shared" si="73"/>
        <v>2.3841649580378577</v>
      </c>
      <c r="X105" s="34">
        <f t="shared" si="74"/>
        <v>1.4649120025725683E-3</v>
      </c>
      <c r="Y105" s="87">
        <f t="shared" si="75"/>
        <v>3895.2841617314525</v>
      </c>
      <c r="Z105" s="27">
        <f t="shared" si="76"/>
        <v>822921.88787012396</v>
      </c>
      <c r="AA105" s="56">
        <v>8760870.8876000009</v>
      </c>
      <c r="AB105" s="51">
        <f t="shared" si="77"/>
        <v>9.8447254966483513</v>
      </c>
      <c r="AC105" s="51">
        <f t="shared" si="78"/>
        <v>1.726700390749334E-3</v>
      </c>
      <c r="AD105" s="92">
        <f t="shared" si="79"/>
        <v>943.34778589426094</v>
      </c>
      <c r="AE105" s="1">
        <f t="shared" si="80"/>
        <v>571774.5786893937</v>
      </c>
      <c r="AF105" s="39">
        <f t="shared" si="81"/>
        <v>1394696.4665595177</v>
      </c>
      <c r="AG105" s="60">
        <f t="shared" si="82"/>
        <v>150.17728723586924</v>
      </c>
      <c r="AH105" s="63">
        <v>1801.3479</v>
      </c>
      <c r="AI105" s="34">
        <f t="shared" si="83"/>
        <v>1.9226713877997417E-3</v>
      </c>
      <c r="AJ105" s="1">
        <f t="shared" si="84"/>
        <v>341075.52261092677</v>
      </c>
      <c r="AK105" s="39">
        <f t="shared" si="85"/>
        <v>341075.52261092677</v>
      </c>
      <c r="AL105" s="1">
        <f t="shared" si="86"/>
        <v>36.726124971565284</v>
      </c>
      <c r="AM105" s="66">
        <v>1211.5833333333333</v>
      </c>
      <c r="AN105" s="34">
        <f t="shared" si="87"/>
        <v>1.3047101361054031E-3</v>
      </c>
      <c r="AO105" s="1">
        <f t="shared" si="88"/>
        <v>38573.918534102966</v>
      </c>
      <c r="AP105" s="95">
        <v>5.3333333333333304</v>
      </c>
      <c r="AQ105" s="34">
        <f t="shared" si="89"/>
        <v>6.4526536538151292E-4</v>
      </c>
      <c r="AR105" s="27">
        <f t="shared" si="90"/>
        <v>57233.967051459891</v>
      </c>
      <c r="AS105" s="31">
        <v>79.166666669999998</v>
      </c>
      <c r="AT105" s="72">
        <f t="shared" si="91"/>
        <v>1.4760354000592408E-3</v>
      </c>
      <c r="AU105" s="1">
        <f t="shared" si="92"/>
        <v>174561.06182718588</v>
      </c>
      <c r="AV105" s="97">
        <v>21.416666666666668</v>
      </c>
      <c r="AW105" s="34">
        <f t="shared" si="93"/>
        <v>5.6604854068134332E-4</v>
      </c>
      <c r="AX105" s="27">
        <f t="shared" si="94"/>
        <v>66942.862144836472</v>
      </c>
      <c r="AY105" s="75">
        <v>125</v>
      </c>
      <c r="AZ105" s="34">
        <f t="shared" si="95"/>
        <v>1.3290944082340057E-3</v>
      </c>
      <c r="BA105" s="27">
        <f t="shared" si="96"/>
        <v>117888.46829578198</v>
      </c>
      <c r="BB105" s="39">
        <f t="shared" si="97"/>
        <v>455200.27785336721</v>
      </c>
      <c r="BC105" s="60">
        <f t="shared" si="98"/>
        <v>49.014781722124177</v>
      </c>
      <c r="BD105" s="81">
        <f t="shared" si="99"/>
        <v>2320674.4756406336</v>
      </c>
      <c r="BE105" s="1">
        <v>1043873</v>
      </c>
      <c r="BF105" s="1">
        <f t="shared" si="100"/>
        <v>0</v>
      </c>
      <c r="BG105" s="1">
        <f t="shared" si="101"/>
        <v>1276801.4756406336</v>
      </c>
      <c r="BH105" s="72">
        <f t="shared" si="102"/>
        <v>8.6095461475688508E-4</v>
      </c>
      <c r="BI105" s="1">
        <f t="shared" si="103"/>
        <v>-620.4346747422984</v>
      </c>
      <c r="BJ105" s="81">
        <f t="shared" si="104"/>
        <v>2320054.0409658914</v>
      </c>
      <c r="BK105" s="79">
        <v>7.5</v>
      </c>
      <c r="BL105" s="1">
        <f t="shared" si="105"/>
        <v>0</v>
      </c>
      <c r="BM105" s="126">
        <v>944</v>
      </c>
      <c r="BN105" s="27">
        <f t="shared" si="106"/>
        <v>0</v>
      </c>
      <c r="BO105" s="39">
        <f t="shared" si="107"/>
        <v>2320054.0409658914</v>
      </c>
      <c r="BP105" s="1">
        <f t="shared" si="108"/>
        <v>2320054.0409658914</v>
      </c>
      <c r="BQ105" s="72">
        <f t="shared" si="109"/>
        <v>7.9588326688702598E-4</v>
      </c>
      <c r="BR105" s="60">
        <f t="shared" si="110"/>
        <v>5024.1676469948879</v>
      </c>
      <c r="BS105" s="84">
        <f t="shared" si="112"/>
        <v>2325078</v>
      </c>
      <c r="BT105" s="86">
        <f t="shared" si="111"/>
        <v>250.35835038225477</v>
      </c>
      <c r="BV105" s="28"/>
    </row>
    <row r="106" spans="1:74" ht="15.6" x14ac:dyDescent="0.3">
      <c r="A106" s="2" t="s">
        <v>561</v>
      </c>
      <c r="B106" s="9" t="s">
        <v>264</v>
      </c>
      <c r="C106" s="158">
        <v>12756</v>
      </c>
      <c r="D106" s="20">
        <v>0</v>
      </c>
      <c r="E106" s="23">
        <v>0</v>
      </c>
      <c r="F106" s="3">
        <v>0</v>
      </c>
      <c r="G106" s="23">
        <v>0</v>
      </c>
      <c r="H106" s="23">
        <v>0</v>
      </c>
      <c r="I106" s="3">
        <v>0</v>
      </c>
      <c r="J106" s="23">
        <f t="shared" si="64"/>
        <v>0</v>
      </c>
      <c r="K106" s="42">
        <f t="shared" si="65"/>
        <v>0</v>
      </c>
      <c r="L106" s="31">
        <v>4561</v>
      </c>
      <c r="M106" s="34">
        <f t="shared" si="66"/>
        <v>1.4673266473082067E-3</v>
      </c>
      <c r="N106" s="1">
        <f t="shared" si="67"/>
        <v>173531.13454539445</v>
      </c>
      <c r="O106" s="37">
        <v>2316</v>
      </c>
      <c r="P106" s="37">
        <v>620</v>
      </c>
      <c r="Q106" s="37">
        <f t="shared" si="68"/>
        <v>2626</v>
      </c>
      <c r="R106" s="34">
        <f t="shared" si="69"/>
        <v>2.7684564642825892E-3</v>
      </c>
      <c r="S106" s="27">
        <f t="shared" si="70"/>
        <v>327407.25595613063</v>
      </c>
      <c r="T106" s="39">
        <f t="shared" si="71"/>
        <v>500938.39050152508</v>
      </c>
      <c r="U106" s="1">
        <f t="shared" si="72"/>
        <v>39.27080515063696</v>
      </c>
      <c r="V106" s="52">
        <v>56971668.129999995</v>
      </c>
      <c r="W106" s="51">
        <f t="shared" si="73"/>
        <v>2.8560781409578855</v>
      </c>
      <c r="X106" s="34">
        <f t="shared" si="74"/>
        <v>1.7548715053750566E-3</v>
      </c>
      <c r="Y106" s="87">
        <f t="shared" si="75"/>
        <v>4466.2643563813108</v>
      </c>
      <c r="Z106" s="27">
        <f t="shared" si="76"/>
        <v>985808.13703257882</v>
      </c>
      <c r="AA106" s="56">
        <v>12708300.867600001</v>
      </c>
      <c r="AB106" s="51">
        <f t="shared" si="77"/>
        <v>12.803878165557572</v>
      </c>
      <c r="AC106" s="51">
        <f t="shared" si="78"/>
        <v>2.2457163929153717E-3</v>
      </c>
      <c r="AD106" s="92">
        <f t="shared" si="79"/>
        <v>996.26065126999072</v>
      </c>
      <c r="AE106" s="1">
        <f t="shared" si="80"/>
        <v>743640.03812949674</v>
      </c>
      <c r="AF106" s="39">
        <f t="shared" si="81"/>
        <v>1729448.1751620756</v>
      </c>
      <c r="AG106" s="60">
        <f t="shared" si="82"/>
        <v>135.57919215757883</v>
      </c>
      <c r="AH106" s="63">
        <v>3290.732</v>
      </c>
      <c r="AI106" s="34">
        <f t="shared" si="83"/>
        <v>3.5123677449075885E-3</v>
      </c>
      <c r="AJ106" s="1">
        <f t="shared" si="84"/>
        <v>623082.37996252719</v>
      </c>
      <c r="AK106" s="39">
        <f t="shared" si="85"/>
        <v>623082.37996252719</v>
      </c>
      <c r="AL106" s="1">
        <f t="shared" si="86"/>
        <v>48.846219815187141</v>
      </c>
      <c r="AM106" s="66">
        <v>1557.3055555555557</v>
      </c>
      <c r="AN106" s="34">
        <f t="shared" si="87"/>
        <v>1.6770058546089191E-3</v>
      </c>
      <c r="AO106" s="1">
        <f t="shared" si="88"/>
        <v>49580.888066061736</v>
      </c>
      <c r="AP106" s="95">
        <v>8.6666666666666696</v>
      </c>
      <c r="AQ106" s="34">
        <f t="shared" si="89"/>
        <v>1.0485562187449594E-3</v>
      </c>
      <c r="AR106" s="27">
        <f t="shared" si="90"/>
        <v>93005.196458622406</v>
      </c>
      <c r="AS106" s="31">
        <v>75.416666669999998</v>
      </c>
      <c r="AT106" s="72">
        <f t="shared" si="91"/>
        <v>1.4061179337435891E-3</v>
      </c>
      <c r="AU106" s="1">
        <f t="shared" si="92"/>
        <v>166292.37995150944</v>
      </c>
      <c r="AV106" s="97">
        <v>26.694444444444443</v>
      </c>
      <c r="AW106" s="34">
        <f t="shared" si="93"/>
        <v>7.0554169597246549E-4</v>
      </c>
      <c r="AX106" s="27">
        <f t="shared" si="94"/>
        <v>83439.80612346025</v>
      </c>
      <c r="AY106" s="75">
        <v>39</v>
      </c>
      <c r="AZ106" s="34">
        <f t="shared" si="95"/>
        <v>4.1467745536900977E-4</v>
      </c>
      <c r="BA106" s="27">
        <f t="shared" si="96"/>
        <v>36781.202108283978</v>
      </c>
      <c r="BB106" s="39">
        <f t="shared" si="97"/>
        <v>429099.47270793782</v>
      </c>
      <c r="BC106" s="60">
        <f t="shared" si="98"/>
        <v>33.63903047255706</v>
      </c>
      <c r="BD106" s="81">
        <f t="shared" si="99"/>
        <v>3282568.4183340659</v>
      </c>
      <c r="BE106" s="1">
        <v>1618692</v>
      </c>
      <c r="BF106" s="1">
        <f t="shared" si="100"/>
        <v>0</v>
      </c>
      <c r="BG106" s="1">
        <f t="shared" si="101"/>
        <v>1663876.4183340659</v>
      </c>
      <c r="BH106" s="72">
        <f t="shared" si="102"/>
        <v>1.1219614858536291E-3</v>
      </c>
      <c r="BI106" s="1">
        <f t="shared" si="103"/>
        <v>-808.52555711725506</v>
      </c>
      <c r="BJ106" s="81">
        <f t="shared" si="104"/>
        <v>3281759.8927769489</v>
      </c>
      <c r="BK106" s="79">
        <v>7</v>
      </c>
      <c r="BL106" s="1">
        <f t="shared" si="105"/>
        <v>0</v>
      </c>
      <c r="BM106" s="126">
        <v>756</v>
      </c>
      <c r="BN106" s="27">
        <f t="shared" si="106"/>
        <v>0</v>
      </c>
      <c r="BO106" s="39">
        <f t="shared" si="107"/>
        <v>3281759.8927769489</v>
      </c>
      <c r="BP106" s="1">
        <f t="shared" si="108"/>
        <v>3281759.8927769489</v>
      </c>
      <c r="BQ106" s="72">
        <f t="shared" si="109"/>
        <v>1.1257917869511096E-3</v>
      </c>
      <c r="BR106" s="60">
        <f t="shared" si="110"/>
        <v>7106.7792333108664</v>
      </c>
      <c r="BS106" s="84">
        <f t="shared" si="112"/>
        <v>3288867</v>
      </c>
      <c r="BT106" s="86">
        <f t="shared" si="111"/>
        <v>257.82902163687675</v>
      </c>
      <c r="BV106" s="28"/>
    </row>
    <row r="107" spans="1:74" ht="15.6" x14ac:dyDescent="0.3">
      <c r="A107" s="2" t="s">
        <v>377</v>
      </c>
      <c r="B107" s="9" t="s">
        <v>78</v>
      </c>
      <c r="C107" s="158">
        <v>6743</v>
      </c>
      <c r="D107" s="20">
        <v>0</v>
      </c>
      <c r="E107" s="23">
        <v>0</v>
      </c>
      <c r="F107" s="3">
        <v>0</v>
      </c>
      <c r="G107" s="23">
        <v>0</v>
      </c>
      <c r="H107" s="23">
        <v>0</v>
      </c>
      <c r="I107" s="3">
        <v>0</v>
      </c>
      <c r="J107" s="23">
        <f t="shared" si="64"/>
        <v>0</v>
      </c>
      <c r="K107" s="42">
        <f t="shared" si="65"/>
        <v>0</v>
      </c>
      <c r="L107" s="31">
        <v>1891</v>
      </c>
      <c r="M107" s="34">
        <f t="shared" si="66"/>
        <v>6.0835665206310436E-4</v>
      </c>
      <c r="N107" s="1">
        <f t="shared" si="67"/>
        <v>71946.366021780515</v>
      </c>
      <c r="O107" s="37">
        <v>0</v>
      </c>
      <c r="P107" s="37">
        <v>432</v>
      </c>
      <c r="Q107" s="37">
        <f t="shared" si="68"/>
        <v>216</v>
      </c>
      <c r="R107" s="34">
        <f t="shared" si="69"/>
        <v>2.277176680445694E-4</v>
      </c>
      <c r="S107" s="27">
        <f t="shared" si="70"/>
        <v>26930.680611776166</v>
      </c>
      <c r="T107" s="39">
        <f t="shared" si="71"/>
        <v>98877.046633556689</v>
      </c>
      <c r="U107" s="1">
        <f t="shared" si="72"/>
        <v>14.663658109677694</v>
      </c>
      <c r="V107" s="52">
        <v>34962704.709999993</v>
      </c>
      <c r="W107" s="51">
        <f t="shared" si="73"/>
        <v>1.3004728717968801</v>
      </c>
      <c r="X107" s="34">
        <f t="shared" si="74"/>
        <v>7.9905474346167959E-4</v>
      </c>
      <c r="Y107" s="87">
        <f t="shared" si="75"/>
        <v>5185.0370324781243</v>
      </c>
      <c r="Z107" s="27">
        <f t="shared" si="76"/>
        <v>448873.13152346772</v>
      </c>
      <c r="AA107" s="56">
        <v>7414254.2291999999</v>
      </c>
      <c r="AB107" s="51">
        <f t="shared" si="77"/>
        <v>6.1325182000005434</v>
      </c>
      <c r="AC107" s="51">
        <f t="shared" si="78"/>
        <v>1.0756035377343315E-3</v>
      </c>
      <c r="AD107" s="92">
        <f t="shared" si="79"/>
        <v>1099.5483062731721</v>
      </c>
      <c r="AE107" s="1">
        <f t="shared" si="80"/>
        <v>356172.24790108309</v>
      </c>
      <c r="AF107" s="39">
        <f t="shared" si="81"/>
        <v>805045.3794245508</v>
      </c>
      <c r="AG107" s="60">
        <f t="shared" si="82"/>
        <v>119.38979377495933</v>
      </c>
      <c r="AH107" s="63">
        <v>3816.4049</v>
      </c>
      <c r="AI107" s="34">
        <f t="shared" si="83"/>
        <v>4.0734455046072633E-3</v>
      </c>
      <c r="AJ107" s="1">
        <f t="shared" si="84"/>
        <v>722615.71224659146</v>
      </c>
      <c r="AK107" s="39">
        <f t="shared" si="85"/>
        <v>722615.71224659146</v>
      </c>
      <c r="AL107" s="1">
        <f t="shared" si="86"/>
        <v>107.16531399178281</v>
      </c>
      <c r="AM107" s="66">
        <v>534.58333333333337</v>
      </c>
      <c r="AN107" s="34">
        <f t="shared" si="87"/>
        <v>5.7567339728428106E-4</v>
      </c>
      <c r="AO107" s="1">
        <f t="shared" si="88"/>
        <v>17019.856069624497</v>
      </c>
      <c r="AP107" s="95">
        <v>1</v>
      </c>
      <c r="AQ107" s="34">
        <f t="shared" si="89"/>
        <v>1.2098725600903373E-4</v>
      </c>
      <c r="AR107" s="27">
        <f t="shared" si="90"/>
        <v>10731.368822148734</v>
      </c>
      <c r="AS107" s="31">
        <v>23.333333329999999</v>
      </c>
      <c r="AT107" s="72">
        <f t="shared" si="91"/>
        <v>4.3504201256857293E-4</v>
      </c>
      <c r="AU107" s="1">
        <f t="shared" si="92"/>
        <v>51449.576107970126</v>
      </c>
      <c r="AV107" s="97">
        <v>15.416666666666666</v>
      </c>
      <c r="AW107" s="34">
        <f t="shared" si="93"/>
        <v>4.0746684835038326E-4</v>
      </c>
      <c r="AX107" s="27">
        <f t="shared" si="94"/>
        <v>48188.441621769445</v>
      </c>
      <c r="AY107" s="75">
        <v>18</v>
      </c>
      <c r="AZ107" s="34">
        <f t="shared" si="95"/>
        <v>1.9138959478569683E-4</v>
      </c>
      <c r="BA107" s="27">
        <f t="shared" si="96"/>
        <v>16975.939434592605</v>
      </c>
      <c r="BB107" s="39">
        <f t="shared" si="97"/>
        <v>144365.1820561054</v>
      </c>
      <c r="BC107" s="60">
        <f t="shared" si="98"/>
        <v>21.409636965164676</v>
      </c>
      <c r="BD107" s="81">
        <f t="shared" si="99"/>
        <v>1770903.3203608044</v>
      </c>
      <c r="BE107" s="1">
        <v>799718</v>
      </c>
      <c r="BF107" s="1">
        <f t="shared" si="100"/>
        <v>0</v>
      </c>
      <c r="BG107" s="1">
        <f t="shared" si="101"/>
        <v>971185.32036080444</v>
      </c>
      <c r="BH107" s="72">
        <f t="shared" si="102"/>
        <v>6.548758748334332E-4</v>
      </c>
      <c r="BI107" s="1">
        <f t="shared" si="103"/>
        <v>-471.92696738560574</v>
      </c>
      <c r="BJ107" s="81">
        <f t="shared" si="104"/>
        <v>1770431.3933934188</v>
      </c>
      <c r="BK107" s="79">
        <v>7.9</v>
      </c>
      <c r="BL107" s="1">
        <f t="shared" si="105"/>
        <v>0</v>
      </c>
      <c r="BM107" s="126">
        <v>913</v>
      </c>
      <c r="BN107" s="27">
        <f t="shared" si="106"/>
        <v>0</v>
      </c>
      <c r="BO107" s="39">
        <f t="shared" si="107"/>
        <v>1770431.3933934188</v>
      </c>
      <c r="BP107" s="1">
        <f t="shared" si="108"/>
        <v>1770431.3933934188</v>
      </c>
      <c r="BQ107" s="72">
        <f t="shared" si="109"/>
        <v>6.0733788795138625E-4</v>
      </c>
      <c r="BR107" s="60">
        <f t="shared" si="110"/>
        <v>3833.9383354226197</v>
      </c>
      <c r="BS107" s="84">
        <f t="shared" si="112"/>
        <v>1774265</v>
      </c>
      <c r="BT107" s="86">
        <f t="shared" si="111"/>
        <v>263.12694646299866</v>
      </c>
      <c r="BV107" s="28"/>
    </row>
    <row r="108" spans="1:74" ht="15.6" x14ac:dyDescent="0.3">
      <c r="A108" s="2" t="s">
        <v>351</v>
      </c>
      <c r="B108" s="9" t="s">
        <v>52</v>
      </c>
      <c r="C108" s="158">
        <v>14731</v>
      </c>
      <c r="D108" s="20">
        <v>0</v>
      </c>
      <c r="E108" s="23">
        <v>0</v>
      </c>
      <c r="F108" s="3">
        <v>0</v>
      </c>
      <c r="G108" s="23">
        <v>0</v>
      </c>
      <c r="H108" s="23">
        <v>0</v>
      </c>
      <c r="I108" s="3">
        <v>0</v>
      </c>
      <c r="J108" s="23">
        <f t="shared" si="64"/>
        <v>0</v>
      </c>
      <c r="K108" s="42">
        <f t="shared" si="65"/>
        <v>0</v>
      </c>
      <c r="L108" s="31">
        <v>3407</v>
      </c>
      <c r="M108" s="34">
        <f t="shared" si="66"/>
        <v>1.0960714508614472E-3</v>
      </c>
      <c r="N108" s="1">
        <f t="shared" si="67"/>
        <v>129625.20837451414</v>
      </c>
      <c r="O108" s="37">
        <v>0</v>
      </c>
      <c r="P108" s="37">
        <v>131</v>
      </c>
      <c r="Q108" s="37">
        <f t="shared" si="68"/>
        <v>65.5</v>
      </c>
      <c r="R108" s="34">
        <f t="shared" si="69"/>
        <v>6.9053274337589339E-5</v>
      </c>
      <c r="S108" s="27">
        <f t="shared" si="70"/>
        <v>8166.4795373673096</v>
      </c>
      <c r="T108" s="39">
        <f t="shared" si="71"/>
        <v>137791.68791188145</v>
      </c>
      <c r="U108" s="1">
        <f t="shared" si="72"/>
        <v>9.3538583878814379</v>
      </c>
      <c r="V108" s="52">
        <v>59836909.739999995</v>
      </c>
      <c r="W108" s="155">
        <f t="shared" si="73"/>
        <v>3.6265636367737999</v>
      </c>
      <c r="X108" s="34">
        <f t="shared" si="74"/>
        <v>2.2282839875204666E-3</v>
      </c>
      <c r="Y108" s="87">
        <f t="shared" si="75"/>
        <v>4061.9720141198827</v>
      </c>
      <c r="Z108" s="27">
        <f t="shared" si="76"/>
        <v>1251750.0453958309</v>
      </c>
      <c r="AA108" s="56">
        <v>13314960.235200001</v>
      </c>
      <c r="AB108" s="51">
        <f t="shared" si="77"/>
        <v>16.297634928441109</v>
      </c>
      <c r="AC108" s="51">
        <f t="shared" si="78"/>
        <v>2.8584984526800611E-3</v>
      </c>
      <c r="AD108" s="92">
        <f t="shared" si="79"/>
        <v>903.87348008960703</v>
      </c>
      <c r="AE108" s="1">
        <f t="shared" si="80"/>
        <v>946554.91897823696</v>
      </c>
      <c r="AF108" s="39">
        <f t="shared" si="81"/>
        <v>2198304.9643740677</v>
      </c>
      <c r="AG108" s="60">
        <f t="shared" si="82"/>
        <v>149.2298529885322</v>
      </c>
      <c r="AH108" s="63">
        <v>3871.7170000000001</v>
      </c>
      <c r="AI108" s="34">
        <f t="shared" si="83"/>
        <v>4.1324829576551278E-3</v>
      </c>
      <c r="AJ108" s="1">
        <f t="shared" si="84"/>
        <v>733088.76046465524</v>
      </c>
      <c r="AK108" s="39">
        <f t="shared" si="85"/>
        <v>733088.76046465524</v>
      </c>
      <c r="AL108" s="1">
        <f t="shared" si="86"/>
        <v>49.765037028352133</v>
      </c>
      <c r="AM108" s="66">
        <v>1860.4722222222222</v>
      </c>
      <c r="AN108" s="34">
        <f t="shared" si="87"/>
        <v>2.0034750392262557E-3</v>
      </c>
      <c r="AO108" s="1">
        <f t="shared" si="88"/>
        <v>59232.990385826961</v>
      </c>
      <c r="AP108" s="95">
        <v>8</v>
      </c>
      <c r="AQ108" s="34">
        <f t="shared" si="89"/>
        <v>9.6789804807226982E-4</v>
      </c>
      <c r="AR108" s="27">
        <f t="shared" si="90"/>
        <v>85850.950577189869</v>
      </c>
      <c r="AS108" s="31">
        <v>103.33333330000001</v>
      </c>
      <c r="AT108" s="72">
        <f t="shared" si="91"/>
        <v>1.9266146267431369E-3</v>
      </c>
      <c r="AU108" s="1">
        <f t="shared" si="92"/>
        <v>227848.12272291808</v>
      </c>
      <c r="AV108" s="97">
        <v>48.527777777777779</v>
      </c>
      <c r="AW108" s="34">
        <f t="shared" si="93"/>
        <v>1.2826028541767921E-3</v>
      </c>
      <c r="AX108" s="27">
        <f t="shared" si="94"/>
        <v>151685.0585823986</v>
      </c>
      <c r="AY108" s="75">
        <v>49</v>
      </c>
      <c r="AZ108" s="34">
        <f t="shared" si="95"/>
        <v>5.2100500802773023E-4</v>
      </c>
      <c r="BA108" s="27">
        <f t="shared" si="96"/>
        <v>46212.279571946536</v>
      </c>
      <c r="BB108" s="39">
        <f t="shared" si="97"/>
        <v>570829.40184028004</v>
      </c>
      <c r="BC108" s="60">
        <f t="shared" si="98"/>
        <v>38.750213959695884</v>
      </c>
      <c r="BD108" s="81">
        <f t="shared" si="99"/>
        <v>3640014.8145908844</v>
      </c>
      <c r="BE108" s="1">
        <v>1831051</v>
      </c>
      <c r="BF108" s="1">
        <f t="shared" si="100"/>
        <v>0</v>
      </c>
      <c r="BG108" s="1">
        <f t="shared" si="101"/>
        <v>1808963.8145908844</v>
      </c>
      <c r="BH108" s="72">
        <f t="shared" si="102"/>
        <v>1.2197947557342841E-3</v>
      </c>
      <c r="BI108" s="1">
        <f t="shared" si="103"/>
        <v>-879.02770895776735</v>
      </c>
      <c r="BJ108" s="81">
        <f t="shared" si="104"/>
        <v>3639135.7868819265</v>
      </c>
      <c r="BK108" s="79">
        <v>7.6</v>
      </c>
      <c r="BL108" s="1">
        <f t="shared" si="105"/>
        <v>0</v>
      </c>
      <c r="BM108" s="126">
        <v>850</v>
      </c>
      <c r="BN108" s="27">
        <f t="shared" si="106"/>
        <v>0</v>
      </c>
      <c r="BO108" s="39">
        <f t="shared" si="107"/>
        <v>3639135.7868819265</v>
      </c>
      <c r="BP108" s="1">
        <f t="shared" si="108"/>
        <v>3639135.7868819265</v>
      </c>
      <c r="BQ108" s="72">
        <f t="shared" si="109"/>
        <v>1.2483878511309453E-3</v>
      </c>
      <c r="BR108" s="60">
        <f t="shared" si="110"/>
        <v>7880.6906910933703</v>
      </c>
      <c r="BS108" s="84">
        <f t="shared" si="112"/>
        <v>3647016</v>
      </c>
      <c r="BT108" s="86">
        <f t="shared" si="111"/>
        <v>247.57423121308804</v>
      </c>
      <c r="BV108" s="28"/>
    </row>
    <row r="109" spans="1:74" ht="15.6" x14ac:dyDescent="0.3">
      <c r="A109" s="2" t="s">
        <v>585</v>
      </c>
      <c r="B109" s="9" t="s">
        <v>288</v>
      </c>
      <c r="C109" s="158">
        <v>79</v>
      </c>
      <c r="D109" s="20">
        <v>0</v>
      </c>
      <c r="E109" s="23">
        <v>0</v>
      </c>
      <c r="F109" s="3">
        <v>0</v>
      </c>
      <c r="G109" s="23">
        <v>0</v>
      </c>
      <c r="H109" s="23">
        <v>0</v>
      </c>
      <c r="I109" s="3">
        <v>0</v>
      </c>
      <c r="J109" s="23">
        <f t="shared" si="64"/>
        <v>0</v>
      </c>
      <c r="K109" s="42">
        <f t="shared" si="65"/>
        <v>0</v>
      </c>
      <c r="L109" s="31">
        <v>28</v>
      </c>
      <c r="M109" s="34">
        <f t="shared" si="66"/>
        <v>9.0079250437688646E-6</v>
      </c>
      <c r="N109" s="1">
        <f t="shared" si="67"/>
        <v>1065.3084339555021</v>
      </c>
      <c r="O109" s="37">
        <v>0</v>
      </c>
      <c r="P109" s="37">
        <v>0</v>
      </c>
      <c r="Q109" s="37">
        <f t="shared" si="68"/>
        <v>0</v>
      </c>
      <c r="R109" s="34">
        <f t="shared" si="69"/>
        <v>0</v>
      </c>
      <c r="S109" s="27">
        <f t="shared" si="70"/>
        <v>0</v>
      </c>
      <c r="T109" s="39">
        <f t="shared" si="71"/>
        <v>1065.3084339555021</v>
      </c>
      <c r="U109" s="1">
        <f t="shared" si="72"/>
        <v>13.484916885512686</v>
      </c>
      <c r="V109" s="52">
        <v>411713.87</v>
      </c>
      <c r="W109" s="51">
        <f t="shared" si="73"/>
        <v>1.5158585743055002E-2</v>
      </c>
      <c r="X109" s="34">
        <f t="shared" si="74"/>
        <v>9.3139504136081185E-6</v>
      </c>
      <c r="Y109" s="87">
        <f t="shared" si="75"/>
        <v>5211.567974683544</v>
      </c>
      <c r="Z109" s="27">
        <f t="shared" si="76"/>
        <v>5232.1597778126097</v>
      </c>
      <c r="AA109" s="56">
        <v>89704.342000000004</v>
      </c>
      <c r="AB109" s="51">
        <f t="shared" si="77"/>
        <v>6.957299792690079E-2</v>
      </c>
      <c r="AC109" s="51">
        <f t="shared" si="78"/>
        <v>1.2202648285813677E-5</v>
      </c>
      <c r="AD109" s="92">
        <f t="shared" si="79"/>
        <v>1135.498</v>
      </c>
      <c r="AE109" s="1">
        <f t="shared" si="80"/>
        <v>4040.7496980342357</v>
      </c>
      <c r="AF109" s="39">
        <f t="shared" si="81"/>
        <v>9272.9094758468455</v>
      </c>
      <c r="AG109" s="60">
        <f t="shared" si="82"/>
        <v>117.37860096008666</v>
      </c>
      <c r="AH109" s="63">
        <v>117.2499</v>
      </c>
      <c r="AI109" s="34">
        <f t="shared" si="83"/>
        <v>1.2514685694661255E-4</v>
      </c>
      <c r="AJ109" s="1">
        <f t="shared" si="84"/>
        <v>22200.637044392646</v>
      </c>
      <c r="AK109" s="39">
        <f t="shared" si="85"/>
        <v>22200.637044392646</v>
      </c>
      <c r="AL109" s="1">
        <f t="shared" si="86"/>
        <v>281.0207220809196</v>
      </c>
      <c r="AM109" s="66">
        <v>8.9722222222222214</v>
      </c>
      <c r="AN109" s="34">
        <f t="shared" si="87"/>
        <v>9.661860603939867E-6</v>
      </c>
      <c r="AO109" s="1">
        <f t="shared" si="88"/>
        <v>285.65411849772465</v>
      </c>
      <c r="AP109" s="95">
        <v>0</v>
      </c>
      <c r="AQ109" s="34">
        <f t="shared" si="89"/>
        <v>0</v>
      </c>
      <c r="AR109" s="27">
        <f t="shared" si="90"/>
        <v>0</v>
      </c>
      <c r="AS109" s="31">
        <v>0</v>
      </c>
      <c r="AT109" s="72">
        <f t="shared" si="91"/>
        <v>0</v>
      </c>
      <c r="AU109" s="1">
        <f t="shared" si="92"/>
        <v>0</v>
      </c>
      <c r="AV109" s="97">
        <v>2.7777777777777776E-2</v>
      </c>
      <c r="AW109" s="34">
        <f t="shared" si="93"/>
        <v>7.3417450153222207E-7</v>
      </c>
      <c r="AX109" s="27">
        <f t="shared" si="94"/>
        <v>86.826020940125119</v>
      </c>
      <c r="AY109" s="75">
        <v>2</v>
      </c>
      <c r="AZ109" s="34">
        <f t="shared" si="95"/>
        <v>2.1265510531744091E-5</v>
      </c>
      <c r="BA109" s="27">
        <f t="shared" si="96"/>
        <v>1886.2154927325116</v>
      </c>
      <c r="BB109" s="39">
        <f t="shared" si="97"/>
        <v>2258.6956321703615</v>
      </c>
      <c r="BC109" s="60">
        <f t="shared" si="98"/>
        <v>28.591083951523562</v>
      </c>
      <c r="BD109" s="81">
        <f t="shared" si="99"/>
        <v>34797.550586365353</v>
      </c>
      <c r="BE109" s="1">
        <v>12175</v>
      </c>
      <c r="BF109" s="1">
        <f t="shared" si="100"/>
        <v>0</v>
      </c>
      <c r="BG109" s="1">
        <f t="shared" si="101"/>
        <v>22622.550586365353</v>
      </c>
      <c r="BH109" s="72">
        <f t="shared" si="102"/>
        <v>1.5254516615537094E-5</v>
      </c>
      <c r="BI109" s="1">
        <f t="shared" si="103"/>
        <v>-10.992950026040912</v>
      </c>
      <c r="BJ109" s="81">
        <f t="shared" si="104"/>
        <v>34786.557636339312</v>
      </c>
      <c r="BK109" s="79">
        <v>5</v>
      </c>
      <c r="BL109" s="1">
        <f t="shared" si="105"/>
        <v>0</v>
      </c>
      <c r="BM109" s="126">
        <v>728</v>
      </c>
      <c r="BN109" s="27">
        <f t="shared" si="106"/>
        <v>0</v>
      </c>
      <c r="BO109" s="39">
        <f t="shared" si="107"/>
        <v>34786.557636339312</v>
      </c>
      <c r="BP109" s="1">
        <f t="shared" si="108"/>
        <v>34786.557636339312</v>
      </c>
      <c r="BQ109" s="72">
        <f t="shared" si="109"/>
        <v>1.1933359588398734E-5</v>
      </c>
      <c r="BR109" s="60">
        <f t="shared" si="110"/>
        <v>75.331649324020361</v>
      </c>
      <c r="BS109" s="84">
        <f t="shared" si="112"/>
        <v>34862</v>
      </c>
      <c r="BT109" s="86">
        <f t="shared" si="111"/>
        <v>441.29113924050631</v>
      </c>
      <c r="BV109" s="28"/>
    </row>
    <row r="110" spans="1:74" ht="15.6" x14ac:dyDescent="0.3">
      <c r="A110" s="2" t="s">
        <v>502</v>
      </c>
      <c r="B110" s="9" t="s">
        <v>203</v>
      </c>
      <c r="C110" s="158">
        <v>18489</v>
      </c>
      <c r="D110" s="20">
        <v>0</v>
      </c>
      <c r="E110" s="23">
        <v>0</v>
      </c>
      <c r="F110" s="3">
        <v>0</v>
      </c>
      <c r="G110" s="23">
        <v>0</v>
      </c>
      <c r="H110" s="23">
        <v>0</v>
      </c>
      <c r="I110" s="3">
        <v>0</v>
      </c>
      <c r="J110" s="23">
        <f t="shared" si="64"/>
        <v>0</v>
      </c>
      <c r="K110" s="42">
        <f t="shared" si="65"/>
        <v>0</v>
      </c>
      <c r="L110" s="31">
        <v>4167</v>
      </c>
      <c r="M110" s="34">
        <f t="shared" si="66"/>
        <v>1.3405722734780305E-3</v>
      </c>
      <c r="N110" s="1">
        <f t="shared" si="67"/>
        <v>158540.72301044918</v>
      </c>
      <c r="O110" s="37">
        <v>1444</v>
      </c>
      <c r="P110" s="37">
        <v>530</v>
      </c>
      <c r="Q110" s="37">
        <f t="shared" si="68"/>
        <v>1709</v>
      </c>
      <c r="R110" s="34">
        <f t="shared" si="69"/>
        <v>1.8017106235563385E-3</v>
      </c>
      <c r="S110" s="27">
        <f t="shared" si="70"/>
        <v>213076.54243298827</v>
      </c>
      <c r="T110" s="39">
        <f t="shared" si="71"/>
        <v>371617.26544343744</v>
      </c>
      <c r="U110" s="1">
        <f t="shared" si="72"/>
        <v>20.099370730890662</v>
      </c>
      <c r="V110" s="52">
        <v>86826058.709999993</v>
      </c>
      <c r="W110" s="51">
        <f t="shared" si="73"/>
        <v>3.9371028246457649</v>
      </c>
      <c r="X110" s="34">
        <f t="shared" si="74"/>
        <v>2.4190898216759887E-3</v>
      </c>
      <c r="Y110" s="87">
        <f t="shared" si="75"/>
        <v>4696.0927421710203</v>
      </c>
      <c r="Z110" s="27">
        <f t="shared" si="76"/>
        <v>1358936.2087859542</v>
      </c>
      <c r="AA110" s="56">
        <v>15371763.144400001</v>
      </c>
      <c r="AB110" s="51">
        <f t="shared" si="77"/>
        <v>22.238380710708189</v>
      </c>
      <c r="AC110" s="51">
        <f t="shared" si="78"/>
        <v>3.9004663640327276E-3</v>
      </c>
      <c r="AD110" s="92">
        <f t="shared" si="79"/>
        <v>831.40046213424205</v>
      </c>
      <c r="AE110" s="1">
        <f t="shared" si="80"/>
        <v>1291589.1627378</v>
      </c>
      <c r="AF110" s="39">
        <f t="shared" si="81"/>
        <v>2650525.3715237542</v>
      </c>
      <c r="AG110" s="60">
        <f t="shared" si="82"/>
        <v>143.35688093048591</v>
      </c>
      <c r="AH110" s="63">
        <v>3731.8110000000001</v>
      </c>
      <c r="AI110" s="34">
        <f t="shared" si="83"/>
        <v>3.9831540783300898E-3</v>
      </c>
      <c r="AJ110" s="1">
        <f t="shared" si="84"/>
        <v>706598.31291346077</v>
      </c>
      <c r="AK110" s="39">
        <f t="shared" si="85"/>
        <v>706598.31291346077</v>
      </c>
      <c r="AL110" s="1">
        <f t="shared" si="86"/>
        <v>38.217227157415806</v>
      </c>
      <c r="AM110" s="66">
        <v>1992.1388888888889</v>
      </c>
      <c r="AN110" s="34">
        <f t="shared" si="87"/>
        <v>2.1452620957670451E-3</v>
      </c>
      <c r="AO110" s="1">
        <f t="shared" si="88"/>
        <v>63424.942465329179</v>
      </c>
      <c r="AP110" s="95">
        <v>5.6666666666666696</v>
      </c>
      <c r="AQ110" s="34">
        <f t="shared" si="89"/>
        <v>6.855944507178582E-4</v>
      </c>
      <c r="AR110" s="27">
        <f t="shared" si="90"/>
        <v>60811.089992176196</v>
      </c>
      <c r="AS110" s="31">
        <v>87.416666669999998</v>
      </c>
      <c r="AT110" s="72">
        <f t="shared" si="91"/>
        <v>1.6298538259536745E-3</v>
      </c>
      <c r="AU110" s="1">
        <f t="shared" si="92"/>
        <v>192752.16195367405</v>
      </c>
      <c r="AV110" s="97">
        <v>41.861111111111114</v>
      </c>
      <c r="AW110" s="34">
        <f t="shared" si="93"/>
        <v>1.1064009738090588E-3</v>
      </c>
      <c r="AX110" s="27">
        <f t="shared" si="94"/>
        <v>130846.81355676857</v>
      </c>
      <c r="AY110" s="75">
        <v>168</v>
      </c>
      <c r="AZ110" s="34">
        <f t="shared" si="95"/>
        <v>1.7863028846665037E-3</v>
      </c>
      <c r="BA110" s="27">
        <f t="shared" si="96"/>
        <v>158442.10138953099</v>
      </c>
      <c r="BB110" s="39">
        <f t="shared" si="97"/>
        <v>606277.10935747903</v>
      </c>
      <c r="BC110" s="60">
        <f t="shared" si="98"/>
        <v>32.791233130914549</v>
      </c>
      <c r="BD110" s="81">
        <f t="shared" si="99"/>
        <v>4335018.0592381312</v>
      </c>
      <c r="BE110" s="1">
        <v>2191088</v>
      </c>
      <c r="BF110" s="1">
        <f t="shared" si="100"/>
        <v>0</v>
      </c>
      <c r="BG110" s="1">
        <f t="shared" si="101"/>
        <v>2143930.0592381312</v>
      </c>
      <c r="BH110" s="72">
        <f t="shared" si="102"/>
        <v>1.4456644305575615E-3</v>
      </c>
      <c r="BI110" s="1">
        <f t="shared" si="103"/>
        <v>-1041.7974715342773</v>
      </c>
      <c r="BJ110" s="81">
        <f t="shared" si="104"/>
        <v>4333976.2617665967</v>
      </c>
      <c r="BK110" s="79">
        <v>6.9</v>
      </c>
      <c r="BL110" s="1">
        <f t="shared" si="105"/>
        <v>0</v>
      </c>
      <c r="BM110" s="126">
        <v>1007.56</v>
      </c>
      <c r="BN110" s="27">
        <f t="shared" si="106"/>
        <v>0</v>
      </c>
      <c r="BO110" s="39">
        <f t="shared" si="107"/>
        <v>4333976.2617665967</v>
      </c>
      <c r="BP110" s="1">
        <f t="shared" si="108"/>
        <v>4333976.2617665967</v>
      </c>
      <c r="BQ110" s="72">
        <f t="shared" si="109"/>
        <v>1.4867495001924958E-3</v>
      </c>
      <c r="BR110" s="60">
        <f t="shared" si="110"/>
        <v>9385.3948799168083</v>
      </c>
      <c r="BS110" s="84">
        <f t="shared" si="112"/>
        <v>4343362</v>
      </c>
      <c r="BT110" s="86">
        <f t="shared" si="111"/>
        <v>234.91600411055222</v>
      </c>
      <c r="BV110" s="28"/>
    </row>
    <row r="111" spans="1:74" ht="15.6" x14ac:dyDescent="0.3">
      <c r="A111" s="2" t="s">
        <v>570</v>
      </c>
      <c r="B111" s="9" t="s">
        <v>273</v>
      </c>
      <c r="C111" s="158">
        <v>34243</v>
      </c>
      <c r="D111" s="20">
        <v>0</v>
      </c>
      <c r="E111" s="23">
        <v>0</v>
      </c>
      <c r="F111" s="3">
        <v>0</v>
      </c>
      <c r="G111" s="23">
        <v>0</v>
      </c>
      <c r="H111" s="23">
        <v>0</v>
      </c>
      <c r="I111" s="3">
        <v>0</v>
      </c>
      <c r="J111" s="23">
        <f t="shared" si="64"/>
        <v>0</v>
      </c>
      <c r="K111" s="42">
        <f t="shared" si="65"/>
        <v>0</v>
      </c>
      <c r="L111" s="31">
        <v>14555</v>
      </c>
      <c r="M111" s="34">
        <f t="shared" si="66"/>
        <v>4.6825124647162791E-3</v>
      </c>
      <c r="N111" s="1">
        <f t="shared" si="67"/>
        <v>553770.15200794046</v>
      </c>
      <c r="O111" s="37">
        <v>1917</v>
      </c>
      <c r="P111" s="37">
        <v>5121</v>
      </c>
      <c r="Q111" s="37">
        <f t="shared" si="68"/>
        <v>4477.5</v>
      </c>
      <c r="R111" s="34">
        <f t="shared" si="69"/>
        <v>4.720397493840553E-3</v>
      </c>
      <c r="S111" s="27">
        <f t="shared" si="70"/>
        <v>558250.56684827677</v>
      </c>
      <c r="T111" s="39">
        <f t="shared" si="71"/>
        <v>1112020.7188562173</v>
      </c>
      <c r="U111" s="1">
        <f t="shared" si="72"/>
        <v>32.474395317472691</v>
      </c>
      <c r="V111" s="52">
        <v>116385728.05000001</v>
      </c>
      <c r="W111" s="51">
        <f t="shared" si="73"/>
        <v>10.074972839421095</v>
      </c>
      <c r="X111" s="34">
        <f t="shared" si="74"/>
        <v>6.1904058225094663E-3</v>
      </c>
      <c r="Y111" s="87">
        <f t="shared" si="75"/>
        <v>3398.8180956691881</v>
      </c>
      <c r="Z111" s="27">
        <f t="shared" si="76"/>
        <v>3477492.4617967568</v>
      </c>
      <c r="AA111" s="56">
        <v>34227045.221200004</v>
      </c>
      <c r="AB111" s="51">
        <f t="shared" si="77"/>
        <v>34.258962216046328</v>
      </c>
      <c r="AC111" s="51">
        <f t="shared" si="78"/>
        <v>6.008797651620987E-3</v>
      </c>
      <c r="AD111" s="92">
        <f t="shared" si="79"/>
        <v>999.53407181613773</v>
      </c>
      <c r="AE111" s="1">
        <f t="shared" si="80"/>
        <v>1989735.8940160032</v>
      </c>
      <c r="AF111" s="39">
        <f t="shared" si="81"/>
        <v>5467228.3558127601</v>
      </c>
      <c r="AG111" s="60">
        <f t="shared" si="82"/>
        <v>159.65973646621967</v>
      </c>
      <c r="AH111" s="63">
        <v>3161.6765999999998</v>
      </c>
      <c r="AI111" s="34">
        <f t="shared" si="83"/>
        <v>3.3746202697968386E-3</v>
      </c>
      <c r="AJ111" s="1">
        <f t="shared" si="84"/>
        <v>598646.43507883069</v>
      </c>
      <c r="AK111" s="39">
        <f t="shared" si="85"/>
        <v>598646.43507883069</v>
      </c>
      <c r="AL111" s="1">
        <f t="shared" si="86"/>
        <v>17.482301056532158</v>
      </c>
      <c r="AM111" s="66">
        <v>5119.9444444444443</v>
      </c>
      <c r="AN111" s="34">
        <f t="shared" si="87"/>
        <v>5.5134824235200889E-3</v>
      </c>
      <c r="AO111" s="1">
        <f t="shared" si="88"/>
        <v>163006.79818347871</v>
      </c>
      <c r="AP111" s="95">
        <v>67</v>
      </c>
      <c r="AQ111" s="34">
        <f t="shared" si="89"/>
        <v>8.1061461526052599E-3</v>
      </c>
      <c r="AR111" s="27">
        <f t="shared" si="90"/>
        <v>719001.71108396514</v>
      </c>
      <c r="AS111" s="31">
        <v>259</v>
      </c>
      <c r="AT111" s="72">
        <f t="shared" si="91"/>
        <v>4.828966340201012E-3</v>
      </c>
      <c r="AU111" s="1">
        <f t="shared" si="92"/>
        <v>571090.29488005268</v>
      </c>
      <c r="AV111" s="97">
        <v>137.05555555555554</v>
      </c>
      <c r="AW111" s="34">
        <f t="shared" si="93"/>
        <v>3.6224169905599837E-3</v>
      </c>
      <c r="AX111" s="27">
        <f t="shared" si="94"/>
        <v>428399.58731857734</v>
      </c>
      <c r="AY111" s="75">
        <v>208</v>
      </c>
      <c r="AZ111" s="34">
        <f t="shared" si="95"/>
        <v>2.2116130953013856E-3</v>
      </c>
      <c r="BA111" s="27">
        <f t="shared" si="96"/>
        <v>196166.41124418122</v>
      </c>
      <c r="BB111" s="39">
        <f t="shared" si="97"/>
        <v>2077664.8027102551</v>
      </c>
      <c r="BC111" s="60">
        <f t="shared" si="98"/>
        <v>60.674146620046585</v>
      </c>
      <c r="BD111" s="81">
        <f t="shared" si="99"/>
        <v>9255560.3124580625</v>
      </c>
      <c r="BE111" s="1">
        <v>5229245</v>
      </c>
      <c r="BF111" s="1">
        <f t="shared" si="100"/>
        <v>0</v>
      </c>
      <c r="BG111" s="1">
        <f t="shared" si="101"/>
        <v>4026315.3124580625</v>
      </c>
      <c r="BH111" s="72">
        <f t="shared" si="102"/>
        <v>2.7149676867249694E-3</v>
      </c>
      <c r="BI111" s="1">
        <f t="shared" si="103"/>
        <v>-1956.5027758457531</v>
      </c>
      <c r="BJ111" s="81">
        <f t="shared" si="104"/>
        <v>9253603.8096822165</v>
      </c>
      <c r="BK111" s="79">
        <v>7.5</v>
      </c>
      <c r="BL111" s="1">
        <f t="shared" si="105"/>
        <v>0</v>
      </c>
      <c r="BM111" s="126">
        <v>935</v>
      </c>
      <c r="BN111" s="27">
        <f t="shared" si="106"/>
        <v>0</v>
      </c>
      <c r="BO111" s="39">
        <f t="shared" si="107"/>
        <v>9253603.8096822165</v>
      </c>
      <c r="BP111" s="1">
        <f t="shared" si="108"/>
        <v>9253603.8096822165</v>
      </c>
      <c r="BQ111" s="72">
        <f t="shared" si="109"/>
        <v>3.1744038287409813E-3</v>
      </c>
      <c r="BR111" s="60">
        <f t="shared" si="110"/>
        <v>20039.0404955216</v>
      </c>
      <c r="BS111" s="84">
        <f t="shared" si="112"/>
        <v>9273643</v>
      </c>
      <c r="BT111" s="86">
        <f t="shared" si="111"/>
        <v>270.81864906696256</v>
      </c>
      <c r="BV111" s="28"/>
    </row>
    <row r="112" spans="1:74" ht="15.6" x14ac:dyDescent="0.3">
      <c r="A112" s="2" t="s">
        <v>454</v>
      </c>
      <c r="B112" s="9" t="s">
        <v>155</v>
      </c>
      <c r="C112" s="158">
        <v>7991</v>
      </c>
      <c r="D112" s="20">
        <v>0</v>
      </c>
      <c r="E112" s="23">
        <v>0</v>
      </c>
      <c r="F112" s="3">
        <v>0</v>
      </c>
      <c r="G112" s="23">
        <v>0</v>
      </c>
      <c r="H112" s="23">
        <v>0</v>
      </c>
      <c r="I112" s="3">
        <v>0</v>
      </c>
      <c r="J112" s="23">
        <f t="shared" si="64"/>
        <v>0</v>
      </c>
      <c r="K112" s="42">
        <f t="shared" si="65"/>
        <v>0</v>
      </c>
      <c r="L112" s="31">
        <v>3155</v>
      </c>
      <c r="M112" s="34">
        <f t="shared" si="66"/>
        <v>1.0150001254675275E-3</v>
      </c>
      <c r="N112" s="1">
        <f t="shared" si="67"/>
        <v>120037.43246891463</v>
      </c>
      <c r="O112" s="37">
        <v>0</v>
      </c>
      <c r="P112" s="37">
        <v>101</v>
      </c>
      <c r="Q112" s="37">
        <f t="shared" si="68"/>
        <v>50.5</v>
      </c>
      <c r="R112" s="34">
        <f t="shared" si="69"/>
        <v>5.3239547390049795E-5</v>
      </c>
      <c r="S112" s="27">
        <f t="shared" si="70"/>
        <v>6296.2933837717428</v>
      </c>
      <c r="T112" s="39">
        <f t="shared" si="71"/>
        <v>126333.72585268637</v>
      </c>
      <c r="U112" s="1">
        <f t="shared" si="72"/>
        <v>15.809501420684066</v>
      </c>
      <c r="V112" s="52">
        <v>22405883.579999998</v>
      </c>
      <c r="W112" s="51">
        <f t="shared" si="73"/>
        <v>2.8499693293505906</v>
      </c>
      <c r="X112" s="34">
        <f t="shared" si="74"/>
        <v>1.7511180438476521E-3</v>
      </c>
      <c r="Y112" s="87">
        <f t="shared" si="75"/>
        <v>2803.8898235514953</v>
      </c>
      <c r="Z112" s="27">
        <f t="shared" si="76"/>
        <v>983699.61062228575</v>
      </c>
      <c r="AA112" s="56">
        <v>7224381.7880000006</v>
      </c>
      <c r="AB112" s="51">
        <f t="shared" si="77"/>
        <v>8.838968215393546</v>
      </c>
      <c r="AC112" s="51">
        <f t="shared" si="78"/>
        <v>1.5502971491218351E-3</v>
      </c>
      <c r="AD112" s="92">
        <f t="shared" si="79"/>
        <v>904.06479639594556</v>
      </c>
      <c r="AE112" s="1">
        <f t="shared" si="80"/>
        <v>513360.91891299491</v>
      </c>
      <c r="AF112" s="39">
        <f t="shared" si="81"/>
        <v>1497060.5295352805</v>
      </c>
      <c r="AG112" s="60">
        <f t="shared" si="82"/>
        <v>187.34332743527474</v>
      </c>
      <c r="AH112" s="63">
        <v>8332.2088999999996</v>
      </c>
      <c r="AI112" s="34">
        <f t="shared" si="83"/>
        <v>8.8933956895280251E-3</v>
      </c>
      <c r="AJ112" s="1">
        <f t="shared" si="84"/>
        <v>1577658.8770391969</v>
      </c>
      <c r="AK112" s="39">
        <f t="shared" si="85"/>
        <v>1577658.8770391969</v>
      </c>
      <c r="AL112" s="1">
        <f t="shared" si="86"/>
        <v>197.42946778115342</v>
      </c>
      <c r="AM112" s="66">
        <v>1271.6944444444443</v>
      </c>
      <c r="AN112" s="34">
        <f t="shared" si="87"/>
        <v>1.3694416108636876E-3</v>
      </c>
      <c r="AO112" s="1">
        <f t="shared" si="88"/>
        <v>40487.712690230139</v>
      </c>
      <c r="AP112" s="95">
        <v>10.3333333333333</v>
      </c>
      <c r="AQ112" s="34">
        <f t="shared" si="89"/>
        <v>1.2502016454266779E-3</v>
      </c>
      <c r="AR112" s="27">
        <f t="shared" si="90"/>
        <v>110890.81116220323</v>
      </c>
      <c r="AS112" s="31">
        <v>59.083333330000002</v>
      </c>
      <c r="AT112" s="72">
        <f t="shared" si="91"/>
        <v>1.101588524777786E-3</v>
      </c>
      <c r="AU112" s="1">
        <f t="shared" si="92"/>
        <v>130277.67665608552</v>
      </c>
      <c r="AV112" s="97">
        <v>6.3055555555555554</v>
      </c>
      <c r="AW112" s="34">
        <f t="shared" si="93"/>
        <v>1.6665761184781442E-4</v>
      </c>
      <c r="AX112" s="27">
        <f t="shared" si="94"/>
        <v>19709.506753408405</v>
      </c>
      <c r="AY112" s="75">
        <v>16</v>
      </c>
      <c r="AZ112" s="34">
        <f t="shared" si="95"/>
        <v>1.7012408425395273E-4</v>
      </c>
      <c r="BA112" s="27">
        <f t="shared" si="96"/>
        <v>15089.723941860093</v>
      </c>
      <c r="BB112" s="39">
        <f t="shared" si="97"/>
        <v>316455.43120378733</v>
      </c>
      <c r="BC112" s="60">
        <f t="shared" si="98"/>
        <v>39.60148056611029</v>
      </c>
      <c r="BD112" s="81">
        <f t="shared" si="99"/>
        <v>3517508.5636309511</v>
      </c>
      <c r="BE112" s="1">
        <v>1446600</v>
      </c>
      <c r="BF112" s="1">
        <f t="shared" si="100"/>
        <v>0</v>
      </c>
      <c r="BG112" s="1">
        <f t="shared" si="101"/>
        <v>2070908.5636309511</v>
      </c>
      <c r="BH112" s="72">
        <f t="shared" si="102"/>
        <v>1.396425614015697E-3</v>
      </c>
      <c r="BI112" s="1">
        <f t="shared" si="103"/>
        <v>-1006.3142200338787</v>
      </c>
      <c r="BJ112" s="81">
        <f t="shared" si="104"/>
        <v>3516502.2494109171</v>
      </c>
      <c r="BK112" s="79">
        <v>8</v>
      </c>
      <c r="BL112" s="1">
        <f t="shared" si="105"/>
        <v>0</v>
      </c>
      <c r="BM112" s="126">
        <v>1215</v>
      </c>
      <c r="BN112" s="27">
        <f t="shared" si="106"/>
        <v>0</v>
      </c>
      <c r="BO112" s="39">
        <f t="shared" si="107"/>
        <v>3516502.2494109171</v>
      </c>
      <c r="BP112" s="1">
        <f t="shared" si="108"/>
        <v>3516502.2494109171</v>
      </c>
      <c r="BQ112" s="72">
        <f t="shared" si="109"/>
        <v>1.2063190119104134E-3</v>
      </c>
      <c r="BR112" s="60">
        <f t="shared" si="110"/>
        <v>7615.1229756353832</v>
      </c>
      <c r="BS112" s="84">
        <f t="shared" si="112"/>
        <v>3524117</v>
      </c>
      <c r="BT112" s="86">
        <f t="shared" si="111"/>
        <v>441.01076210737079</v>
      </c>
      <c r="BV112" s="28"/>
    </row>
    <row r="113" spans="1:74" ht="15.6" x14ac:dyDescent="0.3">
      <c r="A113" s="2" t="s">
        <v>415</v>
      </c>
      <c r="B113" s="9" t="s">
        <v>116</v>
      </c>
      <c r="C113" s="158">
        <v>6811</v>
      </c>
      <c r="D113" s="20">
        <v>0</v>
      </c>
      <c r="E113" s="23">
        <v>0</v>
      </c>
      <c r="F113" s="3">
        <v>0</v>
      </c>
      <c r="G113" s="23">
        <v>0</v>
      </c>
      <c r="H113" s="23">
        <v>0</v>
      </c>
      <c r="I113" s="3">
        <v>0</v>
      </c>
      <c r="J113" s="23">
        <f t="shared" si="64"/>
        <v>0</v>
      </c>
      <c r="K113" s="42">
        <f t="shared" si="65"/>
        <v>0</v>
      </c>
      <c r="L113" s="31">
        <v>2184</v>
      </c>
      <c r="M113" s="34">
        <f t="shared" si="66"/>
        <v>7.0261815341397143E-4</v>
      </c>
      <c r="N113" s="1">
        <f t="shared" si="67"/>
        <v>83094.057848529163</v>
      </c>
      <c r="O113" s="37">
        <v>691</v>
      </c>
      <c r="P113" s="37">
        <v>133</v>
      </c>
      <c r="Q113" s="37">
        <f t="shared" si="68"/>
        <v>757.5</v>
      </c>
      <c r="R113" s="34">
        <f t="shared" si="69"/>
        <v>7.9859321085074691E-4</v>
      </c>
      <c r="S113" s="27">
        <f t="shared" si="70"/>
        <v>94444.400756576142</v>
      </c>
      <c r="T113" s="39">
        <f t="shared" si="71"/>
        <v>177538.45860510529</v>
      </c>
      <c r="U113" s="1">
        <f t="shared" si="72"/>
        <v>26.066430568948068</v>
      </c>
      <c r="V113" s="52">
        <v>38176202.640000001</v>
      </c>
      <c r="W113" s="51">
        <f t="shared" si="73"/>
        <v>1.2151475996042125</v>
      </c>
      <c r="X113" s="34">
        <f t="shared" si="74"/>
        <v>7.4662799549845183E-4</v>
      </c>
      <c r="Y113" s="87">
        <f t="shared" si="75"/>
        <v>5605.0804052268386</v>
      </c>
      <c r="Z113" s="27">
        <f t="shared" si="76"/>
        <v>419422.13492228906</v>
      </c>
      <c r="AA113" s="56">
        <v>6763798.9900000002</v>
      </c>
      <c r="AB113" s="51">
        <f t="shared" si="77"/>
        <v>6.8585304011229935</v>
      </c>
      <c r="AC113" s="51">
        <f t="shared" si="78"/>
        <v>1.2029413240234169E-3</v>
      </c>
      <c r="AD113" s="92">
        <f t="shared" si="79"/>
        <v>993.06988547937169</v>
      </c>
      <c r="AE113" s="1">
        <f t="shared" si="80"/>
        <v>398338.51455437625</v>
      </c>
      <c r="AF113" s="39">
        <f t="shared" si="81"/>
        <v>817760.6494766653</v>
      </c>
      <c r="AG113" s="60">
        <f t="shared" si="82"/>
        <v>120.06469673714069</v>
      </c>
      <c r="AH113" s="63">
        <v>2816.6342</v>
      </c>
      <c r="AI113" s="34">
        <f t="shared" si="83"/>
        <v>3.0063387456904997E-3</v>
      </c>
      <c r="AJ113" s="1">
        <f t="shared" si="84"/>
        <v>533314.51507441164</v>
      </c>
      <c r="AK113" s="39">
        <f t="shared" si="85"/>
        <v>533314.51507441164</v>
      </c>
      <c r="AL113" s="1">
        <f t="shared" si="86"/>
        <v>78.301940254648599</v>
      </c>
      <c r="AM113" s="66">
        <v>539.55555555555554</v>
      </c>
      <c r="AN113" s="34">
        <f t="shared" si="87"/>
        <v>5.8102780300596903E-4</v>
      </c>
      <c r="AO113" s="1">
        <f t="shared" si="88"/>
        <v>17178.159745200632</v>
      </c>
      <c r="AP113" s="95">
        <v>4.3333333333333304</v>
      </c>
      <c r="AQ113" s="34">
        <f t="shared" si="89"/>
        <v>5.2427810937247916E-4</v>
      </c>
      <c r="AR113" s="27">
        <f t="shared" si="90"/>
        <v>46502.598229311152</v>
      </c>
      <c r="AS113" s="31">
        <v>34.083333330000002</v>
      </c>
      <c r="AT113" s="72">
        <f t="shared" si="91"/>
        <v>6.3547208267344133E-4</v>
      </c>
      <c r="AU113" s="1">
        <f t="shared" si="92"/>
        <v>75153.1308182426</v>
      </c>
      <c r="AV113" s="97">
        <v>23.444444444444443</v>
      </c>
      <c r="AW113" s="34">
        <f t="shared" si="93"/>
        <v>6.1964327929319547E-4</v>
      </c>
      <c r="AX113" s="27">
        <f t="shared" si="94"/>
        <v>73281.161673465598</v>
      </c>
      <c r="AY113" s="75">
        <v>9</v>
      </c>
      <c r="AZ113" s="34">
        <f t="shared" si="95"/>
        <v>9.5694797392848415E-5</v>
      </c>
      <c r="BA113" s="27">
        <f t="shared" si="96"/>
        <v>8487.9697172963024</v>
      </c>
      <c r="BB113" s="39">
        <f t="shared" si="97"/>
        <v>220603.02018351626</v>
      </c>
      <c r="BC113" s="60">
        <f t="shared" si="98"/>
        <v>32.389226278595842</v>
      </c>
      <c r="BD113" s="81">
        <f t="shared" si="99"/>
        <v>1749216.6433396984</v>
      </c>
      <c r="BE113" s="1">
        <v>737308</v>
      </c>
      <c r="BF113" s="1">
        <f t="shared" si="100"/>
        <v>0</v>
      </c>
      <c r="BG113" s="1">
        <f t="shared" si="101"/>
        <v>1011908.6433396984</v>
      </c>
      <c r="BH113" s="72">
        <f t="shared" si="102"/>
        <v>6.8233584689316319E-4</v>
      </c>
      <c r="BI113" s="1">
        <f t="shared" si="103"/>
        <v>-491.71560495289731</v>
      </c>
      <c r="BJ113" s="81">
        <f t="shared" si="104"/>
        <v>1748724.9277347454</v>
      </c>
      <c r="BK113" s="79">
        <v>7.5</v>
      </c>
      <c r="BL113" s="1">
        <f t="shared" si="105"/>
        <v>0</v>
      </c>
      <c r="BM113" s="126">
        <v>787</v>
      </c>
      <c r="BN113" s="27">
        <f t="shared" si="106"/>
        <v>0</v>
      </c>
      <c r="BO113" s="39">
        <f t="shared" si="107"/>
        <v>1748724.9277347454</v>
      </c>
      <c r="BP113" s="1">
        <f t="shared" si="108"/>
        <v>1748724.9277347454</v>
      </c>
      <c r="BQ113" s="72">
        <f t="shared" si="109"/>
        <v>5.9989159036695429E-4</v>
      </c>
      <c r="BR113" s="60">
        <f t="shared" si="110"/>
        <v>3786.9321361844723</v>
      </c>
      <c r="BS113" s="84">
        <f t="shared" si="112"/>
        <v>1752512</v>
      </c>
      <c r="BT113" s="86">
        <f t="shared" si="111"/>
        <v>257.30612244897958</v>
      </c>
      <c r="BV113" s="28"/>
    </row>
    <row r="114" spans="1:74" ht="15.6" x14ac:dyDescent="0.3">
      <c r="A114" s="2" t="s">
        <v>378</v>
      </c>
      <c r="B114" s="9" t="s">
        <v>79</v>
      </c>
      <c r="C114" s="158">
        <v>11433</v>
      </c>
      <c r="D114" s="20">
        <v>0</v>
      </c>
      <c r="E114" s="23">
        <v>0</v>
      </c>
      <c r="F114" s="3">
        <v>0</v>
      </c>
      <c r="G114" s="23">
        <v>0</v>
      </c>
      <c r="H114" s="23">
        <v>0</v>
      </c>
      <c r="I114" s="3">
        <v>0</v>
      </c>
      <c r="J114" s="23">
        <f t="shared" si="64"/>
        <v>0</v>
      </c>
      <c r="K114" s="42">
        <f t="shared" si="65"/>
        <v>0</v>
      </c>
      <c r="L114" s="31">
        <v>2889</v>
      </c>
      <c r="M114" s="34">
        <f t="shared" si="66"/>
        <v>9.2942483755172316E-4</v>
      </c>
      <c r="N114" s="1">
        <f t="shared" si="67"/>
        <v>109917.00234633734</v>
      </c>
      <c r="O114" s="37">
        <v>0</v>
      </c>
      <c r="P114" s="37">
        <v>597</v>
      </c>
      <c r="Q114" s="37">
        <f t="shared" si="68"/>
        <v>298.5</v>
      </c>
      <c r="R114" s="34">
        <f t="shared" si="69"/>
        <v>3.1469316625603688E-4</v>
      </c>
      <c r="S114" s="27">
        <f t="shared" si="70"/>
        <v>37216.704456551786</v>
      </c>
      <c r="T114" s="39">
        <f t="shared" si="71"/>
        <v>147133.70680288912</v>
      </c>
      <c r="U114" s="1">
        <f t="shared" si="72"/>
        <v>12.869212525399206</v>
      </c>
      <c r="V114" s="52">
        <v>70438910.840000004</v>
      </c>
      <c r="W114" s="51">
        <f t="shared" si="73"/>
        <v>1.8557000305826987</v>
      </c>
      <c r="X114" s="34">
        <f t="shared" si="74"/>
        <v>1.1402051853878945E-3</v>
      </c>
      <c r="Y114" s="87">
        <f t="shared" si="75"/>
        <v>6161.0173042945862</v>
      </c>
      <c r="Z114" s="27">
        <f t="shared" si="76"/>
        <v>640516.15528505412</v>
      </c>
      <c r="AA114" s="56">
        <v>19543321.345600002</v>
      </c>
      <c r="AB114" s="51">
        <f t="shared" si="77"/>
        <v>6.6883968537634946</v>
      </c>
      <c r="AC114" s="51">
        <f t="shared" si="78"/>
        <v>1.1731010138181978E-3</v>
      </c>
      <c r="AD114" s="92">
        <f t="shared" si="79"/>
        <v>1709.3782336744514</v>
      </c>
      <c r="AE114" s="1">
        <f t="shared" si="80"/>
        <v>388457.28044627159</v>
      </c>
      <c r="AF114" s="39">
        <f t="shared" si="81"/>
        <v>1028973.4357313258</v>
      </c>
      <c r="AG114" s="60">
        <f t="shared" si="82"/>
        <v>90.00030051004336</v>
      </c>
      <c r="AH114" s="63">
        <v>1422.0531000000001</v>
      </c>
      <c r="AI114" s="34">
        <f t="shared" si="83"/>
        <v>1.5178305130851876E-3</v>
      </c>
      <c r="AJ114" s="1">
        <f t="shared" si="84"/>
        <v>269258.09515362832</v>
      </c>
      <c r="AK114" s="39">
        <f t="shared" si="85"/>
        <v>269258.09515362832</v>
      </c>
      <c r="AL114" s="1">
        <f t="shared" si="86"/>
        <v>23.550957329977113</v>
      </c>
      <c r="AM114" s="66">
        <v>811.52777777777783</v>
      </c>
      <c r="AN114" s="34">
        <f t="shared" si="87"/>
        <v>8.739048221179668E-4</v>
      </c>
      <c r="AO114" s="1">
        <f t="shared" si="88"/>
        <v>25837.105485792657</v>
      </c>
      <c r="AP114" s="95">
        <v>2</v>
      </c>
      <c r="AQ114" s="34">
        <f t="shared" si="89"/>
        <v>2.4197451201806745E-4</v>
      </c>
      <c r="AR114" s="27">
        <f t="shared" si="90"/>
        <v>21462.737644297467</v>
      </c>
      <c r="AS114" s="31">
        <v>39.666666669999998</v>
      </c>
      <c r="AT114" s="72">
        <f t="shared" si="91"/>
        <v>7.3957142153437594E-4</v>
      </c>
      <c r="AU114" s="1">
        <f t="shared" si="92"/>
        <v>87464.279403394059</v>
      </c>
      <c r="AV114" s="97">
        <v>28.472222222222221</v>
      </c>
      <c r="AW114" s="34">
        <f t="shared" si="93"/>
        <v>7.5252886407052772E-4</v>
      </c>
      <c r="AX114" s="27">
        <f t="shared" si="94"/>
        <v>88996.671463628256</v>
      </c>
      <c r="AY114" s="75">
        <v>162</v>
      </c>
      <c r="AZ114" s="34">
        <f t="shared" si="95"/>
        <v>1.7225063530712714E-3</v>
      </c>
      <c r="BA114" s="27">
        <f t="shared" si="96"/>
        <v>152783.45491133345</v>
      </c>
      <c r="BB114" s="39">
        <f t="shared" si="97"/>
        <v>376544.24890844594</v>
      </c>
      <c r="BC114" s="60">
        <f t="shared" si="98"/>
        <v>32.934859521424471</v>
      </c>
      <c r="BD114" s="81">
        <f t="shared" si="99"/>
        <v>1821909.4865962893</v>
      </c>
      <c r="BE114" s="1">
        <v>1009729</v>
      </c>
      <c r="BF114" s="1">
        <f t="shared" si="100"/>
        <v>0</v>
      </c>
      <c r="BG114" s="1">
        <f t="shared" si="101"/>
        <v>812180.48659628932</v>
      </c>
      <c r="BH114" s="72">
        <f t="shared" si="102"/>
        <v>5.4765799640051288E-4</v>
      </c>
      <c r="BI114" s="1">
        <f t="shared" si="103"/>
        <v>-394.66193112016623</v>
      </c>
      <c r="BJ114" s="81">
        <f t="shared" si="104"/>
        <v>1821514.8246651692</v>
      </c>
      <c r="BK114" s="79">
        <v>6.8</v>
      </c>
      <c r="BL114" s="1">
        <f t="shared" si="105"/>
        <v>0</v>
      </c>
      <c r="BM114" s="126">
        <v>693</v>
      </c>
      <c r="BN114" s="27">
        <f t="shared" si="106"/>
        <v>0</v>
      </c>
      <c r="BO114" s="39">
        <f t="shared" si="107"/>
        <v>1821514.8246651692</v>
      </c>
      <c r="BP114" s="1">
        <f t="shared" si="108"/>
        <v>1821514.8246651692</v>
      </c>
      <c r="BQ114" s="72">
        <f t="shared" si="109"/>
        <v>6.248618108628687E-4</v>
      </c>
      <c r="BR114" s="60">
        <f t="shared" si="110"/>
        <v>3944.5615011598134</v>
      </c>
      <c r="BS114" s="84">
        <f t="shared" si="112"/>
        <v>1825459</v>
      </c>
      <c r="BT114" s="86">
        <f t="shared" si="111"/>
        <v>159.66579200559784</v>
      </c>
      <c r="BV114" s="28"/>
    </row>
    <row r="115" spans="1:74" ht="15.6" x14ac:dyDescent="0.3">
      <c r="A115" s="2" t="s">
        <v>586</v>
      </c>
      <c r="B115" s="9" t="s">
        <v>289</v>
      </c>
      <c r="C115" s="158">
        <v>9833</v>
      </c>
      <c r="D115" s="20">
        <v>0</v>
      </c>
      <c r="E115" s="23">
        <v>0</v>
      </c>
      <c r="F115" s="3">
        <v>0</v>
      </c>
      <c r="G115" s="23">
        <v>0</v>
      </c>
      <c r="H115" s="23">
        <v>0</v>
      </c>
      <c r="I115" s="3">
        <v>0</v>
      </c>
      <c r="J115" s="23">
        <f t="shared" si="64"/>
        <v>0</v>
      </c>
      <c r="K115" s="42">
        <f t="shared" si="65"/>
        <v>0</v>
      </c>
      <c r="L115" s="31">
        <v>3935</v>
      </c>
      <c r="M115" s="34">
        <f t="shared" si="66"/>
        <v>1.2659351802582315E-3</v>
      </c>
      <c r="N115" s="1">
        <f t="shared" si="67"/>
        <v>149713.88170053216</v>
      </c>
      <c r="O115" s="37">
        <v>506</v>
      </c>
      <c r="P115" s="37">
        <v>167</v>
      </c>
      <c r="Q115" s="37">
        <f t="shared" si="68"/>
        <v>589.5</v>
      </c>
      <c r="R115" s="34">
        <f t="shared" si="69"/>
        <v>6.2147946903830405E-4</v>
      </c>
      <c r="S115" s="27">
        <f t="shared" si="70"/>
        <v>73498.315836305788</v>
      </c>
      <c r="T115" s="39">
        <f t="shared" si="71"/>
        <v>223212.19753683795</v>
      </c>
      <c r="U115" s="1">
        <f t="shared" si="72"/>
        <v>22.700315014424689</v>
      </c>
      <c r="V115" s="52">
        <v>38090396.589999996</v>
      </c>
      <c r="W115" s="51">
        <f t="shared" si="73"/>
        <v>2.5383796876870481</v>
      </c>
      <c r="X115" s="34">
        <f t="shared" si="74"/>
        <v>1.5596667751712333E-3</v>
      </c>
      <c r="Y115" s="87">
        <f t="shared" si="75"/>
        <v>3873.7309661344448</v>
      </c>
      <c r="Z115" s="27">
        <f t="shared" si="76"/>
        <v>876150.871054549</v>
      </c>
      <c r="AA115" s="56">
        <v>9090096.6052000001</v>
      </c>
      <c r="AB115" s="51">
        <f t="shared" si="77"/>
        <v>10.636618421050617</v>
      </c>
      <c r="AC115" s="51">
        <f t="shared" si="78"/>
        <v>1.8655932245274364E-3</v>
      </c>
      <c r="AD115" s="92">
        <f t="shared" si="79"/>
        <v>924.44794113698765</v>
      </c>
      <c r="AE115" s="1">
        <f t="shared" si="80"/>
        <v>617767.15038388828</v>
      </c>
      <c r="AF115" s="39">
        <f t="shared" si="81"/>
        <v>1493918.0214384373</v>
      </c>
      <c r="AG115" s="60">
        <f t="shared" si="82"/>
        <v>151.92901672311982</v>
      </c>
      <c r="AH115" s="63">
        <v>2245.1041</v>
      </c>
      <c r="AI115" s="34">
        <f t="shared" si="83"/>
        <v>2.3963152346650474E-3</v>
      </c>
      <c r="AJ115" s="1">
        <f t="shared" si="84"/>
        <v>425098.36896217242</v>
      </c>
      <c r="AK115" s="39">
        <f t="shared" si="85"/>
        <v>425098.36896217242</v>
      </c>
      <c r="AL115" s="1">
        <f t="shared" si="86"/>
        <v>43.231808091342664</v>
      </c>
      <c r="AM115" s="66">
        <v>1353.1666666666667</v>
      </c>
      <c r="AN115" s="34">
        <f t="shared" si="87"/>
        <v>1.457176091208442E-3</v>
      </c>
      <c r="AO115" s="1">
        <f t="shared" si="88"/>
        <v>43081.593586681614</v>
      </c>
      <c r="AP115" s="95">
        <v>6.3333333333333304</v>
      </c>
      <c r="AQ115" s="34">
        <f t="shared" si="89"/>
        <v>7.6625262139054658E-4</v>
      </c>
      <c r="AR115" s="27">
        <f t="shared" si="90"/>
        <v>67965.335873608623</v>
      </c>
      <c r="AS115" s="31">
        <v>84.75</v>
      </c>
      <c r="AT115" s="72">
        <f t="shared" si="91"/>
        <v>1.5801347387337289E-3</v>
      </c>
      <c r="AU115" s="1">
        <f t="shared" si="92"/>
        <v>186872.21039028754</v>
      </c>
      <c r="AV115" s="97">
        <v>18.833333333333332</v>
      </c>
      <c r="AW115" s="34">
        <f t="shared" si="93"/>
        <v>4.9777031203884661E-4</v>
      </c>
      <c r="AX115" s="27">
        <f t="shared" si="94"/>
        <v>58868.042197404837</v>
      </c>
      <c r="AY115" s="75">
        <v>182</v>
      </c>
      <c r="AZ115" s="34">
        <f t="shared" si="95"/>
        <v>1.9351614583887123E-3</v>
      </c>
      <c r="BA115" s="27">
        <f t="shared" si="96"/>
        <v>171645.60983865857</v>
      </c>
      <c r="BB115" s="39">
        <f t="shared" si="97"/>
        <v>528432.79188664118</v>
      </c>
      <c r="BC115" s="60">
        <f t="shared" si="98"/>
        <v>53.740749708801097</v>
      </c>
      <c r="BD115" s="81">
        <f t="shared" si="99"/>
        <v>2670661.3798240889</v>
      </c>
      <c r="BE115" s="1">
        <v>1195656</v>
      </c>
      <c r="BF115" s="1">
        <f t="shared" si="100"/>
        <v>0</v>
      </c>
      <c r="BG115" s="1">
        <f t="shared" si="101"/>
        <v>1475005.3798240889</v>
      </c>
      <c r="BH115" s="72">
        <f t="shared" si="102"/>
        <v>9.9460465293839373E-4</v>
      </c>
      <c r="BI115" s="1">
        <f t="shared" si="103"/>
        <v>-716.74767027906682</v>
      </c>
      <c r="BJ115" s="81">
        <f t="shared" si="104"/>
        <v>2669944.63215381</v>
      </c>
      <c r="BK115" s="79">
        <v>8.5</v>
      </c>
      <c r="BL115" s="1">
        <f t="shared" si="105"/>
        <v>0</v>
      </c>
      <c r="BM115" s="126">
        <v>913</v>
      </c>
      <c r="BN115" s="27">
        <f t="shared" si="106"/>
        <v>0</v>
      </c>
      <c r="BO115" s="39">
        <f t="shared" si="107"/>
        <v>2669944.63215381</v>
      </c>
      <c r="BP115" s="1">
        <f t="shared" si="108"/>
        <v>2669944.63215381</v>
      </c>
      <c r="BQ115" s="72">
        <f t="shared" si="109"/>
        <v>9.1591153426813369E-4</v>
      </c>
      <c r="BR115" s="60">
        <f t="shared" si="110"/>
        <v>5781.8693889346559</v>
      </c>
      <c r="BS115" s="84">
        <f t="shared" si="112"/>
        <v>2675727</v>
      </c>
      <c r="BT115" s="86">
        <f t="shared" si="111"/>
        <v>272.11705481541748</v>
      </c>
      <c r="BV115" s="28"/>
    </row>
    <row r="116" spans="1:74" ht="15.6" x14ac:dyDescent="0.3">
      <c r="A116" s="2" t="s">
        <v>416</v>
      </c>
      <c r="B116" s="9" t="s">
        <v>117</v>
      </c>
      <c r="C116" s="158">
        <v>10110</v>
      </c>
      <c r="D116" s="20">
        <v>0</v>
      </c>
      <c r="E116" s="23">
        <v>0</v>
      </c>
      <c r="F116" s="3">
        <v>0</v>
      </c>
      <c r="G116" s="23">
        <v>0</v>
      </c>
      <c r="H116" s="23">
        <v>0</v>
      </c>
      <c r="I116" s="3">
        <v>0</v>
      </c>
      <c r="J116" s="23">
        <f t="shared" si="64"/>
        <v>0</v>
      </c>
      <c r="K116" s="42">
        <f t="shared" si="65"/>
        <v>0</v>
      </c>
      <c r="L116" s="31">
        <v>2662</v>
      </c>
      <c r="M116" s="34">
        <f t="shared" si="66"/>
        <v>8.5639630237545415E-4</v>
      </c>
      <c r="N116" s="1">
        <f t="shared" si="67"/>
        <v>101280.39468534094</v>
      </c>
      <c r="O116" s="37">
        <v>0</v>
      </c>
      <c r="P116" s="37">
        <v>338</v>
      </c>
      <c r="Q116" s="37">
        <f t="shared" si="68"/>
        <v>169</v>
      </c>
      <c r="R116" s="34">
        <f t="shared" si="69"/>
        <v>1.7816799027561218E-4</v>
      </c>
      <c r="S116" s="27">
        <f t="shared" si="70"/>
        <v>21070.763997176724</v>
      </c>
      <c r="T116" s="39">
        <f t="shared" si="71"/>
        <v>122351.15868251766</v>
      </c>
      <c r="U116" s="1">
        <f t="shared" si="72"/>
        <v>12.101993934967128</v>
      </c>
      <c r="V116" s="52">
        <v>61498343.359999999</v>
      </c>
      <c r="W116" s="51">
        <f t="shared" si="73"/>
        <v>1.6620301363513021</v>
      </c>
      <c r="X116" s="34">
        <f t="shared" si="74"/>
        <v>1.0212078183474771E-3</v>
      </c>
      <c r="Y116" s="87">
        <f t="shared" si="75"/>
        <v>6082.9221918892181</v>
      </c>
      <c r="Z116" s="27">
        <f t="shared" si="76"/>
        <v>573668.76939122239</v>
      </c>
      <c r="AA116" s="56">
        <v>10923851.447600001</v>
      </c>
      <c r="AB116" s="51">
        <f t="shared" si="77"/>
        <v>9.3567823116503721</v>
      </c>
      <c r="AC116" s="51">
        <f t="shared" si="78"/>
        <v>1.6411183510585041E-3</v>
      </c>
      <c r="AD116" s="92">
        <f t="shared" si="79"/>
        <v>1080.4996486251239</v>
      </c>
      <c r="AE116" s="1">
        <f t="shared" si="80"/>
        <v>543435.18932586466</v>
      </c>
      <c r="AF116" s="39">
        <f t="shared" si="81"/>
        <v>1117103.9587170871</v>
      </c>
      <c r="AG116" s="60">
        <f t="shared" si="82"/>
        <v>110.49495140624006</v>
      </c>
      <c r="AH116" s="63">
        <v>3019.7637</v>
      </c>
      <c r="AI116" s="34">
        <f t="shared" si="83"/>
        <v>3.2231493227412003E-3</v>
      </c>
      <c r="AJ116" s="1">
        <f t="shared" si="84"/>
        <v>571775.99182201619</v>
      </c>
      <c r="AK116" s="39">
        <f t="shared" si="85"/>
        <v>571775.99182201619</v>
      </c>
      <c r="AL116" s="1">
        <f t="shared" si="86"/>
        <v>56.555488805342847</v>
      </c>
      <c r="AM116" s="66">
        <v>687.94444444444446</v>
      </c>
      <c r="AN116" s="34">
        <f t="shared" si="87"/>
        <v>7.4082241398506121E-4</v>
      </c>
      <c r="AO116" s="1">
        <f t="shared" si="88"/>
        <v>21902.507426361146</v>
      </c>
      <c r="AP116" s="95">
        <v>1.6666666666666701</v>
      </c>
      <c r="AQ116" s="34">
        <f t="shared" si="89"/>
        <v>2.0164542668172329E-4</v>
      </c>
      <c r="AR116" s="27">
        <f t="shared" si="90"/>
        <v>17885.614703581261</v>
      </c>
      <c r="AS116" s="31">
        <v>26.666666670000001</v>
      </c>
      <c r="AT116" s="72">
        <f t="shared" si="91"/>
        <v>4.9719087164011664E-4</v>
      </c>
      <c r="AU116" s="1">
        <f t="shared" si="92"/>
        <v>58799.515567715731</v>
      </c>
      <c r="AV116" s="97">
        <v>25.055555555555557</v>
      </c>
      <c r="AW116" s="34">
        <f t="shared" si="93"/>
        <v>6.6222540038206443E-4</v>
      </c>
      <c r="AX116" s="27">
        <f t="shared" si="94"/>
        <v>78317.070887992872</v>
      </c>
      <c r="AY116" s="75">
        <v>43</v>
      </c>
      <c r="AZ116" s="34">
        <f t="shared" si="95"/>
        <v>4.5720847643249796E-4</v>
      </c>
      <c r="BA116" s="27">
        <f t="shared" si="96"/>
        <v>40553.633093748998</v>
      </c>
      <c r="BB116" s="39">
        <f t="shared" si="97"/>
        <v>217458.34167940001</v>
      </c>
      <c r="BC116" s="60">
        <f t="shared" si="98"/>
        <v>21.509232609238378</v>
      </c>
      <c r="BD116" s="81">
        <f t="shared" si="99"/>
        <v>2028689.450901021</v>
      </c>
      <c r="BE116" s="1">
        <v>1108967</v>
      </c>
      <c r="BF116" s="1">
        <f t="shared" si="100"/>
        <v>0</v>
      </c>
      <c r="BG116" s="1">
        <f t="shared" si="101"/>
        <v>919722.45090102102</v>
      </c>
      <c r="BH116" s="72">
        <f t="shared" si="102"/>
        <v>6.2017416450857584E-4</v>
      </c>
      <c r="BI116" s="1">
        <f t="shared" si="103"/>
        <v>-446.91967433046136</v>
      </c>
      <c r="BJ116" s="81">
        <f t="shared" si="104"/>
        <v>2028242.5312266906</v>
      </c>
      <c r="BK116" s="79">
        <v>7</v>
      </c>
      <c r="BL116" s="1">
        <f t="shared" si="105"/>
        <v>0</v>
      </c>
      <c r="BM116" s="126">
        <v>818.64</v>
      </c>
      <c r="BN116" s="27">
        <f t="shared" si="106"/>
        <v>0</v>
      </c>
      <c r="BO116" s="39">
        <f t="shared" si="107"/>
        <v>2028242.5312266906</v>
      </c>
      <c r="BP116" s="1">
        <f t="shared" si="108"/>
        <v>2028242.5312266906</v>
      </c>
      <c r="BQ116" s="72">
        <f t="shared" si="109"/>
        <v>6.9577874622259335E-4</v>
      </c>
      <c r="BR116" s="60">
        <f t="shared" si="110"/>
        <v>4392.2384245005478</v>
      </c>
      <c r="BS116" s="84">
        <f t="shared" si="112"/>
        <v>2032635</v>
      </c>
      <c r="BT116" s="86">
        <f t="shared" si="111"/>
        <v>201.05192878338278</v>
      </c>
      <c r="BV116" s="28"/>
    </row>
    <row r="117" spans="1:74" ht="15.6" x14ac:dyDescent="0.3">
      <c r="A117" s="2" t="s">
        <v>476</v>
      </c>
      <c r="B117" s="9" t="s">
        <v>177</v>
      </c>
      <c r="C117" s="158">
        <v>10003</v>
      </c>
      <c r="D117" s="20">
        <v>0</v>
      </c>
      <c r="E117" s="23">
        <v>0</v>
      </c>
      <c r="F117" s="3">
        <v>0</v>
      </c>
      <c r="G117" s="23">
        <v>0</v>
      </c>
      <c r="H117" s="23">
        <v>0</v>
      </c>
      <c r="I117" s="3">
        <v>0</v>
      </c>
      <c r="J117" s="23">
        <f t="shared" si="64"/>
        <v>0</v>
      </c>
      <c r="K117" s="42">
        <f t="shared" si="65"/>
        <v>0</v>
      </c>
      <c r="L117" s="31">
        <v>6548</v>
      </c>
      <c r="M117" s="34">
        <f t="shared" si="66"/>
        <v>2.10656761380709E-3</v>
      </c>
      <c r="N117" s="1">
        <f t="shared" si="67"/>
        <v>249129.98662645096</v>
      </c>
      <c r="O117" s="37">
        <v>168</v>
      </c>
      <c r="P117" s="37">
        <v>688</v>
      </c>
      <c r="Q117" s="37">
        <f t="shared" si="68"/>
        <v>512</v>
      </c>
      <c r="R117" s="34">
        <f t="shared" si="69"/>
        <v>5.3977521314268302E-4</v>
      </c>
      <c r="S117" s="27">
        <f t="shared" si="70"/>
        <v>63835.687376062022</v>
      </c>
      <c r="T117" s="39">
        <f t="shared" si="71"/>
        <v>312965.674002513</v>
      </c>
      <c r="U117" s="1">
        <f t="shared" si="72"/>
        <v>31.287181245877537</v>
      </c>
      <c r="V117" s="52">
        <v>40426279.980000004</v>
      </c>
      <c r="W117" s="51">
        <f t="shared" si="73"/>
        <v>2.4751228421092035</v>
      </c>
      <c r="X117" s="34">
        <f t="shared" si="74"/>
        <v>1.520799618760996E-3</v>
      </c>
      <c r="Y117" s="87">
        <f t="shared" si="75"/>
        <v>4041.4155733280022</v>
      </c>
      <c r="Z117" s="27">
        <f t="shared" si="76"/>
        <v>854317.045082008</v>
      </c>
      <c r="AA117" s="56">
        <v>10944156.8236</v>
      </c>
      <c r="AB117" s="51">
        <f t="shared" si="77"/>
        <v>9.1427791663429403</v>
      </c>
      <c r="AC117" s="51">
        <f t="shared" si="78"/>
        <v>1.6035836006228791E-3</v>
      </c>
      <c r="AD117" s="92">
        <f t="shared" si="79"/>
        <v>1094.0874561231631</v>
      </c>
      <c r="AE117" s="1">
        <f t="shared" si="80"/>
        <v>531006.04051028611</v>
      </c>
      <c r="AF117" s="39">
        <f t="shared" si="81"/>
        <v>1385323.0855922941</v>
      </c>
      <c r="AG117" s="60">
        <f t="shared" si="82"/>
        <v>138.49076133083017</v>
      </c>
      <c r="AH117" s="63">
        <v>2772.2276000000002</v>
      </c>
      <c r="AI117" s="34">
        <f t="shared" si="83"/>
        <v>2.958941294454418E-3</v>
      </c>
      <c r="AJ117" s="1">
        <f t="shared" si="84"/>
        <v>524906.36454314867</v>
      </c>
      <c r="AK117" s="39">
        <f t="shared" si="85"/>
        <v>524906.36454314867</v>
      </c>
      <c r="AL117" s="1">
        <f t="shared" si="86"/>
        <v>52.474893986119028</v>
      </c>
      <c r="AM117" s="66">
        <v>1284.6944444444443</v>
      </c>
      <c r="AN117" s="34">
        <f t="shared" si="87"/>
        <v>1.383440839231006E-3</v>
      </c>
      <c r="AO117" s="1">
        <f t="shared" si="88"/>
        <v>40901.601629725294</v>
      </c>
      <c r="AP117" s="95">
        <v>6</v>
      </c>
      <c r="AQ117" s="34">
        <f t="shared" si="89"/>
        <v>7.2592353605420239E-4</v>
      </c>
      <c r="AR117" s="27">
        <f t="shared" si="90"/>
        <v>64388.212932892406</v>
      </c>
      <c r="AS117" s="31">
        <v>35.5</v>
      </c>
      <c r="AT117" s="72">
        <f t="shared" si="91"/>
        <v>6.6188534778816965E-4</v>
      </c>
      <c r="AU117" s="1">
        <f t="shared" si="92"/>
        <v>78276.855089736957</v>
      </c>
      <c r="AV117" s="97">
        <v>11.305555555555555</v>
      </c>
      <c r="AW117" s="34">
        <f t="shared" si="93"/>
        <v>2.9880902212361439E-4</v>
      </c>
      <c r="AX117" s="27">
        <f t="shared" si="94"/>
        <v>35338.190522630925</v>
      </c>
      <c r="AY117" s="75">
        <v>55</v>
      </c>
      <c r="AZ117" s="34">
        <f t="shared" si="95"/>
        <v>5.8480153962296244E-4</v>
      </c>
      <c r="BA117" s="27">
        <f t="shared" si="96"/>
        <v>51870.926050144066</v>
      </c>
      <c r="BB117" s="39">
        <f t="shared" si="97"/>
        <v>270775.78622512962</v>
      </c>
      <c r="BC117" s="60">
        <f t="shared" si="98"/>
        <v>27.069457785177409</v>
      </c>
      <c r="BD117" s="81">
        <f t="shared" si="99"/>
        <v>2493970.9103630856</v>
      </c>
      <c r="BE117" s="1">
        <v>1275738</v>
      </c>
      <c r="BF117" s="1">
        <f t="shared" si="100"/>
        <v>0</v>
      </c>
      <c r="BG117" s="1">
        <f t="shared" si="101"/>
        <v>1218232.9103630856</v>
      </c>
      <c r="BH117" s="72">
        <f t="shared" si="102"/>
        <v>8.2146149267218961E-4</v>
      </c>
      <c r="BI117" s="1">
        <f t="shared" si="103"/>
        <v>-591.9745190788143</v>
      </c>
      <c r="BJ117" s="81">
        <f t="shared" si="104"/>
        <v>2493378.9358440069</v>
      </c>
      <c r="BK117" s="79">
        <v>8</v>
      </c>
      <c r="BL117" s="1">
        <f t="shared" si="105"/>
        <v>0</v>
      </c>
      <c r="BM117" s="126">
        <v>1133</v>
      </c>
      <c r="BN117" s="27">
        <f t="shared" si="106"/>
        <v>0</v>
      </c>
      <c r="BO117" s="39">
        <f t="shared" si="107"/>
        <v>2493378.9358440069</v>
      </c>
      <c r="BP117" s="1">
        <f t="shared" si="108"/>
        <v>2493378.9358440069</v>
      </c>
      <c r="BQ117" s="72">
        <f t="shared" si="109"/>
        <v>8.5534152998464528E-4</v>
      </c>
      <c r="BR117" s="60">
        <f t="shared" si="110"/>
        <v>5399.5094769217794</v>
      </c>
      <c r="BS117" s="84">
        <f t="shared" si="112"/>
        <v>2498778</v>
      </c>
      <c r="BT117" s="86">
        <f t="shared" si="111"/>
        <v>249.80285914225732</v>
      </c>
      <c r="BV117" s="28"/>
    </row>
    <row r="118" spans="1:74" ht="15.6" x14ac:dyDescent="0.3">
      <c r="A118" s="2" t="s">
        <v>352</v>
      </c>
      <c r="B118" s="9" t="s">
        <v>53</v>
      </c>
      <c r="C118" s="158">
        <v>21895</v>
      </c>
      <c r="D118" s="20">
        <v>0</v>
      </c>
      <c r="E118" s="23">
        <v>0</v>
      </c>
      <c r="F118" s="3">
        <v>0</v>
      </c>
      <c r="G118" s="23">
        <v>0</v>
      </c>
      <c r="H118" s="23">
        <v>0</v>
      </c>
      <c r="I118" s="3">
        <v>0</v>
      </c>
      <c r="J118" s="23">
        <f t="shared" si="64"/>
        <v>0</v>
      </c>
      <c r="K118" s="42">
        <f t="shared" si="65"/>
        <v>0</v>
      </c>
      <c r="L118" s="31">
        <v>11021</v>
      </c>
      <c r="M118" s="34">
        <f t="shared" si="66"/>
        <v>3.5455836395491664E-3</v>
      </c>
      <c r="N118" s="1">
        <f t="shared" si="67"/>
        <v>419313.00895084249</v>
      </c>
      <c r="O118" s="37">
        <v>3814</v>
      </c>
      <c r="P118" s="37">
        <v>1784</v>
      </c>
      <c r="Q118" s="37">
        <f t="shared" si="68"/>
        <v>4706</v>
      </c>
      <c r="R118" s="34">
        <f t="shared" si="69"/>
        <v>4.9612932676747394E-3</v>
      </c>
      <c r="S118" s="27">
        <f t="shared" si="70"/>
        <v>586739.73592138267</v>
      </c>
      <c r="T118" s="39">
        <f t="shared" si="71"/>
        <v>1006052.7448722252</v>
      </c>
      <c r="U118" s="1">
        <f t="shared" si="72"/>
        <v>45.94897213392214</v>
      </c>
      <c r="V118" s="52">
        <v>74563548.170000002</v>
      </c>
      <c r="W118" s="51">
        <f t="shared" si="73"/>
        <v>6.4292946991607733</v>
      </c>
      <c r="X118" s="34">
        <f t="shared" si="74"/>
        <v>3.9503772342279571E-3</v>
      </c>
      <c r="Y118" s="87">
        <f t="shared" si="75"/>
        <v>3405.5057396665907</v>
      </c>
      <c r="Z118" s="27">
        <f t="shared" si="76"/>
        <v>2219144.8262292393</v>
      </c>
      <c r="AA118" s="56">
        <v>34553475.132800005</v>
      </c>
      <c r="AB118" s="51">
        <f t="shared" si="77"/>
        <v>13.873887450033539</v>
      </c>
      <c r="AC118" s="51">
        <f t="shared" si="78"/>
        <v>2.4333890151981442E-3</v>
      </c>
      <c r="AD118" s="92">
        <f t="shared" si="79"/>
        <v>1578.144559616351</v>
      </c>
      <c r="AE118" s="1">
        <f t="shared" si="80"/>
        <v>805785.40805710666</v>
      </c>
      <c r="AF118" s="39">
        <f t="shared" si="81"/>
        <v>3024930.234286346</v>
      </c>
      <c r="AG118" s="60">
        <f t="shared" si="82"/>
        <v>138.15621074612221</v>
      </c>
      <c r="AH118" s="63">
        <v>8017.8283000000001</v>
      </c>
      <c r="AI118" s="34">
        <f t="shared" si="83"/>
        <v>8.5578410837246072E-3</v>
      </c>
      <c r="AJ118" s="1">
        <f t="shared" si="84"/>
        <v>1518132.6037170161</v>
      </c>
      <c r="AK118" s="39">
        <f t="shared" si="85"/>
        <v>1518132.6037170161</v>
      </c>
      <c r="AL118" s="1">
        <f t="shared" si="86"/>
        <v>69.33695381214963</v>
      </c>
      <c r="AM118" s="66">
        <v>2205.1666666666665</v>
      </c>
      <c r="AN118" s="34">
        <f t="shared" si="87"/>
        <v>2.3746639811280815E-3</v>
      </c>
      <c r="AO118" s="1">
        <f t="shared" si="88"/>
        <v>70207.237928979477</v>
      </c>
      <c r="AP118" s="95">
        <v>20</v>
      </c>
      <c r="AQ118" s="34">
        <f t="shared" si="89"/>
        <v>2.4197451201806745E-3</v>
      </c>
      <c r="AR118" s="27">
        <f t="shared" si="90"/>
        <v>214627.37644297467</v>
      </c>
      <c r="AS118" s="31">
        <v>131.91666663300001</v>
      </c>
      <c r="AT118" s="72">
        <f t="shared" si="91"/>
        <v>2.4595410922095559E-3</v>
      </c>
      <c r="AU118" s="1">
        <f t="shared" si="92"/>
        <v>290873.85346345016</v>
      </c>
      <c r="AV118" s="97">
        <v>49.833333333333336</v>
      </c>
      <c r="AW118" s="34">
        <f t="shared" si="93"/>
        <v>1.3171090557488065E-3</v>
      </c>
      <c r="AX118" s="27">
        <f t="shared" si="94"/>
        <v>155765.88156658449</v>
      </c>
      <c r="AY118" s="75">
        <v>212</v>
      </c>
      <c r="AZ118" s="34">
        <f t="shared" si="95"/>
        <v>2.2541441163648735E-3</v>
      </c>
      <c r="BA118" s="27">
        <f t="shared" si="96"/>
        <v>199938.84222964622</v>
      </c>
      <c r="BB118" s="39">
        <f t="shared" si="97"/>
        <v>931413.19163163507</v>
      </c>
      <c r="BC118" s="60">
        <f t="shared" si="98"/>
        <v>42.539995050542821</v>
      </c>
      <c r="BD118" s="81">
        <f t="shared" si="99"/>
        <v>6480528.7745072218</v>
      </c>
      <c r="BE118" s="1">
        <v>2916072</v>
      </c>
      <c r="BF118" s="1">
        <f t="shared" si="100"/>
        <v>0</v>
      </c>
      <c r="BG118" s="1">
        <f t="shared" si="101"/>
        <v>3564456.7745072218</v>
      </c>
      <c r="BH118" s="72">
        <f t="shared" si="102"/>
        <v>2.4035338051075243E-3</v>
      </c>
      <c r="BI118" s="1">
        <f t="shared" si="103"/>
        <v>-1732.0723869110084</v>
      </c>
      <c r="BJ118" s="81">
        <f t="shared" si="104"/>
        <v>6478796.7021203106</v>
      </c>
      <c r="BK118" s="79">
        <v>6</v>
      </c>
      <c r="BL118" s="1">
        <f t="shared" si="105"/>
        <v>0</v>
      </c>
      <c r="BM118" s="126">
        <v>881.61</v>
      </c>
      <c r="BN118" s="27">
        <f t="shared" si="106"/>
        <v>0</v>
      </c>
      <c r="BO118" s="39">
        <f t="shared" si="107"/>
        <v>6478796.7021203106</v>
      </c>
      <c r="BP118" s="1">
        <f t="shared" si="108"/>
        <v>6478796.7021203106</v>
      </c>
      <c r="BQ118" s="72">
        <f t="shared" si="109"/>
        <v>2.2225197317531837E-3</v>
      </c>
      <c r="BR118" s="60">
        <f t="shared" si="110"/>
        <v>14030.087320163671</v>
      </c>
      <c r="BS118" s="84">
        <f t="shared" si="112"/>
        <v>6492827</v>
      </c>
      <c r="BT118" s="86">
        <f t="shared" si="111"/>
        <v>296.54382279059143</v>
      </c>
      <c r="BV118" s="28"/>
    </row>
    <row r="119" spans="1:74" ht="15.6" x14ac:dyDescent="0.3">
      <c r="A119" s="2" t="s">
        <v>543</v>
      </c>
      <c r="B119" s="9" t="s">
        <v>246</v>
      </c>
      <c r="C119" s="158">
        <v>2023</v>
      </c>
      <c r="D119" s="20">
        <v>0</v>
      </c>
      <c r="E119" s="23">
        <v>0</v>
      </c>
      <c r="F119" s="3">
        <v>0</v>
      </c>
      <c r="G119" s="23">
        <v>0</v>
      </c>
      <c r="H119" s="23">
        <v>0</v>
      </c>
      <c r="I119" s="3">
        <v>0</v>
      </c>
      <c r="J119" s="23">
        <f t="shared" si="64"/>
        <v>0</v>
      </c>
      <c r="K119" s="42">
        <f t="shared" si="65"/>
        <v>0</v>
      </c>
      <c r="L119" s="31">
        <v>577</v>
      </c>
      <c r="M119" s="34">
        <f t="shared" si="66"/>
        <v>1.856275982233798E-4</v>
      </c>
      <c r="N119" s="1">
        <f t="shared" si="67"/>
        <v>21952.963085440166</v>
      </c>
      <c r="O119" s="37">
        <v>0</v>
      </c>
      <c r="P119" s="37">
        <v>0</v>
      </c>
      <c r="Q119" s="37">
        <f t="shared" si="68"/>
        <v>0</v>
      </c>
      <c r="R119" s="34">
        <f t="shared" si="69"/>
        <v>0</v>
      </c>
      <c r="S119" s="27">
        <f t="shared" si="70"/>
        <v>0</v>
      </c>
      <c r="T119" s="39">
        <f t="shared" si="71"/>
        <v>21952.963085440166</v>
      </c>
      <c r="U119" s="1">
        <f t="shared" si="72"/>
        <v>10.851687140603147</v>
      </c>
      <c r="V119" s="52">
        <v>10595244.9</v>
      </c>
      <c r="W119" s="51">
        <f t="shared" si="73"/>
        <v>0.38626091596995554</v>
      </c>
      <c r="X119" s="34">
        <f t="shared" si="74"/>
        <v>2.3733183814375871E-4</v>
      </c>
      <c r="Y119" s="87">
        <f t="shared" si="75"/>
        <v>5237.3924369747901</v>
      </c>
      <c r="Z119" s="27">
        <f t="shared" si="76"/>
        <v>133322.38656927354</v>
      </c>
      <c r="AA119" s="56">
        <v>1712193.5792</v>
      </c>
      <c r="AB119" s="51">
        <f t="shared" si="77"/>
        <v>2.390225643710322</v>
      </c>
      <c r="AC119" s="51">
        <f t="shared" si="78"/>
        <v>4.1922992717052424E-4</v>
      </c>
      <c r="AD119" s="92">
        <f t="shared" si="79"/>
        <v>846.36360810677218</v>
      </c>
      <c r="AE119" s="1">
        <f t="shared" si="80"/>
        <v>138822.5868634264</v>
      </c>
      <c r="AF119" s="39">
        <f t="shared" si="81"/>
        <v>272144.97343269992</v>
      </c>
      <c r="AG119" s="60">
        <f t="shared" si="82"/>
        <v>134.52544410909536</v>
      </c>
      <c r="AH119" s="63">
        <v>921.89430000000004</v>
      </c>
      <c r="AI119" s="34">
        <f t="shared" si="83"/>
        <v>9.8398526635841508E-4</v>
      </c>
      <c r="AJ119" s="1">
        <f t="shared" si="84"/>
        <v>174555.72028286962</v>
      </c>
      <c r="AK119" s="39">
        <f t="shared" si="85"/>
        <v>174555.72028286962</v>
      </c>
      <c r="AL119" s="1">
        <f t="shared" si="86"/>
        <v>86.285576017236593</v>
      </c>
      <c r="AM119" s="66">
        <v>205.41666666666666</v>
      </c>
      <c r="AN119" s="34">
        <f t="shared" si="87"/>
        <v>2.2120575593230751E-4</v>
      </c>
      <c r="AO119" s="1">
        <f t="shared" si="88"/>
        <v>6539.9758708689606</v>
      </c>
      <c r="AP119" s="95">
        <v>0</v>
      </c>
      <c r="AQ119" s="34">
        <f t="shared" si="89"/>
        <v>0</v>
      </c>
      <c r="AR119" s="27">
        <f t="shared" si="90"/>
        <v>0</v>
      </c>
      <c r="AS119" s="31">
        <v>5.75</v>
      </c>
      <c r="AT119" s="72">
        <f t="shared" si="91"/>
        <v>1.0720678168399931E-4</v>
      </c>
      <c r="AU119" s="1">
        <f t="shared" si="92"/>
        <v>12678.645542703875</v>
      </c>
      <c r="AV119" s="97">
        <v>1.5833333333333333</v>
      </c>
      <c r="AW119" s="34">
        <f t="shared" si="93"/>
        <v>4.1847946587336659E-5</v>
      </c>
      <c r="AX119" s="27">
        <f t="shared" si="94"/>
        <v>4949.083193587132</v>
      </c>
      <c r="AY119" s="75">
        <v>0</v>
      </c>
      <c r="AZ119" s="34">
        <f t="shared" si="95"/>
        <v>0</v>
      </c>
      <c r="BA119" s="27">
        <f t="shared" si="96"/>
        <v>0</v>
      </c>
      <c r="BB119" s="39">
        <f t="shared" si="97"/>
        <v>24167.704607159969</v>
      </c>
      <c r="BC119" s="60">
        <f t="shared" si="98"/>
        <v>11.946467922471561</v>
      </c>
      <c r="BD119" s="81">
        <f t="shared" si="99"/>
        <v>492821.36140816961</v>
      </c>
      <c r="BE119" s="1">
        <v>243231</v>
      </c>
      <c r="BF119" s="1">
        <f t="shared" si="100"/>
        <v>0</v>
      </c>
      <c r="BG119" s="1">
        <f t="shared" si="101"/>
        <v>249590.36140816961</v>
      </c>
      <c r="BH119" s="72">
        <f t="shared" si="102"/>
        <v>1.6830022329460703E-4</v>
      </c>
      <c r="BI119" s="1">
        <f t="shared" si="103"/>
        <v>-121.28315768227975</v>
      </c>
      <c r="BJ119" s="81">
        <f t="shared" si="104"/>
        <v>492700.07825048734</v>
      </c>
      <c r="BK119" s="79">
        <v>7</v>
      </c>
      <c r="BL119" s="1">
        <f t="shared" si="105"/>
        <v>0</v>
      </c>
      <c r="BM119" s="126">
        <v>755</v>
      </c>
      <c r="BN119" s="27">
        <f t="shared" si="106"/>
        <v>0</v>
      </c>
      <c r="BO119" s="39">
        <f t="shared" si="107"/>
        <v>492700.07825048734</v>
      </c>
      <c r="BP119" s="1">
        <f t="shared" si="108"/>
        <v>492700.07825048734</v>
      </c>
      <c r="BQ119" s="72">
        <f t="shared" si="109"/>
        <v>1.6901836808518383E-4</v>
      </c>
      <c r="BR119" s="60">
        <f t="shared" si="110"/>
        <v>1066.9612643106275</v>
      </c>
      <c r="BS119" s="84">
        <f t="shared" si="112"/>
        <v>493767</v>
      </c>
      <c r="BT119" s="86">
        <f t="shared" si="111"/>
        <v>244.07661888284727</v>
      </c>
      <c r="BV119" s="28"/>
    </row>
    <row r="120" spans="1:74" ht="15.6" x14ac:dyDescent="0.3">
      <c r="A120" s="2" t="s">
        <v>579</v>
      </c>
      <c r="B120" s="9" t="s">
        <v>282</v>
      </c>
      <c r="C120" s="158">
        <v>30844</v>
      </c>
      <c r="D120" s="20">
        <v>0</v>
      </c>
      <c r="E120" s="23">
        <v>0</v>
      </c>
      <c r="F120" s="3">
        <v>0</v>
      </c>
      <c r="G120" s="23">
        <v>0</v>
      </c>
      <c r="H120" s="23">
        <v>0</v>
      </c>
      <c r="I120" s="3">
        <v>0</v>
      </c>
      <c r="J120" s="23">
        <f t="shared" si="64"/>
        <v>0</v>
      </c>
      <c r="K120" s="42">
        <f t="shared" si="65"/>
        <v>0</v>
      </c>
      <c r="L120" s="31">
        <v>11750</v>
      </c>
      <c r="M120" s="34">
        <f t="shared" si="66"/>
        <v>3.7801114022958629E-3</v>
      </c>
      <c r="N120" s="1">
        <f t="shared" si="67"/>
        <v>447049.07496346964</v>
      </c>
      <c r="O120" s="37">
        <v>1481</v>
      </c>
      <c r="P120" s="37">
        <v>1496</v>
      </c>
      <c r="Q120" s="37">
        <f t="shared" si="68"/>
        <v>2229</v>
      </c>
      <c r="R120" s="34">
        <f t="shared" si="69"/>
        <v>2.3499198244043762E-3</v>
      </c>
      <c r="S120" s="27">
        <f t="shared" si="70"/>
        <v>277909.66242430126</v>
      </c>
      <c r="T120" s="39">
        <f t="shared" si="71"/>
        <v>724958.7373877709</v>
      </c>
      <c r="U120" s="1">
        <f t="shared" si="72"/>
        <v>23.504044137847586</v>
      </c>
      <c r="V120" s="52">
        <v>93769546.410000011</v>
      </c>
      <c r="W120" s="51">
        <f t="shared" si="73"/>
        <v>10.145642934437225</v>
      </c>
      <c r="X120" s="34">
        <f t="shared" si="74"/>
        <v>6.2338279313962908E-3</v>
      </c>
      <c r="Y120" s="87">
        <f t="shared" si="75"/>
        <v>3040.1227600181564</v>
      </c>
      <c r="Z120" s="27">
        <f t="shared" si="76"/>
        <v>3501885.055862268</v>
      </c>
      <c r="AA120" s="56">
        <v>30845228.741600003</v>
      </c>
      <c r="AB120" s="51">
        <f t="shared" si="77"/>
        <v>30.842771307347792</v>
      </c>
      <c r="AC120" s="51">
        <f t="shared" si="78"/>
        <v>5.4096201347941016E-3</v>
      </c>
      <c r="AD120" s="92">
        <f t="shared" si="79"/>
        <v>1000.0398372973675</v>
      </c>
      <c r="AE120" s="1">
        <f t="shared" si="80"/>
        <v>1791325.982210068</v>
      </c>
      <c r="AF120" s="39">
        <f t="shared" si="81"/>
        <v>5293211.0380723365</v>
      </c>
      <c r="AG120" s="60">
        <f t="shared" si="82"/>
        <v>171.61234074933006</v>
      </c>
      <c r="AH120" s="63">
        <v>5179.6601000000001</v>
      </c>
      <c r="AI120" s="34">
        <f t="shared" si="83"/>
        <v>5.5285179907767672E-3</v>
      </c>
      <c r="AJ120" s="1">
        <f t="shared" si="84"/>
        <v>980740.74172705086</v>
      </c>
      <c r="AK120" s="39">
        <f t="shared" si="85"/>
        <v>980740.74172705086</v>
      </c>
      <c r="AL120" s="1">
        <f t="shared" si="86"/>
        <v>31.796807863022011</v>
      </c>
      <c r="AM120" s="66">
        <v>4608.8055555555557</v>
      </c>
      <c r="AN120" s="34">
        <f t="shared" si="87"/>
        <v>4.9630554979067836E-3</v>
      </c>
      <c r="AO120" s="1">
        <f t="shared" si="88"/>
        <v>146733.35720986684</v>
      </c>
      <c r="AP120" s="95">
        <v>45.3333333333333</v>
      </c>
      <c r="AQ120" s="34">
        <f t="shared" si="89"/>
        <v>5.4847556057428587E-3</v>
      </c>
      <c r="AR120" s="27">
        <f t="shared" si="90"/>
        <v>486488.71993740893</v>
      </c>
      <c r="AS120" s="31">
        <v>284.58333329999999</v>
      </c>
      <c r="AT120" s="72">
        <f t="shared" si="91"/>
        <v>5.3059588319996362E-3</v>
      </c>
      <c r="AU120" s="1">
        <f t="shared" si="92"/>
        <v>627501.08004727925</v>
      </c>
      <c r="AV120" s="97">
        <v>115.19444444444444</v>
      </c>
      <c r="AW120" s="34">
        <f t="shared" si="93"/>
        <v>3.0446216578541253E-3</v>
      </c>
      <c r="AX120" s="27">
        <f t="shared" si="94"/>
        <v>360067.50883869891</v>
      </c>
      <c r="AY120" s="75">
        <v>294</v>
      </c>
      <c r="AZ120" s="34">
        <f t="shared" si="95"/>
        <v>3.1260300481663812E-3</v>
      </c>
      <c r="BA120" s="27">
        <f t="shared" si="96"/>
        <v>277273.67743167921</v>
      </c>
      <c r="BB120" s="39">
        <f t="shared" si="97"/>
        <v>1898064.3434649329</v>
      </c>
      <c r="BC120" s="60">
        <f t="shared" si="98"/>
        <v>61.537554904193129</v>
      </c>
      <c r="BD120" s="81">
        <f t="shared" si="99"/>
        <v>8896974.860652091</v>
      </c>
      <c r="BE120" s="1">
        <v>5030851</v>
      </c>
      <c r="BF120" s="1">
        <f t="shared" si="100"/>
        <v>0</v>
      </c>
      <c r="BG120" s="1">
        <f t="shared" si="101"/>
        <v>3866123.860652091</v>
      </c>
      <c r="BH120" s="72">
        <f t="shared" si="102"/>
        <v>2.6069496648882104E-3</v>
      </c>
      <c r="BI120" s="1">
        <f t="shared" si="103"/>
        <v>-1878.6611276381752</v>
      </c>
      <c r="BJ120" s="81">
        <f t="shared" si="104"/>
        <v>8895096.1995244529</v>
      </c>
      <c r="BK120" s="79">
        <v>8</v>
      </c>
      <c r="BL120" s="1">
        <f t="shared" si="105"/>
        <v>0</v>
      </c>
      <c r="BM120" s="126">
        <v>929</v>
      </c>
      <c r="BN120" s="27">
        <f t="shared" si="106"/>
        <v>0</v>
      </c>
      <c r="BO120" s="39">
        <f t="shared" si="107"/>
        <v>8895096.1995244529</v>
      </c>
      <c r="BP120" s="1">
        <f t="shared" si="108"/>
        <v>8895096.1995244529</v>
      </c>
      <c r="BQ120" s="72">
        <f t="shared" si="109"/>
        <v>3.0514195348676234E-3</v>
      </c>
      <c r="BR120" s="60">
        <f t="shared" si="110"/>
        <v>19262.678262421974</v>
      </c>
      <c r="BS120" s="84">
        <f t="shared" si="112"/>
        <v>8914359</v>
      </c>
      <c r="BT120" s="86">
        <f t="shared" si="111"/>
        <v>289.0143625988847</v>
      </c>
      <c r="BV120" s="28"/>
    </row>
    <row r="121" spans="1:74" ht="15.6" x14ac:dyDescent="0.3">
      <c r="A121" s="2" t="s">
        <v>445</v>
      </c>
      <c r="B121" s="9" t="s">
        <v>146</v>
      </c>
      <c r="C121" s="158">
        <v>10267</v>
      </c>
      <c r="D121" s="20">
        <v>0</v>
      </c>
      <c r="E121" s="23">
        <v>0</v>
      </c>
      <c r="F121" s="3">
        <v>0</v>
      </c>
      <c r="G121" s="23">
        <v>0</v>
      </c>
      <c r="H121" s="23">
        <v>0</v>
      </c>
      <c r="I121" s="3">
        <v>0</v>
      </c>
      <c r="J121" s="23">
        <f t="shared" si="64"/>
        <v>0</v>
      </c>
      <c r="K121" s="42">
        <f t="shared" si="65"/>
        <v>0</v>
      </c>
      <c r="L121" s="31">
        <v>3304</v>
      </c>
      <c r="M121" s="34">
        <f t="shared" si="66"/>
        <v>1.062935155164726E-3</v>
      </c>
      <c r="N121" s="1">
        <f t="shared" si="67"/>
        <v>125706.39520674925</v>
      </c>
      <c r="O121" s="37">
        <v>102</v>
      </c>
      <c r="P121" s="37">
        <v>190</v>
      </c>
      <c r="Q121" s="37">
        <f t="shared" si="68"/>
        <v>197</v>
      </c>
      <c r="R121" s="34">
        <f t="shared" si="69"/>
        <v>2.0768694724435265E-4</v>
      </c>
      <c r="S121" s="27">
        <f t="shared" si="70"/>
        <v>24561.778150555114</v>
      </c>
      <c r="T121" s="39">
        <f t="shared" si="71"/>
        <v>150268.17335730436</v>
      </c>
      <c r="U121" s="1">
        <f t="shared" si="72"/>
        <v>14.636035195997309</v>
      </c>
      <c r="V121" s="52">
        <v>31906718.010000002</v>
      </c>
      <c r="W121" s="51">
        <f t="shared" si="73"/>
        <v>3.3037333694729325</v>
      </c>
      <c r="X121" s="34">
        <f t="shared" si="74"/>
        <v>2.0299260963148355E-3</v>
      </c>
      <c r="Y121" s="87">
        <f t="shared" si="75"/>
        <v>3107.6963095354049</v>
      </c>
      <c r="Z121" s="27">
        <f t="shared" si="76"/>
        <v>1140321.4749300166</v>
      </c>
      <c r="AA121" s="56">
        <v>7784836.8832</v>
      </c>
      <c r="AB121" s="51">
        <f t="shared" si="77"/>
        <v>13.540590584175492</v>
      </c>
      <c r="AC121" s="51">
        <f t="shared" si="78"/>
        <v>2.3749309272902033E-3</v>
      </c>
      <c r="AD121" s="92">
        <f t="shared" si="79"/>
        <v>758.23871463913508</v>
      </c>
      <c r="AE121" s="1">
        <f t="shared" si="80"/>
        <v>786427.76572168968</v>
      </c>
      <c r="AF121" s="39">
        <f t="shared" si="81"/>
        <v>1926749.2406517062</v>
      </c>
      <c r="AG121" s="60">
        <f t="shared" si="82"/>
        <v>187.6642875866082</v>
      </c>
      <c r="AH121" s="63">
        <v>4738.3438999999998</v>
      </c>
      <c r="AI121" s="34">
        <f t="shared" si="83"/>
        <v>5.0574784815778451E-3</v>
      </c>
      <c r="AJ121" s="1">
        <f t="shared" si="84"/>
        <v>897179.89623370196</v>
      </c>
      <c r="AK121" s="39">
        <f t="shared" si="85"/>
        <v>897179.89623370196</v>
      </c>
      <c r="AL121" s="1">
        <f t="shared" si="86"/>
        <v>87.384815061235216</v>
      </c>
      <c r="AM121" s="66">
        <v>1695.8611111111111</v>
      </c>
      <c r="AN121" s="34">
        <f t="shared" si="87"/>
        <v>1.826211305669142E-3</v>
      </c>
      <c r="AO121" s="1">
        <f t="shared" si="88"/>
        <v>53992.165908373347</v>
      </c>
      <c r="AP121" s="95">
        <v>10</v>
      </c>
      <c r="AQ121" s="34">
        <f t="shared" si="89"/>
        <v>1.2098725600903372E-3</v>
      </c>
      <c r="AR121" s="27">
        <f t="shared" si="90"/>
        <v>107313.68822148733</v>
      </c>
      <c r="AS121" s="31">
        <v>52.666666669999998</v>
      </c>
      <c r="AT121" s="72">
        <f t="shared" si="91"/>
        <v>9.8195197142863524E-4</v>
      </c>
      <c r="AU121" s="1">
        <f t="shared" si="92"/>
        <v>116129.04323907237</v>
      </c>
      <c r="AV121" s="97">
        <v>17.138888888888889</v>
      </c>
      <c r="AW121" s="34">
        <f t="shared" si="93"/>
        <v>4.5298566744538107E-4</v>
      </c>
      <c r="AX121" s="27">
        <f t="shared" si="94"/>
        <v>53571.654920057204</v>
      </c>
      <c r="AY121" s="75">
        <v>62</v>
      </c>
      <c r="AZ121" s="34">
        <f t="shared" si="95"/>
        <v>6.5923082648406686E-4</v>
      </c>
      <c r="BA121" s="27">
        <f t="shared" si="96"/>
        <v>58472.680274707862</v>
      </c>
      <c r="BB121" s="39">
        <f t="shared" si="97"/>
        <v>389479.23256369814</v>
      </c>
      <c r="BC121" s="60">
        <f t="shared" si="98"/>
        <v>37.935057228372273</v>
      </c>
      <c r="BD121" s="81">
        <f t="shared" si="99"/>
        <v>3363676.5428064107</v>
      </c>
      <c r="BE121" s="1">
        <v>1448864</v>
      </c>
      <c r="BF121" s="1">
        <f t="shared" si="100"/>
        <v>0</v>
      </c>
      <c r="BG121" s="1">
        <f t="shared" si="101"/>
        <v>1914812.5428064107</v>
      </c>
      <c r="BH121" s="72">
        <f t="shared" si="102"/>
        <v>1.29116916496073E-3</v>
      </c>
      <c r="BI121" s="1">
        <f t="shared" si="103"/>
        <v>-930.46265989979611</v>
      </c>
      <c r="BJ121" s="81">
        <f t="shared" si="104"/>
        <v>3362746.0801465111</v>
      </c>
      <c r="BK121" s="79">
        <v>7.5</v>
      </c>
      <c r="BL121" s="1">
        <f t="shared" si="105"/>
        <v>0</v>
      </c>
      <c r="BM121" s="126">
        <v>1244</v>
      </c>
      <c r="BN121" s="27">
        <f t="shared" si="106"/>
        <v>0</v>
      </c>
      <c r="BO121" s="39">
        <f t="shared" si="107"/>
        <v>3362746.0801465111</v>
      </c>
      <c r="BP121" s="1">
        <f t="shared" si="108"/>
        <v>3362746.0801465111</v>
      </c>
      <c r="BQ121" s="72">
        <f t="shared" si="109"/>
        <v>1.1535737050609042E-3</v>
      </c>
      <c r="BR121" s="60">
        <f t="shared" si="110"/>
        <v>7282.15798537917</v>
      </c>
      <c r="BS121" s="84">
        <f t="shared" si="112"/>
        <v>3370028</v>
      </c>
      <c r="BT121" s="86">
        <f t="shared" si="111"/>
        <v>328.2388234148242</v>
      </c>
      <c r="BV121" s="28"/>
    </row>
    <row r="122" spans="1:74" ht="15.6" x14ac:dyDescent="0.3">
      <c r="A122" s="2" t="s">
        <v>311</v>
      </c>
      <c r="B122" s="9" t="s">
        <v>12</v>
      </c>
      <c r="C122" s="158">
        <v>8311</v>
      </c>
      <c r="D122" s="20">
        <v>0</v>
      </c>
      <c r="E122" s="23">
        <v>0</v>
      </c>
      <c r="F122" s="3">
        <v>0</v>
      </c>
      <c r="G122" s="23">
        <v>0</v>
      </c>
      <c r="H122" s="23">
        <v>0</v>
      </c>
      <c r="I122" s="3">
        <v>0</v>
      </c>
      <c r="J122" s="23">
        <f t="shared" si="64"/>
        <v>0</v>
      </c>
      <c r="K122" s="42">
        <f t="shared" si="65"/>
        <v>0</v>
      </c>
      <c r="L122" s="31">
        <v>2607</v>
      </c>
      <c r="M122" s="34">
        <f t="shared" si="66"/>
        <v>8.3870216389662249E-4</v>
      </c>
      <c r="N122" s="1">
        <f t="shared" si="67"/>
        <v>99187.82454721407</v>
      </c>
      <c r="O122" s="37">
        <v>696</v>
      </c>
      <c r="P122" s="37">
        <v>814</v>
      </c>
      <c r="Q122" s="37">
        <f t="shared" si="68"/>
        <v>1103</v>
      </c>
      <c r="R122" s="34">
        <f t="shared" si="69"/>
        <v>1.1628360548757411E-3</v>
      </c>
      <c r="S122" s="27">
        <f t="shared" si="70"/>
        <v>137521.02182772738</v>
      </c>
      <c r="T122" s="39">
        <f t="shared" si="71"/>
        <v>236708.84637494147</v>
      </c>
      <c r="U122" s="1">
        <f t="shared" si="72"/>
        <v>28.481391694734864</v>
      </c>
      <c r="V122" s="52">
        <v>61519159.769999996</v>
      </c>
      <c r="W122" s="51">
        <f t="shared" si="73"/>
        <v>1.1227838816108722</v>
      </c>
      <c r="X122" s="34">
        <f t="shared" si="74"/>
        <v>6.8987658715545432E-4</v>
      </c>
      <c r="Y122" s="87">
        <f t="shared" si="75"/>
        <v>7402.1368992900971</v>
      </c>
      <c r="Z122" s="27">
        <f t="shared" si="76"/>
        <v>387541.7380036391</v>
      </c>
      <c r="AA122" s="56">
        <v>10807820.727600001</v>
      </c>
      <c r="AB122" s="51">
        <f t="shared" si="77"/>
        <v>6.3909943309485646</v>
      </c>
      <c r="AC122" s="51">
        <f t="shared" si="78"/>
        <v>1.1209385586507879E-3</v>
      </c>
      <c r="AD122" s="92">
        <f t="shared" si="79"/>
        <v>1300.4236226206233</v>
      </c>
      <c r="AE122" s="1">
        <f t="shared" si="80"/>
        <v>371184.35574750142</v>
      </c>
      <c r="AF122" s="39">
        <f t="shared" si="81"/>
        <v>758726.09375114052</v>
      </c>
      <c r="AG122" s="60">
        <f t="shared" si="82"/>
        <v>91.291793256063116</v>
      </c>
      <c r="AH122" s="63">
        <v>292.32850000000002</v>
      </c>
      <c r="AI122" s="34">
        <f t="shared" si="83"/>
        <v>3.1201726373257315E-4</v>
      </c>
      <c r="AJ122" s="1">
        <f t="shared" si="84"/>
        <v>55350.826962170002</v>
      </c>
      <c r="AK122" s="39">
        <f t="shared" si="85"/>
        <v>55350.826962170002</v>
      </c>
      <c r="AL122" s="1">
        <f t="shared" si="86"/>
        <v>6.6599478958212011</v>
      </c>
      <c r="AM122" s="66">
        <v>563.83333333333337</v>
      </c>
      <c r="AN122" s="34">
        <f t="shared" si="87"/>
        <v>6.0717166111074752E-4</v>
      </c>
      <c r="AO122" s="1">
        <f t="shared" si="88"/>
        <v>17951.106183488595</v>
      </c>
      <c r="AP122" s="95">
        <v>2.6666666666666701</v>
      </c>
      <c r="AQ122" s="34">
        <f t="shared" si="89"/>
        <v>3.2263268269075706E-4</v>
      </c>
      <c r="AR122" s="27">
        <f t="shared" si="90"/>
        <v>28616.983525729996</v>
      </c>
      <c r="AS122" s="31">
        <v>27</v>
      </c>
      <c r="AT122" s="72">
        <f t="shared" si="91"/>
        <v>5.0340575747269238E-4</v>
      </c>
      <c r="AU122" s="1">
        <f t="shared" si="92"/>
        <v>59534.509504870359</v>
      </c>
      <c r="AV122" s="97">
        <v>20.166666666666668</v>
      </c>
      <c r="AW122" s="34">
        <f t="shared" si="93"/>
        <v>5.3301068811239334E-4</v>
      </c>
      <c r="AX122" s="27">
        <f t="shared" si="94"/>
        <v>63035.691202530848</v>
      </c>
      <c r="AY122" s="75">
        <v>56</v>
      </c>
      <c r="AZ122" s="34">
        <f t="shared" si="95"/>
        <v>5.9543429488883453E-4</v>
      </c>
      <c r="BA122" s="27">
        <f t="shared" si="96"/>
        <v>52814.033796510324</v>
      </c>
      <c r="BB122" s="39">
        <f t="shared" si="97"/>
        <v>221952.32421313014</v>
      </c>
      <c r="BC122" s="60">
        <f t="shared" si="98"/>
        <v>26.705850585143803</v>
      </c>
      <c r="BD122" s="81">
        <f t="shared" si="99"/>
        <v>1272738.0913013821</v>
      </c>
      <c r="BE122" s="1">
        <v>928588</v>
      </c>
      <c r="BF122" s="1">
        <f t="shared" si="100"/>
        <v>0</v>
      </c>
      <c r="BG122" s="1">
        <f t="shared" si="101"/>
        <v>344150.09130138205</v>
      </c>
      <c r="BH122" s="72">
        <f t="shared" si="102"/>
        <v>2.3206239570349905E-4</v>
      </c>
      <c r="BI122" s="1">
        <f t="shared" si="103"/>
        <v>-167.23245863415889</v>
      </c>
      <c r="BJ122" s="81">
        <f t="shared" si="104"/>
        <v>1272570.858842748</v>
      </c>
      <c r="BK122" s="79">
        <v>7.5</v>
      </c>
      <c r="BL122" s="1">
        <f t="shared" si="105"/>
        <v>0</v>
      </c>
      <c r="BM122" s="126">
        <v>878</v>
      </c>
      <c r="BN122" s="27">
        <f t="shared" si="106"/>
        <v>0</v>
      </c>
      <c r="BO122" s="39">
        <f t="shared" si="107"/>
        <v>1272570.858842748</v>
      </c>
      <c r="BP122" s="1">
        <f t="shared" si="108"/>
        <v>1272570.858842748</v>
      </c>
      <c r="BQ122" s="72">
        <f t="shared" si="109"/>
        <v>4.3654925040424291E-4</v>
      </c>
      <c r="BR122" s="60">
        <f t="shared" si="110"/>
        <v>2755.8019014265833</v>
      </c>
      <c r="BS122" s="84">
        <f t="shared" si="112"/>
        <v>1275327</v>
      </c>
      <c r="BT122" s="86">
        <f t="shared" si="111"/>
        <v>153.45048730598003</v>
      </c>
      <c r="BV122" s="28"/>
    </row>
    <row r="123" spans="1:74" ht="15.6" x14ac:dyDescent="0.3">
      <c r="A123" s="2" t="s">
        <v>417</v>
      </c>
      <c r="B123" s="9" t="s">
        <v>118</v>
      </c>
      <c r="C123" s="158">
        <v>10017</v>
      </c>
      <c r="D123" s="20">
        <v>0</v>
      </c>
      <c r="E123" s="23">
        <v>0</v>
      </c>
      <c r="F123" s="3">
        <v>0</v>
      </c>
      <c r="G123" s="23">
        <v>0</v>
      </c>
      <c r="H123" s="23">
        <v>0</v>
      </c>
      <c r="I123" s="3">
        <v>0</v>
      </c>
      <c r="J123" s="23">
        <f t="shared" si="64"/>
        <v>0</v>
      </c>
      <c r="K123" s="42">
        <f t="shared" si="65"/>
        <v>0</v>
      </c>
      <c r="L123" s="31">
        <v>2566</v>
      </c>
      <c r="M123" s="34">
        <f t="shared" si="66"/>
        <v>8.2551198793967518E-4</v>
      </c>
      <c r="N123" s="1">
        <f t="shared" si="67"/>
        <v>97627.908626064935</v>
      </c>
      <c r="O123" s="37">
        <v>66</v>
      </c>
      <c r="P123" s="37">
        <v>251</v>
      </c>
      <c r="Q123" s="37">
        <f t="shared" si="68"/>
        <v>191.5</v>
      </c>
      <c r="R123" s="34">
        <f t="shared" si="69"/>
        <v>2.0188858069692149E-4</v>
      </c>
      <c r="S123" s="27">
        <f t="shared" si="70"/>
        <v>23876.043227570073</v>
      </c>
      <c r="T123" s="39">
        <f t="shared" si="71"/>
        <v>121503.95185363501</v>
      </c>
      <c r="U123" s="1">
        <f t="shared" si="72"/>
        <v>12.129774568596886</v>
      </c>
      <c r="V123" s="52">
        <v>60692149.979999997</v>
      </c>
      <c r="W123" s="51">
        <f t="shared" si="73"/>
        <v>1.6532663455334065</v>
      </c>
      <c r="X123" s="34">
        <f t="shared" si="74"/>
        <v>1.0158230473340921E-3</v>
      </c>
      <c r="Y123" s="87">
        <f t="shared" si="75"/>
        <v>6058.9148427672953</v>
      </c>
      <c r="Z123" s="27">
        <f t="shared" si="76"/>
        <v>570643.84644683986</v>
      </c>
      <c r="AA123" s="56">
        <v>12629873.261200001</v>
      </c>
      <c r="AB123" s="51">
        <f t="shared" si="77"/>
        <v>7.9446790102204377</v>
      </c>
      <c r="AC123" s="51">
        <f t="shared" si="78"/>
        <v>1.3934446781676136E-3</v>
      </c>
      <c r="AD123" s="92">
        <f t="shared" si="79"/>
        <v>1260.8438915044426</v>
      </c>
      <c r="AE123" s="1">
        <f t="shared" si="80"/>
        <v>461421.24485215789</v>
      </c>
      <c r="AF123" s="39">
        <f t="shared" si="81"/>
        <v>1032065.0912989978</v>
      </c>
      <c r="AG123" s="60">
        <f t="shared" si="82"/>
        <v>103.03135582499728</v>
      </c>
      <c r="AH123" s="63">
        <v>3109.2674000000002</v>
      </c>
      <c r="AI123" s="34">
        <f t="shared" si="83"/>
        <v>3.3186812314259201E-3</v>
      </c>
      <c r="AJ123" s="1">
        <f t="shared" si="84"/>
        <v>588723.03534043464</v>
      </c>
      <c r="AK123" s="39">
        <f t="shared" si="85"/>
        <v>588723.03534043464</v>
      </c>
      <c r="AL123" s="1">
        <f t="shared" si="86"/>
        <v>58.772390470244048</v>
      </c>
      <c r="AM123" s="66">
        <v>634.63888888888891</v>
      </c>
      <c r="AN123" s="34">
        <f t="shared" si="87"/>
        <v>6.8341959510283029E-4</v>
      </c>
      <c r="AO123" s="1">
        <f t="shared" si="88"/>
        <v>20205.385898815843</v>
      </c>
      <c r="AP123" s="95">
        <v>1.6666666666666701</v>
      </c>
      <c r="AQ123" s="34">
        <f t="shared" si="89"/>
        <v>2.0164542668172329E-4</v>
      </c>
      <c r="AR123" s="27">
        <f t="shared" si="90"/>
        <v>17885.614703581261</v>
      </c>
      <c r="AS123" s="31">
        <v>26.333333329999999</v>
      </c>
      <c r="AT123" s="72">
        <f t="shared" si="91"/>
        <v>4.9097598562109434E-4</v>
      </c>
      <c r="AU123" s="1">
        <f t="shared" si="92"/>
        <v>58064.521608511277</v>
      </c>
      <c r="AV123" s="97">
        <v>19.361111111111111</v>
      </c>
      <c r="AW123" s="34">
        <f t="shared" si="93"/>
        <v>5.1171962756795886E-4</v>
      </c>
      <c r="AX123" s="27">
        <f t="shared" si="94"/>
        <v>60517.736595267219</v>
      </c>
      <c r="AY123" s="75">
        <v>52</v>
      </c>
      <c r="AZ123" s="34">
        <f t="shared" si="95"/>
        <v>5.5290327382534639E-4</v>
      </c>
      <c r="BA123" s="27">
        <f t="shared" si="96"/>
        <v>49041.602811045304</v>
      </c>
      <c r="BB123" s="39">
        <f t="shared" si="97"/>
        <v>205714.86161722091</v>
      </c>
      <c r="BC123" s="60">
        <f t="shared" si="98"/>
        <v>20.536573985945985</v>
      </c>
      <c r="BD123" s="81">
        <f t="shared" si="99"/>
        <v>1948006.9401102881</v>
      </c>
      <c r="BE123" s="1">
        <v>1046558</v>
      </c>
      <c r="BF123" s="1">
        <f t="shared" si="100"/>
        <v>0</v>
      </c>
      <c r="BG123" s="1">
        <f t="shared" si="101"/>
        <v>901448.94011028809</v>
      </c>
      <c r="BH123" s="72">
        <f t="shared" si="102"/>
        <v>6.078522305640702E-4</v>
      </c>
      <c r="BI123" s="1">
        <f t="shared" si="103"/>
        <v>-438.04004821774902</v>
      </c>
      <c r="BJ123" s="81">
        <f t="shared" si="104"/>
        <v>1947568.9000620705</v>
      </c>
      <c r="BK123" s="79">
        <v>8</v>
      </c>
      <c r="BL123" s="1">
        <f t="shared" si="105"/>
        <v>0</v>
      </c>
      <c r="BM123" s="126">
        <v>630</v>
      </c>
      <c r="BN123" s="27">
        <f t="shared" si="106"/>
        <v>0</v>
      </c>
      <c r="BO123" s="39">
        <f t="shared" si="107"/>
        <v>1947568.9000620705</v>
      </c>
      <c r="BP123" s="1">
        <f t="shared" si="108"/>
        <v>1947568.9000620705</v>
      </c>
      <c r="BQ123" s="72">
        <f t="shared" si="109"/>
        <v>6.6810404900036571E-4</v>
      </c>
      <c r="BR123" s="60">
        <f t="shared" si="110"/>
        <v>4217.5365251024896</v>
      </c>
      <c r="BS123" s="84">
        <f t="shared" si="112"/>
        <v>1951786</v>
      </c>
      <c r="BT123" s="86">
        <f t="shared" si="111"/>
        <v>194.84735948886893</v>
      </c>
      <c r="BV123" s="28"/>
    </row>
    <row r="124" spans="1:74" ht="15.6" x14ac:dyDescent="0.3">
      <c r="A124" s="2" t="s">
        <v>353</v>
      </c>
      <c r="B124" s="9" t="s">
        <v>54</v>
      </c>
      <c r="C124" s="158">
        <v>10560</v>
      </c>
      <c r="D124" s="20">
        <v>0</v>
      </c>
      <c r="E124" s="23">
        <v>0</v>
      </c>
      <c r="F124" s="3">
        <v>0</v>
      </c>
      <c r="G124" s="23">
        <v>0</v>
      </c>
      <c r="H124" s="23">
        <v>0</v>
      </c>
      <c r="I124" s="3">
        <v>0</v>
      </c>
      <c r="J124" s="23">
        <f t="shared" si="64"/>
        <v>0</v>
      </c>
      <c r="K124" s="42">
        <f t="shared" si="65"/>
        <v>0</v>
      </c>
      <c r="L124" s="31">
        <v>3179</v>
      </c>
      <c r="M124" s="34">
        <f t="shared" si="66"/>
        <v>1.0227212040764722E-3</v>
      </c>
      <c r="N124" s="1">
        <f t="shared" si="67"/>
        <v>120950.55398373363</v>
      </c>
      <c r="O124" s="37">
        <v>0</v>
      </c>
      <c r="P124" s="37">
        <v>29</v>
      </c>
      <c r="Q124" s="37">
        <f t="shared" si="68"/>
        <v>14.5</v>
      </c>
      <c r="R124" s="34">
        <f t="shared" si="69"/>
        <v>1.5286602715954889E-5</v>
      </c>
      <c r="S124" s="27">
        <f t="shared" si="70"/>
        <v>1807.8466151423813</v>
      </c>
      <c r="T124" s="39">
        <f t="shared" si="71"/>
        <v>122758.400598876</v>
      </c>
      <c r="U124" s="1">
        <f t="shared" si="72"/>
        <v>11.624848541560228</v>
      </c>
      <c r="V124" s="52">
        <v>45024583.530000001</v>
      </c>
      <c r="W124" s="51">
        <f t="shared" si="73"/>
        <v>2.4767269624092845</v>
      </c>
      <c r="X124" s="34">
        <f t="shared" si="74"/>
        <v>1.5217852448072293E-3</v>
      </c>
      <c r="Y124" s="87">
        <f t="shared" si="75"/>
        <v>4263.6916221590909</v>
      </c>
      <c r="Z124" s="27">
        <f t="shared" si="76"/>
        <v>854870.72560703335</v>
      </c>
      <c r="AA124" s="56">
        <v>11443371.3628</v>
      </c>
      <c r="AB124" s="51">
        <f t="shared" si="77"/>
        <v>9.7448205135164372</v>
      </c>
      <c r="AC124" s="51">
        <f t="shared" si="78"/>
        <v>1.7091777108665469E-3</v>
      </c>
      <c r="AD124" s="92">
        <f t="shared" si="79"/>
        <v>1083.6525911742424</v>
      </c>
      <c r="AE124" s="1">
        <f t="shared" si="80"/>
        <v>565972.16909872834</v>
      </c>
      <c r="AF124" s="39">
        <f t="shared" si="81"/>
        <v>1420842.8947057617</v>
      </c>
      <c r="AG124" s="60">
        <f t="shared" si="82"/>
        <v>134.54951654410621</v>
      </c>
      <c r="AH124" s="63">
        <v>1009.4396</v>
      </c>
      <c r="AI124" s="34">
        <f t="shared" si="83"/>
        <v>1.0774268738604109E-3</v>
      </c>
      <c r="AJ124" s="1">
        <f t="shared" si="84"/>
        <v>191131.95130944162</v>
      </c>
      <c r="AK124" s="39">
        <f t="shared" si="85"/>
        <v>191131.95130944162</v>
      </c>
      <c r="AL124" s="1">
        <f t="shared" si="86"/>
        <v>18.099616601272881</v>
      </c>
      <c r="AM124" s="66">
        <v>1295.8611111111111</v>
      </c>
      <c r="AN124" s="34">
        <f t="shared" si="87"/>
        <v>1.3954658174439591E-3</v>
      </c>
      <c r="AO124" s="1">
        <f t="shared" si="88"/>
        <v>41257.121616214725</v>
      </c>
      <c r="AP124" s="95">
        <v>9.6666666666666696</v>
      </c>
      <c r="AQ124" s="34">
        <f t="shared" si="89"/>
        <v>1.1695434747539932E-3</v>
      </c>
      <c r="AR124" s="27">
        <f t="shared" si="90"/>
        <v>103736.56528077113</v>
      </c>
      <c r="AS124" s="31">
        <v>79.25</v>
      </c>
      <c r="AT124" s="72">
        <f t="shared" si="91"/>
        <v>1.4775891214707732E-3</v>
      </c>
      <c r="AU124" s="1">
        <f t="shared" si="92"/>
        <v>174744.81030596211</v>
      </c>
      <c r="AV124" s="97">
        <v>20.138888888888889</v>
      </c>
      <c r="AW124" s="34">
        <f t="shared" si="93"/>
        <v>5.3227651361086102E-4</v>
      </c>
      <c r="AX124" s="27">
        <f t="shared" si="94"/>
        <v>62948.865181590714</v>
      </c>
      <c r="AY124" s="75">
        <v>130</v>
      </c>
      <c r="AZ124" s="34">
        <f t="shared" si="95"/>
        <v>1.3822581845633658E-3</v>
      </c>
      <c r="BA124" s="27">
        <f t="shared" si="96"/>
        <v>122604.00702761325</v>
      </c>
      <c r="BB124" s="39">
        <f t="shared" si="97"/>
        <v>505291.36941215192</v>
      </c>
      <c r="BC124" s="60">
        <f t="shared" si="98"/>
        <v>47.84956149736287</v>
      </c>
      <c r="BD124" s="81">
        <f t="shared" si="99"/>
        <v>2240024.6160262311</v>
      </c>
      <c r="BE124" s="1">
        <v>1055154</v>
      </c>
      <c r="BF124" s="1">
        <f t="shared" si="100"/>
        <v>0</v>
      </c>
      <c r="BG124" s="1">
        <f t="shared" si="101"/>
        <v>1184870.6160262311</v>
      </c>
      <c r="BH124" s="72">
        <f t="shared" si="102"/>
        <v>7.9896510477149389E-4</v>
      </c>
      <c r="BI124" s="1">
        <f t="shared" si="103"/>
        <v>-575.76281770593062</v>
      </c>
      <c r="BJ124" s="81">
        <f t="shared" si="104"/>
        <v>2239448.8532085251</v>
      </c>
      <c r="BK124" s="79">
        <v>7</v>
      </c>
      <c r="BL124" s="1">
        <f t="shared" si="105"/>
        <v>0</v>
      </c>
      <c r="BM124" s="126">
        <v>818.64</v>
      </c>
      <c r="BN124" s="27">
        <f t="shared" si="106"/>
        <v>0</v>
      </c>
      <c r="BO124" s="39">
        <f t="shared" si="107"/>
        <v>2239448.8532085251</v>
      </c>
      <c r="BP124" s="1">
        <f t="shared" si="108"/>
        <v>2239448.8532085251</v>
      </c>
      <c r="BQ124" s="72">
        <f t="shared" si="109"/>
        <v>7.6823204884312788E-4</v>
      </c>
      <c r="BR124" s="60">
        <f t="shared" si="110"/>
        <v>4849.6139644686355</v>
      </c>
      <c r="BS124" s="84">
        <f t="shared" si="112"/>
        <v>2244298</v>
      </c>
      <c r="BT124" s="86">
        <f t="shared" si="111"/>
        <v>212.5282196969697</v>
      </c>
      <c r="BV124" s="28"/>
    </row>
    <row r="125" spans="1:74" ht="15.6" x14ac:dyDescent="0.3">
      <c r="A125" s="2" t="s">
        <v>471</v>
      </c>
      <c r="B125" s="9" t="s">
        <v>172</v>
      </c>
      <c r="C125" s="158">
        <v>14139</v>
      </c>
      <c r="D125" s="20">
        <v>0</v>
      </c>
      <c r="E125" s="23">
        <v>0</v>
      </c>
      <c r="F125" s="3">
        <v>0</v>
      </c>
      <c r="G125" s="23">
        <v>0</v>
      </c>
      <c r="H125" s="23">
        <v>0</v>
      </c>
      <c r="I125" s="3">
        <v>0</v>
      </c>
      <c r="J125" s="23">
        <f t="shared" si="64"/>
        <v>0</v>
      </c>
      <c r="K125" s="42">
        <f t="shared" si="65"/>
        <v>0</v>
      </c>
      <c r="L125" s="31">
        <v>3608</v>
      </c>
      <c r="M125" s="34">
        <f t="shared" si="66"/>
        <v>1.1607354842113594E-3</v>
      </c>
      <c r="N125" s="1">
        <f t="shared" si="67"/>
        <v>137272.60106112328</v>
      </c>
      <c r="O125" s="37">
        <v>119</v>
      </c>
      <c r="P125" s="37">
        <v>20</v>
      </c>
      <c r="Q125" s="37">
        <f t="shared" si="68"/>
        <v>129</v>
      </c>
      <c r="R125" s="34">
        <f t="shared" si="69"/>
        <v>1.3599805174884007E-4</v>
      </c>
      <c r="S125" s="27">
        <f t="shared" si="70"/>
        <v>16083.600920921877</v>
      </c>
      <c r="T125" s="39">
        <f t="shared" si="71"/>
        <v>153356.20198204517</v>
      </c>
      <c r="U125" s="1">
        <f t="shared" si="72"/>
        <v>10.846325905795684</v>
      </c>
      <c r="V125" s="52">
        <v>48925032.850000001</v>
      </c>
      <c r="W125" s="51">
        <f t="shared" si="73"/>
        <v>4.0860743336220366</v>
      </c>
      <c r="X125" s="34">
        <f t="shared" si="74"/>
        <v>2.5106229812440618E-3</v>
      </c>
      <c r="Y125" s="87">
        <f t="shared" si="75"/>
        <v>3460.2894723813565</v>
      </c>
      <c r="Z125" s="27">
        <f t="shared" si="76"/>
        <v>1410355.4342016766</v>
      </c>
      <c r="AA125" s="56">
        <v>11400071.6752</v>
      </c>
      <c r="AB125" s="51">
        <f t="shared" si="77"/>
        <v>17.535970535596899</v>
      </c>
      <c r="AC125" s="51">
        <f t="shared" si="78"/>
        <v>3.075694409792596E-3</v>
      </c>
      <c r="AD125" s="92">
        <f t="shared" si="79"/>
        <v>806.28557006860456</v>
      </c>
      <c r="AE125" s="1">
        <f t="shared" si="80"/>
        <v>1018476.5607039134</v>
      </c>
      <c r="AF125" s="39">
        <f t="shared" si="81"/>
        <v>2428831.9949055901</v>
      </c>
      <c r="AG125" s="60">
        <f t="shared" si="82"/>
        <v>171.78244535720984</v>
      </c>
      <c r="AH125" s="63">
        <v>3513.9303</v>
      </c>
      <c r="AI125" s="34">
        <f t="shared" si="83"/>
        <v>3.7505987857939949E-3</v>
      </c>
      <c r="AJ125" s="1">
        <f t="shared" si="84"/>
        <v>665343.77589741035</v>
      </c>
      <c r="AK125" s="39">
        <f t="shared" si="85"/>
        <v>665343.77589741035</v>
      </c>
      <c r="AL125" s="1">
        <f t="shared" si="86"/>
        <v>47.057343227767902</v>
      </c>
      <c r="AM125" s="66">
        <v>1925.75</v>
      </c>
      <c r="AN125" s="34">
        <f t="shared" si="87"/>
        <v>2.0737703098741155E-3</v>
      </c>
      <c r="AO125" s="1">
        <f t="shared" si="88"/>
        <v>61311.278864061183</v>
      </c>
      <c r="AP125" s="95">
        <v>14.3333333333333</v>
      </c>
      <c r="AQ125" s="34">
        <f t="shared" si="89"/>
        <v>1.7341506694628129E-3</v>
      </c>
      <c r="AR125" s="27">
        <f t="shared" si="90"/>
        <v>153816.28645079819</v>
      </c>
      <c r="AS125" s="31">
        <v>71.666666669999998</v>
      </c>
      <c r="AT125" s="72">
        <f t="shared" si="91"/>
        <v>1.3362004674279373E-3</v>
      </c>
      <c r="AU125" s="1">
        <f t="shared" si="92"/>
        <v>158023.698075833</v>
      </c>
      <c r="AV125" s="97">
        <v>41.25</v>
      </c>
      <c r="AW125" s="34">
        <f t="shared" si="93"/>
        <v>1.0902491347753499E-3</v>
      </c>
      <c r="AX125" s="27">
        <f t="shared" si="94"/>
        <v>128936.64109608582</v>
      </c>
      <c r="AY125" s="75">
        <v>58</v>
      </c>
      <c r="AZ125" s="34">
        <f t="shared" si="95"/>
        <v>6.1669980542057861E-4</v>
      </c>
      <c r="BA125" s="27">
        <f t="shared" si="96"/>
        <v>54700.249289242834</v>
      </c>
      <c r="BB125" s="39">
        <f t="shared" si="97"/>
        <v>556788.15377602109</v>
      </c>
      <c r="BC125" s="60">
        <f t="shared" si="98"/>
        <v>39.379599248604649</v>
      </c>
      <c r="BD125" s="81">
        <f t="shared" si="99"/>
        <v>3804320.1265610666</v>
      </c>
      <c r="BE125" s="1">
        <v>1971265</v>
      </c>
      <c r="BF125" s="1">
        <f t="shared" si="100"/>
        <v>0</v>
      </c>
      <c r="BG125" s="1">
        <f t="shared" si="101"/>
        <v>1833055.1265610666</v>
      </c>
      <c r="BH125" s="72">
        <f t="shared" si="102"/>
        <v>1.2360396666401625E-3</v>
      </c>
      <c r="BI125" s="1">
        <f t="shared" si="103"/>
        <v>-890.73437251627831</v>
      </c>
      <c r="BJ125" s="81">
        <f t="shared" si="104"/>
        <v>3803429.3921885504</v>
      </c>
      <c r="BK125" s="79">
        <v>7.7</v>
      </c>
      <c r="BL125" s="1">
        <f t="shared" si="105"/>
        <v>0</v>
      </c>
      <c r="BM125" s="126">
        <v>1070</v>
      </c>
      <c r="BN125" s="27">
        <f t="shared" si="106"/>
        <v>0</v>
      </c>
      <c r="BO125" s="39">
        <f t="shared" si="107"/>
        <v>3803429.3921885504</v>
      </c>
      <c r="BP125" s="1">
        <f t="shared" si="108"/>
        <v>3803429.3921885504</v>
      </c>
      <c r="BQ125" s="72">
        <f t="shared" si="109"/>
        <v>1.3047479742191324E-3</v>
      </c>
      <c r="BR125" s="60">
        <f t="shared" si="110"/>
        <v>8236.4749106911331</v>
      </c>
      <c r="BS125" s="84">
        <f t="shared" si="112"/>
        <v>3811666</v>
      </c>
      <c r="BT125" s="86">
        <f t="shared" si="111"/>
        <v>269.58526062663555</v>
      </c>
      <c r="BV125" s="28"/>
    </row>
    <row r="126" spans="1:74" ht="15.6" x14ac:dyDescent="0.3">
      <c r="A126" s="2" t="s">
        <v>449</v>
      </c>
      <c r="B126" s="9" t="s">
        <v>150</v>
      </c>
      <c r="C126" s="158">
        <v>35039</v>
      </c>
      <c r="D126" s="20">
        <v>0</v>
      </c>
      <c r="E126" s="23">
        <v>0</v>
      </c>
      <c r="F126" s="3">
        <v>0</v>
      </c>
      <c r="G126" s="23">
        <v>0</v>
      </c>
      <c r="H126" s="23">
        <f>C126/($C$9+$C$59+$C$61+$C$66+$C$73+$C$79+$C$93+$C$104+$C$126+$C$139+$C$166+$C$174+$C$198+$C$213+$C$232+$C$249+$C$259+$C$261+$C$262+$C$267+$C$274)*$H$6</f>
        <v>2812553.4195627039</v>
      </c>
      <c r="I126" s="3">
        <v>0</v>
      </c>
      <c r="J126" s="23">
        <f t="shared" si="64"/>
        <v>2812553.4195627039</v>
      </c>
      <c r="K126" s="42">
        <f t="shared" si="65"/>
        <v>80.26922627822438</v>
      </c>
      <c r="L126" s="31">
        <v>24111</v>
      </c>
      <c r="M126" s="34">
        <f t="shared" si="66"/>
        <v>7.7567885975111106E-3</v>
      </c>
      <c r="N126" s="1">
        <f t="shared" si="67"/>
        <v>917344.70182503969</v>
      </c>
      <c r="O126" s="37">
        <v>4306</v>
      </c>
      <c r="P126" s="37">
        <v>4238</v>
      </c>
      <c r="Q126" s="37">
        <f t="shared" si="68"/>
        <v>6425</v>
      </c>
      <c r="R126" s="34">
        <f t="shared" si="69"/>
        <v>6.7735463758627707E-3</v>
      </c>
      <c r="S126" s="27">
        <f t="shared" si="70"/>
        <v>801063.0691234346</v>
      </c>
      <c r="T126" s="39">
        <f t="shared" si="71"/>
        <v>1718407.7709484743</v>
      </c>
      <c r="U126" s="1">
        <f t="shared" si="72"/>
        <v>49.042717284981713</v>
      </c>
      <c r="V126" s="52">
        <v>124193325.63000003</v>
      </c>
      <c r="W126" s="51">
        <f t="shared" si="73"/>
        <v>9.8856481600121544</v>
      </c>
      <c r="X126" s="34">
        <f t="shared" si="74"/>
        <v>6.0740783031764025E-3</v>
      </c>
      <c r="Y126" s="87">
        <f t="shared" si="75"/>
        <v>3544.4312232084258</v>
      </c>
      <c r="Z126" s="27">
        <f t="shared" si="76"/>
        <v>3412144.8766498659</v>
      </c>
      <c r="AA126" s="56">
        <v>39625842.027199998</v>
      </c>
      <c r="AB126" s="51">
        <f t="shared" si="77"/>
        <v>30.98310239457523</v>
      </c>
      <c r="AC126" s="51">
        <f t="shared" si="78"/>
        <v>5.4342332886329146E-3</v>
      </c>
      <c r="AD126" s="92">
        <f t="shared" si="79"/>
        <v>1130.9067618139786</v>
      </c>
      <c r="AE126" s="1">
        <f t="shared" si="80"/>
        <v>1799476.3108610606</v>
      </c>
      <c r="AF126" s="39">
        <f t="shared" si="81"/>
        <v>5211621.1875109263</v>
      </c>
      <c r="AG126" s="60">
        <f t="shared" si="82"/>
        <v>148.73772617685796</v>
      </c>
      <c r="AH126" s="63">
        <v>10032.4218</v>
      </c>
      <c r="AI126" s="34">
        <f t="shared" si="83"/>
        <v>1.0708120483110666E-2</v>
      </c>
      <c r="AJ126" s="1">
        <f t="shared" si="84"/>
        <v>1899585.0321241417</v>
      </c>
      <c r="AK126" s="39">
        <f t="shared" si="85"/>
        <v>1899585.0321241417</v>
      </c>
      <c r="AL126" s="1">
        <f t="shared" si="86"/>
        <v>54.213448789181818</v>
      </c>
      <c r="AM126" s="66">
        <v>6840.75</v>
      </c>
      <c r="AN126" s="34">
        <f t="shared" si="87"/>
        <v>7.3665554964410509E-3</v>
      </c>
      <c r="AO126" s="1">
        <f t="shared" si="88"/>
        <v>217793.13560396028</v>
      </c>
      <c r="AP126" s="95">
        <v>47</v>
      </c>
      <c r="AQ126" s="34">
        <f t="shared" si="89"/>
        <v>5.6864010324245854E-3</v>
      </c>
      <c r="AR126" s="27">
        <f t="shared" si="90"/>
        <v>504374.33464099054</v>
      </c>
      <c r="AS126" s="31">
        <v>264.83333329999999</v>
      </c>
      <c r="AT126" s="72">
        <f t="shared" si="91"/>
        <v>4.9377268427372037E-3</v>
      </c>
      <c r="AU126" s="1">
        <f t="shared" si="92"/>
        <v>583952.68883538328</v>
      </c>
      <c r="AV126" s="97">
        <v>163.25</v>
      </c>
      <c r="AW126" s="34">
        <f t="shared" si="93"/>
        <v>4.3147435455048698E-3</v>
      </c>
      <c r="AX126" s="27">
        <f t="shared" si="94"/>
        <v>510276.52506511542</v>
      </c>
      <c r="AY126" s="75">
        <v>579</v>
      </c>
      <c r="AZ126" s="34">
        <f t="shared" si="95"/>
        <v>6.1563652989399141E-3</v>
      </c>
      <c r="BA126" s="27">
        <f t="shared" si="96"/>
        <v>546059.38514606212</v>
      </c>
      <c r="BB126" s="39">
        <f t="shared" si="97"/>
        <v>2362456.0692915116</v>
      </c>
      <c r="BC126" s="60">
        <f t="shared" si="98"/>
        <v>67.423615665159147</v>
      </c>
      <c r="BD126" s="81">
        <f t="shared" si="99"/>
        <v>14004623.479437757</v>
      </c>
      <c r="BE126" s="1">
        <v>7084449</v>
      </c>
      <c r="BF126" s="1">
        <f t="shared" si="100"/>
        <v>0</v>
      </c>
      <c r="BG126" s="1">
        <f t="shared" si="101"/>
        <v>6920174.4794377573</v>
      </c>
      <c r="BH126" s="72">
        <f t="shared" si="102"/>
        <v>4.6663136491171152E-3</v>
      </c>
      <c r="BI126" s="1">
        <f t="shared" si="103"/>
        <v>-3362.7124374646046</v>
      </c>
      <c r="BJ126" s="81">
        <f t="shared" si="104"/>
        <v>14001260.767000293</v>
      </c>
      <c r="BK126" s="79">
        <v>8</v>
      </c>
      <c r="BL126" s="1">
        <f t="shared" si="105"/>
        <v>0</v>
      </c>
      <c r="BM126" s="126">
        <v>945</v>
      </c>
      <c r="BN126" s="27">
        <f t="shared" si="106"/>
        <v>0</v>
      </c>
      <c r="BO126" s="39">
        <f t="shared" si="107"/>
        <v>14001260.767000293</v>
      </c>
      <c r="BP126" s="1">
        <f t="shared" si="108"/>
        <v>14001260.767000293</v>
      </c>
      <c r="BQ126" s="72">
        <f t="shared" si="109"/>
        <v>4.8030644816954788E-3</v>
      </c>
      <c r="BR126" s="60">
        <f t="shared" si="110"/>
        <v>30320.27708001819</v>
      </c>
      <c r="BS126" s="84">
        <f t="shared" si="112"/>
        <v>14031581</v>
      </c>
      <c r="BT126" s="86">
        <f t="shared" si="111"/>
        <v>400.45609178344131</v>
      </c>
      <c r="BV126" s="28"/>
    </row>
    <row r="127" spans="1:74" ht="15.6" x14ac:dyDescent="0.3">
      <c r="A127" s="2" t="s">
        <v>477</v>
      </c>
      <c r="B127" s="9" t="s">
        <v>178</v>
      </c>
      <c r="C127" s="158">
        <v>11294</v>
      </c>
      <c r="D127" s="20">
        <v>0</v>
      </c>
      <c r="E127" s="23">
        <v>0</v>
      </c>
      <c r="F127" s="3">
        <v>0</v>
      </c>
      <c r="G127" s="23">
        <v>0</v>
      </c>
      <c r="H127" s="23">
        <v>0</v>
      </c>
      <c r="I127" s="3">
        <v>0</v>
      </c>
      <c r="J127" s="23">
        <f t="shared" si="64"/>
        <v>0</v>
      </c>
      <c r="K127" s="42">
        <f t="shared" si="65"/>
        <v>0</v>
      </c>
      <c r="L127" s="31">
        <v>4340</v>
      </c>
      <c r="M127" s="34">
        <f t="shared" si="66"/>
        <v>1.3962283817841739E-3</v>
      </c>
      <c r="N127" s="1">
        <f t="shared" si="67"/>
        <v>165122.80726310282</v>
      </c>
      <c r="O127" s="37">
        <v>167</v>
      </c>
      <c r="P127" s="37">
        <v>341</v>
      </c>
      <c r="Q127" s="37">
        <f t="shared" si="68"/>
        <v>337.5</v>
      </c>
      <c r="R127" s="34">
        <f t="shared" si="69"/>
        <v>3.558088563196397E-4</v>
      </c>
      <c r="S127" s="27">
        <f t="shared" si="70"/>
        <v>42079.188455900257</v>
      </c>
      <c r="T127" s="39">
        <f t="shared" si="71"/>
        <v>207201.99571900308</v>
      </c>
      <c r="U127" s="1">
        <f t="shared" si="72"/>
        <v>18.346201143881981</v>
      </c>
      <c r="V127" s="52">
        <v>40680935.840000004</v>
      </c>
      <c r="W127" s="51">
        <f t="shared" si="73"/>
        <v>3.1354843089568409</v>
      </c>
      <c r="X127" s="34">
        <f t="shared" si="74"/>
        <v>1.9265481537187733E-3</v>
      </c>
      <c r="Y127" s="87">
        <f t="shared" si="75"/>
        <v>3601.9953816185589</v>
      </c>
      <c r="Z127" s="27">
        <f t="shared" si="76"/>
        <v>1082248.3814364253</v>
      </c>
      <c r="AA127" s="56">
        <v>10475520.5776</v>
      </c>
      <c r="AB127" s="51">
        <f t="shared" si="77"/>
        <v>12.176429329226083</v>
      </c>
      <c r="AC127" s="51">
        <f t="shared" si="78"/>
        <v>2.1356659754367281E-3</v>
      </c>
      <c r="AD127" s="92">
        <f t="shared" si="79"/>
        <v>927.5297129095095</v>
      </c>
      <c r="AE127" s="1">
        <f t="shared" si="80"/>
        <v>707198.26083822257</v>
      </c>
      <c r="AF127" s="39">
        <f t="shared" si="81"/>
        <v>1789446.642274648</v>
      </c>
      <c r="AG127" s="60">
        <f t="shared" si="82"/>
        <v>158.44223855805276</v>
      </c>
      <c r="AH127" s="63">
        <v>882.54100000000005</v>
      </c>
      <c r="AI127" s="34">
        <f t="shared" si="83"/>
        <v>9.4198146247050443E-4</v>
      </c>
      <c r="AJ127" s="1">
        <f t="shared" si="84"/>
        <v>167104.38488898784</v>
      </c>
      <c r="AK127" s="39">
        <f t="shared" si="85"/>
        <v>167104.38488898784</v>
      </c>
      <c r="AL127" s="1">
        <f t="shared" si="86"/>
        <v>14.79585486886735</v>
      </c>
      <c r="AM127" s="66">
        <v>1524.6666666666667</v>
      </c>
      <c r="AN127" s="34">
        <f t="shared" si="87"/>
        <v>1.6418582192849892E-3</v>
      </c>
      <c r="AO127" s="1">
        <f t="shared" si="88"/>
        <v>48541.743826944628</v>
      </c>
      <c r="AP127" s="95">
        <v>6.6666666666666696</v>
      </c>
      <c r="AQ127" s="34">
        <f t="shared" si="89"/>
        <v>8.0658170672689186E-4</v>
      </c>
      <c r="AR127" s="27">
        <f t="shared" si="90"/>
        <v>71542.458814324928</v>
      </c>
      <c r="AS127" s="31">
        <v>49.583333330000002</v>
      </c>
      <c r="AT127" s="72">
        <f t="shared" si="91"/>
        <v>9.2446427677813508E-4</v>
      </c>
      <c r="AU127" s="1">
        <f t="shared" si="92"/>
        <v>109330.34923770522</v>
      </c>
      <c r="AV127" s="97">
        <v>39.333333333333336</v>
      </c>
      <c r="AW127" s="34">
        <f t="shared" si="93"/>
        <v>1.0395910941696266E-3</v>
      </c>
      <c r="AX127" s="27">
        <f t="shared" si="94"/>
        <v>122945.64565121719</v>
      </c>
      <c r="AY127" s="75">
        <v>28</v>
      </c>
      <c r="AZ127" s="34">
        <f t="shared" si="95"/>
        <v>2.9771714744441727E-4</v>
      </c>
      <c r="BA127" s="27">
        <f t="shared" si="96"/>
        <v>26407.016898255162</v>
      </c>
      <c r="BB127" s="39">
        <f t="shared" si="97"/>
        <v>378767.21442844713</v>
      </c>
      <c r="BC127" s="60">
        <f t="shared" si="98"/>
        <v>33.537029788245718</v>
      </c>
      <c r="BD127" s="81">
        <f t="shared" si="99"/>
        <v>2542520.2373110862</v>
      </c>
      <c r="BE127" s="1">
        <v>1385245</v>
      </c>
      <c r="BF127" s="1">
        <f t="shared" si="100"/>
        <v>0</v>
      </c>
      <c r="BG127" s="1">
        <f t="shared" si="101"/>
        <v>1157275.2373110862</v>
      </c>
      <c r="BH127" s="72">
        <f t="shared" si="102"/>
        <v>7.8035738140647571E-4</v>
      </c>
      <c r="BI127" s="1">
        <f t="shared" si="103"/>
        <v>-562.35342701821162</v>
      </c>
      <c r="BJ127" s="81">
        <f t="shared" si="104"/>
        <v>2541957.8838840681</v>
      </c>
      <c r="BK127" s="79">
        <v>8</v>
      </c>
      <c r="BL127" s="1">
        <f t="shared" si="105"/>
        <v>0</v>
      </c>
      <c r="BM127" s="126">
        <v>1228</v>
      </c>
      <c r="BN127" s="27">
        <f t="shared" si="106"/>
        <v>0</v>
      </c>
      <c r="BO127" s="39">
        <f t="shared" si="107"/>
        <v>2541957.8838840681</v>
      </c>
      <c r="BP127" s="1">
        <f t="shared" si="108"/>
        <v>2541957.8838840681</v>
      </c>
      <c r="BQ127" s="72">
        <f t="shared" si="109"/>
        <v>8.7200630209140304E-4</v>
      </c>
      <c r="BR127" s="60">
        <f t="shared" si="110"/>
        <v>5504.7090863956646</v>
      </c>
      <c r="BS127" s="84">
        <f t="shared" si="112"/>
        <v>2547463</v>
      </c>
      <c r="BT127" s="86">
        <f t="shared" si="111"/>
        <v>225.55896936426421</v>
      </c>
      <c r="BV127" s="28"/>
    </row>
    <row r="128" spans="1:74" ht="15.6" x14ac:dyDescent="0.3">
      <c r="A128" s="2" t="s">
        <v>478</v>
      </c>
      <c r="B128" s="9" t="s">
        <v>179</v>
      </c>
      <c r="C128" s="158">
        <v>28845</v>
      </c>
      <c r="D128" s="20">
        <v>0</v>
      </c>
      <c r="E128" s="23">
        <v>0</v>
      </c>
      <c r="F128" s="3">
        <v>0</v>
      </c>
      <c r="G128" s="23">
        <v>0</v>
      </c>
      <c r="H128" s="23">
        <v>0</v>
      </c>
      <c r="I128" s="3">
        <v>0</v>
      </c>
      <c r="J128" s="23">
        <f t="shared" si="64"/>
        <v>0</v>
      </c>
      <c r="K128" s="42">
        <f t="shared" si="65"/>
        <v>0</v>
      </c>
      <c r="L128" s="31">
        <v>13650</v>
      </c>
      <c r="M128" s="34">
        <f t="shared" si="66"/>
        <v>4.3913634588373211E-3</v>
      </c>
      <c r="N128" s="1">
        <f t="shared" si="67"/>
        <v>519337.86155330727</v>
      </c>
      <c r="O128" s="37">
        <v>2048</v>
      </c>
      <c r="P128" s="37">
        <v>2349</v>
      </c>
      <c r="Q128" s="37">
        <f t="shared" si="68"/>
        <v>3222.5</v>
      </c>
      <c r="R128" s="34">
        <f t="shared" si="69"/>
        <v>3.3973156725630783E-3</v>
      </c>
      <c r="S128" s="27">
        <f t="shared" si="70"/>
        <v>401778.32533078099</v>
      </c>
      <c r="T128" s="39">
        <f t="shared" si="71"/>
        <v>921116.18688408821</v>
      </c>
      <c r="U128" s="1">
        <f t="shared" si="72"/>
        <v>31.933305144187493</v>
      </c>
      <c r="V128" s="52">
        <v>104960959.71999998</v>
      </c>
      <c r="W128" s="51">
        <f t="shared" si="73"/>
        <v>7.9270809567631888</v>
      </c>
      <c r="X128" s="34">
        <f t="shared" si="74"/>
        <v>4.8706680298177766E-3</v>
      </c>
      <c r="Y128" s="87">
        <f t="shared" si="75"/>
        <v>3638.7921553128785</v>
      </c>
      <c r="Z128" s="27">
        <f t="shared" si="76"/>
        <v>2736122.9365637242</v>
      </c>
      <c r="AA128" s="56">
        <v>28321085.390000001</v>
      </c>
      <c r="AB128" s="51">
        <f t="shared" si="77"/>
        <v>29.378606559118179</v>
      </c>
      <c r="AC128" s="51">
        <f t="shared" si="78"/>
        <v>5.1528152250228543E-3</v>
      </c>
      <c r="AD128" s="92">
        <f t="shared" si="79"/>
        <v>981.83690032934658</v>
      </c>
      <c r="AE128" s="1">
        <f t="shared" si="80"/>
        <v>1706288.3463373494</v>
      </c>
      <c r="AF128" s="39">
        <f t="shared" si="81"/>
        <v>4442411.2829010738</v>
      </c>
      <c r="AG128" s="60">
        <f t="shared" si="82"/>
        <v>154.00975153063177</v>
      </c>
      <c r="AH128" s="63">
        <v>1094.0857000000001</v>
      </c>
      <c r="AI128" s="34">
        <f t="shared" si="83"/>
        <v>1.1677740158860218E-3</v>
      </c>
      <c r="AJ128" s="1">
        <f t="shared" si="84"/>
        <v>207159.23443141754</v>
      </c>
      <c r="AK128" s="39">
        <f t="shared" si="85"/>
        <v>207159.23443141754</v>
      </c>
      <c r="AL128" s="1">
        <f t="shared" si="86"/>
        <v>7.1818073992517784</v>
      </c>
      <c r="AM128" s="66">
        <v>4151.25</v>
      </c>
      <c r="AN128" s="34">
        <f t="shared" si="87"/>
        <v>4.4703305199869769E-3</v>
      </c>
      <c r="AO128" s="1">
        <f t="shared" si="88"/>
        <v>132165.88154455871</v>
      </c>
      <c r="AP128" s="95">
        <v>34.3333333333333</v>
      </c>
      <c r="AQ128" s="34">
        <f t="shared" si="89"/>
        <v>4.1538957896434872E-3</v>
      </c>
      <c r="AR128" s="27">
        <f t="shared" si="90"/>
        <v>368443.66289377282</v>
      </c>
      <c r="AS128" s="31">
        <v>179.16666663300001</v>
      </c>
      <c r="AT128" s="72">
        <f t="shared" si="91"/>
        <v>3.340501167786768E-3</v>
      </c>
      <c r="AU128" s="1">
        <f t="shared" si="92"/>
        <v>395059.24509697332</v>
      </c>
      <c r="AV128" s="97">
        <v>141.75</v>
      </c>
      <c r="AW128" s="34">
        <f t="shared" si="93"/>
        <v>3.7464924813189297E-3</v>
      </c>
      <c r="AX128" s="27">
        <f t="shared" si="94"/>
        <v>443073.18485745852</v>
      </c>
      <c r="AY128" s="75">
        <v>380</v>
      </c>
      <c r="AZ128" s="34">
        <f t="shared" si="95"/>
        <v>4.0404470010313772E-3</v>
      </c>
      <c r="BA128" s="27">
        <f t="shared" si="96"/>
        <v>358380.94361917721</v>
      </c>
      <c r="BB128" s="39">
        <f t="shared" si="97"/>
        <v>1697122.9180119408</v>
      </c>
      <c r="BC128" s="60">
        <f t="shared" si="98"/>
        <v>58.835947928997776</v>
      </c>
      <c r="BD128" s="81">
        <f t="shared" si="99"/>
        <v>7267809.6222285209</v>
      </c>
      <c r="BE128" s="1">
        <v>4232351</v>
      </c>
      <c r="BF128" s="1">
        <f t="shared" si="100"/>
        <v>0</v>
      </c>
      <c r="BG128" s="1">
        <f t="shared" si="101"/>
        <v>3035458.6222285209</v>
      </c>
      <c r="BH128" s="72">
        <f t="shared" si="102"/>
        <v>2.0468272934913039E-3</v>
      </c>
      <c r="BI128" s="1">
        <f t="shared" si="103"/>
        <v>-1475.0169222910022</v>
      </c>
      <c r="BJ128" s="81">
        <f t="shared" si="104"/>
        <v>7266334.6053062296</v>
      </c>
      <c r="BK128" s="79">
        <v>7</v>
      </c>
      <c r="BL128" s="1">
        <f t="shared" si="105"/>
        <v>0</v>
      </c>
      <c r="BM128" s="126">
        <v>1132.29</v>
      </c>
      <c r="BN128" s="27">
        <f t="shared" si="106"/>
        <v>0</v>
      </c>
      <c r="BO128" s="39">
        <f t="shared" si="107"/>
        <v>7266334.6053062296</v>
      </c>
      <c r="BP128" s="1">
        <f t="shared" si="108"/>
        <v>7266334.6053062296</v>
      </c>
      <c r="BQ128" s="72">
        <f t="shared" si="109"/>
        <v>2.492680783227666E-3</v>
      </c>
      <c r="BR128" s="60">
        <f t="shared" si="110"/>
        <v>15735.531410733909</v>
      </c>
      <c r="BS128" s="84">
        <f t="shared" si="112"/>
        <v>7282070</v>
      </c>
      <c r="BT128" s="86">
        <f t="shared" si="111"/>
        <v>252.45519154099497</v>
      </c>
      <c r="BV128" s="28"/>
    </row>
    <row r="129" spans="1:74" ht="15.6" x14ac:dyDescent="0.3">
      <c r="A129" s="2" t="s">
        <v>438</v>
      </c>
      <c r="B129" s="9" t="s">
        <v>139</v>
      </c>
      <c r="C129" s="158">
        <v>14222</v>
      </c>
      <c r="D129" s="20">
        <v>0</v>
      </c>
      <c r="E129" s="23">
        <v>0</v>
      </c>
      <c r="F129" s="3">
        <v>0</v>
      </c>
      <c r="G129" s="23">
        <v>0</v>
      </c>
      <c r="H129" s="23">
        <v>0</v>
      </c>
      <c r="I129" s="3">
        <v>0</v>
      </c>
      <c r="J129" s="23">
        <f t="shared" si="64"/>
        <v>0</v>
      </c>
      <c r="K129" s="42">
        <f t="shared" si="65"/>
        <v>0</v>
      </c>
      <c r="L129" s="31">
        <v>5104</v>
      </c>
      <c r="M129" s="34">
        <f t="shared" si="66"/>
        <v>1.6420160508355817E-3</v>
      </c>
      <c r="N129" s="1">
        <f t="shared" si="67"/>
        <v>194190.50881817439</v>
      </c>
      <c r="O129" s="37">
        <v>0</v>
      </c>
      <c r="P129" s="37">
        <v>213</v>
      </c>
      <c r="Q129" s="37">
        <f t="shared" si="68"/>
        <v>106.5</v>
      </c>
      <c r="R129" s="34">
        <f t="shared" si="69"/>
        <v>1.1227746132753075E-4</v>
      </c>
      <c r="S129" s="27">
        <f t="shared" si="70"/>
        <v>13278.321690528526</v>
      </c>
      <c r="T129" s="39">
        <f t="shared" si="71"/>
        <v>207468.83050870293</v>
      </c>
      <c r="U129" s="1">
        <f t="shared" si="72"/>
        <v>14.587880080769438</v>
      </c>
      <c r="V129" s="52">
        <v>71012363.169999987</v>
      </c>
      <c r="W129" s="51">
        <f t="shared" si="73"/>
        <v>2.8483108429413511</v>
      </c>
      <c r="X129" s="34">
        <f t="shared" si="74"/>
        <v>1.7500990134157151E-3</v>
      </c>
      <c r="Y129" s="87">
        <f t="shared" si="75"/>
        <v>4993.1348031219231</v>
      </c>
      <c r="Z129" s="27">
        <f t="shared" si="76"/>
        <v>983127.16501096298</v>
      </c>
      <c r="AA129" s="56">
        <v>15045039.339200001</v>
      </c>
      <c r="AB129" s="51">
        <f t="shared" si="77"/>
        <v>13.443985053132813</v>
      </c>
      <c r="AC129" s="51">
        <f t="shared" si="78"/>
        <v>2.3579869496996924E-3</v>
      </c>
      <c r="AD129" s="92">
        <f t="shared" si="79"/>
        <v>1057.8708577696527</v>
      </c>
      <c r="AE129" s="1">
        <f t="shared" si="80"/>
        <v>780816.98593612853</v>
      </c>
      <c r="AF129" s="39">
        <f t="shared" si="81"/>
        <v>1763944.1509470916</v>
      </c>
      <c r="AG129" s="60">
        <f t="shared" si="82"/>
        <v>124.02926107067161</v>
      </c>
      <c r="AH129" s="63">
        <v>3979.3701999999998</v>
      </c>
      <c r="AI129" s="34">
        <f t="shared" si="83"/>
        <v>4.2473867624365823E-3</v>
      </c>
      <c r="AJ129" s="1">
        <f t="shared" si="84"/>
        <v>753472.31405290915</v>
      </c>
      <c r="AK129" s="39">
        <f t="shared" si="85"/>
        <v>753472.31405290915</v>
      </c>
      <c r="AL129" s="1">
        <f t="shared" si="86"/>
        <v>52.979349884187116</v>
      </c>
      <c r="AM129" s="66">
        <v>1487.8055555555557</v>
      </c>
      <c r="AN129" s="34">
        <f t="shared" si="87"/>
        <v>1.6021638260297936E-3</v>
      </c>
      <c r="AO129" s="1">
        <f t="shared" si="88"/>
        <v>47368.174120299176</v>
      </c>
      <c r="AP129" s="95">
        <v>7.6666666666666696</v>
      </c>
      <c r="AQ129" s="34">
        <f t="shared" si="89"/>
        <v>9.2756896273592563E-4</v>
      </c>
      <c r="AR129" s="27">
        <f t="shared" si="90"/>
        <v>82273.827636473667</v>
      </c>
      <c r="AS129" s="31">
        <v>40.916666669999998</v>
      </c>
      <c r="AT129" s="72">
        <f t="shared" si="91"/>
        <v>7.6287724363959322E-4</v>
      </c>
      <c r="AU129" s="1">
        <f t="shared" si="92"/>
        <v>90220.506695286196</v>
      </c>
      <c r="AV129" s="97">
        <v>14.194444444444445</v>
      </c>
      <c r="AW129" s="34">
        <f t="shared" si="93"/>
        <v>3.7516317028296554E-4</v>
      </c>
      <c r="AX129" s="27">
        <f t="shared" si="94"/>
        <v>44368.096700403941</v>
      </c>
      <c r="AY129" s="75">
        <v>30</v>
      </c>
      <c r="AZ129" s="34">
        <f t="shared" si="95"/>
        <v>3.1898265797616134E-4</v>
      </c>
      <c r="BA129" s="27">
        <f t="shared" si="96"/>
        <v>28293.232390987672</v>
      </c>
      <c r="BB129" s="39">
        <f t="shared" si="97"/>
        <v>292523.83754345065</v>
      </c>
      <c r="BC129" s="60">
        <f t="shared" si="98"/>
        <v>20.568403708581819</v>
      </c>
      <c r="BD129" s="81">
        <f t="shared" si="99"/>
        <v>3017409.1330521544</v>
      </c>
      <c r="BE129" s="1">
        <v>1810809</v>
      </c>
      <c r="BF129" s="1">
        <f t="shared" si="100"/>
        <v>0</v>
      </c>
      <c r="BG129" s="1">
        <f t="shared" si="101"/>
        <v>1206600.1330521544</v>
      </c>
      <c r="BH129" s="72">
        <f t="shared" si="102"/>
        <v>8.1361744369561702E-4</v>
      </c>
      <c r="BI129" s="1">
        <f t="shared" si="103"/>
        <v>-586.32181695953159</v>
      </c>
      <c r="BJ129" s="81">
        <f t="shared" si="104"/>
        <v>3016822.811235195</v>
      </c>
      <c r="BK129" s="79">
        <v>7.7</v>
      </c>
      <c r="BL129" s="1">
        <f t="shared" si="105"/>
        <v>0</v>
      </c>
      <c r="BM129" s="126">
        <v>976</v>
      </c>
      <c r="BN129" s="27">
        <f t="shared" si="106"/>
        <v>0</v>
      </c>
      <c r="BO129" s="39">
        <f t="shared" si="107"/>
        <v>3016822.811235195</v>
      </c>
      <c r="BP129" s="1">
        <f t="shared" si="108"/>
        <v>3016822.811235195</v>
      </c>
      <c r="BQ129" s="72">
        <f t="shared" si="109"/>
        <v>1.0349064083117485E-3</v>
      </c>
      <c r="BR129" s="60">
        <f t="shared" si="110"/>
        <v>6533.0476347929462</v>
      </c>
      <c r="BS129" s="84">
        <f t="shared" si="112"/>
        <v>3023356</v>
      </c>
      <c r="BT129" s="86">
        <f t="shared" si="111"/>
        <v>212.58304036000561</v>
      </c>
      <c r="BV129" s="28"/>
    </row>
    <row r="130" spans="1:74" ht="15.6" x14ac:dyDescent="0.3">
      <c r="A130" s="2" t="s">
        <v>312</v>
      </c>
      <c r="B130" s="9" t="s">
        <v>13</v>
      </c>
      <c r="C130" s="158">
        <v>19179</v>
      </c>
      <c r="D130" s="20">
        <v>0</v>
      </c>
      <c r="E130" s="23">
        <v>0</v>
      </c>
      <c r="F130" s="3">
        <v>0</v>
      </c>
      <c r="G130" s="23">
        <v>0</v>
      </c>
      <c r="H130" s="23">
        <v>0</v>
      </c>
      <c r="I130" s="3">
        <v>0</v>
      </c>
      <c r="J130" s="23">
        <f t="shared" si="64"/>
        <v>0</v>
      </c>
      <c r="K130" s="42">
        <f t="shared" si="65"/>
        <v>0</v>
      </c>
      <c r="L130" s="31">
        <v>7038</v>
      </c>
      <c r="M130" s="34">
        <f t="shared" si="66"/>
        <v>2.2642063020730453E-3</v>
      </c>
      <c r="N130" s="1">
        <f t="shared" si="67"/>
        <v>267772.88422067231</v>
      </c>
      <c r="O130" s="37">
        <v>1658</v>
      </c>
      <c r="P130" s="37">
        <v>743</v>
      </c>
      <c r="Q130" s="37">
        <f t="shared" si="68"/>
        <v>2029.5</v>
      </c>
      <c r="R130" s="34">
        <f t="shared" si="69"/>
        <v>2.1395972560021002E-3</v>
      </c>
      <c r="S130" s="27">
        <f t="shared" si="70"/>
        <v>253036.18658148023</v>
      </c>
      <c r="T130" s="39">
        <f t="shared" si="71"/>
        <v>520809.07080215251</v>
      </c>
      <c r="U130" s="1">
        <f t="shared" si="72"/>
        <v>27.155173408527688</v>
      </c>
      <c r="V130" s="52">
        <v>93364025.190000027</v>
      </c>
      <c r="W130" s="51">
        <f t="shared" si="73"/>
        <v>3.9397834471193915</v>
      </c>
      <c r="X130" s="34">
        <f t="shared" si="74"/>
        <v>2.4207368872545439E-3</v>
      </c>
      <c r="Y130" s="87">
        <f t="shared" si="75"/>
        <v>4868.0340575629607</v>
      </c>
      <c r="Z130" s="27">
        <f t="shared" si="76"/>
        <v>1359861.4563864723</v>
      </c>
      <c r="AA130" s="56">
        <v>29160943.604000002</v>
      </c>
      <c r="AB130" s="51">
        <f t="shared" si="77"/>
        <v>12.613927930286325</v>
      </c>
      <c r="AC130" s="51">
        <f t="shared" si="78"/>
        <v>2.2124003654062801E-3</v>
      </c>
      <c r="AD130" s="92">
        <f t="shared" si="79"/>
        <v>1520.4621515198917</v>
      </c>
      <c r="AE130" s="1">
        <f t="shared" si="80"/>
        <v>732607.86503527034</v>
      </c>
      <c r="AF130" s="39">
        <f t="shared" si="81"/>
        <v>2092469.3214217427</v>
      </c>
      <c r="AG130" s="60">
        <f t="shared" si="82"/>
        <v>109.10210758755632</v>
      </c>
      <c r="AH130" s="63">
        <v>4204.1238999999996</v>
      </c>
      <c r="AI130" s="34">
        <f t="shared" si="83"/>
        <v>4.4872779618501581E-3</v>
      </c>
      <c r="AJ130" s="1">
        <f t="shared" si="84"/>
        <v>796028.21660024009</v>
      </c>
      <c r="AK130" s="39">
        <f t="shared" si="85"/>
        <v>796028.21660024009</v>
      </c>
      <c r="AL130" s="1">
        <f t="shared" si="86"/>
        <v>41.505199259619381</v>
      </c>
      <c r="AM130" s="66">
        <v>1662.5277777777778</v>
      </c>
      <c r="AN130" s="34">
        <f t="shared" si="87"/>
        <v>1.7903158483170436E-3</v>
      </c>
      <c r="AO130" s="1">
        <f t="shared" si="88"/>
        <v>52930.912217360128</v>
      </c>
      <c r="AP130" s="95">
        <v>4</v>
      </c>
      <c r="AQ130" s="34">
        <f t="shared" si="89"/>
        <v>4.8394902403613491E-4</v>
      </c>
      <c r="AR130" s="27">
        <f t="shared" si="90"/>
        <v>42925.475288594935</v>
      </c>
      <c r="AS130" s="31">
        <v>81.583333330000002</v>
      </c>
      <c r="AT130" s="72">
        <f t="shared" si="91"/>
        <v>1.5210933226716965E-3</v>
      </c>
      <c r="AU130" s="1">
        <f t="shared" si="92"/>
        <v>179889.76791014418</v>
      </c>
      <c r="AV130" s="97">
        <v>71.472222222222229</v>
      </c>
      <c r="AW130" s="34">
        <f t="shared" si="93"/>
        <v>1.8890309924424079E-3</v>
      </c>
      <c r="AX130" s="27">
        <f t="shared" si="94"/>
        <v>223403.35187894199</v>
      </c>
      <c r="AY130" s="75">
        <v>76</v>
      </c>
      <c r="AZ130" s="34">
        <f t="shared" si="95"/>
        <v>8.0808940020627546E-4</v>
      </c>
      <c r="BA130" s="27">
        <f t="shared" si="96"/>
        <v>71676.188723835439</v>
      </c>
      <c r="BB130" s="39">
        <f t="shared" si="97"/>
        <v>570825.69601887674</v>
      </c>
      <c r="BC130" s="60">
        <f t="shared" si="98"/>
        <v>29.763058346049156</v>
      </c>
      <c r="BD130" s="81">
        <f t="shared" si="99"/>
        <v>3980132.3048430122</v>
      </c>
      <c r="BE130" s="1">
        <v>2321823</v>
      </c>
      <c r="BF130" s="1">
        <f t="shared" si="100"/>
        <v>0</v>
      </c>
      <c r="BG130" s="1">
        <f t="shared" si="101"/>
        <v>1658309.3048430122</v>
      </c>
      <c r="BH130" s="72">
        <f t="shared" si="102"/>
        <v>1.118207549049481E-3</v>
      </c>
      <c r="BI130" s="1">
        <f t="shared" si="103"/>
        <v>-805.82033605198149</v>
      </c>
      <c r="BJ130" s="81">
        <f t="shared" si="104"/>
        <v>3979326.4845069605</v>
      </c>
      <c r="BK130" s="79">
        <v>7.5</v>
      </c>
      <c r="BL130" s="1">
        <f t="shared" si="105"/>
        <v>0</v>
      </c>
      <c r="BM130" s="126">
        <v>690</v>
      </c>
      <c r="BN130" s="27">
        <f t="shared" si="106"/>
        <v>0</v>
      </c>
      <c r="BO130" s="39">
        <f t="shared" si="107"/>
        <v>3979326.4845069605</v>
      </c>
      <c r="BP130" s="1">
        <f t="shared" si="108"/>
        <v>3979326.4845069605</v>
      </c>
      <c r="BQ130" s="72">
        <f t="shared" si="109"/>
        <v>1.3650886171517524E-3</v>
      </c>
      <c r="BR130" s="60">
        <f t="shared" si="110"/>
        <v>8617.3869346449846</v>
      </c>
      <c r="BS130" s="84">
        <f t="shared" si="112"/>
        <v>3987944</v>
      </c>
      <c r="BT130" s="86">
        <f t="shared" si="111"/>
        <v>207.9328432139319</v>
      </c>
      <c r="BV130" s="28"/>
    </row>
    <row r="131" spans="1:74" ht="15.6" x14ac:dyDescent="0.3">
      <c r="A131" s="2" t="s">
        <v>379</v>
      </c>
      <c r="B131" s="9" t="s">
        <v>80</v>
      </c>
      <c r="C131" s="158">
        <v>12350</v>
      </c>
      <c r="D131" s="20">
        <v>0</v>
      </c>
      <c r="E131" s="23">
        <v>0</v>
      </c>
      <c r="F131" s="3">
        <v>0</v>
      </c>
      <c r="G131" s="23">
        <v>0</v>
      </c>
      <c r="H131" s="23">
        <v>0</v>
      </c>
      <c r="I131" s="3">
        <v>0</v>
      </c>
      <c r="J131" s="23">
        <f t="shared" si="64"/>
        <v>0</v>
      </c>
      <c r="K131" s="42">
        <f t="shared" si="65"/>
        <v>0</v>
      </c>
      <c r="L131" s="31">
        <v>4238</v>
      </c>
      <c r="M131" s="34">
        <f t="shared" si="66"/>
        <v>1.3634137976961589E-3</v>
      </c>
      <c r="N131" s="1">
        <f t="shared" si="67"/>
        <v>161242.04082512207</v>
      </c>
      <c r="O131" s="37">
        <v>0</v>
      </c>
      <c r="P131" s="37">
        <v>204</v>
      </c>
      <c r="Q131" s="37">
        <f t="shared" si="68"/>
        <v>102</v>
      </c>
      <c r="R131" s="34">
        <f t="shared" si="69"/>
        <v>1.0753334324326889E-4</v>
      </c>
      <c r="S131" s="27">
        <f t="shared" si="70"/>
        <v>12717.265844449857</v>
      </c>
      <c r="T131" s="39">
        <f t="shared" si="71"/>
        <v>173959.30666957193</v>
      </c>
      <c r="U131" s="1">
        <f t="shared" si="72"/>
        <v>14.085773819398536</v>
      </c>
      <c r="V131" s="52">
        <v>72603334.760000005</v>
      </c>
      <c r="W131" s="51">
        <f t="shared" si="73"/>
        <v>2.1007643864318828</v>
      </c>
      <c r="X131" s="34">
        <f t="shared" si="74"/>
        <v>1.290781056858481E-3</v>
      </c>
      <c r="Y131" s="87">
        <f t="shared" si="75"/>
        <v>5878.8125311740896</v>
      </c>
      <c r="Z131" s="27">
        <f t="shared" si="76"/>
        <v>725102.92923506536</v>
      </c>
      <c r="AA131" s="56">
        <v>17112277.3796</v>
      </c>
      <c r="AB131" s="51">
        <f t="shared" si="77"/>
        <v>8.9130450971900519</v>
      </c>
      <c r="AC131" s="51">
        <f t="shared" si="78"/>
        <v>1.563289749147815E-3</v>
      </c>
      <c r="AD131" s="92">
        <f t="shared" si="79"/>
        <v>1385.6095044210526</v>
      </c>
      <c r="AE131" s="1">
        <f t="shared" si="80"/>
        <v>517663.25094797555</v>
      </c>
      <c r="AF131" s="39">
        <f t="shared" si="81"/>
        <v>1242766.1801830409</v>
      </c>
      <c r="AG131" s="60">
        <f t="shared" si="82"/>
        <v>100.62884050065108</v>
      </c>
      <c r="AH131" s="63">
        <v>2471.6967</v>
      </c>
      <c r="AI131" s="34">
        <f t="shared" si="83"/>
        <v>2.6381691867567846E-3</v>
      </c>
      <c r="AJ131" s="1">
        <f t="shared" si="84"/>
        <v>468002.45731998974</v>
      </c>
      <c r="AK131" s="39">
        <f t="shared" si="85"/>
        <v>468002.45731998974</v>
      </c>
      <c r="AL131" s="1">
        <f t="shared" si="86"/>
        <v>37.894935815383782</v>
      </c>
      <c r="AM131" s="66">
        <v>865.63888888888891</v>
      </c>
      <c r="AN131" s="34">
        <f t="shared" si="87"/>
        <v>9.3217511455287352E-4</v>
      </c>
      <c r="AO131" s="1">
        <f t="shared" si="88"/>
        <v>27559.873977537449</v>
      </c>
      <c r="AP131" s="95">
        <v>6.3333333333333304</v>
      </c>
      <c r="AQ131" s="34">
        <f t="shared" si="89"/>
        <v>7.6625262139054658E-4</v>
      </c>
      <c r="AR131" s="27">
        <f t="shared" si="90"/>
        <v>67965.335873608623</v>
      </c>
      <c r="AS131" s="31">
        <v>50.416666669999998</v>
      </c>
      <c r="AT131" s="72">
        <f t="shared" si="91"/>
        <v>9.4000149163924417E-4</v>
      </c>
      <c r="AU131" s="1">
        <f t="shared" si="92"/>
        <v>111167.83411366651</v>
      </c>
      <c r="AV131" s="97">
        <v>38.361111111111114</v>
      </c>
      <c r="AW131" s="34">
        <f t="shared" si="93"/>
        <v>1.013894986615999E-3</v>
      </c>
      <c r="AX131" s="27">
        <f t="shared" si="94"/>
        <v>119906.73491831282</v>
      </c>
      <c r="AY131" s="75">
        <v>71</v>
      </c>
      <c r="AZ131" s="34">
        <f t="shared" si="95"/>
        <v>7.5492562387691523E-4</v>
      </c>
      <c r="BA131" s="27">
        <f t="shared" si="96"/>
        <v>66960.649992004168</v>
      </c>
      <c r="BB131" s="39">
        <f t="shared" si="97"/>
        <v>393560.42887512961</v>
      </c>
      <c r="BC131" s="60">
        <f t="shared" si="98"/>
        <v>31.867241204463937</v>
      </c>
      <c r="BD131" s="81">
        <f t="shared" si="99"/>
        <v>2278288.3730477323</v>
      </c>
      <c r="BE131" s="1">
        <v>1253953</v>
      </c>
      <c r="BF131" s="1">
        <f t="shared" si="100"/>
        <v>0</v>
      </c>
      <c r="BG131" s="1">
        <f t="shared" si="101"/>
        <v>1024335.3730477323</v>
      </c>
      <c r="BH131" s="72">
        <f t="shared" si="102"/>
        <v>6.9071526256003508E-4</v>
      </c>
      <c r="BI131" s="1">
        <f t="shared" si="103"/>
        <v>-497.75411144870634</v>
      </c>
      <c r="BJ131" s="81">
        <f t="shared" si="104"/>
        <v>2277790.6189362835</v>
      </c>
      <c r="BK131" s="79">
        <v>7</v>
      </c>
      <c r="BL131" s="1">
        <f t="shared" si="105"/>
        <v>0</v>
      </c>
      <c r="BM131" s="126">
        <v>850</v>
      </c>
      <c r="BN131" s="27">
        <f t="shared" si="106"/>
        <v>0</v>
      </c>
      <c r="BO131" s="39">
        <f t="shared" si="107"/>
        <v>2277790.6189362835</v>
      </c>
      <c r="BP131" s="1">
        <f t="shared" si="108"/>
        <v>2277790.6189362835</v>
      </c>
      <c r="BQ131" s="72">
        <f t="shared" si="109"/>
        <v>7.8138500529448751E-4</v>
      </c>
      <c r="BR131" s="60">
        <f t="shared" si="110"/>
        <v>4932.6445557810102</v>
      </c>
      <c r="BS131" s="84">
        <f t="shared" si="112"/>
        <v>2282723</v>
      </c>
      <c r="BT131" s="86">
        <f t="shared" si="111"/>
        <v>184.83587044534414</v>
      </c>
      <c r="BV131" s="28"/>
    </row>
    <row r="132" spans="1:74" ht="15.6" x14ac:dyDescent="0.3">
      <c r="A132" s="2" t="s">
        <v>313</v>
      </c>
      <c r="B132" s="9" t="s">
        <v>14</v>
      </c>
      <c r="C132" s="158">
        <v>27442</v>
      </c>
      <c r="D132" s="20">
        <v>0</v>
      </c>
      <c r="E132" s="23">
        <v>0</v>
      </c>
      <c r="F132" s="3">
        <v>0</v>
      </c>
      <c r="G132" s="23">
        <v>0</v>
      </c>
      <c r="H132" s="23">
        <v>0</v>
      </c>
      <c r="I132" s="3">
        <v>0</v>
      </c>
      <c r="J132" s="23">
        <f t="shared" si="64"/>
        <v>0</v>
      </c>
      <c r="K132" s="42">
        <f t="shared" si="65"/>
        <v>0</v>
      </c>
      <c r="L132" s="31">
        <v>9399</v>
      </c>
      <c r="M132" s="34">
        <f t="shared" si="66"/>
        <v>3.0237674102279841E-3</v>
      </c>
      <c r="N132" s="1">
        <f t="shared" si="67"/>
        <v>357601.21324099158</v>
      </c>
      <c r="O132" s="37">
        <v>1493</v>
      </c>
      <c r="P132" s="37">
        <v>2759</v>
      </c>
      <c r="Q132" s="37">
        <f t="shared" si="68"/>
        <v>2872.5</v>
      </c>
      <c r="R132" s="34">
        <f t="shared" si="69"/>
        <v>3.0283287104538223E-3</v>
      </c>
      <c r="S132" s="27">
        <f t="shared" si="70"/>
        <v>358140.6484135511</v>
      </c>
      <c r="T132" s="39">
        <f t="shared" si="71"/>
        <v>715741.86165454262</v>
      </c>
      <c r="U132" s="1">
        <f t="shared" si="72"/>
        <v>26.081986067143159</v>
      </c>
      <c r="V132" s="52">
        <v>159041539.69</v>
      </c>
      <c r="W132" s="51">
        <f t="shared" si="73"/>
        <v>4.7350105228348092</v>
      </c>
      <c r="X132" s="34">
        <f t="shared" si="74"/>
        <v>2.9093514372078876E-3</v>
      </c>
      <c r="Y132" s="87">
        <f t="shared" si="75"/>
        <v>5795.5520621674805</v>
      </c>
      <c r="Z132" s="27">
        <f t="shared" si="76"/>
        <v>1634343.2049026247</v>
      </c>
      <c r="AA132" s="56">
        <v>43106891.490000002</v>
      </c>
      <c r="AB132" s="51">
        <f t="shared" si="77"/>
        <v>17.46967452233703</v>
      </c>
      <c r="AC132" s="51">
        <f t="shared" si="78"/>
        <v>3.0640665231603166E-3</v>
      </c>
      <c r="AD132" s="92">
        <f t="shared" si="79"/>
        <v>1570.8363636032359</v>
      </c>
      <c r="AE132" s="1">
        <f t="shared" si="80"/>
        <v>1014626.1359192557</v>
      </c>
      <c r="AF132" s="39">
        <f t="shared" si="81"/>
        <v>2648969.3408218804</v>
      </c>
      <c r="AG132" s="60">
        <f t="shared" si="82"/>
        <v>96.529747861740418</v>
      </c>
      <c r="AH132" s="63">
        <v>1759.5152</v>
      </c>
      <c r="AI132" s="34">
        <f t="shared" si="83"/>
        <v>1.8780211925962444E-3</v>
      </c>
      <c r="AJ132" s="1">
        <f t="shared" si="84"/>
        <v>333154.72618136089</v>
      </c>
      <c r="AK132" s="39">
        <f t="shared" si="85"/>
        <v>333154.72618136089</v>
      </c>
      <c r="AL132" s="1">
        <f t="shared" si="86"/>
        <v>12.140322359207087</v>
      </c>
      <c r="AM132" s="66">
        <v>2244.1944444444443</v>
      </c>
      <c r="AN132" s="34">
        <f t="shared" si="87"/>
        <v>2.4166915791111639E-3</v>
      </c>
      <c r="AO132" s="1">
        <f t="shared" si="88"/>
        <v>71449.789125540803</v>
      </c>
      <c r="AP132" s="95">
        <v>19.3333333333333</v>
      </c>
      <c r="AQ132" s="34">
        <f t="shared" si="89"/>
        <v>2.3390869495079816E-3</v>
      </c>
      <c r="AR132" s="27">
        <f t="shared" si="90"/>
        <v>207473.13056154185</v>
      </c>
      <c r="AS132" s="31">
        <v>156.83333329999999</v>
      </c>
      <c r="AT132" s="72">
        <f t="shared" si="91"/>
        <v>2.9241038128464346E-3</v>
      </c>
      <c r="AU132" s="1">
        <f t="shared" si="92"/>
        <v>345814.65081590193</v>
      </c>
      <c r="AV132" s="97">
        <v>78.805555555555557</v>
      </c>
      <c r="AW132" s="34">
        <f t="shared" si="93"/>
        <v>2.0828530608469143E-3</v>
      </c>
      <c r="AX132" s="27">
        <f t="shared" si="94"/>
        <v>246325.421407135</v>
      </c>
      <c r="AY132" s="75">
        <v>105</v>
      </c>
      <c r="AZ132" s="34">
        <f t="shared" si="95"/>
        <v>1.1164393029165648E-3</v>
      </c>
      <c r="BA132" s="27">
        <f t="shared" si="96"/>
        <v>99026.31336845686</v>
      </c>
      <c r="BB132" s="39">
        <f t="shared" si="97"/>
        <v>970089.30527857644</v>
      </c>
      <c r="BC132" s="60">
        <f t="shared" si="98"/>
        <v>35.350532223546985</v>
      </c>
      <c r="BD132" s="81">
        <f t="shared" si="99"/>
        <v>4667955.2339363601</v>
      </c>
      <c r="BE132" s="1">
        <v>3190160</v>
      </c>
      <c r="BF132" s="1">
        <f t="shared" si="100"/>
        <v>0</v>
      </c>
      <c r="BG132" s="1">
        <f t="shared" si="101"/>
        <v>1477795.2339363601</v>
      </c>
      <c r="BH132" s="72">
        <f t="shared" si="102"/>
        <v>9.9648586769126137E-4</v>
      </c>
      <c r="BI132" s="1">
        <f t="shared" si="103"/>
        <v>-718.10334088389357</v>
      </c>
      <c r="BJ132" s="81">
        <f t="shared" si="104"/>
        <v>4667237.1305954764</v>
      </c>
      <c r="BK132" s="79">
        <v>5</v>
      </c>
      <c r="BL132" s="1">
        <f t="shared" si="105"/>
        <v>0</v>
      </c>
      <c r="BM132" s="126">
        <v>551</v>
      </c>
      <c r="BN132" s="27">
        <f t="shared" si="106"/>
        <v>0</v>
      </c>
      <c r="BO132" s="39">
        <f t="shared" si="107"/>
        <v>4667237.1305954764</v>
      </c>
      <c r="BP132" s="1">
        <f t="shared" si="108"/>
        <v>4667237.1305954764</v>
      </c>
      <c r="BQ132" s="72">
        <f t="shared" si="109"/>
        <v>1.6010730221130082E-3</v>
      </c>
      <c r="BR132" s="60">
        <f t="shared" si="110"/>
        <v>10107.084308531321</v>
      </c>
      <c r="BS132" s="84">
        <f t="shared" si="112"/>
        <v>4677344</v>
      </c>
      <c r="BT132" s="86">
        <f t="shared" si="111"/>
        <v>170.44471977261134</v>
      </c>
      <c r="BV132" s="28"/>
    </row>
    <row r="133" spans="1:74" ht="15.6" x14ac:dyDescent="0.3">
      <c r="A133" s="2" t="s">
        <v>380</v>
      </c>
      <c r="B133" s="9" t="s">
        <v>81</v>
      </c>
      <c r="C133" s="158">
        <v>9610</v>
      </c>
      <c r="D133" s="20">
        <v>0</v>
      </c>
      <c r="E133" s="23">
        <v>0</v>
      </c>
      <c r="F133" s="3">
        <v>0</v>
      </c>
      <c r="G133" s="23">
        <v>0</v>
      </c>
      <c r="H133" s="23">
        <v>0</v>
      </c>
      <c r="I133" s="3">
        <v>0</v>
      </c>
      <c r="J133" s="23">
        <f t="shared" si="64"/>
        <v>0</v>
      </c>
      <c r="K133" s="42">
        <f t="shared" si="65"/>
        <v>0</v>
      </c>
      <c r="L133" s="31">
        <v>3052</v>
      </c>
      <c r="M133" s="34">
        <f t="shared" si="66"/>
        <v>9.8186382977080624E-4</v>
      </c>
      <c r="N133" s="1">
        <f t="shared" si="67"/>
        <v>116118.61930114974</v>
      </c>
      <c r="O133" s="37">
        <v>1667</v>
      </c>
      <c r="P133" s="37">
        <v>53</v>
      </c>
      <c r="Q133" s="37">
        <f t="shared" si="68"/>
        <v>1693.5</v>
      </c>
      <c r="R133" s="34">
        <f t="shared" si="69"/>
        <v>1.7853697723772142E-3</v>
      </c>
      <c r="S133" s="27">
        <f t="shared" si="70"/>
        <v>211144.01674093952</v>
      </c>
      <c r="T133" s="39">
        <f t="shared" si="71"/>
        <v>327262.63604208926</v>
      </c>
      <c r="U133" s="1">
        <f t="shared" si="72"/>
        <v>34.054384603755388</v>
      </c>
      <c r="V133" s="52">
        <v>50885983.469999999</v>
      </c>
      <c r="W133" s="51">
        <f t="shared" si="73"/>
        <v>1.8148828754473516</v>
      </c>
      <c r="X133" s="34">
        <f t="shared" si="74"/>
        <v>1.1151257376479E-3</v>
      </c>
      <c r="Y133" s="87">
        <f t="shared" si="75"/>
        <v>5295.1075411030179</v>
      </c>
      <c r="Z133" s="27">
        <f t="shared" si="76"/>
        <v>626427.64591063932</v>
      </c>
      <c r="AA133" s="56">
        <v>9935605.5916000009</v>
      </c>
      <c r="AB133" s="51">
        <f t="shared" si="77"/>
        <v>9.2950650213086696</v>
      </c>
      <c r="AC133" s="51">
        <f t="shared" si="78"/>
        <v>1.6302935424454769E-3</v>
      </c>
      <c r="AD133" s="92">
        <f t="shared" si="79"/>
        <v>1033.881955421436</v>
      </c>
      <c r="AE133" s="1">
        <f t="shared" si="80"/>
        <v>539850.6934762859</v>
      </c>
      <c r="AF133" s="39">
        <f t="shared" si="81"/>
        <v>1166278.3393869251</v>
      </c>
      <c r="AG133" s="60">
        <f t="shared" si="82"/>
        <v>121.3609094055073</v>
      </c>
      <c r="AH133" s="63">
        <v>1012.7714999999999</v>
      </c>
      <c r="AI133" s="34">
        <f t="shared" si="83"/>
        <v>1.0809831823319783E-3</v>
      </c>
      <c r="AJ133" s="1">
        <f t="shared" si="84"/>
        <v>191762.82862846885</v>
      </c>
      <c r="AK133" s="39">
        <f t="shared" si="85"/>
        <v>191762.82862846885</v>
      </c>
      <c r="AL133" s="1">
        <f t="shared" si="86"/>
        <v>19.954508702234012</v>
      </c>
      <c r="AM133" s="66">
        <v>847.61111111111109</v>
      </c>
      <c r="AN133" s="34">
        <f t="shared" si="87"/>
        <v>9.1276165470161345E-4</v>
      </c>
      <c r="AO133" s="1">
        <f t="shared" si="88"/>
        <v>26985.912606314465</v>
      </c>
      <c r="AP133" s="95">
        <v>5.6666666666666696</v>
      </c>
      <c r="AQ133" s="34">
        <f t="shared" si="89"/>
        <v>6.855944507178582E-4</v>
      </c>
      <c r="AR133" s="27">
        <f t="shared" si="90"/>
        <v>60811.089992176196</v>
      </c>
      <c r="AS133" s="31">
        <v>37.083333330000002</v>
      </c>
      <c r="AT133" s="72">
        <f t="shared" si="91"/>
        <v>6.9140605572596268E-4</v>
      </c>
      <c r="AU133" s="1">
        <f t="shared" si="92"/>
        <v>81768.076318783744</v>
      </c>
      <c r="AV133" s="97">
        <v>29.388888888888889</v>
      </c>
      <c r="AW133" s="34">
        <f t="shared" si="93"/>
        <v>7.7675662262109105E-4</v>
      </c>
      <c r="AX133" s="27">
        <f t="shared" si="94"/>
        <v>91861.930154652393</v>
      </c>
      <c r="AY133" s="75">
        <v>122</v>
      </c>
      <c r="AZ133" s="34">
        <f t="shared" si="95"/>
        <v>1.2971961424363895E-3</v>
      </c>
      <c r="BA133" s="27">
        <f t="shared" si="96"/>
        <v>115059.14505668321</v>
      </c>
      <c r="BB133" s="39">
        <f t="shared" si="97"/>
        <v>376486.15412861004</v>
      </c>
      <c r="BC133" s="60">
        <f t="shared" si="98"/>
        <v>39.176498868741938</v>
      </c>
      <c r="BD133" s="81">
        <f t="shared" si="99"/>
        <v>2061789.9581860933</v>
      </c>
      <c r="BE133" s="1">
        <v>983970</v>
      </c>
      <c r="BF133" s="1">
        <f t="shared" si="100"/>
        <v>0</v>
      </c>
      <c r="BG133" s="1">
        <f t="shared" si="101"/>
        <v>1077819.9581860933</v>
      </c>
      <c r="BH133" s="72">
        <f t="shared" si="102"/>
        <v>7.2678022745218871E-4</v>
      </c>
      <c r="BI133" s="1">
        <f t="shared" si="103"/>
        <v>-523.74381448174506</v>
      </c>
      <c r="BJ133" s="81">
        <f t="shared" si="104"/>
        <v>2061266.2143716116</v>
      </c>
      <c r="BK133" s="79">
        <v>7.8</v>
      </c>
      <c r="BL133" s="1">
        <f t="shared" si="105"/>
        <v>0</v>
      </c>
      <c r="BM133" s="126">
        <v>818</v>
      </c>
      <c r="BN133" s="27">
        <f t="shared" si="106"/>
        <v>0</v>
      </c>
      <c r="BO133" s="39">
        <f t="shared" si="107"/>
        <v>2061266.2143716116</v>
      </c>
      <c r="BP133" s="1">
        <f t="shared" si="108"/>
        <v>2061266.2143716116</v>
      </c>
      <c r="BQ133" s="72">
        <f t="shared" si="109"/>
        <v>7.0710736028154852E-4</v>
      </c>
      <c r="BR133" s="60">
        <f t="shared" si="110"/>
        <v>4463.7525002555458</v>
      </c>
      <c r="BS133" s="84">
        <f t="shared" si="112"/>
        <v>2065730</v>
      </c>
      <c r="BT133" s="86">
        <f t="shared" si="111"/>
        <v>214.95629552549428</v>
      </c>
      <c r="BV133" s="28"/>
    </row>
    <row r="134" spans="1:74" ht="15.6" x14ac:dyDescent="0.3">
      <c r="A134" s="2" t="s">
        <v>520</v>
      </c>
      <c r="B134" s="9" t="s">
        <v>221</v>
      </c>
      <c r="C134" s="158">
        <v>6539</v>
      </c>
      <c r="D134" s="20">
        <v>0</v>
      </c>
      <c r="E134" s="23">
        <v>0</v>
      </c>
      <c r="F134" s="3">
        <v>0</v>
      </c>
      <c r="G134" s="23">
        <v>0</v>
      </c>
      <c r="H134" s="23">
        <v>0</v>
      </c>
      <c r="I134" s="3">
        <v>0</v>
      </c>
      <c r="J134" s="23">
        <f t="shared" si="64"/>
        <v>0</v>
      </c>
      <c r="K134" s="42">
        <f t="shared" si="65"/>
        <v>0</v>
      </c>
      <c r="L134" s="31">
        <v>2239</v>
      </c>
      <c r="M134" s="34">
        <f t="shared" si="66"/>
        <v>7.2031229189280308E-4</v>
      </c>
      <c r="N134" s="1">
        <f t="shared" si="67"/>
        <v>85186.627986656036</v>
      </c>
      <c r="O134" s="37">
        <v>0</v>
      </c>
      <c r="P134" s="37">
        <v>0</v>
      </c>
      <c r="Q134" s="37">
        <f t="shared" si="68"/>
        <v>0</v>
      </c>
      <c r="R134" s="34">
        <f t="shared" si="69"/>
        <v>0</v>
      </c>
      <c r="S134" s="27">
        <f t="shared" si="70"/>
        <v>0</v>
      </c>
      <c r="T134" s="39">
        <f t="shared" si="71"/>
        <v>85186.627986656036</v>
      </c>
      <c r="U134" s="1">
        <f t="shared" si="72"/>
        <v>13.027470253350058</v>
      </c>
      <c r="V134" s="52">
        <v>30820733.859999999</v>
      </c>
      <c r="W134" s="51">
        <f t="shared" si="73"/>
        <v>1.3873297499737081</v>
      </c>
      <c r="X134" s="34">
        <f t="shared" si="74"/>
        <v>8.524225622102338E-4</v>
      </c>
      <c r="Y134" s="87">
        <f t="shared" si="75"/>
        <v>4713.3711362593667</v>
      </c>
      <c r="Z134" s="27">
        <f t="shared" si="76"/>
        <v>478852.77950160298</v>
      </c>
      <c r="AA134" s="56">
        <v>5565974.5544000007</v>
      </c>
      <c r="AB134" s="51">
        <f t="shared" si="77"/>
        <v>7.6821265677901165</v>
      </c>
      <c r="AC134" s="51">
        <f t="shared" si="78"/>
        <v>1.3473946989080627E-3</v>
      </c>
      <c r="AD134" s="92">
        <f t="shared" si="79"/>
        <v>851.19659801192859</v>
      </c>
      <c r="AE134" s="1">
        <f t="shared" si="80"/>
        <v>446172.38776563201</v>
      </c>
      <c r="AF134" s="39">
        <f t="shared" si="81"/>
        <v>925025.167267235</v>
      </c>
      <c r="AG134" s="60">
        <f t="shared" si="82"/>
        <v>141.46278747013841</v>
      </c>
      <c r="AH134" s="63">
        <v>2652.0988000000002</v>
      </c>
      <c r="AI134" s="34">
        <f t="shared" si="83"/>
        <v>2.8307216392669237E-3</v>
      </c>
      <c r="AJ134" s="1">
        <f t="shared" si="84"/>
        <v>502160.62328982202</v>
      </c>
      <c r="AK134" s="39">
        <f t="shared" si="85"/>
        <v>502160.62328982202</v>
      </c>
      <c r="AL134" s="1">
        <f t="shared" si="86"/>
        <v>76.794712232730078</v>
      </c>
      <c r="AM134" s="66">
        <v>623.33333333333337</v>
      </c>
      <c r="AN134" s="34">
        <f t="shared" si="87"/>
        <v>6.7124505248424352E-4</v>
      </c>
      <c r="AO134" s="1">
        <f t="shared" si="88"/>
        <v>19845.444021947191</v>
      </c>
      <c r="AP134" s="95">
        <v>4.6666666666666696</v>
      </c>
      <c r="AQ134" s="34">
        <f t="shared" si="89"/>
        <v>5.6460719470882443E-4</v>
      </c>
      <c r="AR134" s="27">
        <f t="shared" si="90"/>
        <v>50079.721170027457</v>
      </c>
      <c r="AS134" s="31">
        <v>32.583333330000002</v>
      </c>
      <c r="AT134" s="72">
        <f t="shared" si="91"/>
        <v>6.0750509614718054E-4</v>
      </c>
      <c r="AU134" s="1">
        <f t="shared" si="92"/>
        <v>71845.658067972006</v>
      </c>
      <c r="AV134" s="97">
        <v>7.666666666666667</v>
      </c>
      <c r="AW134" s="34">
        <f t="shared" si="93"/>
        <v>2.0263216242289331E-4</v>
      </c>
      <c r="AX134" s="27">
        <f t="shared" si="94"/>
        <v>23963.981779474536</v>
      </c>
      <c r="AY134" s="75">
        <v>23</v>
      </c>
      <c r="AZ134" s="34">
        <f t="shared" si="95"/>
        <v>2.4455337111505703E-4</v>
      </c>
      <c r="BA134" s="27">
        <f t="shared" si="96"/>
        <v>21691.478166423884</v>
      </c>
      <c r="BB134" s="39">
        <f t="shared" si="97"/>
        <v>187426.28320584507</v>
      </c>
      <c r="BC134" s="60">
        <f t="shared" si="98"/>
        <v>28.66283578618215</v>
      </c>
      <c r="BD134" s="81">
        <f t="shared" si="99"/>
        <v>1699798.7017495583</v>
      </c>
      <c r="BE134" s="1">
        <v>794999</v>
      </c>
      <c r="BF134" s="1">
        <f t="shared" si="100"/>
        <v>0</v>
      </c>
      <c r="BG134" s="1">
        <f t="shared" si="101"/>
        <v>904799.70174955833</v>
      </c>
      <c r="BH134" s="72">
        <f t="shared" si="102"/>
        <v>6.101116685043596E-4</v>
      </c>
      <c r="BI134" s="1">
        <f t="shared" si="103"/>
        <v>-439.66827997300794</v>
      </c>
      <c r="BJ134" s="81">
        <f t="shared" si="104"/>
        <v>1699359.0334695852</v>
      </c>
      <c r="BK134" s="79">
        <v>7.5</v>
      </c>
      <c r="BL134" s="1">
        <f t="shared" si="105"/>
        <v>0</v>
      </c>
      <c r="BM134" s="126">
        <v>756</v>
      </c>
      <c r="BN134" s="27">
        <f t="shared" si="106"/>
        <v>0</v>
      </c>
      <c r="BO134" s="39">
        <f t="shared" si="107"/>
        <v>1699359.0334695852</v>
      </c>
      <c r="BP134" s="1">
        <f t="shared" si="108"/>
        <v>1699359.0334695852</v>
      </c>
      <c r="BQ134" s="72">
        <f t="shared" si="109"/>
        <v>5.8295686018101521E-4</v>
      </c>
      <c r="BR134" s="60">
        <f t="shared" si="110"/>
        <v>3680.0283639220256</v>
      </c>
      <c r="BS134" s="84">
        <f t="shared" si="112"/>
        <v>1703039</v>
      </c>
      <c r="BT134" s="86">
        <f t="shared" si="111"/>
        <v>260.44333996023857</v>
      </c>
      <c r="BV134" s="28"/>
    </row>
    <row r="135" spans="1:74" ht="15.6" x14ac:dyDescent="0.3">
      <c r="A135" s="2" t="s">
        <v>354</v>
      </c>
      <c r="B135" s="9" t="s">
        <v>55</v>
      </c>
      <c r="C135" s="158">
        <v>19140</v>
      </c>
      <c r="D135" s="20">
        <v>0</v>
      </c>
      <c r="E135" s="23">
        <v>0</v>
      </c>
      <c r="F135" s="3">
        <v>0</v>
      </c>
      <c r="G135" s="23">
        <v>0</v>
      </c>
      <c r="H135" s="23">
        <v>0</v>
      </c>
      <c r="I135" s="3">
        <v>0</v>
      </c>
      <c r="J135" s="23">
        <f t="shared" ref="J135:J198" si="113">SUM(D135:I135)</f>
        <v>0</v>
      </c>
      <c r="K135" s="42">
        <f t="shared" ref="K135:K198" si="114">J135/C135</f>
        <v>0</v>
      </c>
      <c r="L135" s="31">
        <v>6213</v>
      </c>
      <c r="M135" s="34">
        <f t="shared" ref="M135:M198" si="115">L135/$L$6</f>
        <v>1.9987942248905696E-3</v>
      </c>
      <c r="N135" s="1">
        <f t="shared" ref="N135:N198" si="116">$N$6*M135</f>
        <v>236384.33214876908</v>
      </c>
      <c r="O135" s="37">
        <v>881</v>
      </c>
      <c r="P135" s="37">
        <v>665</v>
      </c>
      <c r="Q135" s="37">
        <f t="shared" ref="Q135:Q198" si="117">O135+P135/2</f>
        <v>1213.5</v>
      </c>
      <c r="R135" s="34">
        <f t="shared" ref="R135:R198" si="118">Q135/$Q$6</f>
        <v>1.279330510055949E-3</v>
      </c>
      <c r="S135" s="27">
        <f t="shared" ref="S135:S198" si="119">$S$6*R135</f>
        <v>151298.05982588138</v>
      </c>
      <c r="T135" s="39">
        <f t="shared" ref="T135:T198" si="120">N135+S135</f>
        <v>387682.39197465044</v>
      </c>
      <c r="U135" s="1">
        <f t="shared" ref="U135:U198" si="121">T135/C135</f>
        <v>20.255088399929491</v>
      </c>
      <c r="V135" s="52">
        <v>89243696.75999999</v>
      </c>
      <c r="W135" s="51">
        <f t="shared" ref="W135:W198" si="122">C135*C135/V135</f>
        <v>4.1049352873086882</v>
      </c>
      <c r="X135" s="34">
        <f t="shared" ref="X135:X198" si="123">W135/$W$6</f>
        <v>2.5222117923883545E-3</v>
      </c>
      <c r="Y135" s="87">
        <f t="shared" ref="Y135:Y198" si="124">V135/C135</f>
        <v>4662.6800815047018</v>
      </c>
      <c r="Z135" s="27">
        <f t="shared" ref="Z135:Z198" si="125">$Z$6*X135</f>
        <v>1416865.5087510585</v>
      </c>
      <c r="AA135" s="56">
        <v>21168276.235600002</v>
      </c>
      <c r="AB135" s="51">
        <f t="shared" ref="AB135:AB198" si="126">C135*C135/AA135</f>
        <v>17.306066678396043</v>
      </c>
      <c r="AC135" s="51">
        <f t="shared" ref="AC135:AC198" si="127">AB135/$AB$6</f>
        <v>3.0353707786056577E-3</v>
      </c>
      <c r="AD135" s="92">
        <f t="shared" ref="AD135:AD198" si="128">AA135/C135</f>
        <v>1105.9705452246606</v>
      </c>
      <c r="AE135" s="1">
        <f t="shared" ref="AE135:AE198" si="129">$AE$6*AC135</f>
        <v>1005123.9099738511</v>
      </c>
      <c r="AF135" s="39">
        <f t="shared" ref="AF135:AF198" si="130">Z135+AE135</f>
        <v>2421989.4187249094</v>
      </c>
      <c r="AG135" s="60">
        <f t="shared" ref="AG135:AG198" si="131">AF135/C135</f>
        <v>126.54072198144772</v>
      </c>
      <c r="AH135" s="63">
        <v>5406.0852000000004</v>
      </c>
      <c r="AI135" s="34">
        <f t="shared" ref="AI135:AI198" si="132">AH135/$AH$6</f>
        <v>5.7701931614918172E-3</v>
      </c>
      <c r="AJ135" s="1">
        <f t="shared" ref="AJ135:AJ198" si="133">$AJ$6*AI135</f>
        <v>1023613.1148620413</v>
      </c>
      <c r="AK135" s="39">
        <f t="shared" ref="AK135:AK198" si="134">AJ135</f>
        <v>1023613.1148620413</v>
      </c>
      <c r="AL135" s="1">
        <f t="shared" ref="AL135:AL198" si="135">AK135/C135</f>
        <v>53.480309031454617</v>
      </c>
      <c r="AM135" s="66">
        <v>2033.5833333333333</v>
      </c>
      <c r="AN135" s="34">
        <f t="shared" ref="AN135:AN198" si="136">AM135/$AM$6</f>
        <v>2.1898921144081541E-3</v>
      </c>
      <c r="AO135" s="1">
        <f t="shared" ref="AO135:AO198" si="137">AN135*$AO$6</f>
        <v>64744.434554488937</v>
      </c>
      <c r="AP135" s="95">
        <v>10.3333333333333</v>
      </c>
      <c r="AQ135" s="34">
        <f t="shared" ref="AQ135:AQ198" si="138">AP135/$AP$6</f>
        <v>1.2502016454266779E-3</v>
      </c>
      <c r="AR135" s="27">
        <f t="shared" ref="AR135:AR198" si="139">AQ135*$AR$6</f>
        <v>110890.81116220323</v>
      </c>
      <c r="AS135" s="31">
        <v>107.5</v>
      </c>
      <c r="AT135" s="72">
        <f t="shared" ref="AT135:AT198" si="140">AS135/$AS$6</f>
        <v>2.0043007010486827E-3</v>
      </c>
      <c r="AU135" s="1">
        <f t="shared" ref="AU135:AU198" si="141">AT135*$AU$6</f>
        <v>237035.54710272461</v>
      </c>
      <c r="AV135" s="97">
        <v>61.416666666666664</v>
      </c>
      <c r="AW135" s="34">
        <f t="shared" ref="AW135:AW198" si="142">AV135/$AV$6</f>
        <v>1.6232598228877431E-3</v>
      </c>
      <c r="AX135" s="27">
        <f t="shared" ref="AX135:AX198" si="143">$AX$6*AW135</f>
        <v>191972.33229861665</v>
      </c>
      <c r="AY135" s="75">
        <v>182</v>
      </c>
      <c r="AZ135" s="34">
        <f t="shared" ref="AZ135:AZ198" si="144">AY135/$AY$6</f>
        <v>1.9351614583887123E-3</v>
      </c>
      <c r="BA135" s="27">
        <f t="shared" ref="BA135:BA198" si="145">AZ135*$BA$6</f>
        <v>171645.60983865857</v>
      </c>
      <c r="BB135" s="39">
        <f t="shared" ref="BB135:BB198" si="146">BA135+AX135+AU135+AR135+AO135</f>
        <v>776288.73495669197</v>
      </c>
      <c r="BC135" s="60">
        <f t="shared" ref="BC135:BC198" si="147">BB135/C135</f>
        <v>40.558450102230509</v>
      </c>
      <c r="BD135" s="81">
        <f t="shared" ref="BD135:BD198" si="148">J135+T135+AF135+AK135+BB135</f>
        <v>4609573.6605182933</v>
      </c>
      <c r="BE135" s="1">
        <v>2479983</v>
      </c>
      <c r="BF135" s="1">
        <f t="shared" ref="BF135:BF198" si="149">IF(BD135&gt;BE135,0,BE135-BD135)</f>
        <v>0</v>
      </c>
      <c r="BG135" s="1">
        <f t="shared" ref="BG135:BG198" si="150">IF(BD135&lt;BE135,0,BD135-BE135)</f>
        <v>2129590.6605182933</v>
      </c>
      <c r="BH135" s="72">
        <f t="shared" ref="BH135:BH198" si="151">BG135/$BG$6</f>
        <v>1.4359952911210732E-3</v>
      </c>
      <c r="BI135" s="1">
        <f t="shared" ref="BI135:BI198" si="152">$BI$6*BH135</f>
        <v>-1034.829543982127</v>
      </c>
      <c r="BJ135" s="81">
        <f t="shared" ref="BJ135:BJ198" si="153">BD135+BF135+BI135</f>
        <v>4608538.8309743116</v>
      </c>
      <c r="BK135" s="79">
        <v>7.3</v>
      </c>
      <c r="BL135" s="1">
        <f t="shared" ref="BL135:BL198" si="154">IF(BK135&gt;=5,0,BJ135*(5-BK135)/5*-0.25)</f>
        <v>0</v>
      </c>
      <c r="BM135" s="126">
        <v>714</v>
      </c>
      <c r="BN135" s="27">
        <f t="shared" ref="BN135:BN198" si="155">IF(BM135&gt;=441,0,BJ135*(441-BM135)/441*-0.25)</f>
        <v>0</v>
      </c>
      <c r="BO135" s="39">
        <f t="shared" ref="BO135:BO198" si="156">BJ135+BL135+BN135</f>
        <v>4608538.8309743116</v>
      </c>
      <c r="BP135" s="1">
        <f t="shared" ref="BP135:BP198" si="157">IF(BK135&lt;5,0,IF(BM135&lt;441,0,IF(BF135&lt;&gt;0,0,BO135)))</f>
        <v>4608538.8309743116</v>
      </c>
      <c r="BQ135" s="72">
        <f t="shared" ref="BQ135:BQ198" si="158">BP135/$BP$6</f>
        <v>1.5809368556107155E-3</v>
      </c>
      <c r="BR135" s="60">
        <f t="shared" ref="BR135:BR198" si="159">$BR$6*BQ135</f>
        <v>9979.9708479468045</v>
      </c>
      <c r="BS135" s="84">
        <f t="shared" si="112"/>
        <v>4618519</v>
      </c>
      <c r="BT135" s="86">
        <f t="shared" ref="BT135:BT198" si="160">BS135/C135</f>
        <v>241.30193312434693</v>
      </c>
      <c r="BV135" s="28"/>
    </row>
    <row r="136" spans="1:74" ht="15.6" x14ac:dyDescent="0.3">
      <c r="A136" s="2" t="s">
        <v>418</v>
      </c>
      <c r="B136" s="9" t="s">
        <v>119</v>
      </c>
      <c r="C136" s="158">
        <v>13118</v>
      </c>
      <c r="D136" s="20">
        <v>0</v>
      </c>
      <c r="E136" s="23">
        <v>0</v>
      </c>
      <c r="F136" s="3">
        <v>0</v>
      </c>
      <c r="G136" s="23">
        <v>0</v>
      </c>
      <c r="H136" s="23">
        <v>0</v>
      </c>
      <c r="I136" s="3">
        <v>0</v>
      </c>
      <c r="J136" s="23">
        <f t="shared" si="113"/>
        <v>0</v>
      </c>
      <c r="K136" s="42">
        <f t="shared" si="114"/>
        <v>0</v>
      </c>
      <c r="L136" s="31">
        <v>3983</v>
      </c>
      <c r="M136" s="34">
        <f t="shared" si="115"/>
        <v>1.281377337476121E-3</v>
      </c>
      <c r="N136" s="1">
        <f t="shared" si="116"/>
        <v>151540.12473017018</v>
      </c>
      <c r="O136" s="37">
        <v>2073</v>
      </c>
      <c r="P136" s="37">
        <v>84</v>
      </c>
      <c r="Q136" s="37">
        <f t="shared" si="117"/>
        <v>2115</v>
      </c>
      <c r="R136" s="34">
        <f t="shared" si="118"/>
        <v>2.2297354996030755E-3</v>
      </c>
      <c r="S136" s="27">
        <f t="shared" si="119"/>
        <v>263696.24765697494</v>
      </c>
      <c r="T136" s="39">
        <f t="shared" si="120"/>
        <v>415236.37238714512</v>
      </c>
      <c r="U136" s="1">
        <f t="shared" si="121"/>
        <v>31.653939044606275</v>
      </c>
      <c r="V136" s="52">
        <v>95370164.5</v>
      </c>
      <c r="W136" s="51">
        <f t="shared" si="122"/>
        <v>1.8043580495239682</v>
      </c>
      <c r="X136" s="34">
        <f t="shared" si="123"/>
        <v>1.1086589267973455E-3</v>
      </c>
      <c r="Y136" s="87">
        <f t="shared" si="124"/>
        <v>7270.1756746455249</v>
      </c>
      <c r="Z136" s="27">
        <f t="shared" si="125"/>
        <v>622794.88149592245</v>
      </c>
      <c r="AA136" s="56">
        <v>22834664.398000002</v>
      </c>
      <c r="AB136" s="51">
        <f t="shared" si="126"/>
        <v>7.5359953183753374</v>
      </c>
      <c r="AC136" s="51">
        <f t="shared" si="127"/>
        <v>1.3217642345999324E-3</v>
      </c>
      <c r="AD136" s="92">
        <f t="shared" si="128"/>
        <v>1740.712334044824</v>
      </c>
      <c r="AE136" s="1">
        <f t="shared" si="129"/>
        <v>437685.18986499618</v>
      </c>
      <c r="AF136" s="39">
        <f t="shared" si="130"/>
        <v>1060480.0713609187</v>
      </c>
      <c r="AG136" s="60">
        <f t="shared" si="131"/>
        <v>80.841597145976422</v>
      </c>
      <c r="AH136" s="63">
        <v>788.03729999999996</v>
      </c>
      <c r="AI136" s="34">
        <f t="shared" si="132"/>
        <v>8.4111279627270303E-4</v>
      </c>
      <c r="AJ136" s="1">
        <f t="shared" si="133"/>
        <v>149210.61830110868</v>
      </c>
      <c r="AK136" s="39">
        <f t="shared" si="134"/>
        <v>149210.61830110868</v>
      </c>
      <c r="AL136" s="1">
        <f t="shared" si="135"/>
        <v>11.374494458081163</v>
      </c>
      <c r="AM136" s="66">
        <v>927.88888888888891</v>
      </c>
      <c r="AN136" s="34">
        <f t="shared" si="136"/>
        <v>9.992098811579175E-4</v>
      </c>
      <c r="AO136" s="1">
        <f t="shared" si="137"/>
        <v>29541.76524550463</v>
      </c>
      <c r="AP136" s="95">
        <v>3.6666666666666701</v>
      </c>
      <c r="AQ136" s="34">
        <f t="shared" si="138"/>
        <v>4.4361993869979077E-4</v>
      </c>
      <c r="AR136" s="27">
        <f t="shared" si="139"/>
        <v>39348.352347878732</v>
      </c>
      <c r="AS136" s="31">
        <v>35.333333330000002</v>
      </c>
      <c r="AT136" s="72">
        <f t="shared" si="140"/>
        <v>6.587779047786585E-4</v>
      </c>
      <c r="AU136" s="1">
        <f t="shared" si="141"/>
        <v>77909.358110134737</v>
      </c>
      <c r="AV136" s="97">
        <v>28.111111111111111</v>
      </c>
      <c r="AW136" s="34">
        <f t="shared" si="142"/>
        <v>7.4298459555060886E-4</v>
      </c>
      <c r="AX136" s="27">
        <f t="shared" si="143"/>
        <v>87867.933191406628</v>
      </c>
      <c r="AY136" s="75">
        <v>4</v>
      </c>
      <c r="AZ136" s="34">
        <f t="shared" si="144"/>
        <v>4.2531021063488183E-5</v>
      </c>
      <c r="BA136" s="27">
        <f t="shared" si="145"/>
        <v>3772.4309854650232</v>
      </c>
      <c r="BB136" s="39">
        <f t="shared" si="146"/>
        <v>238439.83988038974</v>
      </c>
      <c r="BC136" s="60">
        <f t="shared" si="147"/>
        <v>18.176539097453098</v>
      </c>
      <c r="BD136" s="81">
        <f t="shared" si="148"/>
        <v>1863366.9019295624</v>
      </c>
      <c r="BE136" s="1">
        <v>1330456</v>
      </c>
      <c r="BF136" s="1">
        <f t="shared" si="149"/>
        <v>0</v>
      </c>
      <c r="BG136" s="1">
        <f t="shared" si="150"/>
        <v>532910.90192956245</v>
      </c>
      <c r="BH136" s="72">
        <f t="shared" si="151"/>
        <v>3.5934490132093726E-4</v>
      </c>
      <c r="BI136" s="1">
        <f t="shared" si="152"/>
        <v>-258.95678256433445</v>
      </c>
      <c r="BJ136" s="81">
        <f t="shared" si="153"/>
        <v>1863107.9451469982</v>
      </c>
      <c r="BK136" s="79">
        <v>6.5</v>
      </c>
      <c r="BL136" s="1">
        <f t="shared" si="154"/>
        <v>0</v>
      </c>
      <c r="BM136" s="126">
        <v>577.46</v>
      </c>
      <c r="BN136" s="27">
        <f t="shared" si="155"/>
        <v>0</v>
      </c>
      <c r="BO136" s="39">
        <f t="shared" si="156"/>
        <v>1863107.9451469982</v>
      </c>
      <c r="BP136" s="1">
        <f t="shared" si="157"/>
        <v>1863107.9451469982</v>
      </c>
      <c r="BQ136" s="72">
        <f t="shared" si="158"/>
        <v>6.3913012876606814E-4</v>
      </c>
      <c r="BR136" s="60">
        <f t="shared" si="159"/>
        <v>4034.6330281900059</v>
      </c>
      <c r="BS136" s="84">
        <f t="shared" ref="BS136:BS199" si="161">ROUND(BJ136+BL136+BR136,0)</f>
        <v>1867143</v>
      </c>
      <c r="BT136" s="86">
        <f t="shared" si="160"/>
        <v>142.33442597957006</v>
      </c>
      <c r="BV136" s="28"/>
    </row>
    <row r="137" spans="1:74" ht="15.6" x14ac:dyDescent="0.3">
      <c r="A137" s="2" t="s">
        <v>573</v>
      </c>
      <c r="B137" s="9" t="s">
        <v>276</v>
      </c>
      <c r="C137" s="158">
        <v>12258</v>
      </c>
      <c r="D137" s="20">
        <v>0</v>
      </c>
      <c r="E137" s="23">
        <v>0</v>
      </c>
      <c r="F137" s="3">
        <v>0</v>
      </c>
      <c r="G137" s="23">
        <v>0</v>
      </c>
      <c r="H137" s="23">
        <v>0</v>
      </c>
      <c r="I137" s="3">
        <v>0</v>
      </c>
      <c r="J137" s="23">
        <f t="shared" si="113"/>
        <v>0</v>
      </c>
      <c r="K137" s="42">
        <f t="shared" si="114"/>
        <v>0</v>
      </c>
      <c r="L137" s="31">
        <v>3353</v>
      </c>
      <c r="M137" s="34">
        <f t="shared" si="115"/>
        <v>1.0786990239913215E-3</v>
      </c>
      <c r="N137" s="1">
        <f t="shared" si="116"/>
        <v>127570.68496617138</v>
      </c>
      <c r="O137" s="37">
        <v>302</v>
      </c>
      <c r="P137" s="37">
        <v>148</v>
      </c>
      <c r="Q137" s="37">
        <f t="shared" si="117"/>
        <v>376</v>
      </c>
      <c r="R137" s="34">
        <f t="shared" si="118"/>
        <v>3.9639742215165786E-4</v>
      </c>
      <c r="S137" s="27">
        <f t="shared" si="119"/>
        <v>46879.332916795545</v>
      </c>
      <c r="T137" s="39">
        <f t="shared" si="120"/>
        <v>174450.01788296693</v>
      </c>
      <c r="U137" s="1">
        <f t="shared" si="121"/>
        <v>14.231523730051144</v>
      </c>
      <c r="V137" s="52">
        <v>32812450.879999995</v>
      </c>
      <c r="W137" s="51">
        <f t="shared" si="122"/>
        <v>4.5793154723345078</v>
      </c>
      <c r="X137" s="34">
        <f t="shared" si="123"/>
        <v>2.8136871051531371E-3</v>
      </c>
      <c r="Y137" s="87">
        <f t="shared" si="124"/>
        <v>2676.8192918910095</v>
      </c>
      <c r="Z137" s="27">
        <f t="shared" si="125"/>
        <v>1580603.2719932895</v>
      </c>
      <c r="AA137" s="56">
        <v>10322980.257200001</v>
      </c>
      <c r="AB137" s="51">
        <f t="shared" si="126"/>
        <v>14.555734899831732</v>
      </c>
      <c r="AC137" s="51">
        <f t="shared" si="127"/>
        <v>2.5529805932872243E-3</v>
      </c>
      <c r="AD137" s="92">
        <f t="shared" si="128"/>
        <v>842.14229541523912</v>
      </c>
      <c r="AE137" s="1">
        <f t="shared" si="129"/>
        <v>845386.61770703853</v>
      </c>
      <c r="AF137" s="39">
        <f t="shared" si="130"/>
        <v>2425989.889700328</v>
      </c>
      <c r="AG137" s="60">
        <f t="shared" si="131"/>
        <v>197.91074316367499</v>
      </c>
      <c r="AH137" s="63">
        <v>4034.6480999999999</v>
      </c>
      <c r="AI137" s="34">
        <f t="shared" si="132"/>
        <v>4.3063877120630562E-3</v>
      </c>
      <c r="AJ137" s="1">
        <f t="shared" si="133"/>
        <v>763938.88668517768</v>
      </c>
      <c r="AK137" s="39">
        <f t="shared" si="134"/>
        <v>763938.88668517768</v>
      </c>
      <c r="AL137" s="1">
        <f t="shared" si="135"/>
        <v>62.321658238307855</v>
      </c>
      <c r="AM137" s="66">
        <v>1455.5555555555557</v>
      </c>
      <c r="AN137" s="34">
        <f t="shared" si="136"/>
        <v>1.5674349710416383E-3</v>
      </c>
      <c r="AO137" s="1">
        <f t="shared" si="137"/>
        <v>46341.411174243891</v>
      </c>
      <c r="AP137" s="95">
        <v>8.3333333333333304</v>
      </c>
      <c r="AQ137" s="34">
        <f t="shared" si="138"/>
        <v>1.008227133408614E-3</v>
      </c>
      <c r="AR137" s="27">
        <f t="shared" si="139"/>
        <v>89428.073517906087</v>
      </c>
      <c r="AS137" s="31">
        <v>94.333333336999999</v>
      </c>
      <c r="AT137" s="72">
        <f t="shared" si="140"/>
        <v>1.7588127082754249E-3</v>
      </c>
      <c r="AU137" s="1">
        <f t="shared" si="141"/>
        <v>208003.28630287893</v>
      </c>
      <c r="AV137" s="97">
        <v>32.444444444444443</v>
      </c>
      <c r="AW137" s="34">
        <f t="shared" si="142"/>
        <v>8.5751581778963548E-4</v>
      </c>
      <c r="AX137" s="27">
        <f t="shared" si="143"/>
        <v>101412.79245806615</v>
      </c>
      <c r="AY137" s="75">
        <v>95</v>
      </c>
      <c r="AZ137" s="34">
        <f t="shared" si="144"/>
        <v>1.0101117502578443E-3</v>
      </c>
      <c r="BA137" s="27">
        <f t="shared" si="145"/>
        <v>89595.235904794303</v>
      </c>
      <c r="BB137" s="39">
        <f t="shared" si="146"/>
        <v>534780.79935788934</v>
      </c>
      <c r="BC137" s="60">
        <f t="shared" si="147"/>
        <v>43.627084300692552</v>
      </c>
      <c r="BD137" s="81">
        <f t="shared" si="148"/>
        <v>3899159.5936263618</v>
      </c>
      <c r="BE137" s="1">
        <v>1816615</v>
      </c>
      <c r="BF137" s="1">
        <f t="shared" si="149"/>
        <v>0</v>
      </c>
      <c r="BG137" s="1">
        <f t="shared" si="150"/>
        <v>2082544.5936263618</v>
      </c>
      <c r="BH137" s="72">
        <f t="shared" si="151"/>
        <v>1.4042718562962142E-3</v>
      </c>
      <c r="BI137" s="1">
        <f t="shared" si="152"/>
        <v>-1011.9685027263949</v>
      </c>
      <c r="BJ137" s="81">
        <f t="shared" si="153"/>
        <v>3898147.6251236354</v>
      </c>
      <c r="BK137" s="79">
        <v>6</v>
      </c>
      <c r="BL137" s="1">
        <f t="shared" si="154"/>
        <v>0</v>
      </c>
      <c r="BM137" s="126">
        <v>890</v>
      </c>
      <c r="BN137" s="27">
        <f t="shared" si="155"/>
        <v>0</v>
      </c>
      <c r="BO137" s="39">
        <f t="shared" si="156"/>
        <v>3898147.6251236354</v>
      </c>
      <c r="BP137" s="1">
        <f t="shared" si="157"/>
        <v>3898147.6251236354</v>
      </c>
      <c r="BQ137" s="72">
        <f t="shared" si="158"/>
        <v>1.3372406038437241E-3</v>
      </c>
      <c r="BR137" s="60">
        <f t="shared" si="159"/>
        <v>8441.5909438051131</v>
      </c>
      <c r="BS137" s="84">
        <f t="shared" si="161"/>
        <v>3906589</v>
      </c>
      <c r="BT137" s="86">
        <f t="shared" si="160"/>
        <v>318.69709577418831</v>
      </c>
      <c r="BV137" s="28"/>
    </row>
    <row r="138" spans="1:74" ht="15.6" x14ac:dyDescent="0.3">
      <c r="A138" s="2" t="s">
        <v>541</v>
      </c>
      <c r="B138" s="9" t="s">
        <v>244</v>
      </c>
      <c r="C138" s="158">
        <v>6791</v>
      </c>
      <c r="D138" s="20">
        <v>0</v>
      </c>
      <c r="E138" s="23">
        <v>0</v>
      </c>
      <c r="F138" s="3">
        <v>0</v>
      </c>
      <c r="G138" s="23">
        <v>0</v>
      </c>
      <c r="H138" s="23">
        <v>0</v>
      </c>
      <c r="I138" s="3">
        <v>0</v>
      </c>
      <c r="J138" s="23">
        <f t="shared" si="113"/>
        <v>0</v>
      </c>
      <c r="K138" s="42">
        <f t="shared" si="114"/>
        <v>0</v>
      </c>
      <c r="L138" s="31">
        <v>2347</v>
      </c>
      <c r="M138" s="34">
        <f t="shared" si="115"/>
        <v>7.550571456330545E-4</v>
      </c>
      <c r="N138" s="1">
        <f t="shared" si="116"/>
        <v>89295.674803341564</v>
      </c>
      <c r="O138" s="37">
        <v>0</v>
      </c>
      <c r="P138" s="37">
        <v>280</v>
      </c>
      <c r="Q138" s="37">
        <f t="shared" si="117"/>
        <v>140</v>
      </c>
      <c r="R138" s="34">
        <f t="shared" si="118"/>
        <v>1.4759478484370239E-4</v>
      </c>
      <c r="S138" s="27">
        <f t="shared" si="119"/>
        <v>17455.07076689196</v>
      </c>
      <c r="T138" s="39">
        <f t="shared" si="120"/>
        <v>106750.74557023353</v>
      </c>
      <c r="U138" s="1">
        <f t="shared" si="121"/>
        <v>15.719444201182966</v>
      </c>
      <c r="V138" s="52">
        <v>28811930.079999998</v>
      </c>
      <c r="W138" s="51">
        <f t="shared" si="122"/>
        <v>1.6006453185173077</v>
      </c>
      <c r="X138" s="34">
        <f t="shared" si="123"/>
        <v>9.8349089942473809E-4</v>
      </c>
      <c r="Y138" s="87">
        <f t="shared" si="124"/>
        <v>4242.6638315417458</v>
      </c>
      <c r="Z138" s="27">
        <f t="shared" si="125"/>
        <v>552481.0952715223</v>
      </c>
      <c r="AA138" s="56">
        <v>6073595.5956000006</v>
      </c>
      <c r="AB138" s="51">
        <f t="shared" si="126"/>
        <v>7.5931431841477597</v>
      </c>
      <c r="AC138" s="51">
        <f t="shared" si="127"/>
        <v>1.3317875960632182E-3</v>
      </c>
      <c r="AD138" s="92">
        <f t="shared" si="128"/>
        <v>894.35953403033432</v>
      </c>
      <c r="AE138" s="1">
        <f t="shared" si="129"/>
        <v>441004.29682091379</v>
      </c>
      <c r="AF138" s="39">
        <f t="shared" si="130"/>
        <v>993485.39209243609</v>
      </c>
      <c r="AG138" s="60">
        <f t="shared" si="131"/>
        <v>146.29441791966369</v>
      </c>
      <c r="AH138" s="63">
        <v>2346.1334000000002</v>
      </c>
      <c r="AI138" s="34">
        <f t="shared" si="132"/>
        <v>2.504149009828322E-3</v>
      </c>
      <c r="AJ138" s="1">
        <f t="shared" si="133"/>
        <v>444227.72276246618</v>
      </c>
      <c r="AK138" s="39">
        <f t="shared" si="134"/>
        <v>444227.72276246618</v>
      </c>
      <c r="AL138" s="1">
        <f t="shared" si="135"/>
        <v>65.414183884916241</v>
      </c>
      <c r="AM138" s="66">
        <v>726.58333333333337</v>
      </c>
      <c r="AN138" s="34">
        <f t="shared" si="136"/>
        <v>7.8243123163236887E-4</v>
      </c>
      <c r="AO138" s="1">
        <f t="shared" si="137"/>
        <v>23132.677329860635</v>
      </c>
      <c r="AP138" s="95">
        <v>4</v>
      </c>
      <c r="AQ138" s="34">
        <f t="shared" si="138"/>
        <v>4.8394902403613491E-4</v>
      </c>
      <c r="AR138" s="27">
        <f t="shared" si="139"/>
        <v>42925.475288594935</v>
      </c>
      <c r="AS138" s="31">
        <v>26.666666670000001</v>
      </c>
      <c r="AT138" s="72">
        <f t="shared" si="140"/>
        <v>4.9719087164011664E-4</v>
      </c>
      <c r="AU138" s="1">
        <f t="shared" si="141"/>
        <v>58799.515567715731</v>
      </c>
      <c r="AV138" s="97">
        <v>12.416666666666666</v>
      </c>
      <c r="AW138" s="34">
        <f t="shared" si="142"/>
        <v>3.2817600218490331E-4</v>
      </c>
      <c r="AX138" s="27">
        <f t="shared" si="143"/>
        <v>38811.231360235935</v>
      </c>
      <c r="AY138" s="75">
        <v>28</v>
      </c>
      <c r="AZ138" s="34">
        <f t="shared" si="144"/>
        <v>2.9771714744441727E-4</v>
      </c>
      <c r="BA138" s="27">
        <f t="shared" si="145"/>
        <v>26407.016898255162</v>
      </c>
      <c r="BB138" s="39">
        <f t="shared" si="146"/>
        <v>190075.91644466238</v>
      </c>
      <c r="BC138" s="60">
        <f t="shared" si="147"/>
        <v>27.989385428458604</v>
      </c>
      <c r="BD138" s="81">
        <f t="shared" si="148"/>
        <v>1734539.7768697981</v>
      </c>
      <c r="BE138" s="1">
        <v>708974</v>
      </c>
      <c r="BF138" s="1">
        <f t="shared" si="149"/>
        <v>0</v>
      </c>
      <c r="BG138" s="1">
        <f t="shared" si="150"/>
        <v>1025565.7768697981</v>
      </c>
      <c r="BH138" s="72">
        <f t="shared" si="151"/>
        <v>6.9154493096881462E-4</v>
      </c>
      <c r="BI138" s="1">
        <f t="shared" si="152"/>
        <v>-498.35200016493144</v>
      </c>
      <c r="BJ138" s="81">
        <f t="shared" si="153"/>
        <v>1734041.424869633</v>
      </c>
      <c r="BK138" s="79">
        <v>6.5</v>
      </c>
      <c r="BL138" s="1">
        <f t="shared" si="154"/>
        <v>0</v>
      </c>
      <c r="BM138" s="126">
        <v>850</v>
      </c>
      <c r="BN138" s="27">
        <f t="shared" si="155"/>
        <v>0</v>
      </c>
      <c r="BO138" s="39">
        <f t="shared" si="156"/>
        <v>1734041.424869633</v>
      </c>
      <c r="BP138" s="1">
        <f t="shared" si="157"/>
        <v>1734041.424869633</v>
      </c>
      <c r="BQ138" s="72">
        <f t="shared" si="158"/>
        <v>5.9485448604814056E-4</v>
      </c>
      <c r="BR138" s="60">
        <f t="shared" si="159"/>
        <v>3755.1344371926243</v>
      </c>
      <c r="BS138" s="84">
        <f t="shared" si="161"/>
        <v>1737797</v>
      </c>
      <c r="BT138" s="86">
        <f t="shared" si="160"/>
        <v>255.89706965100868</v>
      </c>
      <c r="BV138" s="28"/>
    </row>
    <row r="139" spans="1:74" ht="15.6" x14ac:dyDescent="0.3">
      <c r="A139" s="2" t="s">
        <v>443</v>
      </c>
      <c r="B139" s="9" t="s">
        <v>144</v>
      </c>
      <c r="C139" s="158">
        <v>32875</v>
      </c>
      <c r="D139" s="20">
        <v>0</v>
      </c>
      <c r="E139" s="23">
        <v>0</v>
      </c>
      <c r="F139" s="3">
        <v>0</v>
      </c>
      <c r="G139" s="23">
        <v>0</v>
      </c>
      <c r="H139" s="23">
        <f>C139/($C$9+$C$59+$C$61+$C$66+$C$73+$C$79+$C$93+$C$104+$C$126+$C$139+$C$166+$C$174+$C$198+$C$213+$C$232+$C$249+$C$259+$C$261+$C$262+$C$267+$C$274)*$H$6</f>
        <v>2638850.8138966262</v>
      </c>
      <c r="I139" s="3">
        <f>C139/($C$37+$C$50+$C$52+$C$55+$C$56+$C$139+$C$141+$C$196+$C$204+$C$208)*$I$6</f>
        <v>2871863.5244445102</v>
      </c>
      <c r="J139" s="23">
        <f t="shared" si="113"/>
        <v>5510714.3383411365</v>
      </c>
      <c r="K139" s="42">
        <f t="shared" si="114"/>
        <v>167.62629166056689</v>
      </c>
      <c r="L139" s="31">
        <v>15187</v>
      </c>
      <c r="M139" s="34">
        <f t="shared" si="115"/>
        <v>4.8858342014184908E-3</v>
      </c>
      <c r="N139" s="1">
        <f t="shared" si="116"/>
        <v>577815.68523150752</v>
      </c>
      <c r="O139" s="37">
        <v>784</v>
      </c>
      <c r="P139" s="37">
        <v>1579</v>
      </c>
      <c r="Q139" s="37">
        <f t="shared" si="117"/>
        <v>1573.5</v>
      </c>
      <c r="R139" s="34">
        <f t="shared" si="118"/>
        <v>1.6588599567968979E-3</v>
      </c>
      <c r="S139" s="27">
        <f t="shared" si="119"/>
        <v>196182.52751217497</v>
      </c>
      <c r="T139" s="39">
        <f t="shared" si="120"/>
        <v>773998.21274368255</v>
      </c>
      <c r="U139" s="1">
        <f t="shared" si="121"/>
        <v>23.543671870530268</v>
      </c>
      <c r="V139" s="52">
        <v>211819979.75</v>
      </c>
      <c r="W139" s="51">
        <f t="shared" si="122"/>
        <v>5.1022836763348334</v>
      </c>
      <c r="X139" s="34">
        <f t="shared" si="123"/>
        <v>3.1350165485798998E-3</v>
      </c>
      <c r="Y139" s="87">
        <f t="shared" si="124"/>
        <v>6443.1933003802278</v>
      </c>
      <c r="Z139" s="27">
        <f t="shared" si="125"/>
        <v>1761111.7474161389</v>
      </c>
      <c r="AA139" s="56">
        <v>111364302.22840001</v>
      </c>
      <c r="AB139" s="51">
        <f t="shared" si="126"/>
        <v>9.7047761569360809</v>
      </c>
      <c r="AC139" s="51">
        <f t="shared" si="127"/>
        <v>1.7021541929250717E-3</v>
      </c>
      <c r="AD139" s="92">
        <f t="shared" si="128"/>
        <v>3387.5072921186315</v>
      </c>
      <c r="AE139" s="1">
        <f t="shared" si="129"/>
        <v>563646.42165961314</v>
      </c>
      <c r="AF139" s="39">
        <f t="shared" si="130"/>
        <v>2324758.1690757521</v>
      </c>
      <c r="AG139" s="60">
        <f t="shared" si="131"/>
        <v>70.71507738633467</v>
      </c>
      <c r="AH139" s="63">
        <v>4209.3492999999999</v>
      </c>
      <c r="AI139" s="34">
        <f t="shared" si="132"/>
        <v>4.4928553003919297E-3</v>
      </c>
      <c r="AJ139" s="1">
        <f t="shared" si="133"/>
        <v>797017.61794567225</v>
      </c>
      <c r="AK139" s="39">
        <f t="shared" si="134"/>
        <v>797017.61794567225</v>
      </c>
      <c r="AL139" s="1">
        <f t="shared" si="135"/>
        <v>24.243881914697255</v>
      </c>
      <c r="AM139" s="66">
        <v>4328.416666666667</v>
      </c>
      <c r="AN139" s="34">
        <f t="shared" si="136"/>
        <v>4.6611148758133819E-3</v>
      </c>
      <c r="AO139" s="1">
        <f t="shared" si="137"/>
        <v>137806.44491229401</v>
      </c>
      <c r="AP139" s="95">
        <v>36.3333333333333</v>
      </c>
      <c r="AQ139" s="34">
        <f t="shared" si="138"/>
        <v>4.3958703016615547E-3</v>
      </c>
      <c r="AR139" s="27">
        <f t="shared" si="139"/>
        <v>389906.4005380703</v>
      </c>
      <c r="AS139" s="31">
        <v>221.41666663300001</v>
      </c>
      <c r="AT139" s="72">
        <f t="shared" si="140"/>
        <v>4.1282379549431106E-3</v>
      </c>
      <c r="AU139" s="1">
        <f t="shared" si="141"/>
        <v>488219.72756292787</v>
      </c>
      <c r="AV139" s="97">
        <v>63.583333333333336</v>
      </c>
      <c r="AW139" s="34">
        <f t="shared" si="142"/>
        <v>1.6805254340072566E-3</v>
      </c>
      <c r="AX139" s="27">
        <f t="shared" si="143"/>
        <v>198744.76193194641</v>
      </c>
      <c r="AY139" s="75">
        <v>385</v>
      </c>
      <c r="AZ139" s="34">
        <f t="shared" si="144"/>
        <v>4.0936107773607375E-3</v>
      </c>
      <c r="BA139" s="27">
        <f t="shared" si="145"/>
        <v>363096.48235100851</v>
      </c>
      <c r="BB139" s="39">
        <f t="shared" si="146"/>
        <v>1577773.8172962472</v>
      </c>
      <c r="BC139" s="60">
        <f t="shared" si="147"/>
        <v>47.993119917756573</v>
      </c>
      <c r="BD139" s="81">
        <f t="shared" si="148"/>
        <v>10984262.155402493</v>
      </c>
      <c r="BE139" s="1">
        <v>5621791</v>
      </c>
      <c r="BF139" s="1">
        <f t="shared" si="149"/>
        <v>0</v>
      </c>
      <c r="BG139" s="1">
        <f t="shared" si="150"/>
        <v>5362471.1554024927</v>
      </c>
      <c r="BH139" s="72">
        <f t="shared" si="151"/>
        <v>3.6159452944146742E-3</v>
      </c>
      <c r="BI139" s="1">
        <f t="shared" si="152"/>
        <v>-2605.7794501277126</v>
      </c>
      <c r="BJ139" s="81">
        <f t="shared" si="153"/>
        <v>10981656.375952365</v>
      </c>
      <c r="BK139" s="79">
        <v>0</v>
      </c>
      <c r="BL139" s="1">
        <f t="shared" si="154"/>
        <v>-2745414.0939880912</v>
      </c>
      <c r="BM139" s="126">
        <v>1200</v>
      </c>
      <c r="BN139" s="27">
        <f t="shared" si="155"/>
        <v>0</v>
      </c>
      <c r="BO139" s="39">
        <f t="shared" si="156"/>
        <v>8236242.2819642741</v>
      </c>
      <c r="BP139" s="1">
        <f t="shared" si="157"/>
        <v>0</v>
      </c>
      <c r="BQ139" s="72">
        <f t="shared" si="158"/>
        <v>0</v>
      </c>
      <c r="BR139" s="60">
        <f t="shared" si="159"/>
        <v>0</v>
      </c>
      <c r="BS139" s="84">
        <f t="shared" si="161"/>
        <v>8236242</v>
      </c>
      <c r="BT139" s="86">
        <f t="shared" si="160"/>
        <v>250.53207604562738</v>
      </c>
      <c r="BV139" s="28"/>
    </row>
    <row r="140" spans="1:74" ht="15.6" x14ac:dyDescent="0.3">
      <c r="A140" s="2" t="s">
        <v>446</v>
      </c>
      <c r="B140" s="9" t="s">
        <v>147</v>
      </c>
      <c r="C140" s="158">
        <v>8769</v>
      </c>
      <c r="D140" s="20">
        <v>0</v>
      </c>
      <c r="E140" s="23">
        <v>0</v>
      </c>
      <c r="F140" s="3">
        <v>0</v>
      </c>
      <c r="G140" s="23">
        <v>0</v>
      </c>
      <c r="H140" s="23">
        <v>0</v>
      </c>
      <c r="I140" s="3">
        <v>0</v>
      </c>
      <c r="J140" s="23">
        <f t="shared" si="113"/>
        <v>0</v>
      </c>
      <c r="K140" s="42">
        <f t="shared" si="114"/>
        <v>0</v>
      </c>
      <c r="L140" s="31">
        <v>2590</v>
      </c>
      <c r="M140" s="34">
        <f t="shared" si="115"/>
        <v>8.3323306654861998E-4</v>
      </c>
      <c r="N140" s="1">
        <f t="shared" si="116"/>
        <v>98541.030140883944</v>
      </c>
      <c r="O140" s="37">
        <v>325</v>
      </c>
      <c r="P140" s="37">
        <v>365</v>
      </c>
      <c r="Q140" s="37">
        <f t="shared" si="117"/>
        <v>507.5</v>
      </c>
      <c r="R140" s="34">
        <f t="shared" si="118"/>
        <v>5.3503109505842114E-4</v>
      </c>
      <c r="S140" s="27">
        <f t="shared" si="119"/>
        <v>63274.631529983351</v>
      </c>
      <c r="T140" s="39">
        <f t="shared" si="120"/>
        <v>161815.6616708673</v>
      </c>
      <c r="U140" s="1">
        <f t="shared" si="121"/>
        <v>18.453148782172118</v>
      </c>
      <c r="V140" s="52">
        <v>29272019.770000003</v>
      </c>
      <c r="W140" s="51">
        <f t="shared" si="122"/>
        <v>2.6269236494164883</v>
      </c>
      <c r="X140" s="34">
        <f t="shared" si="123"/>
        <v>1.6140711954088045E-3</v>
      </c>
      <c r="Y140" s="87">
        <f t="shared" si="124"/>
        <v>3338.1251875926564</v>
      </c>
      <c r="Z140" s="27">
        <f t="shared" si="125"/>
        <v>906712.83527612605</v>
      </c>
      <c r="AA140" s="56">
        <v>7163545.8128000004</v>
      </c>
      <c r="AB140" s="51">
        <f t="shared" si="126"/>
        <v>10.734259682209538</v>
      </c>
      <c r="AC140" s="51">
        <f t="shared" si="127"/>
        <v>1.8827188623985753E-3</v>
      </c>
      <c r="AD140" s="92">
        <f t="shared" si="128"/>
        <v>816.91707296156926</v>
      </c>
      <c r="AE140" s="1">
        <f t="shared" si="129"/>
        <v>623438.08462993207</v>
      </c>
      <c r="AF140" s="39">
        <f t="shared" si="130"/>
        <v>1530150.9199060581</v>
      </c>
      <c r="AG140" s="60">
        <f t="shared" si="131"/>
        <v>174.49548636173546</v>
      </c>
      <c r="AH140" s="63">
        <v>3183.4528</v>
      </c>
      <c r="AI140" s="34">
        <f t="shared" si="132"/>
        <v>3.3978631295881125E-3</v>
      </c>
      <c r="AJ140" s="1">
        <f t="shared" si="133"/>
        <v>602769.64125986898</v>
      </c>
      <c r="AK140" s="39">
        <f t="shared" si="134"/>
        <v>602769.64125986898</v>
      </c>
      <c r="AL140" s="1">
        <f t="shared" si="135"/>
        <v>68.738697828699856</v>
      </c>
      <c r="AM140" s="66">
        <v>1261.3055555555557</v>
      </c>
      <c r="AN140" s="34">
        <f t="shared" si="136"/>
        <v>1.3582541933222837E-3</v>
      </c>
      <c r="AO140" s="1">
        <f t="shared" si="137"/>
        <v>40156.955289864352</v>
      </c>
      <c r="AP140" s="95">
        <v>11</v>
      </c>
      <c r="AQ140" s="34">
        <f t="shared" si="138"/>
        <v>1.330859816099371E-3</v>
      </c>
      <c r="AR140" s="27">
        <f t="shared" si="139"/>
        <v>118045.05704363607</v>
      </c>
      <c r="AS140" s="31">
        <v>48.416666669999998</v>
      </c>
      <c r="AT140" s="72">
        <f t="shared" si="140"/>
        <v>9.027121762708966E-4</v>
      </c>
      <c r="AU140" s="1">
        <f t="shared" si="141"/>
        <v>106757.87044663908</v>
      </c>
      <c r="AV140" s="97">
        <v>15.694444444444445</v>
      </c>
      <c r="AW140" s="34">
        <f t="shared" si="142"/>
        <v>4.1480859336570555E-4</v>
      </c>
      <c r="AX140" s="27">
        <f t="shared" si="143"/>
        <v>49056.7018311707</v>
      </c>
      <c r="AY140" s="75">
        <v>40</v>
      </c>
      <c r="AZ140" s="34">
        <f t="shared" si="144"/>
        <v>4.253102106348818E-4</v>
      </c>
      <c r="BA140" s="27">
        <f t="shared" si="145"/>
        <v>37724.30985465023</v>
      </c>
      <c r="BB140" s="39">
        <f t="shared" si="146"/>
        <v>351740.89446596045</v>
      </c>
      <c r="BC140" s="60">
        <f t="shared" si="147"/>
        <v>40.111859330135758</v>
      </c>
      <c r="BD140" s="81">
        <f t="shared" si="148"/>
        <v>2646477.1173027549</v>
      </c>
      <c r="BE140" s="1">
        <v>1216824</v>
      </c>
      <c r="BF140" s="1">
        <f t="shared" si="149"/>
        <v>0</v>
      </c>
      <c r="BG140" s="1">
        <f t="shared" si="150"/>
        <v>1429653.1173027549</v>
      </c>
      <c r="BH140" s="72">
        <f t="shared" si="151"/>
        <v>9.6402336019057891E-4</v>
      </c>
      <c r="BI140" s="1">
        <f t="shared" si="152"/>
        <v>-694.70969743592548</v>
      </c>
      <c r="BJ140" s="81">
        <f t="shared" si="153"/>
        <v>2645782.4076053188</v>
      </c>
      <c r="BK140" s="79">
        <v>7</v>
      </c>
      <c r="BL140" s="1">
        <f t="shared" si="154"/>
        <v>0</v>
      </c>
      <c r="BM140" s="126">
        <v>1071</v>
      </c>
      <c r="BN140" s="27">
        <f t="shared" si="155"/>
        <v>0</v>
      </c>
      <c r="BO140" s="39">
        <f t="shared" si="156"/>
        <v>2645782.4076053188</v>
      </c>
      <c r="BP140" s="1">
        <f t="shared" si="157"/>
        <v>2645782.4076053188</v>
      </c>
      <c r="BQ140" s="72">
        <f t="shared" si="158"/>
        <v>9.076228005277312E-4</v>
      </c>
      <c r="BR140" s="60">
        <f t="shared" si="159"/>
        <v>5729.5451478986943</v>
      </c>
      <c r="BS140" s="84">
        <f t="shared" si="161"/>
        <v>2651512</v>
      </c>
      <c r="BT140" s="86">
        <f t="shared" si="160"/>
        <v>302.3733607024746</v>
      </c>
      <c r="BV140" s="28"/>
    </row>
    <row r="141" spans="1:74" ht="15.6" x14ac:dyDescent="0.3">
      <c r="A141" s="2" t="s">
        <v>495</v>
      </c>
      <c r="B141" s="9" t="s">
        <v>196</v>
      </c>
      <c r="C141" s="158">
        <v>21851</v>
      </c>
      <c r="D141" s="20">
        <v>0</v>
      </c>
      <c r="E141" s="23">
        <v>0</v>
      </c>
      <c r="F141" s="3">
        <v>0</v>
      </c>
      <c r="G141" s="23">
        <v>0</v>
      </c>
      <c r="H141" s="23">
        <v>0</v>
      </c>
      <c r="I141" s="3">
        <f>C141/($C$37+$C$50+$C$52+$C$55+$C$56+$C$139+$C$141+$C$196+$C$204+$C$208)*$I$6</f>
        <v>1908839.2356695663</v>
      </c>
      <c r="J141" s="23">
        <f t="shared" si="113"/>
        <v>1908839.2356695663</v>
      </c>
      <c r="K141" s="42">
        <f t="shared" si="114"/>
        <v>87.357065382342512</v>
      </c>
      <c r="L141" s="31">
        <v>7794</v>
      </c>
      <c r="M141" s="34">
        <f t="shared" si="115"/>
        <v>2.5074202782548044E-3</v>
      </c>
      <c r="N141" s="1">
        <f t="shared" si="116"/>
        <v>296536.21193747083</v>
      </c>
      <c r="O141" s="37">
        <v>463</v>
      </c>
      <c r="P141" s="37">
        <v>962</v>
      </c>
      <c r="Q141" s="37">
        <f t="shared" si="117"/>
        <v>944</v>
      </c>
      <c r="R141" s="34">
        <f t="shared" si="118"/>
        <v>9.9521054923182176E-4</v>
      </c>
      <c r="S141" s="27">
        <f t="shared" si="119"/>
        <v>117697.04859961434</v>
      </c>
      <c r="T141" s="39">
        <f t="shared" si="120"/>
        <v>414233.26053708518</v>
      </c>
      <c r="U141" s="1">
        <f t="shared" si="121"/>
        <v>18.957176355182153</v>
      </c>
      <c r="V141" s="52">
        <v>129316364.97</v>
      </c>
      <c r="W141" s="51">
        <f t="shared" si="122"/>
        <v>3.6922333929720885</v>
      </c>
      <c r="X141" s="34">
        <f t="shared" si="123"/>
        <v>2.2686337182454995E-3</v>
      </c>
      <c r="Y141" s="87">
        <f t="shared" si="124"/>
        <v>5918.0982549997707</v>
      </c>
      <c r="Z141" s="27">
        <f t="shared" si="125"/>
        <v>1274416.7151514092</v>
      </c>
      <c r="AA141" s="56">
        <v>56225605.228</v>
      </c>
      <c r="AB141" s="51">
        <f t="shared" si="126"/>
        <v>8.491970856762336</v>
      </c>
      <c r="AC141" s="51">
        <f t="shared" si="127"/>
        <v>1.489436084489664E-3</v>
      </c>
      <c r="AD141" s="92">
        <f t="shared" si="128"/>
        <v>2573.1364801610912</v>
      </c>
      <c r="AE141" s="1">
        <f t="shared" si="129"/>
        <v>493207.56180768611</v>
      </c>
      <c r="AF141" s="39">
        <f t="shared" si="130"/>
        <v>1767624.2769590952</v>
      </c>
      <c r="AG141" s="60">
        <f t="shared" si="131"/>
        <v>80.894433982842671</v>
      </c>
      <c r="AH141" s="63">
        <v>2990.5522999999998</v>
      </c>
      <c r="AI141" s="34">
        <f t="shared" si="132"/>
        <v>3.1919704910576738E-3</v>
      </c>
      <c r="AJ141" s="1">
        <f t="shared" si="133"/>
        <v>566244.97056776716</v>
      </c>
      <c r="AK141" s="39">
        <f t="shared" si="134"/>
        <v>566244.97056776716</v>
      </c>
      <c r="AL141" s="1">
        <f t="shared" si="135"/>
        <v>25.91391563625313</v>
      </c>
      <c r="AM141" s="66">
        <v>3150.6388888888887</v>
      </c>
      <c r="AN141" s="34">
        <f t="shared" si="136"/>
        <v>3.3928087160392311E-3</v>
      </c>
      <c r="AO141" s="1">
        <f t="shared" si="137"/>
        <v>100308.81449649359</v>
      </c>
      <c r="AP141" s="95">
        <v>13.3333333333333</v>
      </c>
      <c r="AQ141" s="34">
        <f t="shared" si="138"/>
        <v>1.6131634134537792E-3</v>
      </c>
      <c r="AR141" s="27">
        <f t="shared" si="139"/>
        <v>143084.91762864945</v>
      </c>
      <c r="AS141" s="31">
        <v>117.91666663300001</v>
      </c>
      <c r="AT141" s="72">
        <f t="shared" si="140"/>
        <v>2.198515884631123E-3</v>
      </c>
      <c r="AU141" s="1">
        <f t="shared" si="141"/>
        <v>260004.1077942581</v>
      </c>
      <c r="AV141" s="97">
        <v>88.361111111111114</v>
      </c>
      <c r="AW141" s="34">
        <f t="shared" si="142"/>
        <v>2.3354090893739987E-3</v>
      </c>
      <c r="AX141" s="27">
        <f t="shared" si="143"/>
        <v>276193.57261053805</v>
      </c>
      <c r="AY141" s="75">
        <v>202</v>
      </c>
      <c r="AZ141" s="34">
        <f t="shared" si="144"/>
        <v>2.1478165637061532E-3</v>
      </c>
      <c r="BA141" s="27">
        <f t="shared" si="145"/>
        <v>190507.76476598368</v>
      </c>
      <c r="BB141" s="39">
        <f t="shared" si="146"/>
        <v>970099.17729592288</v>
      </c>
      <c r="BC141" s="60">
        <f t="shared" si="147"/>
        <v>44.39609982590833</v>
      </c>
      <c r="BD141" s="81">
        <f t="shared" si="148"/>
        <v>5627040.9210294373</v>
      </c>
      <c r="BE141" s="1">
        <v>3132682</v>
      </c>
      <c r="BF141" s="1">
        <f t="shared" si="149"/>
        <v>0</v>
      </c>
      <c r="BG141" s="1">
        <f t="shared" si="150"/>
        <v>2494358.9210294373</v>
      </c>
      <c r="BH141" s="72">
        <f t="shared" si="151"/>
        <v>1.6819606374928241E-3</v>
      </c>
      <c r="BI141" s="1">
        <f t="shared" si="152"/>
        <v>-1212.0809659018832</v>
      </c>
      <c r="BJ141" s="81">
        <f t="shared" si="153"/>
        <v>5625828.8400635356</v>
      </c>
      <c r="BK141" s="79">
        <v>0</v>
      </c>
      <c r="BL141" s="1">
        <f t="shared" si="154"/>
        <v>-1406457.2100158839</v>
      </c>
      <c r="BM141" s="126">
        <v>1220</v>
      </c>
      <c r="BN141" s="27">
        <f t="shared" si="155"/>
        <v>0</v>
      </c>
      <c r="BO141" s="39">
        <f t="shared" si="156"/>
        <v>4219371.6300476519</v>
      </c>
      <c r="BP141" s="1">
        <f t="shared" si="157"/>
        <v>0</v>
      </c>
      <c r="BQ141" s="72">
        <f t="shared" si="158"/>
        <v>0</v>
      </c>
      <c r="BR141" s="60">
        <f t="shared" si="159"/>
        <v>0</v>
      </c>
      <c r="BS141" s="84">
        <f t="shared" si="161"/>
        <v>4219372</v>
      </c>
      <c r="BT141" s="86">
        <f t="shared" si="160"/>
        <v>193.09743261177979</v>
      </c>
      <c r="BV141" s="28"/>
    </row>
    <row r="142" spans="1:74" ht="15.6" x14ac:dyDescent="0.3">
      <c r="A142" s="2" t="s">
        <v>314</v>
      </c>
      <c r="B142" s="9" t="s">
        <v>15</v>
      </c>
      <c r="C142" s="158">
        <v>21340</v>
      </c>
      <c r="D142" s="20">
        <v>0</v>
      </c>
      <c r="E142" s="23">
        <v>0</v>
      </c>
      <c r="F142" s="3">
        <v>0</v>
      </c>
      <c r="G142" s="23">
        <v>0</v>
      </c>
      <c r="H142" s="23">
        <v>0</v>
      </c>
      <c r="I142" s="3">
        <v>0</v>
      </c>
      <c r="J142" s="23">
        <f t="shared" si="113"/>
        <v>0</v>
      </c>
      <c r="K142" s="42">
        <f t="shared" si="114"/>
        <v>0</v>
      </c>
      <c r="L142" s="31">
        <v>15860</v>
      </c>
      <c r="M142" s="34">
        <f t="shared" si="115"/>
        <v>5.1023461140776499E-3</v>
      </c>
      <c r="N142" s="1">
        <f t="shared" si="116"/>
        <v>603421.13437622378</v>
      </c>
      <c r="O142" s="37">
        <v>3428</v>
      </c>
      <c r="P142" s="37">
        <v>830</v>
      </c>
      <c r="Q142" s="37">
        <f t="shared" si="117"/>
        <v>3843</v>
      </c>
      <c r="R142" s="34">
        <f t="shared" si="118"/>
        <v>4.0514768439596305E-3</v>
      </c>
      <c r="S142" s="27">
        <f t="shared" si="119"/>
        <v>479141.69255118427</v>
      </c>
      <c r="T142" s="39">
        <f t="shared" si="120"/>
        <v>1082562.8269274081</v>
      </c>
      <c r="U142" s="1">
        <f t="shared" si="121"/>
        <v>50.729279612343397</v>
      </c>
      <c r="V142" s="52">
        <v>125259663.05000001</v>
      </c>
      <c r="W142" s="51">
        <f t="shared" si="122"/>
        <v>3.6356125261028311</v>
      </c>
      <c r="X142" s="34">
        <f t="shared" si="123"/>
        <v>2.2338439327513359E-3</v>
      </c>
      <c r="Y142" s="87">
        <f t="shared" si="124"/>
        <v>5869.7124203373951</v>
      </c>
      <c r="Z142" s="27">
        <f t="shared" si="125"/>
        <v>1254873.373362157</v>
      </c>
      <c r="AA142" s="56">
        <v>30891881.488000002</v>
      </c>
      <c r="AB142" s="51">
        <f t="shared" si="126"/>
        <v>14.741594816000415</v>
      </c>
      <c r="AC142" s="51">
        <f t="shared" si="127"/>
        <v>2.5855792056083461E-3</v>
      </c>
      <c r="AD142" s="92">
        <f t="shared" si="128"/>
        <v>1447.6045683223992</v>
      </c>
      <c r="AE142" s="1">
        <f t="shared" si="129"/>
        <v>856181.22800864361</v>
      </c>
      <c r="AF142" s="39">
        <f t="shared" si="130"/>
        <v>2111054.6013708008</v>
      </c>
      <c r="AG142" s="60">
        <f t="shared" si="131"/>
        <v>98.924770448491131</v>
      </c>
      <c r="AH142" s="63">
        <v>1237.0426</v>
      </c>
      <c r="AI142" s="34">
        <f t="shared" si="132"/>
        <v>1.3203592779103919E-3</v>
      </c>
      <c r="AJ142" s="1">
        <f t="shared" si="133"/>
        <v>234227.35346513556</v>
      </c>
      <c r="AK142" s="39">
        <f t="shared" si="134"/>
        <v>234227.35346513556</v>
      </c>
      <c r="AL142" s="1">
        <f t="shared" si="135"/>
        <v>10.975977200802978</v>
      </c>
      <c r="AM142" s="66">
        <v>1839.5</v>
      </c>
      <c r="AN142" s="34">
        <f t="shared" si="136"/>
        <v>1.9808908139755605E-3</v>
      </c>
      <c r="AO142" s="1">
        <f t="shared" si="137"/>
        <v>58565.28493856448</v>
      </c>
      <c r="AP142" s="95">
        <v>13</v>
      </c>
      <c r="AQ142" s="34">
        <f t="shared" si="138"/>
        <v>1.5728343281174386E-3</v>
      </c>
      <c r="AR142" s="27">
        <f t="shared" si="139"/>
        <v>139507.79468793355</v>
      </c>
      <c r="AS142" s="31">
        <v>97.916666669999998</v>
      </c>
      <c r="AT142" s="72">
        <f t="shared" si="140"/>
        <v>1.8256227316374993E-3</v>
      </c>
      <c r="AU142" s="1">
        <f t="shared" si="141"/>
        <v>215904.47120556809</v>
      </c>
      <c r="AV142" s="97">
        <v>101.5</v>
      </c>
      <c r="AW142" s="34">
        <f t="shared" si="142"/>
        <v>2.6826736285987399E-3</v>
      </c>
      <c r="AX142" s="27">
        <f t="shared" si="143"/>
        <v>317262.28051521722</v>
      </c>
      <c r="AY142" s="75">
        <v>143</v>
      </c>
      <c r="AZ142" s="34">
        <f t="shared" si="144"/>
        <v>1.5204840030197024E-3</v>
      </c>
      <c r="BA142" s="27">
        <f t="shared" si="145"/>
        <v>134864.40773037457</v>
      </c>
      <c r="BB142" s="39">
        <f t="shared" si="146"/>
        <v>866104.23907765793</v>
      </c>
      <c r="BC142" s="60">
        <f t="shared" si="147"/>
        <v>40.585953096422585</v>
      </c>
      <c r="BD142" s="81">
        <f t="shared" si="148"/>
        <v>4293949.0208410025</v>
      </c>
      <c r="BE142" s="1">
        <v>2757208</v>
      </c>
      <c r="BF142" s="1">
        <f t="shared" si="149"/>
        <v>0</v>
      </c>
      <c r="BG142" s="1">
        <f t="shared" si="150"/>
        <v>1536741.0208410025</v>
      </c>
      <c r="BH142" s="72">
        <f t="shared" si="151"/>
        <v>1.0362333524993944E-3</v>
      </c>
      <c r="BI142" s="1">
        <f t="shared" si="152"/>
        <v>-746.7467994194194</v>
      </c>
      <c r="BJ142" s="81">
        <f t="shared" si="153"/>
        <v>4293202.2740415828</v>
      </c>
      <c r="BK142" s="79">
        <v>5.7</v>
      </c>
      <c r="BL142" s="1">
        <f t="shared" si="154"/>
        <v>0</v>
      </c>
      <c r="BM142" s="126">
        <v>690</v>
      </c>
      <c r="BN142" s="27">
        <f t="shared" si="155"/>
        <v>0</v>
      </c>
      <c r="BO142" s="39">
        <f t="shared" si="156"/>
        <v>4293202.2740415828</v>
      </c>
      <c r="BP142" s="1">
        <f t="shared" si="157"/>
        <v>4293202.2740415828</v>
      </c>
      <c r="BQ142" s="72">
        <f t="shared" si="158"/>
        <v>1.4727621818018063E-3</v>
      </c>
      <c r="BR142" s="60">
        <f t="shared" si="159"/>
        <v>9297.0972168668159</v>
      </c>
      <c r="BS142" s="84">
        <f t="shared" si="161"/>
        <v>4302499</v>
      </c>
      <c r="BT142" s="86">
        <f t="shared" si="160"/>
        <v>201.61663542642924</v>
      </c>
      <c r="BV142" s="28"/>
    </row>
    <row r="143" spans="1:74" ht="15.6" x14ac:dyDescent="0.3">
      <c r="A143" s="2" t="s">
        <v>447</v>
      </c>
      <c r="B143" s="9" t="s">
        <v>148</v>
      </c>
      <c r="C143" s="158">
        <v>12803</v>
      </c>
      <c r="D143" s="20">
        <v>0</v>
      </c>
      <c r="E143" s="23">
        <v>0</v>
      </c>
      <c r="F143" s="3">
        <v>0</v>
      </c>
      <c r="G143" s="23">
        <v>0</v>
      </c>
      <c r="H143" s="23">
        <v>0</v>
      </c>
      <c r="I143" s="3">
        <v>0</v>
      </c>
      <c r="J143" s="23">
        <f t="shared" si="113"/>
        <v>0</v>
      </c>
      <c r="K143" s="42">
        <f t="shared" si="114"/>
        <v>0</v>
      </c>
      <c r="L143" s="31">
        <v>5051</v>
      </c>
      <c r="M143" s="34">
        <f t="shared" si="115"/>
        <v>1.6249653355741619E-3</v>
      </c>
      <c r="N143" s="1">
        <f t="shared" si="116"/>
        <v>192174.03213961577</v>
      </c>
      <c r="O143" s="37">
        <v>977</v>
      </c>
      <c r="P143" s="37">
        <v>304</v>
      </c>
      <c r="Q143" s="37">
        <f t="shared" si="117"/>
        <v>1129</v>
      </c>
      <c r="R143" s="34">
        <f t="shared" si="118"/>
        <v>1.1902465149181429E-3</v>
      </c>
      <c r="S143" s="27">
        <f t="shared" si="119"/>
        <v>140762.67782729302</v>
      </c>
      <c r="T143" s="39">
        <f t="shared" si="120"/>
        <v>332936.70996690879</v>
      </c>
      <c r="U143" s="1">
        <f t="shared" si="121"/>
        <v>26.004585641405043</v>
      </c>
      <c r="V143" s="52">
        <v>42156969.200000003</v>
      </c>
      <c r="W143" s="51">
        <f t="shared" si="122"/>
        <v>3.8882493715890751</v>
      </c>
      <c r="X143" s="34">
        <f t="shared" si="123"/>
        <v>2.3890725992901859E-3</v>
      </c>
      <c r="Y143" s="87">
        <f t="shared" si="124"/>
        <v>3292.7414824650473</v>
      </c>
      <c r="Z143" s="27">
        <f t="shared" si="125"/>
        <v>1342073.8789866471</v>
      </c>
      <c r="AA143" s="56">
        <v>12058000.208800001</v>
      </c>
      <c r="AB143" s="51">
        <f t="shared" si="126"/>
        <v>13.59402937150163</v>
      </c>
      <c r="AC143" s="51">
        <f t="shared" si="127"/>
        <v>2.3843037406803408E-3</v>
      </c>
      <c r="AD143" s="92">
        <f t="shared" si="128"/>
        <v>941.81052946965565</v>
      </c>
      <c r="AE143" s="1">
        <f t="shared" si="129"/>
        <v>789531.45206819847</v>
      </c>
      <c r="AF143" s="39">
        <f t="shared" si="130"/>
        <v>2131605.3310548458</v>
      </c>
      <c r="AG143" s="60">
        <f t="shared" si="131"/>
        <v>166.49264477504067</v>
      </c>
      <c r="AH143" s="63">
        <v>4250.8730999999998</v>
      </c>
      <c r="AI143" s="34">
        <f t="shared" si="132"/>
        <v>4.5371757907162686E-3</v>
      </c>
      <c r="AJ143" s="1">
        <f t="shared" si="133"/>
        <v>804879.92582400679</v>
      </c>
      <c r="AK143" s="39">
        <f t="shared" si="134"/>
        <v>804879.92582400679</v>
      </c>
      <c r="AL143" s="1">
        <f t="shared" si="135"/>
        <v>62.866509866750512</v>
      </c>
      <c r="AM143" s="66">
        <v>2091.5</v>
      </c>
      <c r="AN143" s="34">
        <f t="shared" si="136"/>
        <v>2.2522604715574258E-3</v>
      </c>
      <c r="AO143" s="1">
        <f t="shared" si="137"/>
        <v>66588.36284262441</v>
      </c>
      <c r="AP143" s="95">
        <v>18.6666666666667</v>
      </c>
      <c r="AQ143" s="34">
        <f t="shared" si="138"/>
        <v>2.2584287788353003E-3</v>
      </c>
      <c r="AR143" s="27">
        <f t="shared" si="139"/>
        <v>200318.88468011006</v>
      </c>
      <c r="AS143" s="31">
        <v>60.5</v>
      </c>
      <c r="AT143" s="72">
        <f t="shared" si="140"/>
        <v>1.1280017898925145E-3</v>
      </c>
      <c r="AU143" s="1">
        <f t="shared" si="141"/>
        <v>133401.4009275799</v>
      </c>
      <c r="AV143" s="97">
        <v>19.5</v>
      </c>
      <c r="AW143" s="34">
        <f t="shared" si="142"/>
        <v>5.1539050007561992E-4</v>
      </c>
      <c r="AX143" s="27">
        <f t="shared" si="143"/>
        <v>60951.866699967839</v>
      </c>
      <c r="AY143" s="75">
        <v>33</v>
      </c>
      <c r="AZ143" s="34">
        <f t="shared" si="144"/>
        <v>3.508809237737775E-4</v>
      </c>
      <c r="BA143" s="27">
        <f t="shared" si="145"/>
        <v>31122.555630086441</v>
      </c>
      <c r="BB143" s="39">
        <f t="shared" si="146"/>
        <v>492383.07078036864</v>
      </c>
      <c r="BC143" s="60">
        <f t="shared" si="147"/>
        <v>38.458413714002077</v>
      </c>
      <c r="BD143" s="81">
        <f t="shared" si="148"/>
        <v>3761805.0376261296</v>
      </c>
      <c r="BE143" s="1">
        <v>1776123</v>
      </c>
      <c r="BF143" s="1">
        <f t="shared" si="149"/>
        <v>0</v>
      </c>
      <c r="BG143" s="1">
        <f t="shared" si="150"/>
        <v>1985682.0376261296</v>
      </c>
      <c r="BH143" s="72">
        <f t="shared" si="151"/>
        <v>1.3389568749333487E-3</v>
      </c>
      <c r="BI143" s="1">
        <f t="shared" si="152"/>
        <v>-964.90019212896391</v>
      </c>
      <c r="BJ143" s="81">
        <f t="shared" si="153"/>
        <v>3760840.1374340006</v>
      </c>
      <c r="BK143" s="79">
        <v>8.5</v>
      </c>
      <c r="BL143" s="1">
        <f t="shared" si="154"/>
        <v>0</v>
      </c>
      <c r="BM143" s="126">
        <v>1165</v>
      </c>
      <c r="BN143" s="27">
        <f t="shared" si="155"/>
        <v>0</v>
      </c>
      <c r="BO143" s="39">
        <f t="shared" si="156"/>
        <v>3760840.1374340006</v>
      </c>
      <c r="BP143" s="1">
        <f t="shared" si="157"/>
        <v>3760840.1374340006</v>
      </c>
      <c r="BQ143" s="72">
        <f t="shared" si="158"/>
        <v>1.2901379372933447E-3</v>
      </c>
      <c r="BR143" s="60">
        <f t="shared" si="159"/>
        <v>8144.2462159843726</v>
      </c>
      <c r="BS143" s="84">
        <f t="shared" si="161"/>
        <v>3768984</v>
      </c>
      <c r="BT143" s="86">
        <f t="shared" si="160"/>
        <v>294.38287901273139</v>
      </c>
      <c r="BV143" s="28"/>
    </row>
    <row r="144" spans="1:74" ht="15.6" x14ac:dyDescent="0.3">
      <c r="A144" s="2" t="s">
        <v>419</v>
      </c>
      <c r="B144" s="9" t="s">
        <v>120</v>
      </c>
      <c r="C144" s="158">
        <v>7916</v>
      </c>
      <c r="D144" s="20">
        <v>0</v>
      </c>
      <c r="E144" s="23">
        <v>0</v>
      </c>
      <c r="F144" s="3">
        <v>0</v>
      </c>
      <c r="G144" s="23">
        <v>0</v>
      </c>
      <c r="H144" s="23">
        <v>0</v>
      </c>
      <c r="I144" s="3">
        <v>0</v>
      </c>
      <c r="J144" s="23">
        <f t="shared" si="113"/>
        <v>0</v>
      </c>
      <c r="K144" s="42">
        <f t="shared" si="114"/>
        <v>0</v>
      </c>
      <c r="L144" s="31">
        <v>1818</v>
      </c>
      <c r="M144" s="34">
        <f t="shared" si="115"/>
        <v>5.8487170462756413E-4</v>
      </c>
      <c r="N144" s="1">
        <f t="shared" si="116"/>
        <v>69168.954747539392</v>
      </c>
      <c r="O144" s="37">
        <v>0</v>
      </c>
      <c r="P144" s="37">
        <v>102</v>
      </c>
      <c r="Q144" s="37">
        <f t="shared" si="117"/>
        <v>51</v>
      </c>
      <c r="R144" s="34">
        <f t="shared" si="118"/>
        <v>5.3766671621634446E-5</v>
      </c>
      <c r="S144" s="27">
        <f t="shared" si="119"/>
        <v>6358.6329222249287</v>
      </c>
      <c r="T144" s="39">
        <f t="shared" si="120"/>
        <v>75527.587669764325</v>
      </c>
      <c r="U144" s="1">
        <f t="shared" si="121"/>
        <v>9.5411303271556758</v>
      </c>
      <c r="V144" s="52">
        <v>34396984.439999998</v>
      </c>
      <c r="W144" s="51">
        <f t="shared" si="122"/>
        <v>1.8217601635778744</v>
      </c>
      <c r="X144" s="34">
        <f t="shared" si="123"/>
        <v>1.1193513772763946E-3</v>
      </c>
      <c r="Y144" s="87">
        <f t="shared" si="124"/>
        <v>4345.2481606872152</v>
      </c>
      <c r="Z144" s="27">
        <f t="shared" si="125"/>
        <v>628801.42080935871</v>
      </c>
      <c r="AA144" s="56">
        <v>7470454.7008000007</v>
      </c>
      <c r="AB144" s="51">
        <f t="shared" si="126"/>
        <v>8.388118061045132</v>
      </c>
      <c r="AC144" s="51">
        <f t="shared" si="127"/>
        <v>1.4712209841289319E-3</v>
      </c>
      <c r="AD144" s="92">
        <f t="shared" si="128"/>
        <v>943.71585406771101</v>
      </c>
      <c r="AE144" s="1">
        <f t="shared" si="129"/>
        <v>487175.86610046332</v>
      </c>
      <c r="AF144" s="39">
        <f t="shared" si="130"/>
        <v>1115977.2869098219</v>
      </c>
      <c r="AG144" s="60">
        <f t="shared" si="131"/>
        <v>140.97742381377236</v>
      </c>
      <c r="AH144" s="63">
        <v>4189.4452000000001</v>
      </c>
      <c r="AI144" s="34">
        <f t="shared" si="132"/>
        <v>4.4716106293487042E-3</v>
      </c>
      <c r="AJ144" s="1">
        <f t="shared" si="133"/>
        <v>793248.88381630159</v>
      </c>
      <c r="AK144" s="39">
        <f t="shared" si="134"/>
        <v>793248.88381630159</v>
      </c>
      <c r="AL144" s="1">
        <f t="shared" si="135"/>
        <v>100.2082976018572</v>
      </c>
      <c r="AM144" s="66">
        <v>916.86111111111109</v>
      </c>
      <c r="AN144" s="34">
        <f t="shared" si="136"/>
        <v>9.8733446735059819E-4</v>
      </c>
      <c r="AO144" s="1">
        <f t="shared" si="137"/>
        <v>29190.667149394423</v>
      </c>
      <c r="AP144" s="95">
        <v>3.6666666666666701</v>
      </c>
      <c r="AQ144" s="34">
        <f t="shared" si="138"/>
        <v>4.4361993869979077E-4</v>
      </c>
      <c r="AR144" s="27">
        <f t="shared" si="139"/>
        <v>39348.352347878732</v>
      </c>
      <c r="AS144" s="31">
        <v>30.833333332999999</v>
      </c>
      <c r="AT144" s="72">
        <f t="shared" si="140"/>
        <v>5.7487694525581035E-4</v>
      </c>
      <c r="AU144" s="1">
        <f t="shared" si="141"/>
        <v>67986.939865937951</v>
      </c>
      <c r="AV144" s="97">
        <v>17.138888888888889</v>
      </c>
      <c r="AW144" s="34">
        <f t="shared" si="142"/>
        <v>4.5298566744538107E-4</v>
      </c>
      <c r="AX144" s="27">
        <f t="shared" si="143"/>
        <v>53571.654920057204</v>
      </c>
      <c r="AY144" s="75">
        <v>19</v>
      </c>
      <c r="AZ144" s="34">
        <f t="shared" si="144"/>
        <v>2.0202235005156887E-4</v>
      </c>
      <c r="BA144" s="27">
        <f t="shared" si="145"/>
        <v>17919.04718095886</v>
      </c>
      <c r="BB144" s="39">
        <f t="shared" si="146"/>
        <v>208016.66146422719</v>
      </c>
      <c r="BC144" s="60">
        <f t="shared" si="147"/>
        <v>26.278001700887721</v>
      </c>
      <c r="BD144" s="81">
        <f t="shared" si="148"/>
        <v>2192770.4198601153</v>
      </c>
      <c r="BE144" s="1">
        <v>1051995</v>
      </c>
      <c r="BF144" s="1">
        <f t="shared" si="149"/>
        <v>0</v>
      </c>
      <c r="BG144" s="1">
        <f t="shared" si="150"/>
        <v>1140775.4198601153</v>
      </c>
      <c r="BH144" s="72">
        <f t="shared" si="151"/>
        <v>7.6923145913266884E-4</v>
      </c>
      <c r="BI144" s="1">
        <f t="shared" si="152"/>
        <v>-554.33568967312897</v>
      </c>
      <c r="BJ144" s="81">
        <f t="shared" si="153"/>
        <v>2192216.0841704421</v>
      </c>
      <c r="BK144" s="79">
        <v>7.8</v>
      </c>
      <c r="BL144" s="1">
        <f t="shared" si="154"/>
        <v>0</v>
      </c>
      <c r="BM144" s="126">
        <v>929</v>
      </c>
      <c r="BN144" s="27">
        <f t="shared" si="155"/>
        <v>0</v>
      </c>
      <c r="BO144" s="39">
        <f t="shared" si="156"/>
        <v>2192216.0841704421</v>
      </c>
      <c r="BP144" s="1">
        <f t="shared" si="157"/>
        <v>2192216.0841704421</v>
      </c>
      <c r="BQ144" s="72">
        <f t="shared" si="158"/>
        <v>7.5202907690265545E-4</v>
      </c>
      <c r="BR144" s="60">
        <f t="shared" si="159"/>
        <v>4747.3295582052697</v>
      </c>
      <c r="BS144" s="84">
        <f t="shared" si="161"/>
        <v>2196963</v>
      </c>
      <c r="BT144" s="86">
        <f t="shared" si="160"/>
        <v>277.5344871147044</v>
      </c>
      <c r="BV144" s="28"/>
    </row>
    <row r="145" spans="1:74" ht="15.6" x14ac:dyDescent="0.3">
      <c r="A145" s="2" t="s">
        <v>420</v>
      </c>
      <c r="B145" s="9" t="s">
        <v>121</v>
      </c>
      <c r="C145" s="158">
        <v>20462</v>
      </c>
      <c r="D145" s="20">
        <v>0</v>
      </c>
      <c r="E145" s="23">
        <v>0</v>
      </c>
      <c r="F145" s="3">
        <v>0</v>
      </c>
      <c r="G145" s="23">
        <v>0</v>
      </c>
      <c r="H145" s="23">
        <v>0</v>
      </c>
      <c r="I145" s="3">
        <v>0</v>
      </c>
      <c r="J145" s="23">
        <f t="shared" si="113"/>
        <v>0</v>
      </c>
      <c r="K145" s="42">
        <f t="shared" si="114"/>
        <v>0</v>
      </c>
      <c r="L145" s="31">
        <v>6919</v>
      </c>
      <c r="M145" s="34">
        <f t="shared" si="115"/>
        <v>2.2259226206370274E-3</v>
      </c>
      <c r="N145" s="1">
        <f t="shared" si="116"/>
        <v>263245.3233763614</v>
      </c>
      <c r="O145" s="37">
        <v>0</v>
      </c>
      <c r="P145" s="37">
        <v>450</v>
      </c>
      <c r="Q145" s="37">
        <f t="shared" si="117"/>
        <v>225</v>
      </c>
      <c r="R145" s="34">
        <f t="shared" si="118"/>
        <v>2.3720590421309314E-4</v>
      </c>
      <c r="S145" s="27">
        <f t="shared" si="119"/>
        <v>28052.792303933507</v>
      </c>
      <c r="T145" s="39">
        <f t="shared" si="120"/>
        <v>291298.11568029493</v>
      </c>
      <c r="U145" s="1">
        <f t="shared" si="121"/>
        <v>14.236052960624324</v>
      </c>
      <c r="V145" s="52">
        <v>121954728.95999999</v>
      </c>
      <c r="W145" s="51">
        <f t="shared" si="122"/>
        <v>3.4331874423445075</v>
      </c>
      <c r="X145" s="34">
        <f t="shared" si="123"/>
        <v>2.1094670796231152E-3</v>
      </c>
      <c r="Y145" s="87">
        <f t="shared" si="124"/>
        <v>5960.0590831785748</v>
      </c>
      <c r="Z145" s="27">
        <f t="shared" si="125"/>
        <v>1185004.0333581998</v>
      </c>
      <c r="AA145" s="56">
        <v>30943179.280000001</v>
      </c>
      <c r="AB145" s="51">
        <f t="shared" si="126"/>
        <v>13.531041532975921</v>
      </c>
      <c r="AC145" s="51">
        <f t="shared" si="127"/>
        <v>2.373256086235143E-3</v>
      </c>
      <c r="AD145" s="92">
        <f t="shared" si="128"/>
        <v>1512.2265311308768</v>
      </c>
      <c r="AE145" s="1">
        <f t="shared" si="129"/>
        <v>785873.16369359067</v>
      </c>
      <c r="AF145" s="39">
        <f t="shared" si="130"/>
        <v>1970877.1970517905</v>
      </c>
      <c r="AG145" s="60">
        <f t="shared" si="131"/>
        <v>96.318893414709734</v>
      </c>
      <c r="AH145" s="63">
        <v>2399.105</v>
      </c>
      <c r="AI145" s="34">
        <f t="shared" si="132"/>
        <v>2.5606883266843122E-3</v>
      </c>
      <c r="AJ145" s="1">
        <f t="shared" si="133"/>
        <v>454257.60991171532</v>
      </c>
      <c r="AK145" s="39">
        <f t="shared" si="134"/>
        <v>454257.60991171532</v>
      </c>
      <c r="AL145" s="1">
        <f t="shared" si="135"/>
        <v>22.200059129689929</v>
      </c>
      <c r="AM145" s="66">
        <v>1472.1666666666667</v>
      </c>
      <c r="AN145" s="34">
        <f t="shared" si="136"/>
        <v>1.585322873955434E-3</v>
      </c>
      <c r="AO145" s="1">
        <f t="shared" si="137"/>
        <v>46870.269263598806</v>
      </c>
      <c r="AP145" s="95">
        <v>9.3333333333333304</v>
      </c>
      <c r="AQ145" s="34">
        <f t="shared" si="138"/>
        <v>1.1292143894176478E-3</v>
      </c>
      <c r="AR145" s="27">
        <f t="shared" si="139"/>
        <v>100159.44234005483</v>
      </c>
      <c r="AS145" s="31">
        <v>91.666666669999998</v>
      </c>
      <c r="AT145" s="72">
        <f t="shared" si="140"/>
        <v>1.7090936211114132E-3</v>
      </c>
      <c r="AU145" s="1">
        <f t="shared" si="141"/>
        <v>202123.33474610734</v>
      </c>
      <c r="AV145" s="97">
        <v>86.833333333333329</v>
      </c>
      <c r="AW145" s="34">
        <f t="shared" si="142"/>
        <v>2.2950294917897262E-3</v>
      </c>
      <c r="AX145" s="27">
        <f t="shared" si="143"/>
        <v>271418.14145883115</v>
      </c>
      <c r="AY145" s="75">
        <v>177</v>
      </c>
      <c r="AZ145" s="34">
        <f t="shared" si="144"/>
        <v>1.881997682059352E-3</v>
      </c>
      <c r="BA145" s="27">
        <f t="shared" si="145"/>
        <v>166930.07110682726</v>
      </c>
      <c r="BB145" s="39">
        <f t="shared" si="146"/>
        <v>787501.25891541934</v>
      </c>
      <c r="BC145" s="60">
        <f t="shared" si="147"/>
        <v>38.486035525140231</v>
      </c>
      <c r="BD145" s="81">
        <f t="shared" si="148"/>
        <v>3503934.18155922</v>
      </c>
      <c r="BE145" s="1">
        <v>1997572</v>
      </c>
      <c r="BF145" s="1">
        <f t="shared" si="149"/>
        <v>0</v>
      </c>
      <c r="BG145" s="1">
        <f t="shared" si="150"/>
        <v>1506362.18155922</v>
      </c>
      <c r="BH145" s="72">
        <f t="shared" si="151"/>
        <v>1.015748725586283E-3</v>
      </c>
      <c r="BI145" s="1">
        <f t="shared" si="152"/>
        <v>-731.98484493516082</v>
      </c>
      <c r="BJ145" s="81">
        <f t="shared" si="153"/>
        <v>3503202.1967142848</v>
      </c>
      <c r="BK145" s="79">
        <v>7.9</v>
      </c>
      <c r="BL145" s="1">
        <f t="shared" si="154"/>
        <v>0</v>
      </c>
      <c r="BM145" s="126">
        <v>598</v>
      </c>
      <c r="BN145" s="27">
        <f t="shared" si="155"/>
        <v>0</v>
      </c>
      <c r="BO145" s="39">
        <f t="shared" si="156"/>
        <v>3503202.1967142848</v>
      </c>
      <c r="BP145" s="1">
        <f t="shared" si="157"/>
        <v>3503202.1967142848</v>
      </c>
      <c r="BQ145" s="72">
        <f t="shared" si="158"/>
        <v>1.2017564934504734E-3</v>
      </c>
      <c r="BR145" s="60">
        <f t="shared" si="159"/>
        <v>7586.3211920209269</v>
      </c>
      <c r="BS145" s="84">
        <f t="shared" si="161"/>
        <v>3510789</v>
      </c>
      <c r="BT145" s="86">
        <f t="shared" si="160"/>
        <v>171.57604339751734</v>
      </c>
      <c r="BV145" s="28"/>
    </row>
    <row r="146" spans="1:74" ht="15.6" x14ac:dyDescent="0.3">
      <c r="A146" s="2" t="s">
        <v>587</v>
      </c>
      <c r="B146" s="9" t="s">
        <v>290</v>
      </c>
      <c r="C146" s="158">
        <v>8595</v>
      </c>
      <c r="D146" s="20">
        <v>0</v>
      </c>
      <c r="E146" s="23">
        <v>0</v>
      </c>
      <c r="F146" s="3">
        <v>0</v>
      </c>
      <c r="G146" s="23">
        <v>0</v>
      </c>
      <c r="H146" s="23">
        <v>0</v>
      </c>
      <c r="I146" s="3">
        <v>0</v>
      </c>
      <c r="J146" s="23">
        <f t="shared" si="113"/>
        <v>0</v>
      </c>
      <c r="K146" s="42">
        <f t="shared" si="114"/>
        <v>0</v>
      </c>
      <c r="L146" s="31">
        <v>2295</v>
      </c>
      <c r="M146" s="34">
        <f t="shared" si="115"/>
        <v>7.383281419803408E-4</v>
      </c>
      <c r="N146" s="1">
        <f t="shared" si="116"/>
        <v>87317.244854567049</v>
      </c>
      <c r="O146" s="37">
        <v>327</v>
      </c>
      <c r="P146" s="37">
        <v>66</v>
      </c>
      <c r="Q146" s="37">
        <f t="shared" si="117"/>
        <v>360</v>
      </c>
      <c r="R146" s="34">
        <f t="shared" si="118"/>
        <v>3.7952944674094901E-4</v>
      </c>
      <c r="S146" s="27">
        <f t="shared" si="119"/>
        <v>44884.46768629361</v>
      </c>
      <c r="T146" s="39">
        <f t="shared" si="120"/>
        <v>132201.71254086067</v>
      </c>
      <c r="U146" s="1">
        <f t="shared" si="121"/>
        <v>15.381234734247895</v>
      </c>
      <c r="V146" s="52">
        <v>36361726.469999999</v>
      </c>
      <c r="W146" s="51">
        <f t="shared" si="122"/>
        <v>2.0316423935741685</v>
      </c>
      <c r="X146" s="34">
        <f t="shared" si="123"/>
        <v>1.2483101545672508E-3</v>
      </c>
      <c r="Y146" s="87">
        <f t="shared" si="124"/>
        <v>4230.5673612565442</v>
      </c>
      <c r="Z146" s="27">
        <f t="shared" si="125"/>
        <v>701244.68039030908</v>
      </c>
      <c r="AA146" s="56">
        <v>7035824.2344000004</v>
      </c>
      <c r="AB146" s="51">
        <f t="shared" si="126"/>
        <v>10.499697340193691</v>
      </c>
      <c r="AC146" s="51">
        <f t="shared" si="127"/>
        <v>1.8415781634779469E-3</v>
      </c>
      <c r="AD146" s="92">
        <f t="shared" si="128"/>
        <v>818.59502436300181</v>
      </c>
      <c r="AE146" s="1">
        <f t="shared" si="129"/>
        <v>609814.87245117</v>
      </c>
      <c r="AF146" s="39">
        <f t="shared" si="130"/>
        <v>1311059.552841479</v>
      </c>
      <c r="AG146" s="60">
        <f t="shared" si="131"/>
        <v>152.53746978958452</v>
      </c>
      <c r="AH146" s="63">
        <v>2778.5207</v>
      </c>
      <c r="AI146" s="34">
        <f t="shared" si="132"/>
        <v>2.9656582441955326E-3</v>
      </c>
      <c r="AJ146" s="1">
        <f t="shared" si="133"/>
        <v>526097.92913283338</v>
      </c>
      <c r="AK146" s="39">
        <f t="shared" si="134"/>
        <v>526097.92913283338</v>
      </c>
      <c r="AL146" s="1">
        <f t="shared" si="135"/>
        <v>61.209764878747336</v>
      </c>
      <c r="AM146" s="66">
        <v>1118.8333333333333</v>
      </c>
      <c r="AN146" s="34">
        <f t="shared" si="136"/>
        <v>1.2048310260231888E-3</v>
      </c>
      <c r="AO146" s="1">
        <f t="shared" si="137"/>
        <v>35620.980138858686</v>
      </c>
      <c r="AP146" s="95">
        <v>4.3333333333333304</v>
      </c>
      <c r="AQ146" s="34">
        <f t="shared" si="138"/>
        <v>5.2427810937247916E-4</v>
      </c>
      <c r="AR146" s="27">
        <f t="shared" si="139"/>
        <v>46502.598229311152</v>
      </c>
      <c r="AS146" s="31">
        <v>49.833333330000002</v>
      </c>
      <c r="AT146" s="72">
        <f t="shared" si="140"/>
        <v>9.2912544119917847E-4</v>
      </c>
      <c r="AU146" s="1">
        <f t="shared" si="141"/>
        <v>109881.59469608363</v>
      </c>
      <c r="AV146" s="97">
        <v>17.166666666666668</v>
      </c>
      <c r="AW146" s="34">
        <f t="shared" si="142"/>
        <v>4.5371984194691334E-4</v>
      </c>
      <c r="AX146" s="27">
        <f t="shared" si="143"/>
        <v>53658.480940997331</v>
      </c>
      <c r="AY146" s="75">
        <v>65</v>
      </c>
      <c r="AZ146" s="34">
        <f t="shared" si="144"/>
        <v>6.9112909228168291E-4</v>
      </c>
      <c r="BA146" s="27">
        <f t="shared" si="145"/>
        <v>61302.003513806623</v>
      </c>
      <c r="BB146" s="39">
        <f t="shared" si="146"/>
        <v>306965.65751905739</v>
      </c>
      <c r="BC146" s="60">
        <f t="shared" si="147"/>
        <v>35.714445319262062</v>
      </c>
      <c r="BD146" s="81">
        <f t="shared" si="148"/>
        <v>2276324.8520342307</v>
      </c>
      <c r="BE146" s="1">
        <v>1116909</v>
      </c>
      <c r="BF146" s="1">
        <f t="shared" si="149"/>
        <v>0</v>
      </c>
      <c r="BG146" s="1">
        <f t="shared" si="150"/>
        <v>1159415.8520342307</v>
      </c>
      <c r="BH146" s="72">
        <f t="shared" si="151"/>
        <v>7.8180081028674322E-4</v>
      </c>
      <c r="BI146" s="1">
        <f t="shared" si="152"/>
        <v>-563.39361347228532</v>
      </c>
      <c r="BJ146" s="81">
        <f t="shared" si="153"/>
        <v>2275761.4584207586</v>
      </c>
      <c r="BK146" s="79">
        <v>8.5</v>
      </c>
      <c r="BL146" s="1">
        <f t="shared" si="154"/>
        <v>0</v>
      </c>
      <c r="BM146" s="126">
        <v>1008</v>
      </c>
      <c r="BN146" s="27">
        <f t="shared" si="155"/>
        <v>0</v>
      </c>
      <c r="BO146" s="39">
        <f t="shared" si="156"/>
        <v>2275761.4584207586</v>
      </c>
      <c r="BP146" s="1">
        <f t="shared" si="157"/>
        <v>2275761.4584207586</v>
      </c>
      <c r="BQ146" s="72">
        <f t="shared" si="158"/>
        <v>7.806889116382114E-4</v>
      </c>
      <c r="BR146" s="60">
        <f t="shared" si="159"/>
        <v>4928.2503294256549</v>
      </c>
      <c r="BS146" s="84">
        <f t="shared" si="161"/>
        <v>2280690</v>
      </c>
      <c r="BT146" s="86">
        <f t="shared" si="160"/>
        <v>265.35078534031413</v>
      </c>
      <c r="BV146" s="28"/>
    </row>
    <row r="147" spans="1:74" ht="15.6" x14ac:dyDescent="0.3">
      <c r="A147" s="2" t="s">
        <v>461</v>
      </c>
      <c r="B147" s="9" t="s">
        <v>162</v>
      </c>
      <c r="C147" s="158">
        <v>77741</v>
      </c>
      <c r="D147" s="20">
        <v>0</v>
      </c>
      <c r="E147" s="23">
        <f>C147/($C$7+$C$147+$C$98+$C$81+$C$186+$C$208+$C$231+$C$247+$C$265)*$E$6</f>
        <v>18583620.722727481</v>
      </c>
      <c r="F147" s="3">
        <v>0</v>
      </c>
      <c r="G147" s="23">
        <v>0</v>
      </c>
      <c r="H147" s="23">
        <v>0</v>
      </c>
      <c r="I147" s="3">
        <v>0</v>
      </c>
      <c r="J147" s="23">
        <f t="shared" si="113"/>
        <v>18583620.722727481</v>
      </c>
      <c r="K147" s="42">
        <f t="shared" si="114"/>
        <v>239.04530071297617</v>
      </c>
      <c r="L147" s="31">
        <v>55123</v>
      </c>
      <c r="M147" s="34">
        <f t="shared" si="115"/>
        <v>1.7733709006702538E-2</v>
      </c>
      <c r="N147" s="1">
        <f t="shared" si="116"/>
        <v>2097249.8858903265</v>
      </c>
      <c r="O147" s="37">
        <v>25641</v>
      </c>
      <c r="P147" s="37">
        <v>10661</v>
      </c>
      <c r="Q147" s="37">
        <f t="shared" si="117"/>
        <v>30971.5</v>
      </c>
      <c r="R147" s="34">
        <f t="shared" si="118"/>
        <v>3.2651656277048059E-2</v>
      </c>
      <c r="S147" s="27">
        <f t="shared" si="119"/>
        <v>3861498.0304056732</v>
      </c>
      <c r="T147" s="39">
        <f t="shared" si="120"/>
        <v>5958747.9162959997</v>
      </c>
      <c r="U147" s="1">
        <f t="shared" si="121"/>
        <v>76.648717102892931</v>
      </c>
      <c r="V147" s="50">
        <v>316036609.10000008</v>
      </c>
      <c r="W147" s="51">
        <f t="shared" si="122"/>
        <v>19.123300614479344</v>
      </c>
      <c r="X147" s="34">
        <f t="shared" si="123"/>
        <v>1.1750006015527276E-2</v>
      </c>
      <c r="Y147" s="87">
        <f t="shared" si="124"/>
        <v>4065.2501138395451</v>
      </c>
      <c r="Z147" s="27">
        <f t="shared" si="125"/>
        <v>6600626.6013265345</v>
      </c>
      <c r="AA147" s="56">
        <v>103013506.4244</v>
      </c>
      <c r="AB147" s="51">
        <f t="shared" si="126"/>
        <v>58.668647352911435</v>
      </c>
      <c r="AC147" s="51">
        <f t="shared" si="127"/>
        <v>1.0290096594719259E-2</v>
      </c>
      <c r="AD147" s="92">
        <f t="shared" si="128"/>
        <v>1325.0859446675499</v>
      </c>
      <c r="AE147" s="1">
        <f t="shared" si="129"/>
        <v>3407432.8567015985</v>
      </c>
      <c r="AF147" s="39">
        <f t="shared" si="130"/>
        <v>10008059.458028134</v>
      </c>
      <c r="AG147" s="60">
        <f t="shared" si="131"/>
        <v>128.73592387579441</v>
      </c>
      <c r="AH147" s="63">
        <v>4235.9069</v>
      </c>
      <c r="AI147" s="34">
        <f t="shared" si="132"/>
        <v>4.5212015946578124E-3</v>
      </c>
      <c r="AJ147" s="1">
        <f t="shared" si="133"/>
        <v>802046.15646357415</v>
      </c>
      <c r="AK147" s="39">
        <f t="shared" si="134"/>
        <v>802046.15646357415</v>
      </c>
      <c r="AL147" s="1">
        <f t="shared" si="135"/>
        <v>10.316900431735817</v>
      </c>
      <c r="AM147" s="66">
        <v>13961.944444444445</v>
      </c>
      <c r="AN147" s="34">
        <f t="shared" si="136"/>
        <v>1.5035111440737759E-2</v>
      </c>
      <c r="AO147" s="1">
        <f t="shared" si="137"/>
        <v>444514.95226164511</v>
      </c>
      <c r="AP147" s="95">
        <v>113.666666666667</v>
      </c>
      <c r="AQ147" s="34">
        <f t="shared" si="138"/>
        <v>1.3752218099693542E-2</v>
      </c>
      <c r="AR147" s="27">
        <f t="shared" si="139"/>
        <v>1219798.922784243</v>
      </c>
      <c r="AS147" s="31">
        <v>600.66666663300009</v>
      </c>
      <c r="AT147" s="72">
        <f t="shared" si="140"/>
        <v>1.1199224381666022E-2</v>
      </c>
      <c r="AU147" s="1">
        <f t="shared" si="141"/>
        <v>1324459.0879230052</v>
      </c>
      <c r="AV147" s="97">
        <v>780.05555555555554</v>
      </c>
      <c r="AW147" s="34">
        <f t="shared" si="142"/>
        <v>2.0617088352027864E-2</v>
      </c>
      <c r="AX147" s="27">
        <f t="shared" si="143"/>
        <v>2438248.3200405939</v>
      </c>
      <c r="AY147" s="75">
        <v>1314</v>
      </c>
      <c r="AZ147" s="34">
        <f t="shared" si="144"/>
        <v>1.3971440419355868E-2</v>
      </c>
      <c r="BA147" s="27">
        <f t="shared" si="145"/>
        <v>1239243.5787252602</v>
      </c>
      <c r="BB147" s="39">
        <f t="shared" si="146"/>
        <v>6666264.8617347479</v>
      </c>
      <c r="BC147" s="60">
        <f t="shared" si="147"/>
        <v>85.749666993410784</v>
      </c>
      <c r="BD147" s="81">
        <f t="shared" si="148"/>
        <v>42018739.115249939</v>
      </c>
      <c r="BE147" s="1">
        <v>20664890</v>
      </c>
      <c r="BF147" s="1">
        <f t="shared" si="149"/>
        <v>0</v>
      </c>
      <c r="BG147" s="1">
        <f t="shared" si="150"/>
        <v>21353849.115249939</v>
      </c>
      <c r="BH147" s="72">
        <f t="shared" si="151"/>
        <v>1.4399023880648449E-2</v>
      </c>
      <c r="BI147" s="1">
        <f t="shared" si="152"/>
        <v>-10376.451377195275</v>
      </c>
      <c r="BJ147" s="81">
        <f t="shared" si="153"/>
        <v>42008362.663872741</v>
      </c>
      <c r="BK147" s="79">
        <v>7.9</v>
      </c>
      <c r="BL147" s="1">
        <f t="shared" si="154"/>
        <v>0</v>
      </c>
      <c r="BM147" s="126">
        <v>1102</v>
      </c>
      <c r="BN147" s="27">
        <f t="shared" si="155"/>
        <v>0</v>
      </c>
      <c r="BO147" s="39">
        <f t="shared" si="156"/>
        <v>42008362.663872741</v>
      </c>
      <c r="BP147" s="1">
        <f t="shared" si="157"/>
        <v>42008362.663872741</v>
      </c>
      <c r="BQ147" s="72">
        <f t="shared" si="158"/>
        <v>1.4410764716316164E-2</v>
      </c>
      <c r="BR147" s="60">
        <f t="shared" si="159"/>
        <v>90970.750194762499</v>
      </c>
      <c r="BS147" s="84">
        <f t="shared" si="161"/>
        <v>42099333</v>
      </c>
      <c r="BT147" s="86">
        <f t="shared" si="160"/>
        <v>541.53320641617677</v>
      </c>
      <c r="BV147" s="28"/>
    </row>
    <row r="148" spans="1:74" ht="15.6" x14ac:dyDescent="0.3">
      <c r="A148" s="2" t="s">
        <v>397</v>
      </c>
      <c r="B148" s="9" t="s">
        <v>98</v>
      </c>
      <c r="C148" s="158">
        <v>13928</v>
      </c>
      <c r="D148" s="20">
        <v>0</v>
      </c>
      <c r="E148" s="23">
        <v>0</v>
      </c>
      <c r="F148" s="3">
        <v>0</v>
      </c>
      <c r="G148" s="23">
        <v>0</v>
      </c>
      <c r="H148" s="23">
        <v>0</v>
      </c>
      <c r="I148" s="3">
        <v>0</v>
      </c>
      <c r="J148" s="23">
        <f t="shared" si="113"/>
        <v>0</v>
      </c>
      <c r="K148" s="42">
        <f t="shared" si="114"/>
        <v>0</v>
      </c>
      <c r="L148" s="31">
        <v>3277</v>
      </c>
      <c r="M148" s="34">
        <f t="shared" si="115"/>
        <v>1.0542489417296633E-3</v>
      </c>
      <c r="N148" s="1">
        <f t="shared" si="116"/>
        <v>124679.13350257788</v>
      </c>
      <c r="O148" s="37">
        <v>0</v>
      </c>
      <c r="P148" s="37">
        <v>112</v>
      </c>
      <c r="Q148" s="37">
        <f t="shared" si="117"/>
        <v>56</v>
      </c>
      <c r="R148" s="34">
        <f t="shared" si="118"/>
        <v>5.9037913937480957E-5</v>
      </c>
      <c r="S148" s="27">
        <f t="shared" si="119"/>
        <v>6982.0283067567834</v>
      </c>
      <c r="T148" s="39">
        <f t="shared" si="120"/>
        <v>131661.16180933468</v>
      </c>
      <c r="U148" s="1">
        <f t="shared" si="121"/>
        <v>9.4529840471951943</v>
      </c>
      <c r="V148" s="52">
        <v>84337881.819999993</v>
      </c>
      <c r="W148" s="51">
        <f t="shared" si="122"/>
        <v>2.3001429466064343</v>
      </c>
      <c r="X148" s="34">
        <f t="shared" si="123"/>
        <v>1.413286022326856E-3</v>
      </c>
      <c r="Y148" s="87">
        <f t="shared" si="124"/>
        <v>6055.2758342906372</v>
      </c>
      <c r="Z148" s="27">
        <f t="shared" si="125"/>
        <v>793920.72667249583</v>
      </c>
      <c r="AA148" s="56">
        <v>28908643.582000002</v>
      </c>
      <c r="AB148" s="51">
        <f t="shared" si="126"/>
        <v>6.7104215197695254</v>
      </c>
      <c r="AC148" s="51">
        <f t="shared" si="127"/>
        <v>1.1769639960223929E-3</v>
      </c>
      <c r="AD148" s="92">
        <f t="shared" si="128"/>
        <v>2075.5775116312466</v>
      </c>
      <c r="AE148" s="1">
        <f t="shared" si="129"/>
        <v>389736.4572126182</v>
      </c>
      <c r="AF148" s="39">
        <f t="shared" si="130"/>
        <v>1183657.183885114</v>
      </c>
      <c r="AG148" s="60">
        <f t="shared" si="131"/>
        <v>84.984002289281591</v>
      </c>
      <c r="AH148" s="63">
        <v>179.8948</v>
      </c>
      <c r="AI148" s="34">
        <f t="shared" si="132"/>
        <v>1.9201098509286129E-4</v>
      </c>
      <c r="AJ148" s="1">
        <f t="shared" si="133"/>
        <v>34062.111447204705</v>
      </c>
      <c r="AK148" s="39">
        <f t="shared" si="134"/>
        <v>34062.111447204705</v>
      </c>
      <c r="AL148" s="1">
        <f t="shared" si="135"/>
        <v>2.445585256117512</v>
      </c>
      <c r="AM148" s="66">
        <v>742.88888888888891</v>
      </c>
      <c r="AN148" s="34">
        <f t="shared" si="136"/>
        <v>7.9999009285377045E-4</v>
      </c>
      <c r="AO148" s="1">
        <f t="shared" si="137"/>
        <v>23651.807260381269</v>
      </c>
      <c r="AP148" s="95">
        <v>2.6666666666666701</v>
      </c>
      <c r="AQ148" s="34">
        <f t="shared" si="138"/>
        <v>3.2263268269075706E-4</v>
      </c>
      <c r="AR148" s="27">
        <f t="shared" si="139"/>
        <v>28616.983525729996</v>
      </c>
      <c r="AS148" s="31">
        <v>47.833333332999999</v>
      </c>
      <c r="AT148" s="72">
        <f t="shared" si="140"/>
        <v>8.918361258867649E-4</v>
      </c>
      <c r="AU148" s="1">
        <f t="shared" si="141"/>
        <v>105471.63103567115</v>
      </c>
      <c r="AV148" s="97">
        <v>79.111111111111114</v>
      </c>
      <c r="AW148" s="34">
        <f t="shared" si="142"/>
        <v>2.0909289803637686E-3</v>
      </c>
      <c r="AX148" s="27">
        <f t="shared" si="143"/>
        <v>247280.50763747634</v>
      </c>
      <c r="AY148" s="75">
        <v>114</v>
      </c>
      <c r="AZ148" s="34">
        <f t="shared" si="144"/>
        <v>1.2121341003094132E-3</v>
      </c>
      <c r="BA148" s="27">
        <f t="shared" si="145"/>
        <v>107514.28308575317</v>
      </c>
      <c r="BB148" s="39">
        <f t="shared" si="146"/>
        <v>512535.21254501195</v>
      </c>
      <c r="BC148" s="60">
        <f t="shared" si="147"/>
        <v>36.798909573880813</v>
      </c>
      <c r="BD148" s="81">
        <f t="shared" si="148"/>
        <v>1861915.6696866653</v>
      </c>
      <c r="BE148" s="1">
        <v>1419503</v>
      </c>
      <c r="BF148" s="1">
        <f t="shared" si="149"/>
        <v>0</v>
      </c>
      <c r="BG148" s="1">
        <f t="shared" si="150"/>
        <v>442412.66968666529</v>
      </c>
      <c r="BH148" s="72">
        <f t="shared" si="151"/>
        <v>2.9832142025253632E-4</v>
      </c>
      <c r="BI148" s="1">
        <f t="shared" si="152"/>
        <v>-214.98108050133163</v>
      </c>
      <c r="BJ148" s="81">
        <f t="shared" si="153"/>
        <v>1861700.688606164</v>
      </c>
      <c r="BK148" s="79">
        <v>7.5</v>
      </c>
      <c r="BL148" s="1">
        <f t="shared" si="154"/>
        <v>0</v>
      </c>
      <c r="BM148" s="126">
        <v>598</v>
      </c>
      <c r="BN148" s="27">
        <f t="shared" si="155"/>
        <v>0</v>
      </c>
      <c r="BO148" s="39">
        <f t="shared" si="156"/>
        <v>1861700.688606164</v>
      </c>
      <c r="BP148" s="1">
        <f t="shared" si="157"/>
        <v>1861700.688606164</v>
      </c>
      <c r="BQ148" s="72">
        <f t="shared" si="158"/>
        <v>6.3864737624682037E-4</v>
      </c>
      <c r="BR148" s="60">
        <f t="shared" si="159"/>
        <v>4031.5855591834056</v>
      </c>
      <c r="BS148" s="84">
        <f t="shared" si="161"/>
        <v>1865732</v>
      </c>
      <c r="BT148" s="86">
        <f t="shared" si="160"/>
        <v>133.95548535324525</v>
      </c>
      <c r="BV148" s="28"/>
    </row>
    <row r="149" spans="1:74" ht="15.6" x14ac:dyDescent="0.3">
      <c r="A149" s="2" t="s">
        <v>548</v>
      </c>
      <c r="B149" s="9" t="s">
        <v>251</v>
      </c>
      <c r="C149" s="158">
        <v>16980</v>
      </c>
      <c r="D149" s="20">
        <v>0</v>
      </c>
      <c r="E149" s="23">
        <v>0</v>
      </c>
      <c r="F149" s="3">
        <v>0</v>
      </c>
      <c r="G149" s="23">
        <v>0</v>
      </c>
      <c r="H149" s="23">
        <v>0</v>
      </c>
      <c r="I149" s="3">
        <v>0</v>
      </c>
      <c r="J149" s="23">
        <f t="shared" si="113"/>
        <v>0</v>
      </c>
      <c r="K149" s="42">
        <f t="shared" si="114"/>
        <v>0</v>
      </c>
      <c r="L149" s="31">
        <v>5208</v>
      </c>
      <c r="M149" s="34">
        <f t="shared" si="115"/>
        <v>1.6754740581410089E-3</v>
      </c>
      <c r="N149" s="1">
        <f t="shared" si="116"/>
        <v>198147.36871572339</v>
      </c>
      <c r="O149" s="37">
        <v>899</v>
      </c>
      <c r="P149" s="37">
        <v>321</v>
      </c>
      <c r="Q149" s="37">
        <f t="shared" si="117"/>
        <v>1059.5</v>
      </c>
      <c r="R149" s="34">
        <f t="shared" si="118"/>
        <v>1.1169762467278764E-3</v>
      </c>
      <c r="S149" s="27">
        <f t="shared" si="119"/>
        <v>132097.48198230023</v>
      </c>
      <c r="T149" s="39">
        <f t="shared" si="120"/>
        <v>330244.85069802363</v>
      </c>
      <c r="U149" s="1">
        <f t="shared" si="121"/>
        <v>19.449048922145089</v>
      </c>
      <c r="V149" s="52">
        <v>80407237.489999995</v>
      </c>
      <c r="W149" s="51">
        <f t="shared" si="122"/>
        <v>3.5857518427474582</v>
      </c>
      <c r="X149" s="34">
        <f t="shared" si="123"/>
        <v>2.203207833828102E-3</v>
      </c>
      <c r="Y149" s="87">
        <f t="shared" si="124"/>
        <v>4735.4085683156654</v>
      </c>
      <c r="Z149" s="27">
        <f t="shared" si="125"/>
        <v>1237663.3864696955</v>
      </c>
      <c r="AA149" s="56">
        <v>14995802.619200001</v>
      </c>
      <c r="AB149" s="51">
        <f t="shared" si="126"/>
        <v>19.226740129991214</v>
      </c>
      <c r="AC149" s="51">
        <f t="shared" si="127"/>
        <v>3.3722443258163274E-3</v>
      </c>
      <c r="AD149" s="92">
        <f t="shared" si="128"/>
        <v>883.14503057714967</v>
      </c>
      <c r="AE149" s="1">
        <f t="shared" si="129"/>
        <v>1116675.2431176358</v>
      </c>
      <c r="AF149" s="39">
        <f t="shared" si="130"/>
        <v>2354338.6295873313</v>
      </c>
      <c r="AG149" s="60">
        <f t="shared" si="131"/>
        <v>138.65362953988995</v>
      </c>
      <c r="AH149" s="63">
        <v>2258.7968999999998</v>
      </c>
      <c r="AI149" s="34">
        <f t="shared" si="132"/>
        <v>2.4109302653200718E-3</v>
      </c>
      <c r="AJ149" s="1">
        <f t="shared" si="133"/>
        <v>427691.02689127479</v>
      </c>
      <c r="AK149" s="39">
        <f t="shared" si="134"/>
        <v>427691.02689127479</v>
      </c>
      <c r="AL149" s="1">
        <f t="shared" si="135"/>
        <v>25.187928556612178</v>
      </c>
      <c r="AM149" s="66">
        <v>1920.3055555555557</v>
      </c>
      <c r="AN149" s="34">
        <f t="shared" si="136"/>
        <v>2.0679073851732725E-3</v>
      </c>
      <c r="AO149" s="1">
        <f t="shared" si="137"/>
        <v>61137.940761195685</v>
      </c>
      <c r="AP149" s="95">
        <v>14.6666666666667</v>
      </c>
      <c r="AQ149" s="34">
        <f t="shared" si="138"/>
        <v>1.7744797547991655E-3</v>
      </c>
      <c r="AR149" s="27">
        <f t="shared" si="139"/>
        <v>157393.40939151513</v>
      </c>
      <c r="AS149" s="31">
        <v>109.83333330000001</v>
      </c>
      <c r="AT149" s="72">
        <f t="shared" si="140"/>
        <v>2.0478049016902666E-3</v>
      </c>
      <c r="AU149" s="1">
        <f t="shared" si="141"/>
        <v>242180.50464075725</v>
      </c>
      <c r="AV149" s="97">
        <v>86.694444444444443</v>
      </c>
      <c r="AW149" s="34">
        <f t="shared" si="142"/>
        <v>2.2913586192820651E-3</v>
      </c>
      <c r="AX149" s="27">
        <f t="shared" si="143"/>
        <v>270984.01135413052</v>
      </c>
      <c r="AY149" s="75">
        <v>173</v>
      </c>
      <c r="AZ149" s="34">
        <f t="shared" si="144"/>
        <v>1.8394666609958638E-3</v>
      </c>
      <c r="BA149" s="27">
        <f t="shared" si="145"/>
        <v>163157.64012136226</v>
      </c>
      <c r="BB149" s="39">
        <f t="shared" si="146"/>
        <v>894853.50626896089</v>
      </c>
      <c r="BC149" s="60">
        <f t="shared" si="147"/>
        <v>52.700442065309829</v>
      </c>
      <c r="BD149" s="81">
        <f t="shared" si="148"/>
        <v>4007128.0134455906</v>
      </c>
      <c r="BE149" s="1">
        <v>1924991</v>
      </c>
      <c r="BF149" s="1">
        <f t="shared" si="149"/>
        <v>0</v>
      </c>
      <c r="BG149" s="1">
        <f t="shared" si="150"/>
        <v>2082137.0134455906</v>
      </c>
      <c r="BH149" s="72">
        <f t="shared" si="151"/>
        <v>1.4039970226245643E-3</v>
      </c>
      <c r="BI149" s="1">
        <f t="shared" si="152"/>
        <v>-1011.7704477572297</v>
      </c>
      <c r="BJ149" s="81">
        <f t="shared" si="153"/>
        <v>4006116.2429978335</v>
      </c>
      <c r="BK149" s="79">
        <v>8</v>
      </c>
      <c r="BL149" s="1">
        <f t="shared" si="154"/>
        <v>0</v>
      </c>
      <c r="BM149" s="126">
        <v>1228</v>
      </c>
      <c r="BN149" s="27">
        <f t="shared" si="155"/>
        <v>0</v>
      </c>
      <c r="BO149" s="39">
        <f t="shared" si="156"/>
        <v>4006116.2429978335</v>
      </c>
      <c r="BP149" s="1">
        <f t="shared" si="157"/>
        <v>4006116.2429978335</v>
      </c>
      <c r="BQ149" s="72">
        <f t="shared" si="158"/>
        <v>1.3742787136453471E-3</v>
      </c>
      <c r="BR149" s="60">
        <f t="shared" si="159"/>
        <v>8675.401203064619</v>
      </c>
      <c r="BS149" s="84">
        <f t="shared" si="161"/>
        <v>4014792</v>
      </c>
      <c r="BT149" s="86">
        <f t="shared" si="160"/>
        <v>236.44240282685513</v>
      </c>
      <c r="BV149" s="28"/>
    </row>
    <row r="150" spans="1:74" ht="15.6" x14ac:dyDescent="0.3">
      <c r="A150" s="2">
        <v>45068</v>
      </c>
      <c r="B150" s="156" t="s">
        <v>659</v>
      </c>
      <c r="C150" s="158">
        <v>15876</v>
      </c>
      <c r="D150" s="20">
        <v>0</v>
      </c>
      <c r="E150" s="23">
        <v>0</v>
      </c>
      <c r="F150" s="3">
        <v>0</v>
      </c>
      <c r="G150" s="23">
        <v>0</v>
      </c>
      <c r="H150" s="23">
        <v>0</v>
      </c>
      <c r="I150" s="3">
        <v>0</v>
      </c>
      <c r="J150" s="23">
        <f t="shared" si="113"/>
        <v>0</v>
      </c>
      <c r="K150" s="42">
        <f t="shared" si="114"/>
        <v>0</v>
      </c>
      <c r="L150" s="31">
        <v>6453</v>
      </c>
      <c r="M150" s="34">
        <f t="shared" si="115"/>
        <v>2.0760050109800174E-3</v>
      </c>
      <c r="N150" s="1">
        <f t="shared" si="116"/>
        <v>245515.54729695912</v>
      </c>
      <c r="O150" s="37">
        <v>0</v>
      </c>
      <c r="P150" s="37">
        <v>348</v>
      </c>
      <c r="Q150" s="37">
        <f t="shared" si="117"/>
        <v>174</v>
      </c>
      <c r="R150" s="34">
        <f t="shared" si="118"/>
        <v>1.8343923259145868E-4</v>
      </c>
      <c r="S150" s="27">
        <f t="shared" si="119"/>
        <v>21694.159381708578</v>
      </c>
      <c r="T150" s="39">
        <f t="shared" si="120"/>
        <v>267209.70667866769</v>
      </c>
      <c r="U150" s="1">
        <f t="shared" si="121"/>
        <v>16.831047283866699</v>
      </c>
      <c r="V150" s="52">
        <v>80424527.129999995</v>
      </c>
      <c r="W150" s="51">
        <f t="shared" si="122"/>
        <v>3.1339615537009626</v>
      </c>
      <c r="X150" s="34">
        <f t="shared" si="123"/>
        <v>1.9256125211217937E-3</v>
      </c>
      <c r="Y150" s="87">
        <f t="shared" si="124"/>
        <v>5065.7928401360541</v>
      </c>
      <c r="Z150" s="27">
        <f t="shared" si="125"/>
        <v>1081722.7849898762</v>
      </c>
      <c r="AA150" s="56">
        <v>17551421.212000001</v>
      </c>
      <c r="AB150" s="51">
        <f t="shared" si="126"/>
        <v>14.360510921342019</v>
      </c>
      <c r="AC150" s="51">
        <f t="shared" si="127"/>
        <v>2.5187395857490667E-3</v>
      </c>
      <c r="AD150" s="92">
        <f t="shared" si="128"/>
        <v>1105.5316963970774</v>
      </c>
      <c r="AE150" s="1">
        <f t="shared" si="129"/>
        <v>834048.14939839684</v>
      </c>
      <c r="AF150" s="39">
        <f t="shared" si="130"/>
        <v>1915770.9343882729</v>
      </c>
      <c r="AG150" s="60">
        <f t="shared" si="131"/>
        <v>120.67088274050597</v>
      </c>
      <c r="AH150" s="63">
        <v>5368.1049999999996</v>
      </c>
      <c r="AI150" s="34">
        <f t="shared" si="132"/>
        <v>5.7296549379521481E-3</v>
      </c>
      <c r="AJ150" s="1">
        <f t="shared" si="133"/>
        <v>1016421.7685574947</v>
      </c>
      <c r="AK150" s="39">
        <f t="shared" si="134"/>
        <v>1016421.7685574947</v>
      </c>
      <c r="AL150" s="1">
        <f t="shared" si="135"/>
        <v>64.022535182507852</v>
      </c>
      <c r="AM150" s="66">
        <v>1510.5277777777778</v>
      </c>
      <c r="AN150" s="34">
        <f t="shared" si="136"/>
        <v>1.626632562791474E-3</v>
      </c>
      <c r="AO150" s="1">
        <f t="shared" si="137"/>
        <v>48091.595386339854</v>
      </c>
      <c r="AP150" s="95">
        <v>6.3333333333333304</v>
      </c>
      <c r="AQ150" s="34">
        <f t="shared" si="138"/>
        <v>7.6625262139054658E-4</v>
      </c>
      <c r="AR150" s="27">
        <f t="shared" si="139"/>
        <v>67965.335873608623</v>
      </c>
      <c r="AS150" s="31">
        <v>63.166666669999998</v>
      </c>
      <c r="AT150" s="72">
        <f t="shared" si="140"/>
        <v>1.1777208771124601E-3</v>
      </c>
      <c r="AU150" s="1">
        <f t="shared" si="141"/>
        <v>139281.35249096641</v>
      </c>
      <c r="AV150" s="97">
        <v>17.472222222222221</v>
      </c>
      <c r="AW150" s="34">
        <f t="shared" si="142"/>
        <v>4.6179576146376772E-4</v>
      </c>
      <c r="AX150" s="27">
        <f t="shared" si="143"/>
        <v>54613.567171338706</v>
      </c>
      <c r="AY150" s="75">
        <v>91</v>
      </c>
      <c r="AZ150" s="34">
        <f t="shared" si="144"/>
        <v>9.6758072919435616E-4</v>
      </c>
      <c r="BA150" s="27">
        <f t="shared" si="145"/>
        <v>85822.804919329283</v>
      </c>
      <c r="BB150" s="39">
        <f t="shared" si="146"/>
        <v>395774.65584158286</v>
      </c>
      <c r="BC150" s="60">
        <f t="shared" si="147"/>
        <v>24.92911664409063</v>
      </c>
      <c r="BD150" s="81">
        <f t="shared" si="148"/>
        <v>3595177.0654660179</v>
      </c>
      <c r="BE150" s="1">
        <v>3724761</v>
      </c>
      <c r="BF150" s="1">
        <f t="shared" si="149"/>
        <v>129583.93453398207</v>
      </c>
      <c r="BG150" s="1">
        <f t="shared" si="150"/>
        <v>0</v>
      </c>
      <c r="BH150" s="72">
        <f t="shared" si="151"/>
        <v>0</v>
      </c>
      <c r="BI150" s="1">
        <f t="shared" si="152"/>
        <v>0</v>
      </c>
      <c r="BJ150" s="81">
        <f t="shared" si="153"/>
        <v>3724761</v>
      </c>
      <c r="BK150" s="79">
        <v>7.5</v>
      </c>
      <c r="BL150" s="1">
        <f t="shared" si="154"/>
        <v>0</v>
      </c>
      <c r="BM150" s="126">
        <v>693</v>
      </c>
      <c r="BN150" s="27">
        <f t="shared" si="155"/>
        <v>0</v>
      </c>
      <c r="BO150" s="39">
        <f t="shared" si="156"/>
        <v>3724761</v>
      </c>
      <c r="BP150" s="1">
        <f t="shared" si="157"/>
        <v>0</v>
      </c>
      <c r="BQ150" s="72">
        <f t="shared" si="158"/>
        <v>0</v>
      </c>
      <c r="BR150" s="60">
        <f t="shared" si="159"/>
        <v>0</v>
      </c>
      <c r="BS150" s="84">
        <f t="shared" si="161"/>
        <v>3724761</v>
      </c>
      <c r="BT150" s="86">
        <f t="shared" si="160"/>
        <v>234.61583522297809</v>
      </c>
      <c r="BV150" s="28"/>
    </row>
    <row r="151" spans="1:74" ht="15.6" x14ac:dyDescent="0.3">
      <c r="A151" s="2" t="s">
        <v>462</v>
      </c>
      <c r="B151" s="9" t="s">
        <v>163</v>
      </c>
      <c r="C151" s="158">
        <v>13975</v>
      </c>
      <c r="D151" s="20">
        <v>0</v>
      </c>
      <c r="E151" s="23">
        <v>0</v>
      </c>
      <c r="F151" s="3">
        <v>0</v>
      </c>
      <c r="G151" s="23">
        <v>0</v>
      </c>
      <c r="H151" s="23">
        <v>0</v>
      </c>
      <c r="I151" s="3">
        <v>0</v>
      </c>
      <c r="J151" s="23">
        <f t="shared" si="113"/>
        <v>0</v>
      </c>
      <c r="K151" s="42">
        <f t="shared" si="114"/>
        <v>0</v>
      </c>
      <c r="L151" s="31">
        <v>7017</v>
      </c>
      <c r="M151" s="34">
        <f t="shared" si="115"/>
        <v>2.2574503582902185E-3</v>
      </c>
      <c r="N151" s="1">
        <f t="shared" si="116"/>
        <v>266973.90289520565</v>
      </c>
      <c r="O151" s="37">
        <v>669</v>
      </c>
      <c r="P151" s="37">
        <v>211</v>
      </c>
      <c r="Q151" s="37">
        <f t="shared" si="117"/>
        <v>774.5</v>
      </c>
      <c r="R151" s="34">
        <f t="shared" si="118"/>
        <v>8.1651543472462508E-4</v>
      </c>
      <c r="S151" s="27">
        <f t="shared" si="119"/>
        <v>96563.945063984458</v>
      </c>
      <c r="T151" s="39">
        <f t="shared" si="120"/>
        <v>363537.84795919014</v>
      </c>
      <c r="U151" s="1">
        <f t="shared" si="121"/>
        <v>26.013441714432211</v>
      </c>
      <c r="V151" s="52">
        <v>50066341.5</v>
      </c>
      <c r="W151" s="51">
        <f t="shared" si="122"/>
        <v>3.9008367527713204</v>
      </c>
      <c r="X151" s="34">
        <f t="shared" si="123"/>
        <v>2.3968067142106581E-3</v>
      </c>
      <c r="Y151" s="87">
        <f t="shared" si="124"/>
        <v>3582.5646869409661</v>
      </c>
      <c r="Z151" s="27">
        <f t="shared" si="125"/>
        <v>1346418.5580118599</v>
      </c>
      <c r="AA151" s="56">
        <v>16607833.8244</v>
      </c>
      <c r="AB151" s="51">
        <f t="shared" si="126"/>
        <v>11.759548359224731</v>
      </c>
      <c r="AC151" s="51">
        <f t="shared" si="127"/>
        <v>2.0625477829546357E-3</v>
      </c>
      <c r="AD151" s="92">
        <f t="shared" si="128"/>
        <v>1188.3959802790698</v>
      </c>
      <c r="AE151" s="1">
        <f t="shared" si="129"/>
        <v>682986.11382942076</v>
      </c>
      <c r="AF151" s="39">
        <f t="shared" si="130"/>
        <v>2029404.6718412805</v>
      </c>
      <c r="AG151" s="60">
        <f t="shared" si="131"/>
        <v>145.21679226055676</v>
      </c>
      <c r="AH151" s="63">
        <v>357.51690000000002</v>
      </c>
      <c r="AI151" s="34">
        <f t="shared" si="132"/>
        <v>3.8159620042572652E-4</v>
      </c>
      <c r="AJ151" s="1">
        <f t="shared" si="133"/>
        <v>67693.899390416744</v>
      </c>
      <c r="AK151" s="39">
        <f t="shared" si="134"/>
        <v>67693.899390416744</v>
      </c>
      <c r="AL151" s="1">
        <f t="shared" si="135"/>
        <v>4.8439284000298208</v>
      </c>
      <c r="AM151" s="66">
        <v>2241.1666666666665</v>
      </c>
      <c r="AN151" s="34">
        <f t="shared" si="136"/>
        <v>2.413431075068348E-3</v>
      </c>
      <c r="AO151" s="1">
        <f t="shared" si="137"/>
        <v>71353.391915273751</v>
      </c>
      <c r="AP151" s="95">
        <v>12</v>
      </c>
      <c r="AQ151" s="34">
        <f t="shared" si="138"/>
        <v>1.4518470721084048E-3</v>
      </c>
      <c r="AR151" s="27">
        <f t="shared" si="139"/>
        <v>128776.42586578481</v>
      </c>
      <c r="AS151" s="31">
        <v>90.500000002999997</v>
      </c>
      <c r="AT151" s="72">
        <f t="shared" si="140"/>
        <v>1.6873415204736622E-3</v>
      </c>
      <c r="AU151" s="1">
        <f t="shared" si="141"/>
        <v>199550.85593960635</v>
      </c>
      <c r="AV151" s="97">
        <v>51.833333333333336</v>
      </c>
      <c r="AW151" s="34">
        <f t="shared" si="142"/>
        <v>1.3699696198591267E-3</v>
      </c>
      <c r="AX151" s="27">
        <f t="shared" si="143"/>
        <v>162017.35507427351</v>
      </c>
      <c r="AY151" s="75">
        <v>345</v>
      </c>
      <c r="AZ151" s="34">
        <f t="shared" si="144"/>
        <v>3.6683005667258557E-3</v>
      </c>
      <c r="BA151" s="27">
        <f t="shared" si="145"/>
        <v>325372.17249635828</v>
      </c>
      <c r="BB151" s="39">
        <f t="shared" si="146"/>
        <v>887070.20129129675</v>
      </c>
      <c r="BC151" s="60">
        <f t="shared" si="147"/>
        <v>63.47550635358116</v>
      </c>
      <c r="BD151" s="81">
        <f t="shared" si="148"/>
        <v>3347706.620482184</v>
      </c>
      <c r="BE151" s="1">
        <v>1681957</v>
      </c>
      <c r="BF151" s="1">
        <f t="shared" si="149"/>
        <v>0</v>
      </c>
      <c r="BG151" s="1">
        <f t="shared" si="150"/>
        <v>1665749.620482184</v>
      </c>
      <c r="BH151" s="72">
        <f t="shared" si="151"/>
        <v>1.1232245968889492E-3</v>
      </c>
      <c r="BI151" s="1">
        <f t="shared" si="152"/>
        <v>-809.43580008585047</v>
      </c>
      <c r="BJ151" s="81">
        <f t="shared" si="153"/>
        <v>3346897.1846820982</v>
      </c>
      <c r="BK151" s="79">
        <v>7.9</v>
      </c>
      <c r="BL151" s="1">
        <f t="shared" si="154"/>
        <v>0</v>
      </c>
      <c r="BM151" s="126">
        <v>1209</v>
      </c>
      <c r="BN151" s="27">
        <f t="shared" si="155"/>
        <v>0</v>
      </c>
      <c r="BO151" s="39">
        <f t="shared" si="156"/>
        <v>3346897.1846820982</v>
      </c>
      <c r="BP151" s="1">
        <f t="shared" si="157"/>
        <v>3346897.1846820982</v>
      </c>
      <c r="BQ151" s="72">
        <f t="shared" si="158"/>
        <v>1.148136818472902E-3</v>
      </c>
      <c r="BR151" s="60">
        <f t="shared" si="159"/>
        <v>7247.8365831933161</v>
      </c>
      <c r="BS151" s="84">
        <f t="shared" si="161"/>
        <v>3354145</v>
      </c>
      <c r="BT151" s="86">
        <f t="shared" si="160"/>
        <v>240.01037567084077</v>
      </c>
      <c r="BV151" s="28"/>
    </row>
    <row r="152" spans="1:74" ht="15.6" x14ac:dyDescent="0.3">
      <c r="A152" s="2" t="s">
        <v>368</v>
      </c>
      <c r="B152" s="9" t="s">
        <v>69</v>
      </c>
      <c r="C152" s="158">
        <v>16464</v>
      </c>
      <c r="D152" s="20">
        <v>0</v>
      </c>
      <c r="E152" s="23">
        <v>0</v>
      </c>
      <c r="F152" s="3">
        <v>0</v>
      </c>
      <c r="G152" s="23">
        <v>0</v>
      </c>
      <c r="H152" s="23">
        <v>0</v>
      </c>
      <c r="I152" s="3">
        <v>0</v>
      </c>
      <c r="J152" s="23">
        <f t="shared" si="113"/>
        <v>0</v>
      </c>
      <c r="K152" s="42">
        <f t="shared" si="114"/>
        <v>0</v>
      </c>
      <c r="L152" s="31">
        <v>8090</v>
      </c>
      <c r="M152" s="34">
        <f t="shared" si="115"/>
        <v>2.6026469144317895E-3</v>
      </c>
      <c r="N152" s="1">
        <f t="shared" si="116"/>
        <v>307798.04395357182</v>
      </c>
      <c r="O152" s="37">
        <v>18</v>
      </c>
      <c r="P152" s="37">
        <v>324</v>
      </c>
      <c r="Q152" s="37">
        <f t="shared" si="117"/>
        <v>180</v>
      </c>
      <c r="R152" s="34">
        <f t="shared" si="118"/>
        <v>1.897647233704745E-4</v>
      </c>
      <c r="S152" s="27">
        <f t="shared" si="119"/>
        <v>22442.233843146805</v>
      </c>
      <c r="T152" s="39">
        <f t="shared" si="120"/>
        <v>330240.27779671864</v>
      </c>
      <c r="U152" s="1">
        <f t="shared" si="121"/>
        <v>20.058325910879411</v>
      </c>
      <c r="V152" s="52">
        <v>66216062.11999999</v>
      </c>
      <c r="W152" s="51">
        <f t="shared" si="122"/>
        <v>4.0936184865352736</v>
      </c>
      <c r="X152" s="34">
        <f t="shared" si="123"/>
        <v>2.5152583652658703E-3</v>
      </c>
      <c r="Y152" s="87">
        <f t="shared" si="124"/>
        <v>4021.8696622934881</v>
      </c>
      <c r="Z152" s="27">
        <f t="shared" si="125"/>
        <v>1412959.385130832</v>
      </c>
      <c r="AA152" s="56">
        <v>15893559.780800002</v>
      </c>
      <c r="AB152" s="51">
        <f t="shared" si="126"/>
        <v>17.054914049365728</v>
      </c>
      <c r="AC152" s="51">
        <f t="shared" si="127"/>
        <v>2.9913202519726897E-3</v>
      </c>
      <c r="AD152" s="92">
        <f t="shared" si="128"/>
        <v>965.35227045675424</v>
      </c>
      <c r="AE152" s="1">
        <f t="shared" si="129"/>
        <v>990537.14585336519</v>
      </c>
      <c r="AF152" s="39">
        <f t="shared" si="130"/>
        <v>2403496.5309841973</v>
      </c>
      <c r="AG152" s="60">
        <f t="shared" si="131"/>
        <v>145.98496908310236</v>
      </c>
      <c r="AH152" s="63">
        <v>3045.2658999999999</v>
      </c>
      <c r="AI152" s="34">
        <f t="shared" si="132"/>
        <v>3.250369134231222E-3</v>
      </c>
      <c r="AJ152" s="1">
        <f t="shared" si="133"/>
        <v>576604.69603441644</v>
      </c>
      <c r="AK152" s="39">
        <f t="shared" si="134"/>
        <v>576604.69603441644</v>
      </c>
      <c r="AL152" s="1">
        <f t="shared" si="135"/>
        <v>35.022151119680302</v>
      </c>
      <c r="AM152" s="66">
        <v>1888</v>
      </c>
      <c r="AN152" s="34">
        <f t="shared" si="136"/>
        <v>2.0331187044228638E-3</v>
      </c>
      <c r="AO152" s="1">
        <f t="shared" si="137"/>
        <v>60109.409058988713</v>
      </c>
      <c r="AP152" s="95">
        <v>16.6666666666667</v>
      </c>
      <c r="AQ152" s="34">
        <f t="shared" si="138"/>
        <v>2.0164542668172328E-3</v>
      </c>
      <c r="AR152" s="27">
        <f t="shared" si="139"/>
        <v>178856.14703581258</v>
      </c>
      <c r="AS152" s="31">
        <v>100.249999997</v>
      </c>
      <c r="AT152" s="72">
        <f t="shared" si="140"/>
        <v>1.8691269327824889E-3</v>
      </c>
      <c r="AU152" s="1">
        <f t="shared" si="141"/>
        <v>221049.42880313523</v>
      </c>
      <c r="AV152" s="97">
        <v>20</v>
      </c>
      <c r="AW152" s="34">
        <f t="shared" si="142"/>
        <v>5.2860564110319996E-4</v>
      </c>
      <c r="AX152" s="27">
        <f t="shared" si="143"/>
        <v>62514.735076890094</v>
      </c>
      <c r="AY152" s="75">
        <v>208</v>
      </c>
      <c r="AZ152" s="34">
        <f t="shared" si="144"/>
        <v>2.2116130953013856E-3</v>
      </c>
      <c r="BA152" s="27">
        <f t="shared" si="145"/>
        <v>196166.41124418122</v>
      </c>
      <c r="BB152" s="39">
        <f t="shared" si="146"/>
        <v>718696.13121900777</v>
      </c>
      <c r="BC152" s="60">
        <f t="shared" si="147"/>
        <v>43.652583285896974</v>
      </c>
      <c r="BD152" s="81">
        <f t="shared" si="148"/>
        <v>4029037.6360343406</v>
      </c>
      <c r="BE152" s="1">
        <v>2052669</v>
      </c>
      <c r="BF152" s="1">
        <f t="shared" si="149"/>
        <v>0</v>
      </c>
      <c r="BG152" s="1">
        <f t="shared" si="150"/>
        <v>1976368.6360343406</v>
      </c>
      <c r="BH152" s="72">
        <f t="shared" si="151"/>
        <v>1.3326767944098581E-3</v>
      </c>
      <c r="BI152" s="1">
        <f t="shared" si="152"/>
        <v>-960.37454158924572</v>
      </c>
      <c r="BJ152" s="81">
        <f t="shared" si="153"/>
        <v>4028077.2614927515</v>
      </c>
      <c r="BK152" s="79">
        <v>7.5</v>
      </c>
      <c r="BL152" s="1">
        <f t="shared" si="154"/>
        <v>0</v>
      </c>
      <c r="BM152" s="126">
        <v>877</v>
      </c>
      <c r="BN152" s="27">
        <f t="shared" si="155"/>
        <v>0</v>
      </c>
      <c r="BO152" s="39">
        <f t="shared" si="156"/>
        <v>4028077.2614927515</v>
      </c>
      <c r="BP152" s="1">
        <f t="shared" si="157"/>
        <v>4028077.2614927515</v>
      </c>
      <c r="BQ152" s="72">
        <f t="shared" si="158"/>
        <v>1.3818123343435206E-3</v>
      </c>
      <c r="BR152" s="60">
        <f t="shared" si="159"/>
        <v>8722.9586464124859</v>
      </c>
      <c r="BS152" s="84">
        <f t="shared" si="161"/>
        <v>4036800</v>
      </c>
      <c r="BT152" s="86">
        <f t="shared" si="160"/>
        <v>245.18950437317784</v>
      </c>
      <c r="BV152" s="28"/>
    </row>
    <row r="153" spans="1:74" ht="15.6" x14ac:dyDescent="0.3">
      <c r="A153" s="2" t="s">
        <v>512</v>
      </c>
      <c r="B153" s="9" t="s">
        <v>213</v>
      </c>
      <c r="C153" s="158">
        <v>12518</v>
      </c>
      <c r="D153" s="20">
        <v>0</v>
      </c>
      <c r="E153" s="23">
        <v>0</v>
      </c>
      <c r="F153" s="3">
        <v>0</v>
      </c>
      <c r="G153" s="23">
        <v>0</v>
      </c>
      <c r="H153" s="23">
        <v>0</v>
      </c>
      <c r="I153" s="3">
        <v>0</v>
      </c>
      <c r="J153" s="23">
        <f t="shared" si="113"/>
        <v>0</v>
      </c>
      <c r="K153" s="42">
        <f t="shared" si="114"/>
        <v>0</v>
      </c>
      <c r="L153" s="31">
        <v>3266</v>
      </c>
      <c r="M153" s="34">
        <f t="shared" si="115"/>
        <v>1.0507101140338967E-3</v>
      </c>
      <c r="N153" s="1">
        <f t="shared" si="116"/>
        <v>124260.61947495249</v>
      </c>
      <c r="O153" s="37">
        <v>0</v>
      </c>
      <c r="P153" s="37">
        <v>146</v>
      </c>
      <c r="Q153" s="37">
        <f t="shared" si="117"/>
        <v>73</v>
      </c>
      <c r="R153" s="34">
        <f t="shared" si="118"/>
        <v>7.6960137811359108E-5</v>
      </c>
      <c r="S153" s="27">
        <f t="shared" si="119"/>
        <v>9101.5726141650939</v>
      </c>
      <c r="T153" s="39">
        <f t="shared" si="120"/>
        <v>133362.19208911757</v>
      </c>
      <c r="U153" s="1">
        <f t="shared" si="121"/>
        <v>10.65363413397648</v>
      </c>
      <c r="V153" s="52">
        <v>65295494.519999996</v>
      </c>
      <c r="W153" s="51">
        <f t="shared" si="122"/>
        <v>2.399864265550554</v>
      </c>
      <c r="X153" s="34">
        <f t="shared" si="123"/>
        <v>1.4745581908238853E-3</v>
      </c>
      <c r="Y153" s="87">
        <f t="shared" si="124"/>
        <v>5216.1283367950145</v>
      </c>
      <c r="Z153" s="27">
        <f t="shared" si="125"/>
        <v>828340.68397022015</v>
      </c>
      <c r="AA153" s="56">
        <v>12583647.996400001</v>
      </c>
      <c r="AB153" s="51">
        <f t="shared" si="126"/>
        <v>12.452694484527038</v>
      </c>
      <c r="AC153" s="51">
        <f t="shared" si="127"/>
        <v>2.1841210747455906E-3</v>
      </c>
      <c r="AD153" s="92">
        <f t="shared" si="128"/>
        <v>1005.2442879373702</v>
      </c>
      <c r="AE153" s="1">
        <f t="shared" si="129"/>
        <v>723243.54242911527</v>
      </c>
      <c r="AF153" s="39">
        <f t="shared" si="130"/>
        <v>1551584.2263993355</v>
      </c>
      <c r="AG153" s="60">
        <f t="shared" si="131"/>
        <v>123.94825262816229</v>
      </c>
      <c r="AH153" s="63">
        <v>2314.4312</v>
      </c>
      <c r="AI153" s="34">
        <f t="shared" si="132"/>
        <v>2.470311619022079E-3</v>
      </c>
      <c r="AJ153" s="1">
        <f t="shared" si="133"/>
        <v>438225.08194393461</v>
      </c>
      <c r="AK153" s="39">
        <f t="shared" si="134"/>
        <v>438225.08194393461</v>
      </c>
      <c r="AL153" s="1">
        <f t="shared" si="135"/>
        <v>35.007595617825103</v>
      </c>
      <c r="AM153" s="66">
        <v>1274.0833333333333</v>
      </c>
      <c r="AN153" s="34">
        <f t="shared" si="136"/>
        <v>1.372014118640588E-3</v>
      </c>
      <c r="AO153" s="1">
        <f t="shared" si="137"/>
        <v>40563.769204752753</v>
      </c>
      <c r="AP153" s="95">
        <v>4.3333333333333304</v>
      </c>
      <c r="AQ153" s="34">
        <f t="shared" si="138"/>
        <v>5.2427810937247916E-4</v>
      </c>
      <c r="AR153" s="27">
        <f t="shared" si="139"/>
        <v>46502.598229311152</v>
      </c>
      <c r="AS153" s="31">
        <v>51.333333330000002</v>
      </c>
      <c r="AT153" s="72">
        <f t="shared" si="140"/>
        <v>9.5709242772543926E-4</v>
      </c>
      <c r="AU153" s="1">
        <f t="shared" si="141"/>
        <v>113189.06744635422</v>
      </c>
      <c r="AV153" s="97">
        <v>28.916666666666668</v>
      </c>
      <c r="AW153" s="34">
        <f t="shared" si="142"/>
        <v>7.6427565609504334E-4</v>
      </c>
      <c r="AX153" s="27">
        <f t="shared" si="143"/>
        <v>90385.887798670272</v>
      </c>
      <c r="AY153" s="75">
        <v>58</v>
      </c>
      <c r="AZ153" s="34">
        <f t="shared" si="144"/>
        <v>6.1669980542057861E-4</v>
      </c>
      <c r="BA153" s="27">
        <f t="shared" si="145"/>
        <v>54700.249289242834</v>
      </c>
      <c r="BB153" s="39">
        <f t="shared" si="146"/>
        <v>345341.57196833123</v>
      </c>
      <c r="BC153" s="60">
        <f t="shared" si="147"/>
        <v>27.587599614022306</v>
      </c>
      <c r="BD153" s="81">
        <f t="shared" si="148"/>
        <v>2468513.0724007189</v>
      </c>
      <c r="BE153" s="1">
        <v>1415231</v>
      </c>
      <c r="BF153" s="1">
        <f t="shared" si="149"/>
        <v>0</v>
      </c>
      <c r="BG153" s="1">
        <f t="shared" si="150"/>
        <v>1053282.0724007189</v>
      </c>
      <c r="BH153" s="72">
        <f t="shared" si="151"/>
        <v>7.1023418924159257E-4</v>
      </c>
      <c r="BI153" s="1">
        <f t="shared" si="152"/>
        <v>-511.82014782207608</v>
      </c>
      <c r="BJ153" s="81">
        <f t="shared" si="153"/>
        <v>2468001.2522528968</v>
      </c>
      <c r="BK153" s="79">
        <v>7.8</v>
      </c>
      <c r="BL153" s="1">
        <f t="shared" si="154"/>
        <v>0</v>
      </c>
      <c r="BM153" s="126">
        <v>787</v>
      </c>
      <c r="BN153" s="27">
        <f t="shared" si="155"/>
        <v>0</v>
      </c>
      <c r="BO153" s="39">
        <f t="shared" si="156"/>
        <v>2468001.2522528968</v>
      </c>
      <c r="BP153" s="1">
        <f t="shared" si="157"/>
        <v>2468001.2522528968</v>
      </c>
      <c r="BQ153" s="72">
        <f t="shared" si="158"/>
        <v>8.4663583892491932E-4</v>
      </c>
      <c r="BR153" s="60">
        <f t="shared" si="159"/>
        <v>5344.5531118532117</v>
      </c>
      <c r="BS153" s="84">
        <f t="shared" si="161"/>
        <v>2473346</v>
      </c>
      <c r="BT153" s="86">
        <f t="shared" si="160"/>
        <v>197.5831602492411</v>
      </c>
      <c r="BV153" s="28"/>
    </row>
    <row r="154" spans="1:74" ht="15.6" x14ac:dyDescent="0.3">
      <c r="A154" s="2" t="s">
        <v>588</v>
      </c>
      <c r="B154" s="9" t="s">
        <v>291</v>
      </c>
      <c r="C154" s="158">
        <v>26172</v>
      </c>
      <c r="D154" s="20">
        <v>0</v>
      </c>
      <c r="E154" s="23">
        <v>0</v>
      </c>
      <c r="F154" s="3">
        <v>0</v>
      </c>
      <c r="G154" s="23">
        <v>0</v>
      </c>
      <c r="H154" s="23">
        <v>0</v>
      </c>
      <c r="I154" s="3">
        <v>0</v>
      </c>
      <c r="J154" s="23">
        <f t="shared" si="113"/>
        <v>0</v>
      </c>
      <c r="K154" s="42">
        <f t="shared" si="114"/>
        <v>0</v>
      </c>
      <c r="L154" s="31">
        <v>8159</v>
      </c>
      <c r="M154" s="34">
        <f t="shared" si="115"/>
        <v>2.6248450154325058E-3</v>
      </c>
      <c r="N154" s="1">
        <f t="shared" si="116"/>
        <v>310423.26830867649</v>
      </c>
      <c r="O154" s="37">
        <v>1495</v>
      </c>
      <c r="P154" s="37">
        <v>1191</v>
      </c>
      <c r="Q154" s="37">
        <f t="shared" si="117"/>
        <v>2090.5</v>
      </c>
      <c r="R154" s="34">
        <f t="shared" si="118"/>
        <v>2.2039064122554275E-3</v>
      </c>
      <c r="S154" s="27">
        <f t="shared" si="119"/>
        <v>260641.61027276886</v>
      </c>
      <c r="T154" s="39">
        <f t="shared" si="120"/>
        <v>571064.87858144531</v>
      </c>
      <c r="U154" s="1">
        <f t="shared" si="121"/>
        <v>21.819688162213254</v>
      </c>
      <c r="V154" s="52">
        <v>74615143.00999999</v>
      </c>
      <c r="W154" s="51">
        <f t="shared" si="122"/>
        <v>9.1800880674878442</v>
      </c>
      <c r="X154" s="34">
        <f t="shared" si="123"/>
        <v>5.6405581960250499E-3</v>
      </c>
      <c r="Y154" s="87">
        <f t="shared" si="124"/>
        <v>2850.9530418003969</v>
      </c>
      <c r="Z154" s="27">
        <f t="shared" si="125"/>
        <v>3168612.716096777</v>
      </c>
      <c r="AA154" s="56">
        <v>32331565.089200001</v>
      </c>
      <c r="AB154" s="51">
        <f t="shared" si="126"/>
        <v>21.185908634803695</v>
      </c>
      <c r="AC154" s="51">
        <f t="shared" si="127"/>
        <v>3.7158696533031339E-3</v>
      </c>
      <c r="AD154" s="92">
        <f t="shared" si="128"/>
        <v>1235.3494226348771</v>
      </c>
      <c r="AE154" s="1">
        <f t="shared" si="129"/>
        <v>1230462.3412751276</v>
      </c>
      <c r="AF154" s="39">
        <f t="shared" si="130"/>
        <v>4399075.0573719051</v>
      </c>
      <c r="AG154" s="60">
        <f t="shared" si="131"/>
        <v>168.08325910789796</v>
      </c>
      <c r="AH154" s="63">
        <v>3911.5203999999999</v>
      </c>
      <c r="AI154" s="34">
        <f t="shared" si="132"/>
        <v>4.1749671764543658E-3</v>
      </c>
      <c r="AJ154" s="1">
        <f t="shared" si="133"/>
        <v>740625.31986924983</v>
      </c>
      <c r="AK154" s="39">
        <f t="shared" si="134"/>
        <v>740625.31986924983</v>
      </c>
      <c r="AL154" s="1">
        <f t="shared" si="135"/>
        <v>28.298384528092992</v>
      </c>
      <c r="AM154" s="66">
        <v>3542.2222222222222</v>
      </c>
      <c r="AN154" s="34">
        <f t="shared" si="136"/>
        <v>3.8144906012830093E-3</v>
      </c>
      <c r="AO154" s="1">
        <f t="shared" si="137"/>
        <v>112775.89223167137</v>
      </c>
      <c r="AP154" s="95">
        <v>24.6666666666667</v>
      </c>
      <c r="AQ154" s="34">
        <f t="shared" si="138"/>
        <v>2.9843523148895029E-3</v>
      </c>
      <c r="AR154" s="27">
        <f t="shared" si="139"/>
        <v>264707.09761300246</v>
      </c>
      <c r="AS154" s="31">
        <v>221.91666670000001</v>
      </c>
      <c r="AT154" s="72">
        <f t="shared" si="140"/>
        <v>4.1375602850343895E-3</v>
      </c>
      <c r="AU154" s="1">
        <f t="shared" si="141"/>
        <v>489322.21862741851</v>
      </c>
      <c r="AV154" s="97">
        <v>80.777777777777771</v>
      </c>
      <c r="AW154" s="34">
        <f t="shared" si="142"/>
        <v>2.1349794504557018E-3</v>
      </c>
      <c r="AX154" s="27">
        <f t="shared" si="143"/>
        <v>252490.06889388384</v>
      </c>
      <c r="AY154" s="75">
        <v>204</v>
      </c>
      <c r="AZ154" s="34">
        <f t="shared" si="144"/>
        <v>2.1690820742378972E-3</v>
      </c>
      <c r="BA154" s="27">
        <f t="shared" si="145"/>
        <v>192393.98025871618</v>
      </c>
      <c r="BB154" s="39">
        <f t="shared" si="146"/>
        <v>1311689.2576246923</v>
      </c>
      <c r="BC154" s="60">
        <f t="shared" si="147"/>
        <v>50.118036742499321</v>
      </c>
      <c r="BD154" s="81">
        <f t="shared" si="148"/>
        <v>7022454.5134472931</v>
      </c>
      <c r="BE154" s="1">
        <v>3355540</v>
      </c>
      <c r="BF154" s="1">
        <f t="shared" si="149"/>
        <v>0</v>
      </c>
      <c r="BG154" s="1">
        <f t="shared" si="150"/>
        <v>3666914.5134472931</v>
      </c>
      <c r="BH154" s="72">
        <f t="shared" si="151"/>
        <v>2.4726216506660913E-3</v>
      </c>
      <c r="BI154" s="1">
        <f t="shared" si="152"/>
        <v>-1781.8595583287256</v>
      </c>
      <c r="BJ154" s="81">
        <f t="shared" si="153"/>
        <v>7020672.6538889641</v>
      </c>
      <c r="BK154" s="79">
        <v>6.9</v>
      </c>
      <c r="BL154" s="1">
        <f t="shared" si="154"/>
        <v>0</v>
      </c>
      <c r="BM154" s="126">
        <v>756</v>
      </c>
      <c r="BN154" s="27">
        <f t="shared" si="155"/>
        <v>0</v>
      </c>
      <c r="BO154" s="39">
        <f t="shared" si="156"/>
        <v>7020672.6538889641</v>
      </c>
      <c r="BP154" s="1">
        <f t="shared" si="157"/>
        <v>7020672.6538889641</v>
      </c>
      <c r="BQ154" s="72">
        <f t="shared" si="158"/>
        <v>2.4084076443302567E-3</v>
      </c>
      <c r="BR154" s="60">
        <f t="shared" si="159"/>
        <v>15203.540859386922</v>
      </c>
      <c r="BS154" s="84">
        <f t="shared" si="161"/>
        <v>7035876</v>
      </c>
      <c r="BT154" s="86">
        <f t="shared" si="160"/>
        <v>268.83218707015129</v>
      </c>
      <c r="BV154" s="28"/>
    </row>
    <row r="155" spans="1:74" ht="15.6" x14ac:dyDescent="0.3">
      <c r="A155" s="2" t="s">
        <v>421</v>
      </c>
      <c r="B155" s="9" t="s">
        <v>122</v>
      </c>
      <c r="C155" s="158">
        <v>16149</v>
      </c>
      <c r="D155" s="20">
        <v>0</v>
      </c>
      <c r="E155" s="23">
        <v>0</v>
      </c>
      <c r="F155" s="3">
        <v>0</v>
      </c>
      <c r="G155" s="23">
        <v>0</v>
      </c>
      <c r="H155" s="23">
        <v>0</v>
      </c>
      <c r="I155" s="3">
        <v>0</v>
      </c>
      <c r="J155" s="23">
        <f t="shared" si="113"/>
        <v>0</v>
      </c>
      <c r="K155" s="42">
        <f t="shared" si="114"/>
        <v>0</v>
      </c>
      <c r="L155" s="31">
        <v>3528</v>
      </c>
      <c r="M155" s="34">
        <f t="shared" si="115"/>
        <v>1.1349985555148768E-3</v>
      </c>
      <c r="N155" s="1">
        <f t="shared" si="116"/>
        <v>134228.86267839326</v>
      </c>
      <c r="O155" s="37">
        <v>1169</v>
      </c>
      <c r="P155" s="37">
        <v>463</v>
      </c>
      <c r="Q155" s="37">
        <f t="shared" si="117"/>
        <v>1400.5</v>
      </c>
      <c r="R155" s="34">
        <f t="shared" si="118"/>
        <v>1.4764749726686086E-3</v>
      </c>
      <c r="S155" s="27">
        <f t="shared" si="119"/>
        <v>174613.04720737279</v>
      </c>
      <c r="T155" s="39">
        <f t="shared" si="120"/>
        <v>308841.90988576604</v>
      </c>
      <c r="U155" s="1">
        <f t="shared" si="121"/>
        <v>19.124522254366589</v>
      </c>
      <c r="V155" s="52">
        <v>71538468.319999993</v>
      </c>
      <c r="W155" s="51">
        <f t="shared" si="122"/>
        <v>3.6454540770072783</v>
      </c>
      <c r="X155" s="34">
        <f t="shared" si="123"/>
        <v>2.2398909162015578E-3</v>
      </c>
      <c r="Y155" s="87">
        <f t="shared" si="124"/>
        <v>4429.9008186265401</v>
      </c>
      <c r="Z155" s="27">
        <f t="shared" si="125"/>
        <v>1258270.2975651377</v>
      </c>
      <c r="AA155" s="56">
        <v>14531040.4252</v>
      </c>
      <c r="AB155" s="51">
        <f t="shared" si="126"/>
        <v>17.947111381490124</v>
      </c>
      <c r="AC155" s="51">
        <f t="shared" si="127"/>
        <v>3.1478058220913482E-3</v>
      </c>
      <c r="AD155" s="92">
        <f t="shared" si="128"/>
        <v>899.81054091275007</v>
      </c>
      <c r="AE155" s="1">
        <f t="shared" si="129"/>
        <v>1042355.325431547</v>
      </c>
      <c r="AF155" s="39">
        <f t="shared" si="130"/>
        <v>2300625.6229966846</v>
      </c>
      <c r="AG155" s="60">
        <f t="shared" si="131"/>
        <v>142.46242014964918</v>
      </c>
      <c r="AH155" s="63">
        <v>4360.1067999999996</v>
      </c>
      <c r="AI155" s="34">
        <f t="shared" si="132"/>
        <v>4.6537665445476085E-3</v>
      </c>
      <c r="AJ155" s="1">
        <f t="shared" si="133"/>
        <v>825562.73857451731</v>
      </c>
      <c r="AK155" s="39">
        <f t="shared" si="134"/>
        <v>825562.73857451731</v>
      </c>
      <c r="AL155" s="1">
        <f t="shared" si="135"/>
        <v>51.121601249273475</v>
      </c>
      <c r="AM155" s="66">
        <v>1855.4722222222222</v>
      </c>
      <c r="AN155" s="34">
        <f t="shared" si="136"/>
        <v>1.9980907206234408E-3</v>
      </c>
      <c r="AO155" s="1">
        <f t="shared" si="137"/>
        <v>59073.802332174979</v>
      </c>
      <c r="AP155" s="95">
        <v>15</v>
      </c>
      <c r="AQ155" s="34">
        <f t="shared" si="138"/>
        <v>1.8148088401355061E-3</v>
      </c>
      <c r="AR155" s="27">
        <f t="shared" si="139"/>
        <v>160970.53233223103</v>
      </c>
      <c r="AS155" s="31">
        <v>108.83333330000001</v>
      </c>
      <c r="AT155" s="72">
        <f t="shared" si="140"/>
        <v>2.0291602440060926E-3</v>
      </c>
      <c r="AU155" s="1">
        <f t="shared" si="141"/>
        <v>239975.52280724351</v>
      </c>
      <c r="AV155" s="97">
        <v>67.527777777777771</v>
      </c>
      <c r="AW155" s="34">
        <f t="shared" si="142"/>
        <v>1.784778213224832E-3</v>
      </c>
      <c r="AX155" s="27">
        <f t="shared" si="143"/>
        <v>211074.05690544419</v>
      </c>
      <c r="AY155" s="75">
        <v>204</v>
      </c>
      <c r="AZ155" s="34">
        <f t="shared" si="144"/>
        <v>2.1690820742378972E-3</v>
      </c>
      <c r="BA155" s="27">
        <f t="shared" si="145"/>
        <v>192393.98025871618</v>
      </c>
      <c r="BB155" s="39">
        <f t="shared" si="146"/>
        <v>863487.89463580993</v>
      </c>
      <c r="BC155" s="60">
        <f t="shared" si="147"/>
        <v>53.470053541136288</v>
      </c>
      <c r="BD155" s="81">
        <f t="shared" si="148"/>
        <v>4298518.1660927776</v>
      </c>
      <c r="BE155" s="1">
        <v>1900367</v>
      </c>
      <c r="BF155" s="1">
        <f t="shared" si="149"/>
        <v>0</v>
      </c>
      <c r="BG155" s="1">
        <f t="shared" si="150"/>
        <v>2398151.1660927776</v>
      </c>
      <c r="BH155" s="72">
        <f t="shared" si="151"/>
        <v>1.6170871922717835E-3</v>
      </c>
      <c r="BI155" s="1">
        <f t="shared" si="152"/>
        <v>-1165.3308420332817</v>
      </c>
      <c r="BJ155" s="81">
        <f t="shared" si="153"/>
        <v>4297352.8352507446</v>
      </c>
      <c r="BK155" s="79">
        <v>7.9</v>
      </c>
      <c r="BL155" s="1">
        <f t="shared" si="154"/>
        <v>0</v>
      </c>
      <c r="BM155" s="126">
        <v>945</v>
      </c>
      <c r="BN155" s="27">
        <f t="shared" si="155"/>
        <v>0</v>
      </c>
      <c r="BO155" s="39">
        <f t="shared" si="156"/>
        <v>4297352.8352507446</v>
      </c>
      <c r="BP155" s="1">
        <f t="shared" si="157"/>
        <v>4297352.8352507446</v>
      </c>
      <c r="BQ155" s="72">
        <f t="shared" si="158"/>
        <v>1.4741860116593156E-3</v>
      </c>
      <c r="BR155" s="60">
        <f t="shared" si="159"/>
        <v>9306.0854192861279</v>
      </c>
      <c r="BS155" s="84">
        <f t="shared" si="161"/>
        <v>4306659</v>
      </c>
      <c r="BT155" s="86">
        <f t="shared" si="160"/>
        <v>266.68270481144344</v>
      </c>
      <c r="BV155" s="28"/>
    </row>
    <row r="156" spans="1:74" ht="15.6" x14ac:dyDescent="0.3">
      <c r="A156" s="2" t="s">
        <v>455</v>
      </c>
      <c r="B156" s="9" t="s">
        <v>156</v>
      </c>
      <c r="C156" s="158">
        <v>7926</v>
      </c>
      <c r="D156" s="20">
        <v>0</v>
      </c>
      <c r="E156" s="23">
        <v>0</v>
      </c>
      <c r="F156" s="3">
        <v>0</v>
      </c>
      <c r="G156" s="23">
        <v>0</v>
      </c>
      <c r="H156" s="23">
        <v>0</v>
      </c>
      <c r="I156" s="3">
        <v>0</v>
      </c>
      <c r="J156" s="23">
        <f t="shared" si="113"/>
        <v>0</v>
      </c>
      <c r="K156" s="42">
        <f t="shared" si="114"/>
        <v>0</v>
      </c>
      <c r="L156" s="31">
        <v>3231</v>
      </c>
      <c r="M156" s="34">
        <f t="shared" si="115"/>
        <v>1.0394502077291858E-3</v>
      </c>
      <c r="N156" s="1">
        <f t="shared" si="116"/>
        <v>122928.98393250813</v>
      </c>
      <c r="O156" s="37">
        <v>0</v>
      </c>
      <c r="P156" s="37">
        <v>189</v>
      </c>
      <c r="Q156" s="37">
        <f t="shared" si="117"/>
        <v>94.5</v>
      </c>
      <c r="R156" s="34">
        <f t="shared" si="118"/>
        <v>9.962647976949911E-5</v>
      </c>
      <c r="S156" s="27">
        <f t="shared" si="119"/>
        <v>11782.172767652071</v>
      </c>
      <c r="T156" s="39">
        <f t="shared" si="120"/>
        <v>134711.15670016021</v>
      </c>
      <c r="U156" s="1">
        <f t="shared" si="121"/>
        <v>16.996108591995988</v>
      </c>
      <c r="V156" s="52">
        <v>27022313.070000004</v>
      </c>
      <c r="W156" s="51">
        <f t="shared" si="122"/>
        <v>2.3248000952865873</v>
      </c>
      <c r="X156" s="34">
        <f t="shared" si="123"/>
        <v>1.4284362127232871E-3</v>
      </c>
      <c r="Y156" s="87">
        <f t="shared" si="124"/>
        <v>3409.3253936411816</v>
      </c>
      <c r="Z156" s="27">
        <f t="shared" si="125"/>
        <v>802431.42442139029</v>
      </c>
      <c r="AA156" s="56">
        <v>7755750.9588000001</v>
      </c>
      <c r="AB156" s="51">
        <f t="shared" si="126"/>
        <v>8.0999862339210527</v>
      </c>
      <c r="AC156" s="51">
        <f t="shared" si="127"/>
        <v>1.4206845482829709E-3</v>
      </c>
      <c r="AD156" s="92">
        <f t="shared" si="128"/>
        <v>978.52018152914457</v>
      </c>
      <c r="AE156" s="1">
        <f t="shared" si="129"/>
        <v>470441.37674197758</v>
      </c>
      <c r="AF156" s="39">
        <f t="shared" si="130"/>
        <v>1272872.8011633679</v>
      </c>
      <c r="AG156" s="60">
        <f t="shared" si="131"/>
        <v>160.59460019724551</v>
      </c>
      <c r="AH156" s="63">
        <v>4389.6894000000002</v>
      </c>
      <c r="AI156" s="34">
        <f t="shared" si="132"/>
        <v>4.6853415771089058E-3</v>
      </c>
      <c r="AJ156" s="1">
        <f t="shared" si="133"/>
        <v>831164.04454944306</v>
      </c>
      <c r="AK156" s="39">
        <f t="shared" si="134"/>
        <v>831164.04454944306</v>
      </c>
      <c r="AL156" s="1">
        <f t="shared" si="135"/>
        <v>104.86551155052271</v>
      </c>
      <c r="AM156" s="66">
        <v>1414.6388888888889</v>
      </c>
      <c r="AN156" s="34">
        <f t="shared" si="136"/>
        <v>1.5233732971419371E-3</v>
      </c>
      <c r="AO156" s="1">
        <f t="shared" si="137"/>
        <v>45038.722268525162</v>
      </c>
      <c r="AP156" s="95">
        <v>4.6666666666666696</v>
      </c>
      <c r="AQ156" s="34">
        <f t="shared" si="138"/>
        <v>5.6460719470882443E-4</v>
      </c>
      <c r="AR156" s="27">
        <f t="shared" si="139"/>
        <v>50079.721170027457</v>
      </c>
      <c r="AS156" s="31">
        <v>31.5</v>
      </c>
      <c r="AT156" s="72">
        <f t="shared" si="140"/>
        <v>5.8730671705147452E-4</v>
      </c>
      <c r="AU156" s="1">
        <f t="shared" si="141"/>
        <v>69456.927755682103</v>
      </c>
      <c r="AV156" s="97">
        <v>19.361111111111111</v>
      </c>
      <c r="AW156" s="34">
        <f t="shared" si="142"/>
        <v>5.1171962756795886E-4</v>
      </c>
      <c r="AX156" s="27">
        <f t="shared" si="143"/>
        <v>60517.736595267219</v>
      </c>
      <c r="AY156" s="75">
        <v>31</v>
      </c>
      <c r="AZ156" s="34">
        <f t="shared" si="144"/>
        <v>3.2961541324203343E-4</v>
      </c>
      <c r="BA156" s="27">
        <f t="shared" si="145"/>
        <v>29236.340137353931</v>
      </c>
      <c r="BB156" s="39">
        <f t="shared" si="146"/>
        <v>254329.44792685588</v>
      </c>
      <c r="BC156" s="60">
        <f t="shared" si="147"/>
        <v>32.087994944089814</v>
      </c>
      <c r="BD156" s="81">
        <f t="shared" si="148"/>
        <v>2493077.4503398268</v>
      </c>
      <c r="BE156" s="1">
        <v>1113826</v>
      </c>
      <c r="BF156" s="1">
        <f t="shared" si="149"/>
        <v>0</v>
      </c>
      <c r="BG156" s="1">
        <f t="shared" si="150"/>
        <v>1379251.4503398268</v>
      </c>
      <c r="BH156" s="72">
        <f t="shared" si="151"/>
        <v>9.3003722484295175E-4</v>
      </c>
      <c r="BI156" s="1">
        <f t="shared" si="152"/>
        <v>-670.21807329136232</v>
      </c>
      <c r="BJ156" s="81">
        <f t="shared" si="153"/>
        <v>2492407.2322665355</v>
      </c>
      <c r="BK156" s="79">
        <v>8</v>
      </c>
      <c r="BL156" s="1">
        <f t="shared" si="154"/>
        <v>0</v>
      </c>
      <c r="BM156" s="126">
        <v>1196</v>
      </c>
      <c r="BN156" s="27">
        <f t="shared" si="155"/>
        <v>0</v>
      </c>
      <c r="BO156" s="39">
        <f t="shared" si="156"/>
        <v>2492407.2322665355</v>
      </c>
      <c r="BP156" s="1">
        <f t="shared" si="157"/>
        <v>2492407.2322665355</v>
      </c>
      <c r="BQ156" s="72">
        <f t="shared" si="158"/>
        <v>8.5500819179336687E-4</v>
      </c>
      <c r="BR156" s="60">
        <f t="shared" si="159"/>
        <v>5397.4052148700348</v>
      </c>
      <c r="BS156" s="84">
        <f t="shared" si="161"/>
        <v>2497805</v>
      </c>
      <c r="BT156" s="86">
        <f t="shared" si="160"/>
        <v>315.14067625536211</v>
      </c>
      <c r="BV156" s="28"/>
    </row>
    <row r="157" spans="1:74" ht="15.6" x14ac:dyDescent="0.3">
      <c r="A157" s="2" t="s">
        <v>513</v>
      </c>
      <c r="B157" s="9" t="s">
        <v>214</v>
      </c>
      <c r="C157" s="158">
        <v>19719</v>
      </c>
      <c r="D157" s="20">
        <v>0</v>
      </c>
      <c r="E157" s="23">
        <v>0</v>
      </c>
      <c r="F157" s="3">
        <v>0</v>
      </c>
      <c r="G157" s="23">
        <v>0</v>
      </c>
      <c r="H157" s="23">
        <v>0</v>
      </c>
      <c r="I157" s="3">
        <v>0</v>
      </c>
      <c r="J157" s="23">
        <f t="shared" si="113"/>
        <v>0</v>
      </c>
      <c r="K157" s="42">
        <f t="shared" si="114"/>
        <v>0</v>
      </c>
      <c r="L157" s="31">
        <v>5617</v>
      </c>
      <c r="M157" s="34">
        <f t="shared" si="115"/>
        <v>1.8070541061017754E-3</v>
      </c>
      <c r="N157" s="1">
        <f t="shared" si="116"/>
        <v>213708.48119743055</v>
      </c>
      <c r="O157" s="37">
        <v>0</v>
      </c>
      <c r="P157" s="37">
        <v>1004</v>
      </c>
      <c r="Q157" s="37">
        <f t="shared" si="117"/>
        <v>502</v>
      </c>
      <c r="R157" s="34">
        <f t="shared" si="118"/>
        <v>5.2923272851099006E-4</v>
      </c>
      <c r="S157" s="27">
        <f t="shared" si="119"/>
        <v>62588.896606998314</v>
      </c>
      <c r="T157" s="39">
        <f t="shared" si="120"/>
        <v>276297.37780442886</v>
      </c>
      <c r="U157" s="1">
        <f t="shared" si="121"/>
        <v>14.01173374940052</v>
      </c>
      <c r="V157" s="52">
        <v>86920178.449999988</v>
      </c>
      <c r="W157" s="51">
        <f t="shared" si="122"/>
        <v>4.4735177485130908</v>
      </c>
      <c r="X157" s="34">
        <f t="shared" si="123"/>
        <v>2.7486813869253171E-3</v>
      </c>
      <c r="Y157" s="87">
        <f t="shared" si="124"/>
        <v>4407.9404863329773</v>
      </c>
      <c r="Z157" s="27">
        <f t="shared" si="125"/>
        <v>1544085.9738399207</v>
      </c>
      <c r="AA157" s="56">
        <v>17394224.395600002</v>
      </c>
      <c r="AB157" s="51">
        <f t="shared" si="126"/>
        <v>22.354486877745448</v>
      </c>
      <c r="AC157" s="51">
        <f t="shared" si="127"/>
        <v>3.9208306254902865E-3</v>
      </c>
      <c r="AD157" s="92">
        <f t="shared" si="128"/>
        <v>882.10479210913343</v>
      </c>
      <c r="AE157" s="1">
        <f t="shared" si="129"/>
        <v>1298332.5254413686</v>
      </c>
      <c r="AF157" s="39">
        <f t="shared" si="130"/>
        <v>2842418.4992812891</v>
      </c>
      <c r="AG157" s="60">
        <f t="shared" si="131"/>
        <v>144.14617877586537</v>
      </c>
      <c r="AH157" s="63">
        <v>1852.2420999999999</v>
      </c>
      <c r="AI157" s="34">
        <f t="shared" si="132"/>
        <v>1.9769933886441969E-3</v>
      </c>
      <c r="AJ157" s="1">
        <f t="shared" si="133"/>
        <v>350712.06525927642</v>
      </c>
      <c r="AK157" s="39">
        <f t="shared" si="134"/>
        <v>350712.06525927642</v>
      </c>
      <c r="AL157" s="1">
        <f t="shared" si="135"/>
        <v>17.785489388877551</v>
      </c>
      <c r="AM157" s="66">
        <v>2290.4722222222222</v>
      </c>
      <c r="AN157" s="34">
        <f t="shared" si="136"/>
        <v>2.4665264390683274E-3</v>
      </c>
      <c r="AO157" s="1">
        <f t="shared" si="137"/>
        <v>72923.162999897482</v>
      </c>
      <c r="AP157" s="95">
        <v>18.6666666666667</v>
      </c>
      <c r="AQ157" s="34">
        <f t="shared" si="138"/>
        <v>2.2584287788353003E-3</v>
      </c>
      <c r="AR157" s="27">
        <f t="shared" si="139"/>
        <v>200318.88468011006</v>
      </c>
      <c r="AS157" s="31">
        <v>121.91666669999999</v>
      </c>
      <c r="AT157" s="72">
        <f t="shared" si="140"/>
        <v>2.2730945166170098E-3</v>
      </c>
      <c r="AU157" s="1">
        <f t="shared" si="141"/>
        <v>268824.03527604672</v>
      </c>
      <c r="AV157" s="97">
        <v>24.527777777777779</v>
      </c>
      <c r="AW157" s="34">
        <f t="shared" si="142"/>
        <v>6.4827608485295218E-4</v>
      </c>
      <c r="AX157" s="27">
        <f t="shared" si="143"/>
        <v>76667.376490130497</v>
      </c>
      <c r="AY157" s="75">
        <v>214</v>
      </c>
      <c r="AZ157" s="34">
        <f t="shared" si="144"/>
        <v>2.2754096268966179E-3</v>
      </c>
      <c r="BA157" s="27">
        <f t="shared" si="145"/>
        <v>201825.05772237875</v>
      </c>
      <c r="BB157" s="39">
        <f t="shared" si="146"/>
        <v>820558.51716856356</v>
      </c>
      <c r="BC157" s="60">
        <f t="shared" si="147"/>
        <v>41.612582644584592</v>
      </c>
      <c r="BD157" s="81">
        <f t="shared" si="148"/>
        <v>4289986.4595135581</v>
      </c>
      <c r="BE157" s="1">
        <v>2223299</v>
      </c>
      <c r="BF157" s="1">
        <f t="shared" si="149"/>
        <v>0</v>
      </c>
      <c r="BG157" s="1">
        <f t="shared" si="150"/>
        <v>2066687.4595135581</v>
      </c>
      <c r="BH157" s="72">
        <f t="shared" si="151"/>
        <v>1.3935792991119525E-3</v>
      </c>
      <c r="BI157" s="1">
        <f t="shared" si="152"/>
        <v>-1004.2630637577519</v>
      </c>
      <c r="BJ157" s="81">
        <f t="shared" si="153"/>
        <v>4288982.1964498004</v>
      </c>
      <c r="BK157" s="79">
        <v>7.5</v>
      </c>
      <c r="BL157" s="1">
        <f t="shared" si="154"/>
        <v>0</v>
      </c>
      <c r="BM157" s="126">
        <v>1040</v>
      </c>
      <c r="BN157" s="27">
        <f t="shared" si="155"/>
        <v>0</v>
      </c>
      <c r="BO157" s="39">
        <f t="shared" si="156"/>
        <v>4288982.1964498004</v>
      </c>
      <c r="BP157" s="1">
        <f t="shared" si="157"/>
        <v>4288982.1964498004</v>
      </c>
      <c r="BQ157" s="72">
        <f t="shared" si="158"/>
        <v>1.4713145046869811E-3</v>
      </c>
      <c r="BR157" s="60">
        <f t="shared" si="159"/>
        <v>9287.9584740056307</v>
      </c>
      <c r="BS157" s="84">
        <f t="shared" si="161"/>
        <v>4298270</v>
      </c>
      <c r="BT157" s="86">
        <f t="shared" si="160"/>
        <v>217.97606369491353</v>
      </c>
      <c r="BV157" s="28"/>
    </row>
    <row r="158" spans="1:74" ht="15.6" x14ac:dyDescent="0.3">
      <c r="A158" s="2" t="s">
        <v>503</v>
      </c>
      <c r="B158" s="9" t="s">
        <v>204</v>
      </c>
      <c r="C158" s="158">
        <v>19054</v>
      </c>
      <c r="D158" s="20">
        <v>0</v>
      </c>
      <c r="E158" s="23">
        <v>0</v>
      </c>
      <c r="F158" s="3">
        <v>0</v>
      </c>
      <c r="G158" s="23">
        <v>0</v>
      </c>
      <c r="H158" s="23">
        <v>0</v>
      </c>
      <c r="I158" s="3">
        <v>0</v>
      </c>
      <c r="J158" s="23">
        <f t="shared" si="113"/>
        <v>0</v>
      </c>
      <c r="K158" s="42">
        <f t="shared" si="114"/>
        <v>0</v>
      </c>
      <c r="L158" s="31">
        <v>4467</v>
      </c>
      <c r="M158" s="34">
        <f t="shared" si="115"/>
        <v>1.4370857560898399E-3</v>
      </c>
      <c r="N158" s="1">
        <f t="shared" si="116"/>
        <v>169954.74194568672</v>
      </c>
      <c r="O158" s="37">
        <v>960</v>
      </c>
      <c r="P158" s="37">
        <v>729</v>
      </c>
      <c r="Q158" s="37">
        <f t="shared" si="117"/>
        <v>1324.5</v>
      </c>
      <c r="R158" s="34">
        <f t="shared" si="118"/>
        <v>1.3963520894677416E-3</v>
      </c>
      <c r="S158" s="27">
        <f t="shared" si="119"/>
        <v>165137.43736248856</v>
      </c>
      <c r="T158" s="39">
        <f t="shared" si="120"/>
        <v>335092.17930817528</v>
      </c>
      <c r="U158" s="1">
        <f t="shared" si="121"/>
        <v>17.586447953614741</v>
      </c>
      <c r="V158" s="52">
        <v>89285626.969999999</v>
      </c>
      <c r="W158" s="51">
        <f t="shared" si="122"/>
        <v>4.0662190357019785</v>
      </c>
      <c r="X158" s="34">
        <f t="shared" si="123"/>
        <v>2.4984232111989199E-3</v>
      </c>
      <c r="Y158" s="87">
        <f t="shared" si="124"/>
        <v>4685.9256308386693</v>
      </c>
      <c r="Z158" s="27">
        <f t="shared" si="125"/>
        <v>1403502.1503324073</v>
      </c>
      <c r="AA158" s="56">
        <v>16701814.890800001</v>
      </c>
      <c r="AB158" s="51">
        <f t="shared" si="126"/>
        <v>21.737452987817782</v>
      </c>
      <c r="AC158" s="51">
        <f t="shared" si="127"/>
        <v>3.8126069214158144E-3</v>
      </c>
      <c r="AD158" s="92">
        <f t="shared" si="128"/>
        <v>876.55163696861553</v>
      </c>
      <c r="AE158" s="1">
        <f t="shared" si="129"/>
        <v>1262495.6407490955</v>
      </c>
      <c r="AF158" s="39">
        <f t="shared" si="130"/>
        <v>2665997.791081503</v>
      </c>
      <c r="AG158" s="60">
        <f t="shared" si="131"/>
        <v>139.9180114979271</v>
      </c>
      <c r="AH158" s="63">
        <v>2036.4766999999999</v>
      </c>
      <c r="AI158" s="34">
        <f t="shared" si="132"/>
        <v>2.1736364657881126E-3</v>
      </c>
      <c r="AJ158" s="1">
        <f t="shared" si="133"/>
        <v>385595.89446185029</v>
      </c>
      <c r="AK158" s="39">
        <f t="shared" si="134"/>
        <v>385595.89446185029</v>
      </c>
      <c r="AL158" s="1">
        <f t="shared" si="135"/>
        <v>20.237005062551184</v>
      </c>
      <c r="AM158" s="66">
        <v>2196.75</v>
      </c>
      <c r="AN158" s="34">
        <f t="shared" si="136"/>
        <v>2.365600378146677E-3</v>
      </c>
      <c r="AO158" s="1">
        <f t="shared" si="137"/>
        <v>69939.27137199865</v>
      </c>
      <c r="AP158" s="95">
        <v>10.3333333333333</v>
      </c>
      <c r="AQ158" s="34">
        <f t="shared" si="138"/>
        <v>1.2502016454266779E-3</v>
      </c>
      <c r="AR158" s="27">
        <f t="shared" si="139"/>
        <v>110890.81116220323</v>
      </c>
      <c r="AS158" s="31">
        <v>112.41666669999999</v>
      </c>
      <c r="AT158" s="72">
        <f t="shared" si="140"/>
        <v>2.0959702686173592E-3</v>
      </c>
      <c r="AU158" s="1">
        <f t="shared" si="141"/>
        <v>247876.70785766645</v>
      </c>
      <c r="AV158" s="97">
        <v>79.25</v>
      </c>
      <c r="AW158" s="34">
        <f t="shared" si="142"/>
        <v>2.0945998528714297E-3</v>
      </c>
      <c r="AX158" s="27">
        <f t="shared" si="143"/>
        <v>247714.63774217697</v>
      </c>
      <c r="AY158" s="75">
        <v>105</v>
      </c>
      <c r="AZ158" s="34">
        <f t="shared" si="144"/>
        <v>1.1164393029165648E-3</v>
      </c>
      <c r="BA158" s="27">
        <f t="shared" si="145"/>
        <v>99026.31336845686</v>
      </c>
      <c r="BB158" s="39">
        <f t="shared" si="146"/>
        <v>775447.74150250223</v>
      </c>
      <c r="BC158" s="60">
        <f t="shared" si="147"/>
        <v>40.697372808990359</v>
      </c>
      <c r="BD158" s="81">
        <f t="shared" si="148"/>
        <v>4162133.6063540308</v>
      </c>
      <c r="BE158" s="1">
        <v>2181572</v>
      </c>
      <c r="BF158" s="1">
        <f t="shared" si="149"/>
        <v>0</v>
      </c>
      <c r="BG158" s="1">
        <f t="shared" si="150"/>
        <v>1980561.6063540308</v>
      </c>
      <c r="BH158" s="72">
        <f t="shared" si="151"/>
        <v>1.3355041385312021E-3</v>
      </c>
      <c r="BI158" s="1">
        <f t="shared" si="152"/>
        <v>-962.41202684136431</v>
      </c>
      <c r="BJ158" s="81">
        <f t="shared" si="153"/>
        <v>4161171.1943271896</v>
      </c>
      <c r="BK158" s="79">
        <v>7.9</v>
      </c>
      <c r="BL158" s="1">
        <f t="shared" si="154"/>
        <v>0</v>
      </c>
      <c r="BM158" s="126">
        <v>945</v>
      </c>
      <c r="BN158" s="27">
        <f t="shared" si="155"/>
        <v>0</v>
      </c>
      <c r="BO158" s="39">
        <f t="shared" si="156"/>
        <v>4161171.1943271896</v>
      </c>
      <c r="BP158" s="1">
        <f t="shared" si="157"/>
        <v>4161171.1943271896</v>
      </c>
      <c r="BQ158" s="72">
        <f t="shared" si="158"/>
        <v>1.4274695613721699E-3</v>
      </c>
      <c r="BR158" s="60">
        <f t="shared" si="159"/>
        <v>9011.1787566128951</v>
      </c>
      <c r="BS158" s="84">
        <f t="shared" si="161"/>
        <v>4170182</v>
      </c>
      <c r="BT158" s="86">
        <f t="shared" si="160"/>
        <v>218.86123648577725</v>
      </c>
      <c r="BV158" s="28"/>
    </row>
    <row r="159" spans="1:74" ht="15.6" x14ac:dyDescent="0.3">
      <c r="A159" s="2" t="s">
        <v>479</v>
      </c>
      <c r="B159" s="9" t="s">
        <v>180</v>
      </c>
      <c r="C159" s="158">
        <v>9738</v>
      </c>
      <c r="D159" s="20">
        <v>0</v>
      </c>
      <c r="E159" s="23">
        <v>0</v>
      </c>
      <c r="F159" s="3">
        <v>0</v>
      </c>
      <c r="G159" s="23">
        <v>0</v>
      </c>
      <c r="H159" s="23">
        <v>0</v>
      </c>
      <c r="I159" s="3">
        <v>0</v>
      </c>
      <c r="J159" s="23">
        <f t="shared" si="113"/>
        <v>0</v>
      </c>
      <c r="K159" s="42">
        <f t="shared" si="114"/>
        <v>0</v>
      </c>
      <c r="L159" s="31">
        <v>3007</v>
      </c>
      <c r="M159" s="34">
        <f t="shared" si="115"/>
        <v>9.6738680737903481E-4</v>
      </c>
      <c r="N159" s="1">
        <f t="shared" si="116"/>
        <v>114406.51646086411</v>
      </c>
      <c r="O159" s="37">
        <v>0</v>
      </c>
      <c r="P159" s="37">
        <v>372</v>
      </c>
      <c r="Q159" s="37">
        <f t="shared" si="117"/>
        <v>186</v>
      </c>
      <c r="R159" s="34">
        <f t="shared" si="118"/>
        <v>1.9609021414949032E-4</v>
      </c>
      <c r="S159" s="27">
        <f t="shared" si="119"/>
        <v>23190.308304585033</v>
      </c>
      <c r="T159" s="39">
        <f t="shared" si="120"/>
        <v>137596.82476544913</v>
      </c>
      <c r="U159" s="1">
        <f t="shared" si="121"/>
        <v>14.129885476016547</v>
      </c>
      <c r="V159" s="52">
        <v>34535665.539999992</v>
      </c>
      <c r="W159" s="51">
        <f t="shared" si="122"/>
        <v>2.7458177659894032</v>
      </c>
      <c r="X159" s="34">
        <f t="shared" si="123"/>
        <v>1.6871237825696629E-3</v>
      </c>
      <c r="Y159" s="87">
        <f t="shared" si="124"/>
        <v>3546.4844464982534</v>
      </c>
      <c r="Z159" s="27">
        <f t="shared" si="125"/>
        <v>947750.50363752816</v>
      </c>
      <c r="AA159" s="56">
        <v>8233789.8916000007</v>
      </c>
      <c r="AB159" s="51">
        <f t="shared" si="126"/>
        <v>11.517010422714682</v>
      </c>
      <c r="AC159" s="51">
        <f t="shared" si="127"/>
        <v>2.020008216982378E-3</v>
      </c>
      <c r="AD159" s="92">
        <f t="shared" si="128"/>
        <v>845.53192561100855</v>
      </c>
      <c r="AE159" s="1">
        <f t="shared" si="129"/>
        <v>668899.68485672458</v>
      </c>
      <c r="AF159" s="39">
        <f t="shared" si="130"/>
        <v>1616650.1884942527</v>
      </c>
      <c r="AG159" s="60">
        <f t="shared" si="131"/>
        <v>166.01460140626955</v>
      </c>
      <c r="AH159" s="63">
        <v>1784.8983000000001</v>
      </c>
      <c r="AI159" s="34">
        <f t="shared" si="132"/>
        <v>1.9051138825223045E-3</v>
      </c>
      <c r="AJ159" s="1">
        <f t="shared" si="133"/>
        <v>337960.87945024658</v>
      </c>
      <c r="AK159" s="39">
        <f t="shared" si="134"/>
        <v>337960.87945024658</v>
      </c>
      <c r="AL159" s="1">
        <f t="shared" si="135"/>
        <v>34.705368602407738</v>
      </c>
      <c r="AM159" s="66">
        <v>1345.8333333333333</v>
      </c>
      <c r="AN159" s="34">
        <f t="shared" si="136"/>
        <v>1.4492790905909802E-3</v>
      </c>
      <c r="AO159" s="1">
        <f t="shared" si="137"/>
        <v>42848.117774658705</v>
      </c>
      <c r="AP159" s="95">
        <v>4.3333333333333304</v>
      </c>
      <c r="AQ159" s="34">
        <f t="shared" si="138"/>
        <v>5.2427810937247916E-4</v>
      </c>
      <c r="AR159" s="27">
        <f t="shared" si="139"/>
        <v>46502.598229311152</v>
      </c>
      <c r="AS159" s="31">
        <v>40.583333330000002</v>
      </c>
      <c r="AT159" s="72">
        <f t="shared" si="140"/>
        <v>7.5666235762057092E-4</v>
      </c>
      <c r="AU159" s="1">
        <f t="shared" si="141"/>
        <v>89485.512736081757</v>
      </c>
      <c r="AV159" s="97">
        <v>11.166666666666666</v>
      </c>
      <c r="AW159" s="34">
        <f t="shared" si="142"/>
        <v>2.9513814961595327E-4</v>
      </c>
      <c r="AX159" s="27">
        <f t="shared" si="143"/>
        <v>34904.060417930297</v>
      </c>
      <c r="AY159" s="75">
        <v>40</v>
      </c>
      <c r="AZ159" s="34">
        <f t="shared" si="144"/>
        <v>4.253102106348818E-4</v>
      </c>
      <c r="BA159" s="27">
        <f t="shared" si="145"/>
        <v>37724.30985465023</v>
      </c>
      <c r="BB159" s="39">
        <f t="shared" si="146"/>
        <v>251464.59901263216</v>
      </c>
      <c r="BC159" s="60">
        <f t="shared" si="147"/>
        <v>25.823023106657647</v>
      </c>
      <c r="BD159" s="81">
        <f t="shared" si="148"/>
        <v>2343672.491722581</v>
      </c>
      <c r="BE159" s="1">
        <v>1297520</v>
      </c>
      <c r="BF159" s="1">
        <f t="shared" si="149"/>
        <v>0</v>
      </c>
      <c r="BG159" s="1">
        <f t="shared" si="150"/>
        <v>1046152.491722581</v>
      </c>
      <c r="BH159" s="72">
        <f t="shared" si="151"/>
        <v>7.0542667178235369E-4</v>
      </c>
      <c r="BI159" s="1">
        <f t="shared" si="152"/>
        <v>-508.35567887096528</v>
      </c>
      <c r="BJ159" s="81">
        <f t="shared" si="153"/>
        <v>2343164.1360437102</v>
      </c>
      <c r="BK159" s="79">
        <v>7.5</v>
      </c>
      <c r="BL159" s="1">
        <f t="shared" si="154"/>
        <v>0</v>
      </c>
      <c r="BM159" s="126">
        <v>1000</v>
      </c>
      <c r="BN159" s="27">
        <f t="shared" si="155"/>
        <v>0</v>
      </c>
      <c r="BO159" s="39">
        <f t="shared" si="156"/>
        <v>2343164.1360437102</v>
      </c>
      <c r="BP159" s="1">
        <f t="shared" si="157"/>
        <v>2343164.1360437102</v>
      </c>
      <c r="BQ159" s="72">
        <f t="shared" si="158"/>
        <v>8.0381107272423254E-4</v>
      </c>
      <c r="BR159" s="60">
        <f t="shared" si="159"/>
        <v>5074.213460565943</v>
      </c>
      <c r="BS159" s="84">
        <f t="shared" si="161"/>
        <v>2348238</v>
      </c>
      <c r="BT159" s="86">
        <f t="shared" si="160"/>
        <v>241.14171287738756</v>
      </c>
      <c r="BV159" s="28"/>
    </row>
    <row r="160" spans="1:74" ht="15.6" x14ac:dyDescent="0.3">
      <c r="A160" s="2" t="s">
        <v>463</v>
      </c>
      <c r="B160" s="9" t="s">
        <v>164</v>
      </c>
      <c r="C160" s="158">
        <v>5803</v>
      </c>
      <c r="D160" s="20">
        <v>0</v>
      </c>
      <c r="E160" s="23">
        <v>0</v>
      </c>
      <c r="F160" s="3">
        <v>0</v>
      </c>
      <c r="G160" s="23">
        <v>0</v>
      </c>
      <c r="H160" s="23">
        <v>0</v>
      </c>
      <c r="I160" s="3">
        <v>0</v>
      </c>
      <c r="J160" s="23">
        <f t="shared" si="113"/>
        <v>0</v>
      </c>
      <c r="K160" s="42">
        <f t="shared" si="114"/>
        <v>0</v>
      </c>
      <c r="L160" s="31">
        <v>2339</v>
      </c>
      <c r="M160" s="34">
        <f t="shared" si="115"/>
        <v>7.5248345276340617E-4</v>
      </c>
      <c r="N160" s="1">
        <f t="shared" si="116"/>
        <v>88991.300965068542</v>
      </c>
      <c r="O160" s="37">
        <v>218</v>
      </c>
      <c r="P160" s="37">
        <v>209</v>
      </c>
      <c r="Q160" s="37">
        <f t="shared" si="117"/>
        <v>322.5</v>
      </c>
      <c r="R160" s="34">
        <f t="shared" si="118"/>
        <v>3.3999512937210016E-4</v>
      </c>
      <c r="S160" s="27">
        <f t="shared" si="119"/>
        <v>40209.002302304696</v>
      </c>
      <c r="T160" s="39">
        <f t="shared" si="120"/>
        <v>129200.30326737324</v>
      </c>
      <c r="U160" s="1">
        <f t="shared" si="121"/>
        <v>22.264398288363473</v>
      </c>
      <c r="V160" s="52">
        <v>22250776.629999999</v>
      </c>
      <c r="W160" s="51">
        <f t="shared" si="122"/>
        <v>1.513421736237168</v>
      </c>
      <c r="X160" s="34">
        <f t="shared" si="123"/>
        <v>9.2989776520859316E-4</v>
      </c>
      <c r="Y160" s="87">
        <f t="shared" si="124"/>
        <v>3834.3575099086679</v>
      </c>
      <c r="Z160" s="27">
        <f t="shared" si="125"/>
        <v>522374.87516507454</v>
      </c>
      <c r="AA160" s="56">
        <v>5517001.1935999999</v>
      </c>
      <c r="AB160" s="51">
        <f t="shared" si="126"/>
        <v>6.1038248530858539</v>
      </c>
      <c r="AC160" s="51">
        <f t="shared" si="127"/>
        <v>1.0705709125639936E-3</v>
      </c>
      <c r="AD160" s="92">
        <f t="shared" si="128"/>
        <v>950.71535302429777</v>
      </c>
      <c r="AE160" s="1">
        <f t="shared" si="129"/>
        <v>354505.75894220656</v>
      </c>
      <c r="AF160" s="39">
        <f t="shared" si="130"/>
        <v>876880.6341072811</v>
      </c>
      <c r="AG160" s="60">
        <f t="shared" si="131"/>
        <v>151.10815683392747</v>
      </c>
      <c r="AH160" s="63">
        <v>922.70680000000004</v>
      </c>
      <c r="AI160" s="34">
        <f t="shared" si="132"/>
        <v>9.8485248945429072E-4</v>
      </c>
      <c r="AJ160" s="1">
        <f t="shared" si="133"/>
        <v>174709.56278165695</v>
      </c>
      <c r="AK160" s="39">
        <f t="shared" si="134"/>
        <v>174709.56278165695</v>
      </c>
      <c r="AL160" s="1">
        <f t="shared" si="135"/>
        <v>30.106765945486291</v>
      </c>
      <c r="AM160" s="66">
        <v>759.94444444444446</v>
      </c>
      <c r="AN160" s="34">
        <f t="shared" si="136"/>
        <v>8.1835660186559416E-4</v>
      </c>
      <c r="AO160" s="1">
        <f t="shared" si="137"/>
        <v>24194.815398949697</v>
      </c>
      <c r="AP160" s="95">
        <v>2.6666666666666701</v>
      </c>
      <c r="AQ160" s="34">
        <f t="shared" si="138"/>
        <v>3.2263268269075706E-4</v>
      </c>
      <c r="AR160" s="27">
        <f t="shared" si="139"/>
        <v>28616.983525729996</v>
      </c>
      <c r="AS160" s="31">
        <v>24.25</v>
      </c>
      <c r="AT160" s="72">
        <f t="shared" si="140"/>
        <v>4.5213294884121448E-4</v>
      </c>
      <c r="AU160" s="1">
        <f t="shared" si="141"/>
        <v>53470.809462707643</v>
      </c>
      <c r="AV160" s="97">
        <v>12.055555555555555</v>
      </c>
      <c r="AW160" s="34">
        <f t="shared" si="142"/>
        <v>3.1863173366498439E-4</v>
      </c>
      <c r="AX160" s="27">
        <f t="shared" si="143"/>
        <v>37682.4930880143</v>
      </c>
      <c r="AY160" s="75">
        <v>24</v>
      </c>
      <c r="AZ160" s="34">
        <f t="shared" si="144"/>
        <v>2.5518612638092907E-4</v>
      </c>
      <c r="BA160" s="27">
        <f t="shared" si="145"/>
        <v>22634.585912790139</v>
      </c>
      <c r="BB160" s="39">
        <f t="shared" si="146"/>
        <v>166599.68738819179</v>
      </c>
      <c r="BC160" s="60">
        <f t="shared" si="147"/>
        <v>28.709234428432154</v>
      </c>
      <c r="BD160" s="81">
        <f t="shared" si="148"/>
        <v>1347390.187544503</v>
      </c>
      <c r="BE160" s="1">
        <v>635626</v>
      </c>
      <c r="BF160" s="1">
        <f t="shared" si="149"/>
        <v>0</v>
      </c>
      <c r="BG160" s="1">
        <f t="shared" si="150"/>
        <v>711764.18754450302</v>
      </c>
      <c r="BH160" s="72">
        <f t="shared" si="151"/>
        <v>4.7994670555785105E-4</v>
      </c>
      <c r="BI160" s="1">
        <f t="shared" si="152"/>
        <v>-345.86675424291479</v>
      </c>
      <c r="BJ160" s="81">
        <f t="shared" si="153"/>
        <v>1347044.3207902601</v>
      </c>
      <c r="BK160" s="79">
        <v>8</v>
      </c>
      <c r="BL160" s="1">
        <f t="shared" si="154"/>
        <v>0</v>
      </c>
      <c r="BM160" s="126">
        <v>1180</v>
      </c>
      <c r="BN160" s="27">
        <f t="shared" si="155"/>
        <v>0</v>
      </c>
      <c r="BO160" s="39">
        <f t="shared" si="156"/>
        <v>1347044.3207902601</v>
      </c>
      <c r="BP160" s="1">
        <f t="shared" si="157"/>
        <v>1347044.3207902601</v>
      </c>
      <c r="BQ160" s="72">
        <f t="shared" si="158"/>
        <v>4.6209700969975323E-4</v>
      </c>
      <c r="BR160" s="60">
        <f t="shared" si="159"/>
        <v>2917.0770922064589</v>
      </c>
      <c r="BS160" s="84">
        <f t="shared" si="161"/>
        <v>1349961</v>
      </c>
      <c r="BT160" s="86">
        <f t="shared" si="160"/>
        <v>232.6315698776495</v>
      </c>
      <c r="BV160" s="28"/>
    </row>
    <row r="161" spans="1:74" ht="15.6" x14ac:dyDescent="0.3">
      <c r="A161" s="2" t="s">
        <v>402</v>
      </c>
      <c r="B161" s="9" t="s">
        <v>103</v>
      </c>
      <c r="C161" s="158">
        <v>9312</v>
      </c>
      <c r="D161" s="20">
        <v>0</v>
      </c>
      <c r="E161" s="23">
        <v>0</v>
      </c>
      <c r="F161" s="3">
        <v>0</v>
      </c>
      <c r="G161" s="23">
        <v>0</v>
      </c>
      <c r="H161" s="23">
        <v>0</v>
      </c>
      <c r="I161" s="3">
        <v>0</v>
      </c>
      <c r="J161" s="23">
        <f t="shared" si="113"/>
        <v>0</v>
      </c>
      <c r="K161" s="42">
        <f t="shared" si="114"/>
        <v>0</v>
      </c>
      <c r="L161" s="31">
        <v>3631</v>
      </c>
      <c r="M161" s="34">
        <f t="shared" si="115"/>
        <v>1.1681348512115981E-3</v>
      </c>
      <c r="N161" s="1">
        <f t="shared" si="116"/>
        <v>138147.67584615815</v>
      </c>
      <c r="O161" s="37">
        <v>1402</v>
      </c>
      <c r="P161" s="37">
        <v>391</v>
      </c>
      <c r="Q161" s="37">
        <f t="shared" si="117"/>
        <v>1597.5</v>
      </c>
      <c r="R161" s="34">
        <f t="shared" si="118"/>
        <v>1.6841619199129613E-3</v>
      </c>
      <c r="S161" s="27">
        <f t="shared" si="119"/>
        <v>199174.82535792791</v>
      </c>
      <c r="T161" s="39">
        <f t="shared" si="120"/>
        <v>337322.50120408606</v>
      </c>
      <c r="U161" s="1">
        <f t="shared" si="121"/>
        <v>36.224495404218864</v>
      </c>
      <c r="V161" s="52">
        <v>54078145.049999997</v>
      </c>
      <c r="W161" s="51">
        <f t="shared" si="122"/>
        <v>1.6034822185529087</v>
      </c>
      <c r="X161" s="34">
        <f t="shared" si="123"/>
        <v>9.8523398725020072E-4</v>
      </c>
      <c r="Y161" s="87">
        <f t="shared" si="124"/>
        <v>5807.3609374999996</v>
      </c>
      <c r="Z161" s="27">
        <f t="shared" si="125"/>
        <v>553460.28386546799</v>
      </c>
      <c r="AA161" s="56">
        <v>10599104.744800001</v>
      </c>
      <c r="AB161" s="51">
        <f t="shared" si="126"/>
        <v>8.1811951186294483</v>
      </c>
      <c r="AC161" s="51">
        <f t="shared" si="127"/>
        <v>1.4349280549207175E-3</v>
      </c>
      <c r="AD161" s="92">
        <f t="shared" si="128"/>
        <v>1138.2200112542957</v>
      </c>
      <c r="AE161" s="1">
        <f t="shared" si="129"/>
        <v>475157.93037831684</v>
      </c>
      <c r="AF161" s="39">
        <f t="shared" si="130"/>
        <v>1028618.2142437848</v>
      </c>
      <c r="AG161" s="60">
        <f t="shared" si="131"/>
        <v>110.46157799009717</v>
      </c>
      <c r="AH161" s="63">
        <v>2386.7435</v>
      </c>
      <c r="AI161" s="34">
        <f t="shared" si="132"/>
        <v>2.5474942610847207E-3</v>
      </c>
      <c r="AJ161" s="1">
        <f t="shared" si="133"/>
        <v>451917.02646708756</v>
      </c>
      <c r="AK161" s="39">
        <f t="shared" si="134"/>
        <v>451917.02646708756</v>
      </c>
      <c r="AL161" s="1">
        <f t="shared" si="135"/>
        <v>48.530608512359059</v>
      </c>
      <c r="AM161" s="66">
        <v>917.33333333333337</v>
      </c>
      <c r="AN161" s="34">
        <f t="shared" si="136"/>
        <v>9.8784298632975296E-4</v>
      </c>
      <c r="AO161" s="1">
        <f t="shared" si="137"/>
        <v>29205.701576683779</v>
      </c>
      <c r="AP161" s="95">
        <v>5.3333333333333304</v>
      </c>
      <c r="AQ161" s="34">
        <f t="shared" si="138"/>
        <v>6.4526536538151292E-4</v>
      </c>
      <c r="AR161" s="27">
        <f t="shared" si="139"/>
        <v>57233.967051459891</v>
      </c>
      <c r="AS161" s="31">
        <v>30.250000003</v>
      </c>
      <c r="AT161" s="72">
        <f t="shared" si="140"/>
        <v>5.6400089500219122E-4</v>
      </c>
      <c r="AU161" s="1">
        <f t="shared" si="141"/>
        <v>66700.700470404889</v>
      </c>
      <c r="AV161" s="97">
        <v>32.666666666666664</v>
      </c>
      <c r="AW161" s="34">
        <f t="shared" si="142"/>
        <v>8.6338921380189318E-4</v>
      </c>
      <c r="AX161" s="27">
        <f t="shared" si="143"/>
        <v>102107.40062558714</v>
      </c>
      <c r="AY161" s="75">
        <v>21</v>
      </c>
      <c r="AZ161" s="34">
        <f t="shared" si="144"/>
        <v>2.2328786058331296E-4</v>
      </c>
      <c r="BA161" s="27">
        <f t="shared" si="145"/>
        <v>19805.262673691373</v>
      </c>
      <c r="BB161" s="39">
        <f t="shared" si="146"/>
        <v>275053.03239782708</v>
      </c>
      <c r="BC161" s="60">
        <f t="shared" si="147"/>
        <v>29.537482001484868</v>
      </c>
      <c r="BD161" s="81">
        <f t="shared" si="148"/>
        <v>2092910.7743127854</v>
      </c>
      <c r="BE161" s="1">
        <v>1020944</v>
      </c>
      <c r="BF161" s="1">
        <f t="shared" si="149"/>
        <v>0</v>
      </c>
      <c r="BG161" s="1">
        <f t="shared" si="150"/>
        <v>1071966.7743127854</v>
      </c>
      <c r="BH161" s="72">
        <f t="shared" si="151"/>
        <v>7.2283339173584015E-4</v>
      </c>
      <c r="BI161" s="1">
        <f t="shared" si="152"/>
        <v>-520.89958356415434</v>
      </c>
      <c r="BJ161" s="81">
        <f t="shared" si="153"/>
        <v>2092389.8747292212</v>
      </c>
      <c r="BK161" s="79">
        <v>8.5</v>
      </c>
      <c r="BL161" s="1">
        <f t="shared" si="154"/>
        <v>0</v>
      </c>
      <c r="BM161" s="126">
        <v>708</v>
      </c>
      <c r="BN161" s="27">
        <f t="shared" si="155"/>
        <v>0</v>
      </c>
      <c r="BO161" s="39">
        <f t="shared" si="156"/>
        <v>2092389.8747292212</v>
      </c>
      <c r="BP161" s="1">
        <f t="shared" si="157"/>
        <v>2092389.8747292212</v>
      </c>
      <c r="BQ161" s="72">
        <f t="shared" si="158"/>
        <v>7.1778418075448187E-4</v>
      </c>
      <c r="BR161" s="60">
        <f t="shared" si="159"/>
        <v>4531.1520024497522</v>
      </c>
      <c r="BS161" s="84">
        <f t="shared" si="161"/>
        <v>2096921</v>
      </c>
      <c r="BT161" s="86">
        <f t="shared" si="160"/>
        <v>225.18481529209623</v>
      </c>
      <c r="BV161" s="28"/>
    </row>
    <row r="162" spans="1:74" ht="15.6" x14ac:dyDescent="0.3">
      <c r="A162" s="2" t="s">
        <v>562</v>
      </c>
      <c r="B162" s="9" t="s">
        <v>265</v>
      </c>
      <c r="C162" s="158">
        <v>16125</v>
      </c>
      <c r="D162" s="20">
        <v>0</v>
      </c>
      <c r="E162" s="23">
        <v>0</v>
      </c>
      <c r="F162" s="3">
        <v>0</v>
      </c>
      <c r="G162" s="23">
        <v>0</v>
      </c>
      <c r="H162" s="23">
        <v>0</v>
      </c>
      <c r="I162" s="3">
        <v>0</v>
      </c>
      <c r="J162" s="23">
        <f t="shared" si="113"/>
        <v>0</v>
      </c>
      <c r="K162" s="42">
        <f t="shared" si="114"/>
        <v>0</v>
      </c>
      <c r="L162" s="31">
        <v>5949</v>
      </c>
      <c r="M162" s="34">
        <f t="shared" si="115"/>
        <v>1.9138623601921776E-3</v>
      </c>
      <c r="N162" s="1">
        <f t="shared" si="116"/>
        <v>226339.99548576007</v>
      </c>
      <c r="O162" s="37">
        <v>937</v>
      </c>
      <c r="P162" s="37">
        <v>651</v>
      </c>
      <c r="Q162" s="37">
        <f t="shared" si="117"/>
        <v>1262.5</v>
      </c>
      <c r="R162" s="34">
        <f t="shared" si="118"/>
        <v>1.3309886847512448E-3</v>
      </c>
      <c r="S162" s="27">
        <f t="shared" si="119"/>
        <v>157407.33459429356</v>
      </c>
      <c r="T162" s="39">
        <f t="shared" si="120"/>
        <v>383747.33008005365</v>
      </c>
      <c r="U162" s="1">
        <f t="shared" si="121"/>
        <v>23.798284035972319</v>
      </c>
      <c r="V162" s="52">
        <v>53640756.589999996</v>
      </c>
      <c r="W162" s="51">
        <f t="shared" si="122"/>
        <v>4.8473519303132564</v>
      </c>
      <c r="X162" s="34">
        <f t="shared" si="123"/>
        <v>2.9783778171344312E-3</v>
      </c>
      <c r="Y162" s="87">
        <f t="shared" si="124"/>
        <v>3326.5585482170541</v>
      </c>
      <c r="Z162" s="27">
        <f t="shared" si="125"/>
        <v>1673119.1305433717</v>
      </c>
      <c r="AA162" s="56">
        <v>12857320.190000001</v>
      </c>
      <c r="AB162" s="51">
        <f t="shared" si="126"/>
        <v>20.2231585709619</v>
      </c>
      <c r="AC162" s="51">
        <f t="shared" si="127"/>
        <v>3.5470095960069164E-3</v>
      </c>
      <c r="AD162" s="92">
        <f t="shared" si="128"/>
        <v>797.35319007751946</v>
      </c>
      <c r="AE162" s="1">
        <f t="shared" si="129"/>
        <v>1174546.509764768</v>
      </c>
      <c r="AF162" s="39">
        <f t="shared" si="130"/>
        <v>2847665.6403081398</v>
      </c>
      <c r="AG162" s="60">
        <f t="shared" si="131"/>
        <v>176.59941955399316</v>
      </c>
      <c r="AH162" s="63">
        <v>858.87819999999999</v>
      </c>
      <c r="AI162" s="34">
        <f t="shared" si="132"/>
        <v>9.1672493733439505E-4</v>
      </c>
      <c r="AJ162" s="1">
        <f t="shared" si="133"/>
        <v>162623.96115938076</v>
      </c>
      <c r="AK162" s="39">
        <f t="shared" si="134"/>
        <v>162623.96115938076</v>
      </c>
      <c r="AL162" s="1">
        <f t="shared" si="135"/>
        <v>10.085206893605008</v>
      </c>
      <c r="AM162" s="66">
        <v>2366.4722222222222</v>
      </c>
      <c r="AN162" s="34">
        <f t="shared" si="136"/>
        <v>2.5483680818311123E-3</v>
      </c>
      <c r="AO162" s="1">
        <f t="shared" si="137"/>
        <v>75342.821415407627</v>
      </c>
      <c r="AP162" s="95">
        <v>29.3333333333333</v>
      </c>
      <c r="AQ162" s="34">
        <f t="shared" si="138"/>
        <v>3.5489595095983188E-3</v>
      </c>
      <c r="AR162" s="27">
        <f t="shared" si="139"/>
        <v>314786.81878302922</v>
      </c>
      <c r="AS162" s="31">
        <v>138.66666670000001</v>
      </c>
      <c r="AT162" s="72">
        <f t="shared" si="140"/>
        <v>2.5853925328269212E-3</v>
      </c>
      <c r="AU162" s="1">
        <f t="shared" si="141"/>
        <v>305757.4809874015</v>
      </c>
      <c r="AV162" s="97">
        <v>62.527777777777779</v>
      </c>
      <c r="AW162" s="34">
        <f t="shared" si="142"/>
        <v>1.6526268029490321E-3</v>
      </c>
      <c r="AX162" s="27">
        <f t="shared" si="143"/>
        <v>195445.37313622166</v>
      </c>
      <c r="AY162" s="75">
        <v>197</v>
      </c>
      <c r="AZ162" s="34">
        <f t="shared" si="144"/>
        <v>2.0946527873767929E-3</v>
      </c>
      <c r="BA162" s="27">
        <f t="shared" si="145"/>
        <v>185792.22603415238</v>
      </c>
      <c r="BB162" s="39">
        <f t="shared" si="146"/>
        <v>1077124.7203562125</v>
      </c>
      <c r="BC162" s="60">
        <f t="shared" si="147"/>
        <v>66.798432270152716</v>
      </c>
      <c r="BD162" s="81">
        <f t="shared" si="148"/>
        <v>4471161.6519037867</v>
      </c>
      <c r="BE162" s="1">
        <v>1986828</v>
      </c>
      <c r="BF162" s="1">
        <f t="shared" si="149"/>
        <v>0</v>
      </c>
      <c r="BG162" s="1">
        <f t="shared" si="150"/>
        <v>2484333.6519037867</v>
      </c>
      <c r="BH162" s="72">
        <f t="shared" si="151"/>
        <v>1.6752005405767567E-3</v>
      </c>
      <c r="BI162" s="1">
        <f t="shared" si="152"/>
        <v>-1207.2093983889652</v>
      </c>
      <c r="BJ162" s="81">
        <f t="shared" si="153"/>
        <v>4469954.4425053978</v>
      </c>
      <c r="BK162" s="79">
        <v>8</v>
      </c>
      <c r="BL162" s="1">
        <f t="shared" si="154"/>
        <v>0</v>
      </c>
      <c r="BM162" s="126">
        <v>850</v>
      </c>
      <c r="BN162" s="27">
        <f t="shared" si="155"/>
        <v>0</v>
      </c>
      <c r="BO162" s="39">
        <f t="shared" si="156"/>
        <v>4469954.4425053978</v>
      </c>
      <c r="BP162" s="1">
        <f t="shared" si="157"/>
        <v>4469954.4425053978</v>
      </c>
      <c r="BQ162" s="72">
        <f t="shared" si="158"/>
        <v>1.533396154451763E-3</v>
      </c>
      <c r="BR162" s="60">
        <f t="shared" si="159"/>
        <v>9679.8609416128056</v>
      </c>
      <c r="BS162" s="84">
        <f t="shared" si="161"/>
        <v>4479634</v>
      </c>
      <c r="BT162" s="86">
        <f t="shared" si="160"/>
        <v>277.8067596899225</v>
      </c>
      <c r="BV162" s="28"/>
    </row>
    <row r="163" spans="1:74" ht="15.6" x14ac:dyDescent="0.3">
      <c r="A163" s="2" t="s">
        <v>422</v>
      </c>
      <c r="B163" s="9" t="s">
        <v>123</v>
      </c>
      <c r="C163" s="158">
        <v>102236</v>
      </c>
      <c r="D163" s="20">
        <v>0</v>
      </c>
      <c r="E163" s="23">
        <v>0</v>
      </c>
      <c r="F163" s="3">
        <v>0</v>
      </c>
      <c r="G163" s="23">
        <f>G$6</f>
        <v>33108077.938000001</v>
      </c>
      <c r="H163" s="23">
        <v>0</v>
      </c>
      <c r="I163" s="3">
        <v>0</v>
      </c>
      <c r="J163" s="23">
        <f t="shared" si="113"/>
        <v>33108077.938000001</v>
      </c>
      <c r="K163" s="42">
        <f t="shared" si="114"/>
        <v>323.8397231699206</v>
      </c>
      <c r="L163" s="31">
        <v>90348</v>
      </c>
      <c r="M163" s="34">
        <f t="shared" si="115"/>
        <v>2.9066000423372478E-2</v>
      </c>
      <c r="N163" s="1">
        <f t="shared" si="116"/>
        <v>3437445.9425361324</v>
      </c>
      <c r="O163" s="37">
        <v>72568</v>
      </c>
      <c r="P163" s="37">
        <v>18917</v>
      </c>
      <c r="Q163" s="37">
        <f t="shared" si="117"/>
        <v>82026.5</v>
      </c>
      <c r="R163" s="34">
        <f t="shared" si="118"/>
        <v>8.6476311564156819E-2</v>
      </c>
      <c r="S163" s="27">
        <f t="shared" si="119"/>
        <v>10226988.301860452</v>
      </c>
      <c r="T163" s="39">
        <f t="shared" si="120"/>
        <v>13664434.244396584</v>
      </c>
      <c r="U163" s="1">
        <f t="shared" si="121"/>
        <v>133.65579878317408</v>
      </c>
      <c r="V163" s="50">
        <v>555282320.37</v>
      </c>
      <c r="W163" s="51">
        <f t="shared" si="122"/>
        <v>18.823217150215424</v>
      </c>
      <c r="X163" s="34">
        <f t="shared" si="123"/>
        <v>1.1565624533410554E-2</v>
      </c>
      <c r="Y163" s="87">
        <f t="shared" si="124"/>
        <v>5431.3776005516647</v>
      </c>
      <c r="Z163" s="27">
        <f t="shared" si="125"/>
        <v>6497049.3508942043</v>
      </c>
      <c r="AA163" s="56">
        <v>165388194.01000002</v>
      </c>
      <c r="AB163" s="51">
        <f t="shared" si="126"/>
        <v>63.197979508549558</v>
      </c>
      <c r="AC163" s="51">
        <f t="shared" si="127"/>
        <v>1.1084511797625268E-2</v>
      </c>
      <c r="AD163" s="92">
        <f t="shared" si="128"/>
        <v>1617.7099457138388</v>
      </c>
      <c r="AE163" s="1">
        <f t="shared" si="129"/>
        <v>3670493.2118040333</v>
      </c>
      <c r="AF163" s="39">
        <f t="shared" si="130"/>
        <v>10167542.562698238</v>
      </c>
      <c r="AG163" s="60">
        <f t="shared" si="131"/>
        <v>99.451685929596593</v>
      </c>
      <c r="AH163" s="63">
        <v>2514.1975000000002</v>
      </c>
      <c r="AI163" s="34">
        <f t="shared" si="132"/>
        <v>2.6835324794991806E-3</v>
      </c>
      <c r="AJ163" s="1">
        <f t="shared" si="133"/>
        <v>476049.7548860971</v>
      </c>
      <c r="AK163" s="39">
        <f t="shared" si="134"/>
        <v>476049.7548860971</v>
      </c>
      <c r="AL163" s="1">
        <f t="shared" si="135"/>
        <v>4.656380872550737</v>
      </c>
      <c r="AM163" s="66">
        <v>13293.25</v>
      </c>
      <c r="AN163" s="34">
        <f t="shared" si="136"/>
        <v>1.4315018653373535E-2</v>
      </c>
      <c r="AO163" s="1">
        <f t="shared" si="137"/>
        <v>423225.3188418441</v>
      </c>
      <c r="AP163" s="95">
        <v>143</v>
      </c>
      <c r="AQ163" s="34">
        <f t="shared" si="138"/>
        <v>1.7301177609291823E-2</v>
      </c>
      <c r="AR163" s="27">
        <f t="shared" si="139"/>
        <v>1534585.741567269</v>
      </c>
      <c r="AS163" s="31">
        <v>628.25</v>
      </c>
      <c r="AT163" s="72">
        <f t="shared" si="140"/>
        <v>1.1713506190082185E-2</v>
      </c>
      <c r="AU163" s="1">
        <f t="shared" si="141"/>
        <v>1385279.8369049928</v>
      </c>
      <c r="AV163" s="97">
        <v>1470.75</v>
      </c>
      <c r="AW163" s="34">
        <f t="shared" si="142"/>
        <v>3.8872337332626565E-2</v>
      </c>
      <c r="AX163" s="27">
        <f t="shared" si="143"/>
        <v>4597177.3307168046</v>
      </c>
      <c r="AY163" s="75">
        <v>2270</v>
      </c>
      <c r="AZ163" s="34">
        <f t="shared" si="144"/>
        <v>2.4136354453529543E-2</v>
      </c>
      <c r="BA163" s="27">
        <f t="shared" si="145"/>
        <v>2140854.5842514005</v>
      </c>
      <c r="BB163" s="39">
        <f t="shared" si="146"/>
        <v>10081122.812282313</v>
      </c>
      <c r="BC163" s="60">
        <f t="shared" si="147"/>
        <v>98.606389258992067</v>
      </c>
      <c r="BD163" s="81">
        <f t="shared" si="148"/>
        <v>67497227.312263235</v>
      </c>
      <c r="BE163" s="1">
        <v>25095951</v>
      </c>
      <c r="BF163" s="1">
        <f t="shared" si="149"/>
        <v>0</v>
      </c>
      <c r="BG163" s="1">
        <f t="shared" si="150"/>
        <v>42401276.312263235</v>
      </c>
      <c r="BH163" s="72">
        <f t="shared" si="151"/>
        <v>2.8591425690754471E-2</v>
      </c>
      <c r="BI163" s="1">
        <f t="shared" si="152"/>
        <v>-20604.003503565615</v>
      </c>
      <c r="BJ163" s="81">
        <f t="shared" si="153"/>
        <v>67476623.308759674</v>
      </c>
      <c r="BK163" s="79">
        <v>6.7</v>
      </c>
      <c r="BL163" s="1">
        <f t="shared" si="154"/>
        <v>0</v>
      </c>
      <c r="BM163" s="126">
        <v>975</v>
      </c>
      <c r="BN163" s="27">
        <f t="shared" si="155"/>
        <v>0</v>
      </c>
      <c r="BO163" s="39">
        <f t="shared" si="156"/>
        <v>67476623.308759674</v>
      </c>
      <c r="BP163" s="1">
        <f t="shared" si="157"/>
        <v>67476623.308759674</v>
      </c>
      <c r="BQ163" s="72">
        <f t="shared" si="158"/>
        <v>2.3147527794276247E-2</v>
      </c>
      <c r="BR163" s="60">
        <f t="shared" si="159"/>
        <v>146123.26341122307</v>
      </c>
      <c r="BS163" s="84">
        <f t="shared" si="161"/>
        <v>67622747</v>
      </c>
      <c r="BT163" s="86">
        <f t="shared" si="160"/>
        <v>661.43772252435542</v>
      </c>
      <c r="BV163" s="28"/>
    </row>
    <row r="164" spans="1:74" ht="15.6" x14ac:dyDescent="0.3">
      <c r="A164" s="2" t="s">
        <v>480</v>
      </c>
      <c r="B164" s="9" t="s">
        <v>181</v>
      </c>
      <c r="C164" s="158">
        <v>9018</v>
      </c>
      <c r="D164" s="20">
        <v>0</v>
      </c>
      <c r="E164" s="23">
        <v>0</v>
      </c>
      <c r="F164" s="3">
        <v>0</v>
      </c>
      <c r="G164" s="23">
        <v>0</v>
      </c>
      <c r="H164" s="23">
        <v>0</v>
      </c>
      <c r="I164" s="3">
        <v>0</v>
      </c>
      <c r="J164" s="23">
        <f t="shared" si="113"/>
        <v>0</v>
      </c>
      <c r="K164" s="42">
        <f t="shared" si="114"/>
        <v>0</v>
      </c>
      <c r="L164" s="31">
        <v>3556</v>
      </c>
      <c r="M164" s="34">
        <f t="shared" si="115"/>
        <v>1.1440064805586458E-3</v>
      </c>
      <c r="N164" s="1">
        <f t="shared" si="116"/>
        <v>135294.17111234876</v>
      </c>
      <c r="O164" s="37">
        <v>85</v>
      </c>
      <c r="P164" s="37">
        <v>404</v>
      </c>
      <c r="Q164" s="37">
        <f t="shared" si="117"/>
        <v>287</v>
      </c>
      <c r="R164" s="34">
        <f t="shared" si="118"/>
        <v>3.025693089295899E-4</v>
      </c>
      <c r="S164" s="27">
        <f t="shared" si="119"/>
        <v>35782.895072128515</v>
      </c>
      <c r="T164" s="39">
        <f t="shared" si="120"/>
        <v>171077.06618447727</v>
      </c>
      <c r="U164" s="1">
        <f t="shared" si="121"/>
        <v>18.970621666054253</v>
      </c>
      <c r="V164" s="52">
        <v>34218867.789999999</v>
      </c>
      <c r="W164" s="51">
        <f t="shared" si="122"/>
        <v>2.3765930684523098</v>
      </c>
      <c r="X164" s="34">
        <f t="shared" si="123"/>
        <v>1.460259576196353E-3</v>
      </c>
      <c r="Y164" s="87">
        <f t="shared" si="124"/>
        <v>3794.5074062985141</v>
      </c>
      <c r="Z164" s="27">
        <f t="shared" si="125"/>
        <v>820308.36331030843</v>
      </c>
      <c r="AA164" s="56">
        <v>7643712.6116000004</v>
      </c>
      <c r="AB164" s="51">
        <f t="shared" si="126"/>
        <v>10.639374886567982</v>
      </c>
      <c r="AC164" s="51">
        <f t="shared" si="127"/>
        <v>1.8660766905303778E-3</v>
      </c>
      <c r="AD164" s="92">
        <f t="shared" si="128"/>
        <v>847.60618891106685</v>
      </c>
      <c r="AE164" s="1">
        <f t="shared" si="129"/>
        <v>617927.24391929456</v>
      </c>
      <c r="AF164" s="39">
        <f t="shared" si="130"/>
        <v>1438235.607229603</v>
      </c>
      <c r="AG164" s="60">
        <f t="shared" si="131"/>
        <v>159.48498638607262</v>
      </c>
      <c r="AH164" s="63">
        <v>1834.3297</v>
      </c>
      <c r="AI164" s="34">
        <f t="shared" si="132"/>
        <v>1.9578745615887326E-3</v>
      </c>
      <c r="AJ164" s="1">
        <f t="shared" si="133"/>
        <v>347320.44879739475</v>
      </c>
      <c r="AK164" s="39">
        <f t="shared" si="134"/>
        <v>347320.44879739475</v>
      </c>
      <c r="AL164" s="1">
        <f t="shared" si="135"/>
        <v>38.514132712064175</v>
      </c>
      <c r="AM164" s="66">
        <v>1158.25</v>
      </c>
      <c r="AN164" s="34">
        <f t="shared" si="136"/>
        <v>1.2472774043420455E-3</v>
      </c>
      <c r="AO164" s="1">
        <f t="shared" si="137"/>
        <v>36875.912628481819</v>
      </c>
      <c r="AP164" s="95">
        <v>2.6666666666666701</v>
      </c>
      <c r="AQ164" s="34">
        <f t="shared" si="138"/>
        <v>3.2263268269075706E-4</v>
      </c>
      <c r="AR164" s="27">
        <f t="shared" si="139"/>
        <v>28616.983525729996</v>
      </c>
      <c r="AS164" s="31">
        <v>34.416666663000001</v>
      </c>
      <c r="AT164" s="72">
        <f t="shared" si="140"/>
        <v>6.4168696856195095E-4</v>
      </c>
      <c r="AU164" s="1">
        <f t="shared" si="141"/>
        <v>75888.124762012172</v>
      </c>
      <c r="AV164" s="97">
        <v>14.75</v>
      </c>
      <c r="AW164" s="34">
        <f t="shared" si="142"/>
        <v>3.8984666031360995E-4</v>
      </c>
      <c r="AX164" s="27">
        <f t="shared" si="143"/>
        <v>46104.617119206443</v>
      </c>
      <c r="AY164" s="75">
        <v>42</v>
      </c>
      <c r="AZ164" s="34">
        <f t="shared" si="144"/>
        <v>4.4657572116662593E-4</v>
      </c>
      <c r="BA164" s="27">
        <f t="shared" si="145"/>
        <v>39610.525347382747</v>
      </c>
      <c r="BB164" s="39">
        <f t="shared" si="146"/>
        <v>227096.16338281322</v>
      </c>
      <c r="BC164" s="60">
        <f t="shared" si="147"/>
        <v>25.182541958617566</v>
      </c>
      <c r="BD164" s="81">
        <f t="shared" si="148"/>
        <v>2183729.2855942883</v>
      </c>
      <c r="BE164" s="1">
        <v>1107826</v>
      </c>
      <c r="BF164" s="1">
        <f t="shared" si="149"/>
        <v>0</v>
      </c>
      <c r="BG164" s="1">
        <f t="shared" si="150"/>
        <v>1075903.2855942883</v>
      </c>
      <c r="BH164" s="72">
        <f t="shared" si="151"/>
        <v>7.2548780404543746E-4</v>
      </c>
      <c r="BI164" s="1">
        <f t="shared" si="152"/>
        <v>-522.81244797037164</v>
      </c>
      <c r="BJ164" s="81">
        <f t="shared" si="153"/>
        <v>2183206.473146318</v>
      </c>
      <c r="BK164" s="79">
        <v>7.5</v>
      </c>
      <c r="BL164" s="1">
        <f t="shared" si="154"/>
        <v>0</v>
      </c>
      <c r="BM164" s="126">
        <v>1008</v>
      </c>
      <c r="BN164" s="27">
        <f t="shared" si="155"/>
        <v>0</v>
      </c>
      <c r="BO164" s="39">
        <f t="shared" si="156"/>
        <v>2183206.473146318</v>
      </c>
      <c r="BP164" s="1">
        <f t="shared" si="157"/>
        <v>2183206.473146318</v>
      </c>
      <c r="BQ164" s="72">
        <f t="shared" si="158"/>
        <v>7.4893837361357345E-4</v>
      </c>
      <c r="BR164" s="60">
        <f t="shared" si="159"/>
        <v>4727.8188936172292</v>
      </c>
      <c r="BS164" s="84">
        <f t="shared" si="161"/>
        <v>2187934</v>
      </c>
      <c r="BT164" s="86">
        <f t="shared" si="160"/>
        <v>242.618540696385</v>
      </c>
      <c r="BV164" s="28"/>
    </row>
    <row r="165" spans="1:74" ht="15.6" x14ac:dyDescent="0.3">
      <c r="A165" s="2" t="s">
        <v>381</v>
      </c>
      <c r="B165" s="9" t="s">
        <v>82</v>
      </c>
      <c r="C165" s="158">
        <v>13651</v>
      </c>
      <c r="D165" s="20">
        <v>0</v>
      </c>
      <c r="E165" s="23">
        <v>0</v>
      </c>
      <c r="F165" s="3">
        <v>0</v>
      </c>
      <c r="G165" s="23">
        <v>0</v>
      </c>
      <c r="H165" s="23">
        <v>0</v>
      </c>
      <c r="I165" s="3">
        <v>0</v>
      </c>
      <c r="J165" s="23">
        <f t="shared" si="113"/>
        <v>0</v>
      </c>
      <c r="K165" s="42">
        <f t="shared" si="114"/>
        <v>0</v>
      </c>
      <c r="L165" s="31">
        <v>3358</v>
      </c>
      <c r="M165" s="34">
        <f t="shared" si="115"/>
        <v>1.0803075820348517E-3</v>
      </c>
      <c r="N165" s="1">
        <f t="shared" si="116"/>
        <v>127760.91861509201</v>
      </c>
      <c r="O165" s="37">
        <v>217</v>
      </c>
      <c r="P165" s="37">
        <v>962</v>
      </c>
      <c r="Q165" s="37">
        <f t="shared" si="117"/>
        <v>698</v>
      </c>
      <c r="R165" s="34">
        <f t="shared" si="118"/>
        <v>7.3586542729217337E-4</v>
      </c>
      <c r="S165" s="27">
        <f t="shared" si="119"/>
        <v>87025.995680647058</v>
      </c>
      <c r="T165" s="39">
        <f t="shared" si="120"/>
        <v>214786.91429573909</v>
      </c>
      <c r="U165" s="1">
        <f t="shared" si="121"/>
        <v>15.734152391454039</v>
      </c>
      <c r="V165" s="52">
        <v>55203593.369999997</v>
      </c>
      <c r="W165" s="51">
        <f t="shared" si="122"/>
        <v>3.3756824442749136</v>
      </c>
      <c r="X165" s="34">
        <f t="shared" si="123"/>
        <v>2.0741340538624358E-3</v>
      </c>
      <c r="Y165" s="87">
        <f t="shared" si="124"/>
        <v>4043.9230364075888</v>
      </c>
      <c r="Z165" s="27">
        <f t="shared" si="125"/>
        <v>1165155.5235418556</v>
      </c>
      <c r="AA165" s="56">
        <v>11694438.558400001</v>
      </c>
      <c r="AB165" s="51">
        <f t="shared" si="126"/>
        <v>15.934907868334282</v>
      </c>
      <c r="AC165" s="51">
        <f t="shared" si="127"/>
        <v>2.7948785014041168E-3</v>
      </c>
      <c r="AD165" s="92">
        <f t="shared" si="128"/>
        <v>856.67266562156624</v>
      </c>
      <c r="AE165" s="1">
        <f t="shared" si="129"/>
        <v>925487.99212055746</v>
      </c>
      <c r="AF165" s="39">
        <f t="shared" si="130"/>
        <v>2090643.5156624131</v>
      </c>
      <c r="AG165" s="60">
        <f t="shared" si="131"/>
        <v>153.14947737619318</v>
      </c>
      <c r="AH165" s="63">
        <v>567.86400000000003</v>
      </c>
      <c r="AI165" s="34">
        <f t="shared" si="132"/>
        <v>6.0611049368171062E-4</v>
      </c>
      <c r="AJ165" s="1">
        <f t="shared" si="133"/>
        <v>107521.98982324923</v>
      </c>
      <c r="AK165" s="39">
        <f t="shared" si="134"/>
        <v>107521.98982324923</v>
      </c>
      <c r="AL165" s="1">
        <f t="shared" si="135"/>
        <v>7.8764918191523865</v>
      </c>
      <c r="AM165" s="66">
        <v>1743.9444444444443</v>
      </c>
      <c r="AN165" s="34">
        <f t="shared" si="136"/>
        <v>1.8779905028995442E-3</v>
      </c>
      <c r="AO165" s="1">
        <f t="shared" si="137"/>
        <v>55523.02435765991</v>
      </c>
      <c r="AP165" s="95">
        <v>10.3333333333333</v>
      </c>
      <c r="AQ165" s="34">
        <f t="shared" si="138"/>
        <v>1.2502016454266779E-3</v>
      </c>
      <c r="AR165" s="27">
        <f t="shared" si="139"/>
        <v>110890.81116220323</v>
      </c>
      <c r="AS165" s="31">
        <v>96.75</v>
      </c>
      <c r="AT165" s="72">
        <f t="shared" si="140"/>
        <v>1.8038706309438145E-3</v>
      </c>
      <c r="AU165" s="1">
        <f t="shared" si="141"/>
        <v>213331.99239245214</v>
      </c>
      <c r="AV165" s="97">
        <v>79.055555555555557</v>
      </c>
      <c r="AW165" s="34">
        <f t="shared" si="142"/>
        <v>2.0894606313607042E-3</v>
      </c>
      <c r="AX165" s="27">
        <f t="shared" si="143"/>
        <v>247106.85559559611</v>
      </c>
      <c r="AY165" s="75">
        <v>102</v>
      </c>
      <c r="AZ165" s="34">
        <f t="shared" si="144"/>
        <v>1.0845410371189486E-3</v>
      </c>
      <c r="BA165" s="27">
        <f t="shared" si="145"/>
        <v>96196.990129358092</v>
      </c>
      <c r="BB165" s="39">
        <f t="shared" si="146"/>
        <v>723049.67363726941</v>
      </c>
      <c r="BC165" s="60">
        <f t="shared" si="147"/>
        <v>52.966791710297372</v>
      </c>
      <c r="BD165" s="81">
        <f t="shared" si="148"/>
        <v>3136002.0934186708</v>
      </c>
      <c r="BE165" s="1">
        <v>1451164</v>
      </c>
      <c r="BF165" s="1">
        <f t="shared" si="149"/>
        <v>0</v>
      </c>
      <c r="BG165" s="1">
        <f t="shared" si="150"/>
        <v>1684838.0934186708</v>
      </c>
      <c r="BH165" s="72">
        <f t="shared" si="151"/>
        <v>1.1360960645187029E-3</v>
      </c>
      <c r="BI165" s="1">
        <f t="shared" si="152"/>
        <v>-818.71143981812293</v>
      </c>
      <c r="BJ165" s="81">
        <f t="shared" si="153"/>
        <v>3135183.3819788527</v>
      </c>
      <c r="BK165" s="79">
        <v>7.8</v>
      </c>
      <c r="BL165" s="1">
        <f t="shared" si="154"/>
        <v>0</v>
      </c>
      <c r="BM165" s="126">
        <v>1038</v>
      </c>
      <c r="BN165" s="27">
        <f t="shared" si="155"/>
        <v>0</v>
      </c>
      <c r="BO165" s="39">
        <f t="shared" si="156"/>
        <v>3135183.3819788527</v>
      </c>
      <c r="BP165" s="1">
        <f t="shared" si="157"/>
        <v>3135183.3819788527</v>
      </c>
      <c r="BQ165" s="72">
        <f t="shared" si="158"/>
        <v>1.0755094270564571E-3</v>
      </c>
      <c r="BR165" s="60">
        <f t="shared" si="159"/>
        <v>6789.362073900822</v>
      </c>
      <c r="BS165" s="84">
        <f t="shared" si="161"/>
        <v>3141973</v>
      </c>
      <c r="BT165" s="86">
        <f t="shared" si="160"/>
        <v>230.16431030693721</v>
      </c>
      <c r="BV165" s="28"/>
    </row>
    <row r="166" spans="1:74" ht="15.6" x14ac:dyDescent="0.3">
      <c r="A166" s="2" t="s">
        <v>336</v>
      </c>
      <c r="B166" s="9" t="s">
        <v>37</v>
      </c>
      <c r="C166" s="158">
        <v>37309</v>
      </c>
      <c r="D166" s="20">
        <v>0</v>
      </c>
      <c r="E166" s="23">
        <v>0</v>
      </c>
      <c r="F166" s="3">
        <v>0</v>
      </c>
      <c r="G166" s="23">
        <v>0</v>
      </c>
      <c r="H166" s="23">
        <f>C166/($C$9+$C$59+$C$61+$C$66+$C$73+$C$79+$C$93+$C$104+$C$126+$C$139+$C$166+$C$174+$C$198+$C$213+$C$232+$C$249+$C$259+$C$261+$C$262+$C$267+$C$274)*$H$6</f>
        <v>2994764.5632142737</v>
      </c>
      <c r="I166" s="3">
        <v>0</v>
      </c>
      <c r="J166" s="23">
        <f t="shared" si="113"/>
        <v>2994764.5632142737</v>
      </c>
      <c r="K166" s="42">
        <f t="shared" si="114"/>
        <v>80.26922627822438</v>
      </c>
      <c r="L166" s="31">
        <v>19928</v>
      </c>
      <c r="M166" s="34">
        <f t="shared" si="115"/>
        <v>6.4110689382937827E-3</v>
      </c>
      <c r="N166" s="1">
        <f t="shared" si="116"/>
        <v>758195.2311380445</v>
      </c>
      <c r="O166" s="37">
        <v>6075</v>
      </c>
      <c r="P166" s="37">
        <v>4576</v>
      </c>
      <c r="Q166" s="37">
        <f t="shared" si="117"/>
        <v>8363</v>
      </c>
      <c r="R166" s="34">
        <f t="shared" si="118"/>
        <v>8.816679897484879E-3</v>
      </c>
      <c r="S166" s="27">
        <f t="shared" si="119"/>
        <v>1042691.1201679817</v>
      </c>
      <c r="T166" s="39">
        <f t="shared" si="120"/>
        <v>1800886.3513060263</v>
      </c>
      <c r="U166" s="1">
        <f t="shared" si="121"/>
        <v>48.269488630250777</v>
      </c>
      <c r="V166" s="52">
        <v>167374289.25999999</v>
      </c>
      <c r="W166" s="51">
        <f t="shared" si="122"/>
        <v>8.3164593985980773</v>
      </c>
      <c r="X166" s="34">
        <f t="shared" si="123"/>
        <v>5.1099153818367285E-3</v>
      </c>
      <c r="Y166" s="87">
        <f t="shared" si="124"/>
        <v>4486.1639084403223</v>
      </c>
      <c r="Z166" s="27">
        <f t="shared" si="125"/>
        <v>2870521.3729514494</v>
      </c>
      <c r="AA166" s="56">
        <v>50237965.876800001</v>
      </c>
      <c r="AB166" s="51">
        <f t="shared" si="126"/>
        <v>27.707361488591058</v>
      </c>
      <c r="AC166" s="51">
        <f t="shared" si="127"/>
        <v>4.8596897826426143E-3</v>
      </c>
      <c r="AD166" s="92">
        <f t="shared" si="128"/>
        <v>1346.5374541477927</v>
      </c>
      <c r="AE166" s="1">
        <f t="shared" si="129"/>
        <v>1609223.634232101</v>
      </c>
      <c r="AF166" s="39">
        <f t="shared" si="130"/>
        <v>4479745.0071835499</v>
      </c>
      <c r="AG166" s="60">
        <f t="shared" si="131"/>
        <v>120.07143067848374</v>
      </c>
      <c r="AH166" s="63">
        <v>3104.6316999999999</v>
      </c>
      <c r="AI166" s="34">
        <f t="shared" si="132"/>
        <v>3.3137333100652414E-3</v>
      </c>
      <c r="AJ166" s="1">
        <f t="shared" si="133"/>
        <v>587845.29051381478</v>
      </c>
      <c r="AK166" s="39">
        <f t="shared" si="134"/>
        <v>587845.29051381478</v>
      </c>
      <c r="AL166" s="1">
        <f t="shared" si="135"/>
        <v>15.756125613493118</v>
      </c>
      <c r="AM166" s="66">
        <v>5433.5</v>
      </c>
      <c r="AN166" s="34">
        <f t="shared" si="136"/>
        <v>5.8511390256788297E-3</v>
      </c>
      <c r="AO166" s="1">
        <f t="shared" si="137"/>
        <v>172989.65790360974</v>
      </c>
      <c r="AP166" s="95">
        <v>47.3333333333333</v>
      </c>
      <c r="AQ166" s="34">
        <f t="shared" si="138"/>
        <v>5.7267301177609262E-3</v>
      </c>
      <c r="AR166" s="27">
        <f t="shared" si="139"/>
        <v>507951.4575817064</v>
      </c>
      <c r="AS166" s="31">
        <v>297.16666670000001</v>
      </c>
      <c r="AT166" s="72">
        <f t="shared" si="140"/>
        <v>5.5405707757684676E-3</v>
      </c>
      <c r="AU166" s="1">
        <f t="shared" si="141"/>
        <v>655247.10159932578</v>
      </c>
      <c r="AV166" s="97">
        <v>405.5</v>
      </c>
      <c r="AW166" s="34">
        <f t="shared" si="142"/>
        <v>1.0717479373367379E-2</v>
      </c>
      <c r="AX166" s="27">
        <f t="shared" si="143"/>
        <v>1267486.2536839466</v>
      </c>
      <c r="AY166" s="75">
        <v>735</v>
      </c>
      <c r="AZ166" s="34">
        <f t="shared" si="144"/>
        <v>7.8150751204159527E-3</v>
      </c>
      <c r="BA166" s="27">
        <f t="shared" si="145"/>
        <v>693184.19357919798</v>
      </c>
      <c r="BB166" s="39">
        <f t="shared" si="146"/>
        <v>3296858.6643477865</v>
      </c>
      <c r="BC166" s="60">
        <f t="shared" si="147"/>
        <v>88.366310122163185</v>
      </c>
      <c r="BD166" s="81">
        <f t="shared" si="148"/>
        <v>13160099.876565451</v>
      </c>
      <c r="BE166" s="1">
        <v>5219532</v>
      </c>
      <c r="BF166" s="1">
        <f t="shared" si="149"/>
        <v>0</v>
      </c>
      <c r="BG166" s="1">
        <f t="shared" si="150"/>
        <v>7940567.8765654508</v>
      </c>
      <c r="BH166" s="72">
        <f t="shared" si="151"/>
        <v>5.3543708145302026E-3</v>
      </c>
      <c r="BI166" s="1">
        <f t="shared" si="152"/>
        <v>-3858.5510290815655</v>
      </c>
      <c r="BJ166" s="81">
        <f t="shared" si="153"/>
        <v>13156241.325536368</v>
      </c>
      <c r="BK166" s="79">
        <v>7.9</v>
      </c>
      <c r="BL166" s="1">
        <f t="shared" si="154"/>
        <v>0</v>
      </c>
      <c r="BM166" s="126">
        <v>787</v>
      </c>
      <c r="BN166" s="27">
        <f t="shared" si="155"/>
        <v>0</v>
      </c>
      <c r="BO166" s="39">
        <f t="shared" si="156"/>
        <v>13156241.325536368</v>
      </c>
      <c r="BP166" s="1">
        <f t="shared" si="157"/>
        <v>13156241.325536368</v>
      </c>
      <c r="BQ166" s="72">
        <f t="shared" si="158"/>
        <v>4.5131846677859003E-3</v>
      </c>
      <c r="BR166" s="60">
        <f t="shared" si="159"/>
        <v>28490.354473078725</v>
      </c>
      <c r="BS166" s="84">
        <f t="shared" si="161"/>
        <v>13184732</v>
      </c>
      <c r="BT166" s="86">
        <f t="shared" si="160"/>
        <v>353.39280066471895</v>
      </c>
      <c r="BV166" s="28"/>
    </row>
    <row r="167" spans="1:74" ht="15.6" x14ac:dyDescent="0.3">
      <c r="A167" s="2" t="s">
        <v>544</v>
      </c>
      <c r="B167" s="9" t="s">
        <v>247</v>
      </c>
      <c r="C167" s="158">
        <v>6689</v>
      </c>
      <c r="D167" s="20">
        <v>0</v>
      </c>
      <c r="E167" s="23">
        <v>0</v>
      </c>
      <c r="F167" s="3">
        <v>0</v>
      </c>
      <c r="G167" s="23">
        <v>0</v>
      </c>
      <c r="H167" s="23">
        <v>0</v>
      </c>
      <c r="I167" s="3">
        <v>0</v>
      </c>
      <c r="J167" s="23">
        <f t="shared" si="113"/>
        <v>0</v>
      </c>
      <c r="K167" s="42">
        <f t="shared" si="114"/>
        <v>0</v>
      </c>
      <c r="L167" s="31">
        <v>1381</v>
      </c>
      <c r="M167" s="34">
        <f t="shared" si="115"/>
        <v>4.4428373162302861E-4</v>
      </c>
      <c r="N167" s="1">
        <f t="shared" si="116"/>
        <v>52542.533831876724</v>
      </c>
      <c r="O167" s="37">
        <v>0</v>
      </c>
      <c r="P167" s="37">
        <v>0</v>
      </c>
      <c r="Q167" s="37">
        <f t="shared" si="117"/>
        <v>0</v>
      </c>
      <c r="R167" s="34">
        <f t="shared" si="118"/>
        <v>0</v>
      </c>
      <c r="S167" s="27">
        <f t="shared" si="119"/>
        <v>0</v>
      </c>
      <c r="T167" s="39">
        <f t="shared" si="120"/>
        <v>52542.533831876724</v>
      </c>
      <c r="U167" s="1">
        <f t="shared" si="121"/>
        <v>7.8550656050047429</v>
      </c>
      <c r="V167" s="52">
        <v>30045035.050000001</v>
      </c>
      <c r="W167" s="51">
        <f t="shared" si="122"/>
        <v>1.4891885106987086</v>
      </c>
      <c r="X167" s="34">
        <f t="shared" si="123"/>
        <v>9.1500804760215998E-4</v>
      </c>
      <c r="Y167" s="87">
        <f t="shared" si="124"/>
        <v>4491.7080355808048</v>
      </c>
      <c r="Z167" s="27">
        <f t="shared" si="125"/>
        <v>514010.49935204204</v>
      </c>
      <c r="AA167" s="56">
        <v>4816408.4696000004</v>
      </c>
      <c r="AB167" s="51">
        <f t="shared" si="126"/>
        <v>9.2896441990759673</v>
      </c>
      <c r="AC167" s="51">
        <f t="shared" si="127"/>
        <v>1.6293427657203589E-3</v>
      </c>
      <c r="AD167" s="92">
        <f t="shared" si="128"/>
        <v>720.04910593511738</v>
      </c>
      <c r="AE167" s="1">
        <f t="shared" si="129"/>
        <v>539535.85601847072</v>
      </c>
      <c r="AF167" s="39">
        <f t="shared" si="130"/>
        <v>1053546.3553705127</v>
      </c>
      <c r="AG167" s="60">
        <f t="shared" si="131"/>
        <v>157.50431385416545</v>
      </c>
      <c r="AH167" s="63">
        <v>2139.4828000000002</v>
      </c>
      <c r="AI167" s="34">
        <f t="shared" si="132"/>
        <v>2.283580181401759E-3</v>
      </c>
      <c r="AJ167" s="1">
        <f t="shared" si="133"/>
        <v>405099.54469488602</v>
      </c>
      <c r="AK167" s="39">
        <f t="shared" si="134"/>
        <v>405099.54469488602</v>
      </c>
      <c r="AL167" s="1">
        <f t="shared" si="135"/>
        <v>60.562048840616839</v>
      </c>
      <c r="AM167" s="66">
        <v>794.97222222222217</v>
      </c>
      <c r="AN167" s="34">
        <f t="shared" si="136"/>
        <v>8.5607674496642437E-4</v>
      </c>
      <c r="AO167" s="1">
        <f t="shared" si="137"/>
        <v>25310.016152589422</v>
      </c>
      <c r="AP167" s="95">
        <v>5.3333333333333304</v>
      </c>
      <c r="AQ167" s="34">
        <f t="shared" si="138"/>
        <v>6.4526536538151292E-4</v>
      </c>
      <c r="AR167" s="27">
        <f t="shared" si="139"/>
        <v>57233.967051459891</v>
      </c>
      <c r="AS167" s="31">
        <v>23.583333329999999</v>
      </c>
      <c r="AT167" s="72">
        <f t="shared" si="140"/>
        <v>4.3970317698961638E-4</v>
      </c>
      <c r="AU167" s="1">
        <f t="shared" si="141"/>
        <v>52000.821566348553</v>
      </c>
      <c r="AV167" s="97">
        <v>7.0277777777777777</v>
      </c>
      <c r="AW167" s="34">
        <f t="shared" si="142"/>
        <v>1.8574614888765221E-4</v>
      </c>
      <c r="AX167" s="27">
        <f t="shared" si="143"/>
        <v>21966.983297851657</v>
      </c>
      <c r="AY167" s="75">
        <v>18</v>
      </c>
      <c r="AZ167" s="34">
        <f t="shared" si="144"/>
        <v>1.9138959478569683E-4</v>
      </c>
      <c r="BA167" s="27">
        <f t="shared" si="145"/>
        <v>16975.939434592605</v>
      </c>
      <c r="BB167" s="39">
        <f t="shared" si="146"/>
        <v>173487.72750284214</v>
      </c>
      <c r="BC167" s="60">
        <f t="shared" si="147"/>
        <v>25.936272612175532</v>
      </c>
      <c r="BD167" s="81">
        <f t="shared" si="148"/>
        <v>1684676.1614001177</v>
      </c>
      <c r="BE167" s="1">
        <v>841278</v>
      </c>
      <c r="BF167" s="1">
        <f t="shared" si="149"/>
        <v>0</v>
      </c>
      <c r="BG167" s="1">
        <f t="shared" si="150"/>
        <v>843398.16140011768</v>
      </c>
      <c r="BH167" s="72">
        <f t="shared" si="151"/>
        <v>5.687082549544908E-4</v>
      </c>
      <c r="BI167" s="1">
        <f t="shared" si="152"/>
        <v>-409.83149998630967</v>
      </c>
      <c r="BJ167" s="81">
        <f t="shared" si="153"/>
        <v>1684266.3299001313</v>
      </c>
      <c r="BK167" s="79">
        <v>7.3</v>
      </c>
      <c r="BL167" s="1">
        <f t="shared" si="154"/>
        <v>0</v>
      </c>
      <c r="BM167" s="126">
        <v>850</v>
      </c>
      <c r="BN167" s="27">
        <f t="shared" si="155"/>
        <v>0</v>
      </c>
      <c r="BO167" s="39">
        <f t="shared" si="156"/>
        <v>1684266.3299001313</v>
      </c>
      <c r="BP167" s="1">
        <f t="shared" si="157"/>
        <v>1684266.3299001313</v>
      </c>
      <c r="BQ167" s="72">
        <f t="shared" si="158"/>
        <v>5.7777938154865817E-4</v>
      </c>
      <c r="BR167" s="60">
        <f t="shared" si="159"/>
        <v>3647.3445248215507</v>
      </c>
      <c r="BS167" s="84">
        <f t="shared" si="161"/>
        <v>1687914</v>
      </c>
      <c r="BT167" s="86">
        <f t="shared" si="160"/>
        <v>252.34175512034685</v>
      </c>
      <c r="BV167" s="28"/>
    </row>
    <row r="168" spans="1:74" ht="15.6" x14ac:dyDescent="0.3">
      <c r="A168" s="2">
        <v>44085</v>
      </c>
      <c r="B168" s="156" t="s">
        <v>660</v>
      </c>
      <c r="C168" s="158">
        <v>26657</v>
      </c>
      <c r="D168" s="20">
        <v>0</v>
      </c>
      <c r="E168" s="23">
        <v>0</v>
      </c>
      <c r="F168" s="3">
        <v>0</v>
      </c>
      <c r="G168" s="23">
        <v>0</v>
      </c>
      <c r="H168" s="23">
        <v>0</v>
      </c>
      <c r="I168" s="3">
        <v>0</v>
      </c>
      <c r="J168" s="23">
        <f t="shared" si="113"/>
        <v>0</v>
      </c>
      <c r="K168" s="42">
        <f t="shared" si="114"/>
        <v>0</v>
      </c>
      <c r="L168" s="31">
        <v>7669</v>
      </c>
      <c r="M168" s="34">
        <f t="shared" si="115"/>
        <v>2.4672063271665508E-3</v>
      </c>
      <c r="N168" s="1">
        <f t="shared" si="116"/>
        <v>291780.3707144552</v>
      </c>
      <c r="O168" s="37">
        <v>726</v>
      </c>
      <c r="P168" s="37">
        <v>589</v>
      </c>
      <c r="Q168" s="37">
        <f t="shared" si="117"/>
        <v>1020.5</v>
      </c>
      <c r="R168" s="34">
        <f t="shared" si="118"/>
        <v>1.0758605566642736E-3</v>
      </c>
      <c r="S168" s="27">
        <f t="shared" si="119"/>
        <v>127234.99798295175</v>
      </c>
      <c r="T168" s="39">
        <f t="shared" si="120"/>
        <v>419015.36869740696</v>
      </c>
      <c r="U168" s="1">
        <f t="shared" si="121"/>
        <v>15.718774381866188</v>
      </c>
      <c r="V168" s="52">
        <v>122901295.16</v>
      </c>
      <c r="W168" s="51">
        <f t="shared" si="122"/>
        <v>5.7818402000963909</v>
      </c>
      <c r="X168" s="34">
        <f t="shared" si="123"/>
        <v>3.5525591790630164E-3</v>
      </c>
      <c r="Y168" s="87">
        <f t="shared" si="124"/>
        <v>4610.4698638256368</v>
      </c>
      <c r="Z168" s="27">
        <f t="shared" si="125"/>
        <v>1995668.477881867</v>
      </c>
      <c r="AA168" s="56">
        <v>23676474.905200001</v>
      </c>
      <c r="AB168" s="51">
        <f t="shared" si="126"/>
        <v>30.012730013450344</v>
      </c>
      <c r="AC168" s="51">
        <f t="shared" si="127"/>
        <v>5.2640363267947065E-3</v>
      </c>
      <c r="AD168" s="92">
        <f t="shared" si="128"/>
        <v>888.18977773943061</v>
      </c>
      <c r="AE168" s="1">
        <f t="shared" si="129"/>
        <v>1743117.7806431896</v>
      </c>
      <c r="AF168" s="39">
        <f t="shared" si="130"/>
        <v>3738786.2585250568</v>
      </c>
      <c r="AG168" s="60">
        <f t="shared" si="131"/>
        <v>140.25532725081806</v>
      </c>
      <c r="AH168" s="63">
        <v>6130.2788</v>
      </c>
      <c r="AI168" s="34">
        <f t="shared" si="132"/>
        <v>6.5431622886369346E-3</v>
      </c>
      <c r="AJ168" s="1">
        <f t="shared" si="133"/>
        <v>1160735.2724372039</v>
      </c>
      <c r="AK168" s="39">
        <f t="shared" si="134"/>
        <v>1160735.2724372039</v>
      </c>
      <c r="AL168" s="1">
        <f t="shared" si="135"/>
        <v>43.54335718337412</v>
      </c>
      <c r="AM168" s="66">
        <v>2876.7777777777778</v>
      </c>
      <c r="AN168" s="34">
        <f t="shared" si="136"/>
        <v>3.0978976210106145E-3</v>
      </c>
      <c r="AO168" s="1">
        <f t="shared" si="137"/>
        <v>91589.731046744157</v>
      </c>
      <c r="AP168" s="95">
        <v>18</v>
      </c>
      <c r="AQ168" s="34">
        <f t="shared" si="138"/>
        <v>2.1777706081626074E-3</v>
      </c>
      <c r="AR168" s="27">
        <f t="shared" si="139"/>
        <v>193164.63879867725</v>
      </c>
      <c r="AS168" s="31">
        <v>130.25</v>
      </c>
      <c r="AT168" s="72">
        <f t="shared" si="140"/>
        <v>2.4284666633636364E-3</v>
      </c>
      <c r="AU168" s="1">
        <f t="shared" si="141"/>
        <v>287198.88381516165</v>
      </c>
      <c r="AV168" s="97">
        <v>65.222222222222229</v>
      </c>
      <c r="AW168" s="34">
        <f t="shared" si="142"/>
        <v>1.7238417295976577E-3</v>
      </c>
      <c r="AX168" s="27">
        <f t="shared" si="143"/>
        <v>203867.49716741382</v>
      </c>
      <c r="AY168" s="75">
        <v>99</v>
      </c>
      <c r="AZ168" s="34">
        <f t="shared" si="144"/>
        <v>1.0526427713213324E-3</v>
      </c>
      <c r="BA168" s="27">
        <f t="shared" si="145"/>
        <v>93367.666890259323</v>
      </c>
      <c r="BB168" s="39">
        <f t="shared" si="146"/>
        <v>869188.41771825624</v>
      </c>
      <c r="BC168" s="60">
        <f t="shared" si="147"/>
        <v>32.606385479170811</v>
      </c>
      <c r="BD168" s="81">
        <f t="shared" si="148"/>
        <v>6187725.3173779231</v>
      </c>
      <c r="BE168" s="1">
        <v>6503550</v>
      </c>
      <c r="BF168" s="1">
        <f t="shared" si="149"/>
        <v>315824.68262207694</v>
      </c>
      <c r="BG168" s="1">
        <f t="shared" si="150"/>
        <v>0</v>
      </c>
      <c r="BH168" s="72">
        <f t="shared" si="151"/>
        <v>0</v>
      </c>
      <c r="BI168" s="1">
        <f t="shared" si="152"/>
        <v>0</v>
      </c>
      <c r="BJ168" s="81">
        <f t="shared" si="153"/>
        <v>6503550</v>
      </c>
      <c r="BK168" s="79">
        <v>7</v>
      </c>
      <c r="BL168" s="1">
        <f t="shared" si="154"/>
        <v>0</v>
      </c>
      <c r="BM168" s="126">
        <v>834</v>
      </c>
      <c r="BN168" s="27">
        <f t="shared" si="155"/>
        <v>0</v>
      </c>
      <c r="BO168" s="39">
        <f t="shared" si="156"/>
        <v>6503550</v>
      </c>
      <c r="BP168" s="1">
        <f t="shared" si="157"/>
        <v>0</v>
      </c>
      <c r="BQ168" s="72">
        <f t="shared" si="158"/>
        <v>0</v>
      </c>
      <c r="BR168" s="60">
        <f t="shared" si="159"/>
        <v>0</v>
      </c>
      <c r="BS168" s="84">
        <f t="shared" si="161"/>
        <v>6503550</v>
      </c>
      <c r="BT168" s="86">
        <f t="shared" si="160"/>
        <v>243.97156469220093</v>
      </c>
      <c r="BV168" s="28"/>
    </row>
    <row r="169" spans="1:74" ht="15.6" x14ac:dyDescent="0.3">
      <c r="A169" s="2" t="s">
        <v>355</v>
      </c>
      <c r="B169" s="9" t="s">
        <v>56</v>
      </c>
      <c r="C169" s="158">
        <v>16688</v>
      </c>
      <c r="D169" s="20">
        <v>0</v>
      </c>
      <c r="E169" s="23">
        <v>0</v>
      </c>
      <c r="F169" s="3">
        <v>0</v>
      </c>
      <c r="G169" s="23">
        <v>0</v>
      </c>
      <c r="H169" s="23">
        <v>0</v>
      </c>
      <c r="I169" s="3">
        <v>0</v>
      </c>
      <c r="J169" s="23">
        <f t="shared" si="113"/>
        <v>0</v>
      </c>
      <c r="K169" s="42">
        <f t="shared" si="114"/>
        <v>0</v>
      </c>
      <c r="L169" s="31">
        <v>5069</v>
      </c>
      <c r="M169" s="34">
        <f t="shared" si="115"/>
        <v>1.6307561445308705E-3</v>
      </c>
      <c r="N169" s="1">
        <f t="shared" si="116"/>
        <v>192858.87327573</v>
      </c>
      <c r="O169" s="37">
        <v>0</v>
      </c>
      <c r="P169" s="37">
        <v>358</v>
      </c>
      <c r="Q169" s="37">
        <f t="shared" si="117"/>
        <v>179</v>
      </c>
      <c r="R169" s="34">
        <f t="shared" si="118"/>
        <v>1.8871047490730521E-4</v>
      </c>
      <c r="S169" s="27">
        <f t="shared" si="119"/>
        <v>22317.554766240435</v>
      </c>
      <c r="T169" s="39">
        <f t="shared" si="120"/>
        <v>215176.42804197044</v>
      </c>
      <c r="U169" s="1">
        <f t="shared" si="121"/>
        <v>12.894081258507338</v>
      </c>
      <c r="V169" s="52">
        <v>72152389.040000007</v>
      </c>
      <c r="W169" s="51">
        <f t="shared" si="122"/>
        <v>3.8597383635573097</v>
      </c>
      <c r="X169" s="34">
        <f t="shared" si="123"/>
        <v>2.3715544666918658E-3</v>
      </c>
      <c r="Y169" s="87">
        <f t="shared" si="124"/>
        <v>4323.6091227229153</v>
      </c>
      <c r="Z169" s="27">
        <f t="shared" si="125"/>
        <v>1332232.9774687046</v>
      </c>
      <c r="AA169" s="56">
        <v>15444686.9252</v>
      </c>
      <c r="AB169" s="51">
        <f t="shared" si="126"/>
        <v>18.03140104741189</v>
      </c>
      <c r="AC169" s="51">
        <f t="shared" si="127"/>
        <v>3.1625896775815589E-3</v>
      </c>
      <c r="AD169" s="92">
        <f t="shared" si="128"/>
        <v>925.49657988974116</v>
      </c>
      <c r="AE169" s="1">
        <f t="shared" si="129"/>
        <v>1047250.8086257401</v>
      </c>
      <c r="AF169" s="39">
        <f t="shared" si="130"/>
        <v>2379483.7860944448</v>
      </c>
      <c r="AG169" s="60">
        <f t="shared" si="131"/>
        <v>142.58651642464315</v>
      </c>
      <c r="AH169" s="63">
        <v>4419.8729999999996</v>
      </c>
      <c r="AI169" s="34">
        <f t="shared" si="132"/>
        <v>4.7175580879232756E-3</v>
      </c>
      <c r="AJ169" s="1">
        <f t="shared" si="133"/>
        <v>836879.14663731796</v>
      </c>
      <c r="AK169" s="39">
        <f t="shared" si="134"/>
        <v>836879.14663731796</v>
      </c>
      <c r="AL169" s="1">
        <f t="shared" si="135"/>
        <v>50.148558643175811</v>
      </c>
      <c r="AM169" s="66">
        <v>1966.5833333333333</v>
      </c>
      <c r="AN169" s="34">
        <f t="shared" si="136"/>
        <v>2.1177422451304361E-3</v>
      </c>
      <c r="AO169" s="1">
        <f t="shared" si="137"/>
        <v>62611.314635552371</v>
      </c>
      <c r="AP169" s="95">
        <v>5.6666666666666696</v>
      </c>
      <c r="AQ169" s="34">
        <f t="shared" si="138"/>
        <v>6.855944507178582E-4</v>
      </c>
      <c r="AR169" s="27">
        <f t="shared" si="139"/>
        <v>60811.089992176196</v>
      </c>
      <c r="AS169" s="31">
        <v>117.58333330000001</v>
      </c>
      <c r="AT169" s="72">
        <f t="shared" si="140"/>
        <v>2.1923009987426132E-3</v>
      </c>
      <c r="AU169" s="1">
        <f t="shared" si="141"/>
        <v>259269.11385048853</v>
      </c>
      <c r="AV169" s="97">
        <v>52.416666666666664</v>
      </c>
      <c r="AW169" s="34">
        <f t="shared" si="142"/>
        <v>1.3853872843913031E-3</v>
      </c>
      <c r="AX169" s="27">
        <f t="shared" si="143"/>
        <v>163840.70151401611</v>
      </c>
      <c r="AY169" s="75">
        <v>37</v>
      </c>
      <c r="AZ169" s="34">
        <f t="shared" si="144"/>
        <v>3.934119448372657E-4</v>
      </c>
      <c r="BA169" s="27">
        <f t="shared" si="145"/>
        <v>34894.986615551468</v>
      </c>
      <c r="BB169" s="39">
        <f t="shared" si="146"/>
        <v>581427.20660778473</v>
      </c>
      <c r="BC169" s="60">
        <f t="shared" si="147"/>
        <v>34.841035870552773</v>
      </c>
      <c r="BD169" s="81">
        <f t="shared" si="148"/>
        <v>4012966.5673815175</v>
      </c>
      <c r="BE169" s="1">
        <v>2099830</v>
      </c>
      <c r="BF169" s="1">
        <f t="shared" si="149"/>
        <v>0</v>
      </c>
      <c r="BG169" s="1">
        <f t="shared" si="150"/>
        <v>1913136.5673815175</v>
      </c>
      <c r="BH169" s="72">
        <f t="shared" si="151"/>
        <v>1.2900390450448231E-3</v>
      </c>
      <c r="BI169" s="1">
        <f t="shared" si="152"/>
        <v>-929.64825508631645</v>
      </c>
      <c r="BJ169" s="81">
        <f t="shared" si="153"/>
        <v>4012036.919126431</v>
      </c>
      <c r="BK169" s="79">
        <v>6.5</v>
      </c>
      <c r="BL169" s="1">
        <f t="shared" si="154"/>
        <v>0</v>
      </c>
      <c r="BM169" s="126">
        <v>756</v>
      </c>
      <c r="BN169" s="27">
        <f t="shared" si="155"/>
        <v>0</v>
      </c>
      <c r="BO169" s="39">
        <f t="shared" si="156"/>
        <v>4012036.919126431</v>
      </c>
      <c r="BP169" s="1">
        <f t="shared" si="157"/>
        <v>4012036.919126431</v>
      </c>
      <c r="BQ169" s="72">
        <f t="shared" si="158"/>
        <v>1.3763097728259541E-3</v>
      </c>
      <c r="BR169" s="60">
        <f t="shared" si="159"/>
        <v>8688.2226584826367</v>
      </c>
      <c r="BS169" s="84">
        <f t="shared" si="161"/>
        <v>4020725</v>
      </c>
      <c r="BT169" s="86">
        <f t="shared" si="160"/>
        <v>240.93510306807286</v>
      </c>
      <c r="BV169" s="28"/>
    </row>
    <row r="170" spans="1:74" ht="15.6" x14ac:dyDescent="0.3">
      <c r="A170" s="2" t="s">
        <v>398</v>
      </c>
      <c r="B170" s="9" t="s">
        <v>99</v>
      </c>
      <c r="C170" s="158">
        <v>4709</v>
      </c>
      <c r="D170" s="20">
        <v>0</v>
      </c>
      <c r="E170" s="23">
        <v>0</v>
      </c>
      <c r="F170" s="3">
        <v>0</v>
      </c>
      <c r="G170" s="23">
        <v>0</v>
      </c>
      <c r="H170" s="23">
        <v>0</v>
      </c>
      <c r="I170" s="3">
        <v>0</v>
      </c>
      <c r="J170" s="23">
        <f t="shared" si="113"/>
        <v>0</v>
      </c>
      <c r="K170" s="42">
        <f t="shared" si="114"/>
        <v>0</v>
      </c>
      <c r="L170" s="31">
        <v>1604</v>
      </c>
      <c r="M170" s="34">
        <f t="shared" si="115"/>
        <v>5.1602542036447352E-4</v>
      </c>
      <c r="N170" s="1">
        <f t="shared" si="116"/>
        <v>61026.954573736621</v>
      </c>
      <c r="O170" s="37">
        <v>0</v>
      </c>
      <c r="P170" s="37">
        <v>21</v>
      </c>
      <c r="Q170" s="37">
        <f t="shared" si="117"/>
        <v>10.5</v>
      </c>
      <c r="R170" s="34">
        <f t="shared" si="118"/>
        <v>1.1069608863277679E-5</v>
      </c>
      <c r="S170" s="27">
        <f t="shared" si="119"/>
        <v>1309.1303075168969</v>
      </c>
      <c r="T170" s="39">
        <f t="shared" si="120"/>
        <v>62336.084881253519</v>
      </c>
      <c r="U170" s="1">
        <f t="shared" si="121"/>
        <v>13.237648095403168</v>
      </c>
      <c r="V170" s="52">
        <v>29771873.170000002</v>
      </c>
      <c r="W170" s="51">
        <f t="shared" si="122"/>
        <v>0.74481981276020592</v>
      </c>
      <c r="X170" s="34">
        <f t="shared" si="123"/>
        <v>4.5764261394238366E-4</v>
      </c>
      <c r="Y170" s="87">
        <f t="shared" si="124"/>
        <v>6322.3345020174138</v>
      </c>
      <c r="Z170" s="27">
        <f t="shared" si="125"/>
        <v>257083.10340410948</v>
      </c>
      <c r="AA170" s="56">
        <v>7454889.7904000003</v>
      </c>
      <c r="AB170" s="51">
        <f t="shared" si="126"/>
        <v>2.9745149322737596</v>
      </c>
      <c r="AC170" s="51">
        <f t="shared" si="127"/>
        <v>5.2171044257104165E-4</v>
      </c>
      <c r="AD170" s="92">
        <f t="shared" si="128"/>
        <v>1583.1152665958803</v>
      </c>
      <c r="AE170" s="1">
        <f t="shared" si="129"/>
        <v>172757.68865116275</v>
      </c>
      <c r="AF170" s="39">
        <f t="shared" si="130"/>
        <v>429840.79205527226</v>
      </c>
      <c r="AG170" s="60">
        <f t="shared" si="131"/>
        <v>91.280694851406295</v>
      </c>
      <c r="AH170" s="63">
        <v>209.5334</v>
      </c>
      <c r="AI170" s="34">
        <f t="shared" si="132"/>
        <v>2.2364578933830519E-4</v>
      </c>
      <c r="AJ170" s="1">
        <f t="shared" si="133"/>
        <v>39674.020720508444</v>
      </c>
      <c r="AK170" s="39">
        <f t="shared" si="134"/>
        <v>39674.020720508444</v>
      </c>
      <c r="AL170" s="1">
        <f t="shared" si="135"/>
        <v>8.4251477427284875</v>
      </c>
      <c r="AM170" s="66">
        <v>355.83333333333331</v>
      </c>
      <c r="AN170" s="34">
        <f t="shared" si="136"/>
        <v>3.8318400723365233E-4</v>
      </c>
      <c r="AO170" s="1">
        <f t="shared" si="137"/>
        <v>11328.88315156611</v>
      </c>
      <c r="AP170" s="95">
        <v>1</v>
      </c>
      <c r="AQ170" s="34">
        <f t="shared" si="138"/>
        <v>1.2098725600903373E-4</v>
      </c>
      <c r="AR170" s="27">
        <f t="shared" si="139"/>
        <v>10731.368822148734</v>
      </c>
      <c r="AS170" s="31">
        <v>21.916666662999997</v>
      </c>
      <c r="AT170" s="72">
        <f t="shared" si="140"/>
        <v>4.0862874750977849E-4</v>
      </c>
      <c r="AU170" s="1">
        <f t="shared" si="141"/>
        <v>48325.851843090699</v>
      </c>
      <c r="AV170" s="97">
        <v>31.166666666666668</v>
      </c>
      <c r="AW170" s="34">
        <f t="shared" si="142"/>
        <v>8.2374379071915328E-4</v>
      </c>
      <c r="AX170" s="27">
        <f t="shared" si="143"/>
        <v>97418.795494820399</v>
      </c>
      <c r="AY170" s="75">
        <v>13</v>
      </c>
      <c r="AZ170" s="34">
        <f t="shared" si="144"/>
        <v>1.382258184563366E-4</v>
      </c>
      <c r="BA170" s="27">
        <f t="shared" si="145"/>
        <v>12260.400702761326</v>
      </c>
      <c r="BB170" s="39">
        <f t="shared" si="146"/>
        <v>180065.30001438729</v>
      </c>
      <c r="BC170" s="60">
        <f t="shared" si="147"/>
        <v>38.238543218175259</v>
      </c>
      <c r="BD170" s="81">
        <f t="shared" si="148"/>
        <v>711916.19767142157</v>
      </c>
      <c r="BE170" s="1">
        <v>524545</v>
      </c>
      <c r="BF170" s="1">
        <f t="shared" si="149"/>
        <v>0</v>
      </c>
      <c r="BG170" s="1">
        <f t="shared" si="150"/>
        <v>187371.19767142157</v>
      </c>
      <c r="BH170" s="72">
        <f t="shared" si="151"/>
        <v>1.2634548156892892E-4</v>
      </c>
      <c r="BI170" s="1">
        <f t="shared" si="152"/>
        <v>-91.0490709019695</v>
      </c>
      <c r="BJ170" s="81">
        <f t="shared" si="153"/>
        <v>711825.14860051963</v>
      </c>
      <c r="BK170" s="79">
        <v>7.8</v>
      </c>
      <c r="BL170" s="1">
        <f t="shared" si="154"/>
        <v>0</v>
      </c>
      <c r="BM170" s="126">
        <v>882</v>
      </c>
      <c r="BN170" s="27">
        <f t="shared" si="155"/>
        <v>0</v>
      </c>
      <c r="BO170" s="39">
        <f t="shared" si="156"/>
        <v>711825.14860051963</v>
      </c>
      <c r="BP170" s="1">
        <f t="shared" si="157"/>
        <v>711825.14860051963</v>
      </c>
      <c r="BQ170" s="72">
        <f t="shared" si="158"/>
        <v>2.4418815886058631E-4</v>
      </c>
      <c r="BR170" s="60">
        <f t="shared" si="159"/>
        <v>1541.4851631762645</v>
      </c>
      <c r="BS170" s="84">
        <f t="shared" si="161"/>
        <v>713367</v>
      </c>
      <c r="BT170" s="86">
        <f t="shared" si="160"/>
        <v>151.49012529199405</v>
      </c>
      <c r="BV170" s="28"/>
    </row>
    <row r="171" spans="1:74" ht="15.6" x14ac:dyDescent="0.3">
      <c r="A171" s="2" t="s">
        <v>315</v>
      </c>
      <c r="B171" s="9" t="s">
        <v>16</v>
      </c>
      <c r="C171" s="158">
        <v>8553</v>
      </c>
      <c r="D171" s="20">
        <v>0</v>
      </c>
      <c r="E171" s="23">
        <v>0</v>
      </c>
      <c r="F171" s="3">
        <v>0</v>
      </c>
      <c r="G171" s="23">
        <v>0</v>
      </c>
      <c r="H171" s="23">
        <v>0</v>
      </c>
      <c r="I171" s="3">
        <v>0</v>
      </c>
      <c r="J171" s="23">
        <f t="shared" si="113"/>
        <v>0</v>
      </c>
      <c r="K171" s="42">
        <f t="shared" si="114"/>
        <v>0</v>
      </c>
      <c r="L171" s="31">
        <v>1773</v>
      </c>
      <c r="M171" s="34">
        <f t="shared" si="115"/>
        <v>5.7039468223579271E-4</v>
      </c>
      <c r="N171" s="1">
        <f t="shared" si="116"/>
        <v>67456.85190725376</v>
      </c>
      <c r="O171" s="37">
        <v>0</v>
      </c>
      <c r="P171" s="37">
        <v>135</v>
      </c>
      <c r="Q171" s="37">
        <f t="shared" si="117"/>
        <v>67.5</v>
      </c>
      <c r="R171" s="34">
        <f t="shared" si="118"/>
        <v>7.1161771263927946E-5</v>
      </c>
      <c r="S171" s="27">
        <f t="shared" si="119"/>
        <v>8415.8376911800533</v>
      </c>
      <c r="T171" s="39">
        <f t="shared" si="120"/>
        <v>75872.689598433819</v>
      </c>
      <c r="U171" s="1">
        <f t="shared" si="121"/>
        <v>8.8708861917963073</v>
      </c>
      <c r="V171" s="52">
        <v>51118076.880000003</v>
      </c>
      <c r="W171" s="51">
        <f t="shared" si="122"/>
        <v>1.4310751394605281</v>
      </c>
      <c r="X171" s="34">
        <f t="shared" si="123"/>
        <v>8.7930121668437485E-4</v>
      </c>
      <c r="Y171" s="87">
        <f t="shared" si="124"/>
        <v>5976.6253805682218</v>
      </c>
      <c r="Z171" s="27">
        <f t="shared" si="125"/>
        <v>493952.00255692995</v>
      </c>
      <c r="AA171" s="56">
        <v>8533374.340400001</v>
      </c>
      <c r="AB171" s="51">
        <f t="shared" si="126"/>
        <v>8.57267079608404</v>
      </c>
      <c r="AC171" s="51">
        <f t="shared" si="127"/>
        <v>1.5035903254390611E-3</v>
      </c>
      <c r="AD171" s="92">
        <f t="shared" si="128"/>
        <v>997.70540633695794</v>
      </c>
      <c r="AE171" s="1">
        <f t="shared" si="129"/>
        <v>497894.5562618876</v>
      </c>
      <c r="AF171" s="39">
        <f t="shared" si="130"/>
        <v>991846.5588188176</v>
      </c>
      <c r="AG171" s="60">
        <f t="shared" si="131"/>
        <v>115.96475608778412</v>
      </c>
      <c r="AH171" s="63">
        <v>257.6474</v>
      </c>
      <c r="AI171" s="34">
        <f t="shared" si="132"/>
        <v>2.750003395351865E-4</v>
      </c>
      <c r="AJ171" s="1">
        <f t="shared" si="133"/>
        <v>48784.147473315119</v>
      </c>
      <c r="AK171" s="39">
        <f t="shared" si="134"/>
        <v>48784.147473315119</v>
      </c>
      <c r="AL171" s="1">
        <f t="shared" si="135"/>
        <v>5.7037469277814941</v>
      </c>
      <c r="AM171" s="66">
        <v>676.16666666666663</v>
      </c>
      <c r="AN171" s="34">
        <f t="shared" si="136"/>
        <v>7.2813935238731967E-4</v>
      </c>
      <c r="AO171" s="1">
        <f t="shared" si="137"/>
        <v>21527.531122203141</v>
      </c>
      <c r="AP171" s="95">
        <v>7.6666666666666696</v>
      </c>
      <c r="AQ171" s="34">
        <f t="shared" si="138"/>
        <v>9.2756896273592563E-4</v>
      </c>
      <c r="AR171" s="27">
        <f t="shared" si="139"/>
        <v>82273.827636473667</v>
      </c>
      <c r="AS171" s="31">
        <v>43.166666669999998</v>
      </c>
      <c r="AT171" s="72">
        <f t="shared" si="140"/>
        <v>8.0482772342898418E-4</v>
      </c>
      <c r="AU171" s="1">
        <f t="shared" si="141"/>
        <v>95181.715820692058</v>
      </c>
      <c r="AV171" s="97">
        <v>20.833333333333332</v>
      </c>
      <c r="AW171" s="34">
        <f t="shared" si="142"/>
        <v>5.5063087614916654E-4</v>
      </c>
      <c r="AX171" s="27">
        <f t="shared" si="143"/>
        <v>65119.515705093836</v>
      </c>
      <c r="AY171" s="75">
        <v>138</v>
      </c>
      <c r="AZ171" s="34">
        <f t="shared" si="144"/>
        <v>1.4673202266903423E-3</v>
      </c>
      <c r="BA171" s="27">
        <f t="shared" si="145"/>
        <v>130148.8689985433</v>
      </c>
      <c r="BB171" s="39">
        <f t="shared" si="146"/>
        <v>394251.45928300597</v>
      </c>
      <c r="BC171" s="60">
        <f t="shared" si="147"/>
        <v>46.095108065357884</v>
      </c>
      <c r="BD171" s="81">
        <f t="shared" si="148"/>
        <v>1510754.8551735724</v>
      </c>
      <c r="BE171" s="1">
        <v>937842</v>
      </c>
      <c r="BF171" s="1">
        <f t="shared" si="149"/>
        <v>0</v>
      </c>
      <c r="BG171" s="1">
        <f t="shared" si="150"/>
        <v>572912.85517357243</v>
      </c>
      <c r="BH171" s="72">
        <f t="shared" si="151"/>
        <v>3.8631844959901971E-4</v>
      </c>
      <c r="BI171" s="1">
        <f t="shared" si="152"/>
        <v>-278.39488576479579</v>
      </c>
      <c r="BJ171" s="81">
        <f t="shared" si="153"/>
        <v>1510476.4602878077</v>
      </c>
      <c r="BK171" s="79">
        <v>8</v>
      </c>
      <c r="BL171" s="1">
        <f t="shared" si="154"/>
        <v>0</v>
      </c>
      <c r="BM171" s="126">
        <v>882</v>
      </c>
      <c r="BN171" s="27">
        <f t="shared" si="155"/>
        <v>0</v>
      </c>
      <c r="BO171" s="39">
        <f t="shared" si="156"/>
        <v>1510476.4602878077</v>
      </c>
      <c r="BP171" s="1">
        <f t="shared" si="157"/>
        <v>1510476.4602878077</v>
      </c>
      <c r="BQ171" s="72">
        <f t="shared" si="158"/>
        <v>5.1816161112752516E-4</v>
      </c>
      <c r="BR171" s="60">
        <f t="shared" si="159"/>
        <v>3270.9957739458237</v>
      </c>
      <c r="BS171" s="84">
        <f t="shared" si="161"/>
        <v>1513747</v>
      </c>
      <c r="BT171" s="86">
        <f t="shared" si="160"/>
        <v>176.98433298257922</v>
      </c>
      <c r="BV171" s="28"/>
    </row>
    <row r="172" spans="1:74" ht="15.6" x14ac:dyDescent="0.3">
      <c r="A172" s="2" t="s">
        <v>430</v>
      </c>
      <c r="B172" s="9" t="s">
        <v>131</v>
      </c>
      <c r="C172" s="158">
        <v>7276</v>
      </c>
      <c r="D172" s="20">
        <v>0</v>
      </c>
      <c r="E172" s="23">
        <v>0</v>
      </c>
      <c r="F172" s="3">
        <v>0</v>
      </c>
      <c r="G172" s="23">
        <v>0</v>
      </c>
      <c r="H172" s="23">
        <v>0</v>
      </c>
      <c r="I172" s="3">
        <v>0</v>
      </c>
      <c r="J172" s="23">
        <f t="shared" si="113"/>
        <v>0</v>
      </c>
      <c r="K172" s="42">
        <f t="shared" si="114"/>
        <v>0</v>
      </c>
      <c r="L172" s="31">
        <v>1516</v>
      </c>
      <c r="M172" s="34">
        <f t="shared" si="115"/>
        <v>4.8771479879834278E-4</v>
      </c>
      <c r="N172" s="1">
        <f t="shared" si="116"/>
        <v>57678.842352733613</v>
      </c>
      <c r="O172" s="37">
        <v>0</v>
      </c>
      <c r="P172" s="37">
        <v>0</v>
      </c>
      <c r="Q172" s="37">
        <f t="shared" si="117"/>
        <v>0</v>
      </c>
      <c r="R172" s="34">
        <f t="shared" si="118"/>
        <v>0</v>
      </c>
      <c r="S172" s="27">
        <f t="shared" si="119"/>
        <v>0</v>
      </c>
      <c r="T172" s="39">
        <f t="shared" si="120"/>
        <v>57678.842352733613</v>
      </c>
      <c r="U172" s="1">
        <f t="shared" si="121"/>
        <v>7.9272735504031901</v>
      </c>
      <c r="V172" s="52">
        <v>33204819.399999999</v>
      </c>
      <c r="W172" s="51">
        <f t="shared" si="122"/>
        <v>1.5943521740702495</v>
      </c>
      <c r="X172" s="34">
        <f t="shared" si="123"/>
        <v>9.7962417753398199E-4</v>
      </c>
      <c r="Y172" s="87">
        <f t="shared" si="124"/>
        <v>4563.609043430456</v>
      </c>
      <c r="Z172" s="27">
        <f t="shared" si="125"/>
        <v>550308.94426680543</v>
      </c>
      <c r="AA172" s="56">
        <v>6801716.9896</v>
      </c>
      <c r="AB172" s="51">
        <f t="shared" si="126"/>
        <v>7.7833547148384579</v>
      </c>
      <c r="AC172" s="51">
        <f t="shared" si="127"/>
        <v>1.3651494530779694E-3</v>
      </c>
      <c r="AD172" s="92">
        <f t="shared" si="128"/>
        <v>934.81541913139085</v>
      </c>
      <c r="AE172" s="1">
        <f t="shared" si="129"/>
        <v>452051.64576523588</v>
      </c>
      <c r="AF172" s="39">
        <f t="shared" si="130"/>
        <v>1002360.5900320413</v>
      </c>
      <c r="AG172" s="60">
        <f t="shared" si="131"/>
        <v>137.76258796482151</v>
      </c>
      <c r="AH172" s="63">
        <v>3100.7084</v>
      </c>
      <c r="AI172" s="34">
        <f t="shared" si="132"/>
        <v>3.3095457699150268E-3</v>
      </c>
      <c r="AJ172" s="1">
        <f t="shared" si="133"/>
        <v>587102.43479013164</v>
      </c>
      <c r="AK172" s="39">
        <f t="shared" si="134"/>
        <v>587102.43479013164</v>
      </c>
      <c r="AL172" s="1">
        <f t="shared" si="135"/>
        <v>80.690274160270974</v>
      </c>
      <c r="AM172" s="66">
        <v>698.13888888888891</v>
      </c>
      <c r="AN172" s="34">
        <f t="shared" si="136"/>
        <v>7.5180044135857811E-4</v>
      </c>
      <c r="AO172" s="1">
        <f t="shared" si="137"/>
        <v>22227.074180196025</v>
      </c>
      <c r="AP172" s="95">
        <v>2.3333333333333299</v>
      </c>
      <c r="AQ172" s="34">
        <f t="shared" si="138"/>
        <v>2.8230359735441162E-4</v>
      </c>
      <c r="AR172" s="27">
        <f t="shared" si="139"/>
        <v>25039.860585013677</v>
      </c>
      <c r="AS172" s="31">
        <v>54.833333330000002</v>
      </c>
      <c r="AT172" s="72">
        <f t="shared" si="140"/>
        <v>1.0223487296200475E-3</v>
      </c>
      <c r="AU172" s="1">
        <f t="shared" si="141"/>
        <v>120906.50386365222</v>
      </c>
      <c r="AV172" s="97">
        <v>15.861111111111111</v>
      </c>
      <c r="AW172" s="34">
        <f t="shared" si="142"/>
        <v>4.1921364037489882E-4</v>
      </c>
      <c r="AX172" s="27">
        <f t="shared" si="143"/>
        <v>49577.657956811447</v>
      </c>
      <c r="AY172" s="75">
        <v>0</v>
      </c>
      <c r="AZ172" s="34">
        <f t="shared" si="144"/>
        <v>0</v>
      </c>
      <c r="BA172" s="27">
        <f t="shared" si="145"/>
        <v>0</v>
      </c>
      <c r="BB172" s="39">
        <f t="shared" si="146"/>
        <v>217751.09658567334</v>
      </c>
      <c r="BC172" s="60">
        <f t="shared" si="147"/>
        <v>29.927308491708814</v>
      </c>
      <c r="BD172" s="81">
        <f t="shared" si="148"/>
        <v>1864892.9637605799</v>
      </c>
      <c r="BE172" s="1">
        <v>898364</v>
      </c>
      <c r="BF172" s="1">
        <f t="shared" si="149"/>
        <v>0</v>
      </c>
      <c r="BG172" s="1">
        <f t="shared" si="150"/>
        <v>966528.96376057994</v>
      </c>
      <c r="BH172" s="72">
        <f t="shared" si="151"/>
        <v>6.5173606666481753E-4</v>
      </c>
      <c r="BI172" s="1">
        <f t="shared" si="152"/>
        <v>-469.66430937035324</v>
      </c>
      <c r="BJ172" s="81">
        <f t="shared" si="153"/>
        <v>1864423.2994512096</v>
      </c>
      <c r="BK172" s="79">
        <v>8</v>
      </c>
      <c r="BL172" s="1">
        <f t="shared" si="154"/>
        <v>0</v>
      </c>
      <c r="BM172" s="126">
        <v>920</v>
      </c>
      <c r="BN172" s="27">
        <f t="shared" si="155"/>
        <v>0</v>
      </c>
      <c r="BO172" s="39">
        <f t="shared" si="156"/>
        <v>1864423.2994512096</v>
      </c>
      <c r="BP172" s="1">
        <f t="shared" si="157"/>
        <v>1864423.2994512096</v>
      </c>
      <c r="BQ172" s="72">
        <f t="shared" si="158"/>
        <v>6.3958135466954489E-4</v>
      </c>
      <c r="BR172" s="60">
        <f t="shared" si="159"/>
        <v>4037.4814793134992</v>
      </c>
      <c r="BS172" s="84">
        <f t="shared" si="161"/>
        <v>1868461</v>
      </c>
      <c r="BT172" s="86">
        <f t="shared" si="160"/>
        <v>256.79782847718525</v>
      </c>
      <c r="BV172" s="28"/>
    </row>
    <row r="173" spans="1:74" ht="15.6" x14ac:dyDescent="0.3">
      <c r="A173" s="2" t="s">
        <v>529</v>
      </c>
      <c r="B173" s="9" t="s">
        <v>232</v>
      </c>
      <c r="C173" s="158">
        <v>22897</v>
      </c>
      <c r="D173" s="20">
        <v>0</v>
      </c>
      <c r="E173" s="23">
        <v>0</v>
      </c>
      <c r="F173" s="3">
        <v>0</v>
      </c>
      <c r="G173" s="23">
        <v>0</v>
      </c>
      <c r="H173" s="23">
        <v>0</v>
      </c>
      <c r="I173" s="3">
        <v>0</v>
      </c>
      <c r="J173" s="23">
        <f t="shared" si="113"/>
        <v>0</v>
      </c>
      <c r="K173" s="42">
        <f t="shared" si="114"/>
        <v>0</v>
      </c>
      <c r="L173" s="31">
        <v>8266</v>
      </c>
      <c r="M173" s="34">
        <f t="shared" si="115"/>
        <v>2.659268157564051E-3</v>
      </c>
      <c r="N173" s="1">
        <f t="shared" si="116"/>
        <v>314494.26839557785</v>
      </c>
      <c r="O173" s="37">
        <v>749</v>
      </c>
      <c r="P173" s="37">
        <v>471</v>
      </c>
      <c r="Q173" s="37">
        <f t="shared" si="117"/>
        <v>984.5</v>
      </c>
      <c r="R173" s="34">
        <f t="shared" si="118"/>
        <v>1.0379076119901786E-3</v>
      </c>
      <c r="S173" s="27">
        <f t="shared" si="119"/>
        <v>122746.55121432239</v>
      </c>
      <c r="T173" s="39">
        <f t="shared" si="120"/>
        <v>437240.81960990024</v>
      </c>
      <c r="U173" s="1">
        <f t="shared" si="121"/>
        <v>19.095987230200475</v>
      </c>
      <c r="V173" s="52">
        <v>122239876.87</v>
      </c>
      <c r="W173" s="51">
        <f t="shared" si="122"/>
        <v>4.288883647662332</v>
      </c>
      <c r="X173" s="34">
        <f t="shared" si="123"/>
        <v>2.6352359185198644E-3</v>
      </c>
      <c r="Y173" s="87">
        <f t="shared" si="124"/>
        <v>5338.6852806044462</v>
      </c>
      <c r="Z173" s="27">
        <f t="shared" si="125"/>
        <v>1480357.395695582</v>
      </c>
      <c r="AA173" s="56">
        <v>27192009.156000003</v>
      </c>
      <c r="AB173" s="51">
        <f t="shared" si="126"/>
        <v>19.280392485610708</v>
      </c>
      <c r="AC173" s="51">
        <f t="shared" si="127"/>
        <v>3.3816545976867157E-3</v>
      </c>
      <c r="AD173" s="92">
        <f t="shared" si="128"/>
        <v>1187.579558719483</v>
      </c>
      <c r="AE173" s="1">
        <f t="shared" si="129"/>
        <v>1119791.3333570715</v>
      </c>
      <c r="AF173" s="39">
        <f t="shared" si="130"/>
        <v>2600148.7290526535</v>
      </c>
      <c r="AG173" s="60">
        <f t="shared" si="131"/>
        <v>113.55848928037095</v>
      </c>
      <c r="AH173" s="63">
        <v>4190.1587</v>
      </c>
      <c r="AI173" s="34">
        <f t="shared" si="132"/>
        <v>4.4723721846458208E-3</v>
      </c>
      <c r="AJ173" s="1">
        <f t="shared" si="133"/>
        <v>793383.98119831353</v>
      </c>
      <c r="AK173" s="39">
        <f t="shared" si="134"/>
        <v>793383.98119831353</v>
      </c>
      <c r="AL173" s="1">
        <f t="shared" si="135"/>
        <v>34.650128016697103</v>
      </c>
      <c r="AM173" s="66">
        <v>2033.0555555555557</v>
      </c>
      <c r="AN173" s="34">
        <f t="shared" si="136"/>
        <v>2.1893237696667461E-3</v>
      </c>
      <c r="AO173" s="1">
        <f t="shared" si="137"/>
        <v>64727.631371047901</v>
      </c>
      <c r="AP173" s="95">
        <v>15.3333333333333</v>
      </c>
      <c r="AQ173" s="34">
        <f t="shared" si="138"/>
        <v>1.8551379254718465E-3</v>
      </c>
      <c r="AR173" s="27">
        <f t="shared" si="139"/>
        <v>164547.6552729469</v>
      </c>
      <c r="AS173" s="31">
        <v>109.50000003299999</v>
      </c>
      <c r="AT173" s="72">
        <f t="shared" si="140"/>
        <v>2.0415900170323038E-3</v>
      </c>
      <c r="AU173" s="1">
        <f t="shared" si="141"/>
        <v>241445.51084251641</v>
      </c>
      <c r="AV173" s="97">
        <v>51.944444444444443</v>
      </c>
      <c r="AW173" s="34">
        <f t="shared" si="142"/>
        <v>1.3729063178652553E-3</v>
      </c>
      <c r="AX173" s="27">
        <f t="shared" si="143"/>
        <v>162364.65915803396</v>
      </c>
      <c r="AY173" s="75">
        <v>19</v>
      </c>
      <c r="AZ173" s="34">
        <f t="shared" si="144"/>
        <v>2.0202235005156887E-4</v>
      </c>
      <c r="BA173" s="27">
        <f t="shared" si="145"/>
        <v>17919.04718095886</v>
      </c>
      <c r="BB173" s="39">
        <f t="shared" si="146"/>
        <v>651004.5038255041</v>
      </c>
      <c r="BC173" s="60">
        <f t="shared" si="147"/>
        <v>28.431868970847887</v>
      </c>
      <c r="BD173" s="81">
        <f t="shared" si="148"/>
        <v>4481778.0336863715</v>
      </c>
      <c r="BE173" s="1">
        <v>2446872</v>
      </c>
      <c r="BF173" s="1">
        <f t="shared" si="149"/>
        <v>0</v>
      </c>
      <c r="BG173" s="1">
        <f t="shared" si="150"/>
        <v>2034906.0336863715</v>
      </c>
      <c r="BH173" s="72">
        <f t="shared" si="151"/>
        <v>1.3721488999845228E-3</v>
      </c>
      <c r="BI173" s="1">
        <f t="shared" si="152"/>
        <v>-988.81955200425602</v>
      </c>
      <c r="BJ173" s="81">
        <f t="shared" si="153"/>
        <v>4480789.2141343672</v>
      </c>
      <c r="BK173" s="79">
        <v>6.9</v>
      </c>
      <c r="BL173" s="1">
        <f t="shared" si="154"/>
        <v>0</v>
      </c>
      <c r="BM173" s="126">
        <v>850</v>
      </c>
      <c r="BN173" s="27">
        <f t="shared" si="155"/>
        <v>0</v>
      </c>
      <c r="BO173" s="39">
        <f t="shared" si="156"/>
        <v>4480789.2141343672</v>
      </c>
      <c r="BP173" s="1">
        <f t="shared" si="157"/>
        <v>4480789.2141343672</v>
      </c>
      <c r="BQ173" s="72">
        <f t="shared" si="158"/>
        <v>1.5371129702188857E-3</v>
      </c>
      <c r="BR173" s="60">
        <f t="shared" si="159"/>
        <v>9703.3240627813902</v>
      </c>
      <c r="BS173" s="84">
        <f t="shared" si="161"/>
        <v>4490493</v>
      </c>
      <c r="BT173" s="86">
        <f t="shared" si="160"/>
        <v>196.11708957505351</v>
      </c>
      <c r="BV173" s="28"/>
    </row>
    <row r="174" spans="1:74" ht="15.6" x14ac:dyDescent="0.3">
      <c r="A174" s="2" t="s">
        <v>549</v>
      </c>
      <c r="B174" s="9" t="s">
        <v>252</v>
      </c>
      <c r="C174" s="158">
        <v>42703</v>
      </c>
      <c r="D174" s="20">
        <v>0</v>
      </c>
      <c r="E174" s="23">
        <v>0</v>
      </c>
      <c r="F174" s="3">
        <v>0</v>
      </c>
      <c r="G174" s="23">
        <v>0</v>
      </c>
      <c r="H174" s="23">
        <f>C174/($C$9+$C$59+$C$61+$C$66+$C$73+$C$79+$C$93+$C$104+$C$126+$C$139+$C$166+$C$174+$C$198+$C$213+$C$232+$C$249+$C$259+$C$261+$C$262+$C$267+$C$274)*$H$6</f>
        <v>3427736.7697590156</v>
      </c>
      <c r="I174" s="3">
        <v>0</v>
      </c>
      <c r="J174" s="23">
        <f t="shared" si="113"/>
        <v>3427736.7697590156</v>
      </c>
      <c r="K174" s="42">
        <f t="shared" si="114"/>
        <v>80.26922627822438</v>
      </c>
      <c r="L174" s="31">
        <v>20496</v>
      </c>
      <c r="M174" s="34">
        <f t="shared" si="115"/>
        <v>6.5938011320388085E-3</v>
      </c>
      <c r="N174" s="1">
        <f t="shared" si="116"/>
        <v>779805.7736554275</v>
      </c>
      <c r="O174" s="37">
        <v>3918</v>
      </c>
      <c r="P174" s="37">
        <v>5609</v>
      </c>
      <c r="Q174" s="37">
        <f t="shared" si="117"/>
        <v>6722.5</v>
      </c>
      <c r="R174" s="34">
        <f t="shared" si="118"/>
        <v>7.0871852936556382E-3</v>
      </c>
      <c r="S174" s="27">
        <f t="shared" si="119"/>
        <v>838155.09450308001</v>
      </c>
      <c r="T174" s="39">
        <f t="shared" si="120"/>
        <v>1617960.8681585076</v>
      </c>
      <c r="U174" s="1">
        <f t="shared" si="121"/>
        <v>37.88869325711326</v>
      </c>
      <c r="V174" s="52">
        <v>174300191.74000001</v>
      </c>
      <c r="W174" s="51">
        <f t="shared" si="122"/>
        <v>10.462100992522981</v>
      </c>
      <c r="X174" s="34">
        <f t="shared" si="123"/>
        <v>6.4282705206297787E-3</v>
      </c>
      <c r="Y174" s="87">
        <f t="shared" si="124"/>
        <v>4081.6849340795729</v>
      </c>
      <c r="Z174" s="27">
        <f t="shared" si="125"/>
        <v>3611114.1852115924</v>
      </c>
      <c r="AA174" s="56">
        <v>45384377.958400004</v>
      </c>
      <c r="AB174" s="51">
        <f t="shared" si="126"/>
        <v>40.180041922608034</v>
      </c>
      <c r="AC174" s="51">
        <f t="shared" si="127"/>
        <v>7.0473162620645997E-3</v>
      </c>
      <c r="AD174" s="92">
        <f t="shared" si="128"/>
        <v>1062.7913251621667</v>
      </c>
      <c r="AE174" s="1">
        <f t="shared" si="129"/>
        <v>2333627.9462381038</v>
      </c>
      <c r="AF174" s="39">
        <f t="shared" si="130"/>
        <v>5944742.1314496957</v>
      </c>
      <c r="AG174" s="60">
        <f t="shared" si="131"/>
        <v>139.21134654356123</v>
      </c>
      <c r="AH174" s="63">
        <v>4311.2719999999999</v>
      </c>
      <c r="AI174" s="34">
        <f t="shared" si="132"/>
        <v>4.6016426473876413E-3</v>
      </c>
      <c r="AJ174" s="1">
        <f t="shared" si="133"/>
        <v>816316.13222401717</v>
      </c>
      <c r="AK174" s="39">
        <f t="shared" si="134"/>
        <v>816316.13222401717</v>
      </c>
      <c r="AL174" s="1">
        <f t="shared" si="135"/>
        <v>19.116130768892518</v>
      </c>
      <c r="AM174" s="66">
        <v>6321.666666666667</v>
      </c>
      <c r="AN174" s="34">
        <f t="shared" si="136"/>
        <v>6.8075734868254965E-3</v>
      </c>
      <c r="AO174" s="1">
        <f t="shared" si="137"/>
        <v>201266.76250065694</v>
      </c>
      <c r="AP174" s="95">
        <v>52.6666666666667</v>
      </c>
      <c r="AQ174" s="34">
        <f t="shared" si="138"/>
        <v>6.3719954831424471E-3</v>
      </c>
      <c r="AR174" s="27">
        <f t="shared" si="139"/>
        <v>565185.42463316699</v>
      </c>
      <c r="AS174" s="31">
        <v>390.99999996700001</v>
      </c>
      <c r="AT174" s="72">
        <f t="shared" si="140"/>
        <v>7.2900611538966797E-3</v>
      </c>
      <c r="AU174" s="1">
        <f t="shared" si="141"/>
        <v>862147.89683109906</v>
      </c>
      <c r="AV174" s="97">
        <v>195.33333333333334</v>
      </c>
      <c r="AW174" s="34">
        <f t="shared" si="142"/>
        <v>5.1627150947745866E-3</v>
      </c>
      <c r="AX174" s="27">
        <f t="shared" si="143"/>
        <v>610560.57925095991</v>
      </c>
      <c r="AY174" s="75">
        <v>712</v>
      </c>
      <c r="AZ174" s="34">
        <f t="shared" si="144"/>
        <v>7.5705217493008967E-3</v>
      </c>
      <c r="BA174" s="27">
        <f t="shared" si="145"/>
        <v>671492.71541277412</v>
      </c>
      <c r="BB174" s="39">
        <f t="shared" si="146"/>
        <v>2910653.3786286572</v>
      </c>
      <c r="BC174" s="60">
        <f t="shared" si="147"/>
        <v>68.160395724624905</v>
      </c>
      <c r="BD174" s="81">
        <f t="shared" si="148"/>
        <v>14717409.280219894</v>
      </c>
      <c r="BE174" s="1">
        <v>7125704</v>
      </c>
      <c r="BF174" s="1">
        <f t="shared" si="149"/>
        <v>0</v>
      </c>
      <c r="BG174" s="1">
        <f t="shared" si="150"/>
        <v>7591705.2802198939</v>
      </c>
      <c r="BH174" s="72">
        <f t="shared" si="151"/>
        <v>5.1191307494378021E-3</v>
      </c>
      <c r="BI174" s="1">
        <f t="shared" si="152"/>
        <v>-3689.0286282832676</v>
      </c>
      <c r="BJ174" s="81">
        <f t="shared" si="153"/>
        <v>14713720.25159161</v>
      </c>
      <c r="BK174" s="79">
        <v>7</v>
      </c>
      <c r="BL174" s="1">
        <f t="shared" si="154"/>
        <v>0</v>
      </c>
      <c r="BM174" s="126">
        <v>787</v>
      </c>
      <c r="BN174" s="27">
        <f t="shared" si="155"/>
        <v>0</v>
      </c>
      <c r="BO174" s="39">
        <f t="shared" si="156"/>
        <v>14713720.25159161</v>
      </c>
      <c r="BP174" s="1">
        <f t="shared" si="157"/>
        <v>14713720.25159161</v>
      </c>
      <c r="BQ174" s="72">
        <f t="shared" si="158"/>
        <v>5.047470246435818E-3</v>
      </c>
      <c r="BR174" s="60">
        <f t="shared" si="159"/>
        <v>31863.135922559679</v>
      </c>
      <c r="BS174" s="84">
        <f t="shared" si="161"/>
        <v>14745583</v>
      </c>
      <c r="BT174" s="86">
        <f t="shared" si="160"/>
        <v>345.30555230311688</v>
      </c>
      <c r="BV174" s="28"/>
    </row>
    <row r="175" spans="1:74" ht="15.6" x14ac:dyDescent="0.3">
      <c r="A175" s="2" t="s">
        <v>574</v>
      </c>
      <c r="B175" s="9" t="s">
        <v>277</v>
      </c>
      <c r="C175" s="158">
        <v>34396</v>
      </c>
      <c r="D175" s="20">
        <v>0</v>
      </c>
      <c r="E175" s="23">
        <v>0</v>
      </c>
      <c r="F175" s="3">
        <v>0</v>
      </c>
      <c r="G175" s="23">
        <v>0</v>
      </c>
      <c r="H175" s="23">
        <v>0</v>
      </c>
      <c r="I175" s="3">
        <v>0</v>
      </c>
      <c r="J175" s="23">
        <f t="shared" si="113"/>
        <v>0</v>
      </c>
      <c r="K175" s="42">
        <f t="shared" si="114"/>
        <v>0</v>
      </c>
      <c r="L175" s="31">
        <v>14692</v>
      </c>
      <c r="M175" s="34">
        <f t="shared" si="115"/>
        <v>4.7265869551090054E-3</v>
      </c>
      <c r="N175" s="1">
        <f t="shared" si="116"/>
        <v>558982.55398836557</v>
      </c>
      <c r="O175" s="37">
        <v>2239</v>
      </c>
      <c r="P175" s="37">
        <v>1689</v>
      </c>
      <c r="Q175" s="37">
        <f t="shared" si="117"/>
        <v>3083.5</v>
      </c>
      <c r="R175" s="34">
        <f t="shared" si="118"/>
        <v>3.2507751361825453E-3</v>
      </c>
      <c r="S175" s="27">
        <f t="shared" si="119"/>
        <v>384447.93364079541</v>
      </c>
      <c r="T175" s="39">
        <f t="shared" si="120"/>
        <v>943430.48762916098</v>
      </c>
      <c r="U175" s="1">
        <f t="shared" si="121"/>
        <v>27.428494232735229</v>
      </c>
      <c r="V175" s="52">
        <v>114403754.15000001</v>
      </c>
      <c r="W175" s="51">
        <f t="shared" si="122"/>
        <v>10.341311129080635</v>
      </c>
      <c r="X175" s="34">
        <f t="shared" si="123"/>
        <v>6.354053122144307E-3</v>
      </c>
      <c r="Y175" s="87">
        <f t="shared" si="124"/>
        <v>3326.0772807884641</v>
      </c>
      <c r="Z175" s="27">
        <f t="shared" si="125"/>
        <v>3569422.1780690346</v>
      </c>
      <c r="AA175" s="56">
        <v>44563456.797600001</v>
      </c>
      <c r="AB175" s="51">
        <f t="shared" si="126"/>
        <v>26.548317859931277</v>
      </c>
      <c r="AC175" s="51">
        <f t="shared" si="127"/>
        <v>4.6564011193697052E-3</v>
      </c>
      <c r="AD175" s="92">
        <f t="shared" si="128"/>
        <v>1295.5999766717061</v>
      </c>
      <c r="AE175" s="1">
        <f t="shared" si="129"/>
        <v>1541907.2136081646</v>
      </c>
      <c r="AF175" s="39">
        <f t="shared" si="130"/>
        <v>5111329.3916771989</v>
      </c>
      <c r="AG175" s="60">
        <f t="shared" si="131"/>
        <v>148.60243608783577</v>
      </c>
      <c r="AH175" s="63">
        <v>6670.8838999999998</v>
      </c>
      <c r="AI175" s="34">
        <f t="shared" si="132"/>
        <v>7.1201779544439771E-3</v>
      </c>
      <c r="AJ175" s="1">
        <f t="shared" si="133"/>
        <v>1263095.9363648286</v>
      </c>
      <c r="AK175" s="39">
        <f t="shared" si="134"/>
        <v>1263095.9363648286</v>
      </c>
      <c r="AL175" s="1">
        <f t="shared" si="135"/>
        <v>36.72217514725051</v>
      </c>
      <c r="AM175" s="66">
        <v>4096.9722222222226</v>
      </c>
      <c r="AN175" s="34">
        <f t="shared" si="136"/>
        <v>4.4118807502653108E-3</v>
      </c>
      <c r="AO175" s="1">
        <f t="shared" si="137"/>
        <v>130437.80678435889</v>
      </c>
      <c r="AP175" s="95">
        <v>32</v>
      </c>
      <c r="AQ175" s="34">
        <f t="shared" si="138"/>
        <v>3.8715921922890793E-3</v>
      </c>
      <c r="AR175" s="27">
        <f t="shared" si="139"/>
        <v>343403.80230875948</v>
      </c>
      <c r="AS175" s="31">
        <v>256.33333333299998</v>
      </c>
      <c r="AT175" s="72">
        <f t="shared" si="140"/>
        <v>4.7792472530370006E-3</v>
      </c>
      <c r="AU175" s="1">
        <f t="shared" si="141"/>
        <v>565210.34332328115</v>
      </c>
      <c r="AV175" s="97">
        <v>111.02777777777777</v>
      </c>
      <c r="AW175" s="34">
        <f t="shared" si="142"/>
        <v>2.9344954826242917E-3</v>
      </c>
      <c r="AX175" s="27">
        <f t="shared" si="143"/>
        <v>347043.60569768009</v>
      </c>
      <c r="AY175" s="75">
        <v>339</v>
      </c>
      <c r="AZ175" s="34">
        <f t="shared" si="144"/>
        <v>3.6045040351306234E-3</v>
      </c>
      <c r="BA175" s="27">
        <f t="shared" si="145"/>
        <v>319713.52601816074</v>
      </c>
      <c r="BB175" s="39">
        <f t="shared" si="146"/>
        <v>1705809.0841322404</v>
      </c>
      <c r="BC175" s="60">
        <f t="shared" si="147"/>
        <v>49.593240031754867</v>
      </c>
      <c r="BD175" s="81">
        <f t="shared" si="148"/>
        <v>9023664.8998034298</v>
      </c>
      <c r="BE175" s="1">
        <v>5056171</v>
      </c>
      <c r="BF175" s="1">
        <f t="shared" si="149"/>
        <v>0</v>
      </c>
      <c r="BG175" s="1">
        <f t="shared" si="150"/>
        <v>3967493.8998034298</v>
      </c>
      <c r="BH175" s="72">
        <f t="shared" si="151"/>
        <v>2.6753040681924837E-3</v>
      </c>
      <c r="BI175" s="1">
        <f t="shared" si="152"/>
        <v>-1927.9197543466996</v>
      </c>
      <c r="BJ175" s="81">
        <f t="shared" si="153"/>
        <v>9021736.980049083</v>
      </c>
      <c r="BK175" s="79">
        <v>6</v>
      </c>
      <c r="BL175" s="1">
        <f t="shared" si="154"/>
        <v>0</v>
      </c>
      <c r="BM175" s="126">
        <v>819</v>
      </c>
      <c r="BN175" s="27">
        <f t="shared" si="155"/>
        <v>0</v>
      </c>
      <c r="BO175" s="39">
        <f t="shared" si="156"/>
        <v>9021736.980049083</v>
      </c>
      <c r="BP175" s="1">
        <f t="shared" si="157"/>
        <v>9021736.980049083</v>
      </c>
      <c r="BQ175" s="72">
        <f t="shared" si="158"/>
        <v>3.0948630393487103E-3</v>
      </c>
      <c r="BR175" s="60">
        <f t="shared" si="159"/>
        <v>19536.923819235442</v>
      </c>
      <c r="BS175" s="84">
        <f t="shared" si="161"/>
        <v>9041274</v>
      </c>
      <c r="BT175" s="86">
        <f t="shared" si="160"/>
        <v>262.85829747645073</v>
      </c>
      <c r="BV175" s="28"/>
    </row>
    <row r="176" spans="1:74" ht="15.6" x14ac:dyDescent="0.3">
      <c r="A176" s="2" t="s">
        <v>382</v>
      </c>
      <c r="B176" s="9" t="s">
        <v>83</v>
      </c>
      <c r="C176" s="158">
        <v>19136</v>
      </c>
      <c r="D176" s="20">
        <v>0</v>
      </c>
      <c r="E176" s="23">
        <v>0</v>
      </c>
      <c r="F176" s="3">
        <v>0</v>
      </c>
      <c r="G176" s="23">
        <v>0</v>
      </c>
      <c r="H176" s="23">
        <v>0</v>
      </c>
      <c r="I176" s="3">
        <v>0</v>
      </c>
      <c r="J176" s="23">
        <f t="shared" si="113"/>
        <v>0</v>
      </c>
      <c r="K176" s="42">
        <f t="shared" si="114"/>
        <v>0</v>
      </c>
      <c r="L176" s="31">
        <v>8075</v>
      </c>
      <c r="M176" s="34">
        <f t="shared" si="115"/>
        <v>2.5978212403011992E-3</v>
      </c>
      <c r="N176" s="1">
        <f t="shared" si="116"/>
        <v>307227.34300681</v>
      </c>
      <c r="O176" s="37">
        <v>1579</v>
      </c>
      <c r="P176" s="37">
        <v>990</v>
      </c>
      <c r="Q176" s="37">
        <f t="shared" si="117"/>
        <v>2074</v>
      </c>
      <c r="R176" s="34">
        <f t="shared" si="118"/>
        <v>2.1865113126131341E-3</v>
      </c>
      <c r="S176" s="27">
        <f t="shared" si="119"/>
        <v>258584.40550381376</v>
      </c>
      <c r="T176" s="39">
        <f t="shared" si="120"/>
        <v>565811.74851062382</v>
      </c>
      <c r="U176" s="1">
        <f t="shared" si="121"/>
        <v>29.56792164039631</v>
      </c>
      <c r="V176" s="52">
        <v>99876170.290000007</v>
      </c>
      <c r="W176" s="51">
        <f t="shared" si="122"/>
        <v>3.6664050587516774</v>
      </c>
      <c r="X176" s="34">
        <f t="shared" si="123"/>
        <v>2.252763911637372E-3</v>
      </c>
      <c r="Y176" s="87">
        <f t="shared" si="124"/>
        <v>5219.2814741847833</v>
      </c>
      <c r="Z176" s="27">
        <f t="shared" si="125"/>
        <v>1265501.7692767356</v>
      </c>
      <c r="AA176" s="56">
        <v>23450342.864</v>
      </c>
      <c r="AB176" s="51">
        <f t="shared" si="126"/>
        <v>15.615400513489055</v>
      </c>
      <c r="AC176" s="51">
        <f t="shared" si="127"/>
        <v>2.7388390034367672E-3</v>
      </c>
      <c r="AD176" s="92">
        <f t="shared" si="128"/>
        <v>1225.4568804347825</v>
      </c>
      <c r="AE176" s="1">
        <f t="shared" si="129"/>
        <v>906931.23467038898</v>
      </c>
      <c r="AF176" s="39">
        <f t="shared" si="130"/>
        <v>2172433.0039471248</v>
      </c>
      <c r="AG176" s="60">
        <f t="shared" si="131"/>
        <v>113.52597219623352</v>
      </c>
      <c r="AH176" s="63">
        <v>2531.5151000000001</v>
      </c>
      <c r="AI176" s="34">
        <f t="shared" si="132"/>
        <v>2.7020164458808884E-3</v>
      </c>
      <c r="AJ176" s="1">
        <f t="shared" si="133"/>
        <v>479328.74917163566</v>
      </c>
      <c r="AK176" s="39">
        <f t="shared" si="134"/>
        <v>479328.74917163566</v>
      </c>
      <c r="AL176" s="1">
        <f t="shared" si="135"/>
        <v>25.048534133133135</v>
      </c>
      <c r="AM176" s="66">
        <v>1805.5277777777778</v>
      </c>
      <c r="AN176" s="34">
        <f t="shared" si="136"/>
        <v>1.9443073603575465E-3</v>
      </c>
      <c r="AO176" s="1">
        <f t="shared" si="137"/>
        <v>57483.690551806838</v>
      </c>
      <c r="AP176" s="95">
        <v>6.6666666666666696</v>
      </c>
      <c r="AQ176" s="34">
        <f t="shared" si="138"/>
        <v>8.0658170672689186E-4</v>
      </c>
      <c r="AR176" s="27">
        <f t="shared" si="139"/>
        <v>71542.458814324928</v>
      </c>
      <c r="AS176" s="31">
        <v>83.333333330000002</v>
      </c>
      <c r="AT176" s="72">
        <f t="shared" si="140"/>
        <v>1.5537214736190007E-3</v>
      </c>
      <c r="AU176" s="1">
        <f t="shared" si="141"/>
        <v>183748.48611879317</v>
      </c>
      <c r="AV176" s="97">
        <v>64.472222222222229</v>
      </c>
      <c r="AW176" s="34">
        <f t="shared" si="142"/>
        <v>1.7040190180562878E-3</v>
      </c>
      <c r="AX176" s="27">
        <f t="shared" si="143"/>
        <v>201523.19460203045</v>
      </c>
      <c r="AY176" s="75">
        <v>90</v>
      </c>
      <c r="AZ176" s="34">
        <f t="shared" si="144"/>
        <v>9.5694797392848407E-4</v>
      </c>
      <c r="BA176" s="27">
        <f t="shared" si="145"/>
        <v>84879.697172963017</v>
      </c>
      <c r="BB176" s="39">
        <f t="shared" si="146"/>
        <v>599177.5272599184</v>
      </c>
      <c r="BC176" s="60">
        <f t="shared" si="147"/>
        <v>31.311534660321822</v>
      </c>
      <c r="BD176" s="81">
        <f t="shared" si="148"/>
        <v>3816751.0288893026</v>
      </c>
      <c r="BE176" s="1">
        <v>2141097</v>
      </c>
      <c r="BF176" s="1">
        <f t="shared" si="149"/>
        <v>0</v>
      </c>
      <c r="BG176" s="1">
        <f t="shared" si="150"/>
        <v>1675654.0288893026</v>
      </c>
      <c r="BH176" s="72">
        <f t="shared" si="151"/>
        <v>1.1299031967239527E-3</v>
      </c>
      <c r="BI176" s="1">
        <f t="shared" si="152"/>
        <v>-814.24863788861251</v>
      </c>
      <c r="BJ176" s="81">
        <f t="shared" si="153"/>
        <v>3815936.780251414</v>
      </c>
      <c r="BK176" s="79">
        <v>7.9</v>
      </c>
      <c r="BL176" s="1">
        <f t="shared" si="154"/>
        <v>0</v>
      </c>
      <c r="BM176" s="126">
        <v>976.07</v>
      </c>
      <c r="BN176" s="27">
        <f t="shared" si="155"/>
        <v>0</v>
      </c>
      <c r="BO176" s="39">
        <f t="shared" si="156"/>
        <v>3815936.780251414</v>
      </c>
      <c r="BP176" s="1">
        <f t="shared" si="157"/>
        <v>3815936.780251414</v>
      </c>
      <c r="BQ176" s="72">
        <f t="shared" si="158"/>
        <v>1.3090385729275795E-3</v>
      </c>
      <c r="BR176" s="60">
        <f t="shared" si="159"/>
        <v>8263.560148079694</v>
      </c>
      <c r="BS176" s="84">
        <f t="shared" si="161"/>
        <v>3824200</v>
      </c>
      <c r="BT176" s="86">
        <f t="shared" si="160"/>
        <v>199.84322742474916</v>
      </c>
      <c r="BV176" s="28"/>
    </row>
    <row r="177" spans="1:74" ht="15.6" x14ac:dyDescent="0.3">
      <c r="A177" s="2" t="s">
        <v>448</v>
      </c>
      <c r="B177" s="9" t="s">
        <v>149</v>
      </c>
      <c r="C177" s="158">
        <v>3217</v>
      </c>
      <c r="D177" s="20">
        <v>0</v>
      </c>
      <c r="E177" s="23">
        <v>0</v>
      </c>
      <c r="F177" s="3">
        <v>0</v>
      </c>
      <c r="G177" s="23">
        <v>0</v>
      </c>
      <c r="H177" s="23">
        <v>0</v>
      </c>
      <c r="I177" s="3">
        <v>0</v>
      </c>
      <c r="J177" s="23">
        <f t="shared" si="113"/>
        <v>0</v>
      </c>
      <c r="K177" s="42">
        <f t="shared" si="114"/>
        <v>0</v>
      </c>
      <c r="L177" s="31">
        <v>1438</v>
      </c>
      <c r="M177" s="34">
        <f t="shared" si="115"/>
        <v>4.6262129331927238E-4</v>
      </c>
      <c r="N177" s="1">
        <f t="shared" si="116"/>
        <v>54711.197429571861</v>
      </c>
      <c r="O177" s="37">
        <v>0</v>
      </c>
      <c r="P177" s="37">
        <v>57</v>
      </c>
      <c r="Q177" s="37">
        <f t="shared" si="117"/>
        <v>28.5</v>
      </c>
      <c r="R177" s="34">
        <f t="shared" si="118"/>
        <v>3.004608120032513E-5</v>
      </c>
      <c r="S177" s="27">
        <f t="shared" si="119"/>
        <v>3553.3536918315772</v>
      </c>
      <c r="T177" s="39">
        <f t="shared" si="120"/>
        <v>58264.551121403441</v>
      </c>
      <c r="U177" s="1">
        <f t="shared" si="121"/>
        <v>18.111455120112975</v>
      </c>
      <c r="V177" s="52">
        <v>9957573.1099999994</v>
      </c>
      <c r="W177" s="51">
        <f t="shared" si="122"/>
        <v>1.0393184047633872</v>
      </c>
      <c r="X177" s="34">
        <f t="shared" si="123"/>
        <v>6.3859256067812947E-4</v>
      </c>
      <c r="Y177" s="87">
        <f t="shared" si="124"/>
        <v>3095.2978271681691</v>
      </c>
      <c r="Z177" s="27">
        <f t="shared" si="125"/>
        <v>358732.67110256362</v>
      </c>
      <c r="AA177" s="56">
        <v>3442828.0276000001</v>
      </c>
      <c r="AB177" s="51">
        <f t="shared" si="126"/>
        <v>3.0059848813344194</v>
      </c>
      <c r="AC177" s="51">
        <f t="shared" si="127"/>
        <v>5.2723006557712788E-4</v>
      </c>
      <c r="AD177" s="92">
        <f t="shared" si="128"/>
        <v>1070.1983299968915</v>
      </c>
      <c r="AE177" s="1">
        <f t="shared" si="129"/>
        <v>174585.44066635726</v>
      </c>
      <c r="AF177" s="39">
        <f t="shared" si="130"/>
        <v>533318.11176892091</v>
      </c>
      <c r="AG177" s="60">
        <f t="shared" si="131"/>
        <v>165.78119731704101</v>
      </c>
      <c r="AH177" s="63">
        <v>5549.4650000000001</v>
      </c>
      <c r="AI177" s="34">
        <f t="shared" si="132"/>
        <v>5.9232298064666429E-3</v>
      </c>
      <c r="AJ177" s="1">
        <f t="shared" si="133"/>
        <v>1050761.3077329742</v>
      </c>
      <c r="AK177" s="39">
        <f t="shared" si="134"/>
        <v>1050761.3077329742</v>
      </c>
      <c r="AL177" s="1">
        <f t="shared" si="135"/>
        <v>326.6276990155344</v>
      </c>
      <c r="AM177" s="66">
        <v>532.05555555555554</v>
      </c>
      <c r="AN177" s="34">
        <f t="shared" si="136"/>
        <v>5.7295132510174688E-4</v>
      </c>
      <c r="AO177" s="1">
        <f t="shared" si="137"/>
        <v>16939.377664722659</v>
      </c>
      <c r="AP177" s="95">
        <v>2</v>
      </c>
      <c r="AQ177" s="34">
        <f t="shared" si="138"/>
        <v>2.4197451201806745E-4</v>
      </c>
      <c r="AR177" s="27">
        <f t="shared" si="139"/>
        <v>21462.737644297467</v>
      </c>
      <c r="AS177" s="31">
        <v>16</v>
      </c>
      <c r="AT177" s="72">
        <f t="shared" si="140"/>
        <v>2.983145229467807E-4</v>
      </c>
      <c r="AU177" s="1">
        <f t="shared" si="141"/>
        <v>35279.709336219479</v>
      </c>
      <c r="AV177" s="97">
        <v>6.9444444444444446</v>
      </c>
      <c r="AW177" s="34">
        <f t="shared" si="142"/>
        <v>1.8354362538305555E-4</v>
      </c>
      <c r="AX177" s="27">
        <f t="shared" si="143"/>
        <v>21706.505235031284</v>
      </c>
      <c r="AY177" s="75">
        <v>5</v>
      </c>
      <c r="AZ177" s="34">
        <f t="shared" si="144"/>
        <v>5.3163776329360225E-5</v>
      </c>
      <c r="BA177" s="27">
        <f t="shared" si="145"/>
        <v>4715.5387318312787</v>
      </c>
      <c r="BB177" s="39">
        <f t="shared" si="146"/>
        <v>100103.86861210217</v>
      </c>
      <c r="BC177" s="60">
        <f t="shared" si="147"/>
        <v>31.117149086758523</v>
      </c>
      <c r="BD177" s="81">
        <f t="shared" si="148"/>
        <v>1742447.8392354008</v>
      </c>
      <c r="BE177" s="1">
        <v>575011</v>
      </c>
      <c r="BF177" s="1">
        <f t="shared" si="149"/>
        <v>0</v>
      </c>
      <c r="BG177" s="1">
        <f t="shared" si="150"/>
        <v>1167436.8392354008</v>
      </c>
      <c r="BH177" s="72">
        <f t="shared" si="151"/>
        <v>7.8720940831666659E-4</v>
      </c>
      <c r="BI177" s="1">
        <f t="shared" si="152"/>
        <v>-567.29124257141609</v>
      </c>
      <c r="BJ177" s="81">
        <f t="shared" si="153"/>
        <v>1741880.5479928295</v>
      </c>
      <c r="BK177" s="79">
        <v>7.7</v>
      </c>
      <c r="BL177" s="1">
        <f t="shared" si="154"/>
        <v>0</v>
      </c>
      <c r="BM177" s="126">
        <v>1070</v>
      </c>
      <c r="BN177" s="27">
        <f t="shared" si="155"/>
        <v>0</v>
      </c>
      <c r="BO177" s="39">
        <f t="shared" si="156"/>
        <v>1741880.5479928295</v>
      </c>
      <c r="BP177" s="1">
        <f t="shared" si="157"/>
        <v>1741880.5479928295</v>
      </c>
      <c r="BQ177" s="72">
        <f t="shared" si="158"/>
        <v>5.9754365914956606E-4</v>
      </c>
      <c r="BR177" s="60">
        <f t="shared" si="159"/>
        <v>3772.110364511962</v>
      </c>
      <c r="BS177" s="84">
        <f t="shared" si="161"/>
        <v>1745653</v>
      </c>
      <c r="BT177" s="86">
        <f t="shared" si="160"/>
        <v>542.63382032949949</v>
      </c>
      <c r="BV177" s="28"/>
    </row>
    <row r="178" spans="1:74" ht="15.6" x14ac:dyDescent="0.3">
      <c r="A178" s="2" t="s">
        <v>423</v>
      </c>
      <c r="B178" s="9" t="s">
        <v>124</v>
      </c>
      <c r="C178" s="158">
        <v>14776</v>
      </c>
      <c r="D178" s="20">
        <v>0</v>
      </c>
      <c r="E178" s="23">
        <v>0</v>
      </c>
      <c r="F178" s="3">
        <v>0</v>
      </c>
      <c r="G178" s="23">
        <v>0</v>
      </c>
      <c r="H178" s="23">
        <v>0</v>
      </c>
      <c r="I178" s="3">
        <v>0</v>
      </c>
      <c r="J178" s="23">
        <f t="shared" si="113"/>
        <v>0</v>
      </c>
      <c r="K178" s="42">
        <f t="shared" si="114"/>
        <v>0</v>
      </c>
      <c r="L178" s="31">
        <v>4120</v>
      </c>
      <c r="M178" s="34">
        <f t="shared" si="115"/>
        <v>1.3254518278688471E-3</v>
      </c>
      <c r="N178" s="1">
        <f t="shared" si="116"/>
        <v>156752.5267105953</v>
      </c>
      <c r="O178" s="37">
        <v>0</v>
      </c>
      <c r="P178" s="37">
        <v>316</v>
      </c>
      <c r="Q178" s="37">
        <f t="shared" si="117"/>
        <v>158</v>
      </c>
      <c r="R178" s="34">
        <f t="shared" si="118"/>
        <v>1.6657125718074986E-4</v>
      </c>
      <c r="S178" s="27">
        <f t="shared" si="119"/>
        <v>19699.294151206643</v>
      </c>
      <c r="T178" s="39">
        <f t="shared" si="120"/>
        <v>176451.82086180194</v>
      </c>
      <c r="U178" s="1">
        <f t="shared" si="121"/>
        <v>11.941785385882644</v>
      </c>
      <c r="V178" s="52">
        <v>94536397.579999998</v>
      </c>
      <c r="W178" s="51">
        <f t="shared" si="122"/>
        <v>2.3094827134198908</v>
      </c>
      <c r="X178" s="34">
        <f t="shared" si="123"/>
        <v>1.4190246925728618E-3</v>
      </c>
      <c r="Y178" s="87">
        <f t="shared" si="124"/>
        <v>6397.9695167839736</v>
      </c>
      <c r="Z178" s="27">
        <f t="shared" si="125"/>
        <v>797144.45433969621</v>
      </c>
      <c r="AA178" s="56">
        <v>18516222.374000002</v>
      </c>
      <c r="AB178" s="51">
        <f t="shared" si="126"/>
        <v>11.791291527507985</v>
      </c>
      <c r="AC178" s="51">
        <f t="shared" si="127"/>
        <v>2.0681153268233784E-3</v>
      </c>
      <c r="AD178" s="92">
        <f t="shared" si="128"/>
        <v>1253.1282061451002</v>
      </c>
      <c r="AE178" s="1">
        <f t="shared" si="129"/>
        <v>684829.73422062455</v>
      </c>
      <c r="AF178" s="39">
        <f t="shared" si="130"/>
        <v>1481974.1885603208</v>
      </c>
      <c r="AG178" s="60">
        <f t="shared" si="131"/>
        <v>100.29603333515978</v>
      </c>
      <c r="AH178" s="63">
        <v>3391.4180999999999</v>
      </c>
      <c r="AI178" s="34">
        <f t="shared" si="132"/>
        <v>3.6198352050351647E-3</v>
      </c>
      <c r="AJ178" s="1">
        <f t="shared" si="133"/>
        <v>642146.75069133309</v>
      </c>
      <c r="AK178" s="39">
        <f t="shared" si="134"/>
        <v>642146.75069133309</v>
      </c>
      <c r="AL178" s="1">
        <f t="shared" si="135"/>
        <v>43.458767642889356</v>
      </c>
      <c r="AM178" s="66">
        <v>1027.5555555555557</v>
      </c>
      <c r="AN178" s="34">
        <f t="shared" si="136"/>
        <v>1.1065372986406924E-3</v>
      </c>
      <c r="AO178" s="1">
        <f t="shared" si="137"/>
        <v>32714.913781634157</v>
      </c>
      <c r="AP178" s="95">
        <v>7</v>
      </c>
      <c r="AQ178" s="34">
        <f t="shared" si="138"/>
        <v>8.4691079206323616E-4</v>
      </c>
      <c r="AR178" s="27">
        <f t="shared" si="139"/>
        <v>75119.581755041145</v>
      </c>
      <c r="AS178" s="31">
        <v>41.583333330000002</v>
      </c>
      <c r="AT178" s="72">
        <f t="shared" si="140"/>
        <v>7.753070153047447E-4</v>
      </c>
      <c r="AU178" s="1">
        <f t="shared" si="141"/>
        <v>91690.494569595467</v>
      </c>
      <c r="AV178" s="97">
        <v>42.444444444444443</v>
      </c>
      <c r="AW178" s="34">
        <f t="shared" si="142"/>
        <v>1.1218186383412355E-3</v>
      </c>
      <c r="AX178" s="27">
        <f t="shared" si="143"/>
        <v>132670.15999651118</v>
      </c>
      <c r="AY178" s="75">
        <v>10</v>
      </c>
      <c r="AZ178" s="34">
        <f t="shared" si="144"/>
        <v>1.0632755265872045E-4</v>
      </c>
      <c r="BA178" s="27">
        <f t="shared" si="145"/>
        <v>9431.0774636625574</v>
      </c>
      <c r="BB178" s="39">
        <f t="shared" si="146"/>
        <v>341626.22756644455</v>
      </c>
      <c r="BC178" s="60">
        <f t="shared" si="147"/>
        <v>23.120345666380924</v>
      </c>
      <c r="BD178" s="81">
        <f t="shared" si="148"/>
        <v>2642198.9876799006</v>
      </c>
      <c r="BE178" s="1">
        <v>1622648</v>
      </c>
      <c r="BF178" s="1">
        <f t="shared" si="149"/>
        <v>0</v>
      </c>
      <c r="BG178" s="1">
        <f t="shared" si="150"/>
        <v>1019550.9876799006</v>
      </c>
      <c r="BH178" s="72">
        <f t="shared" si="151"/>
        <v>6.874891238534337E-4</v>
      </c>
      <c r="BI178" s="1">
        <f t="shared" si="152"/>
        <v>-495.42924056144244</v>
      </c>
      <c r="BJ178" s="81">
        <f t="shared" si="153"/>
        <v>2641703.558439339</v>
      </c>
      <c r="BK178" s="79">
        <v>7.5</v>
      </c>
      <c r="BL178" s="1">
        <f t="shared" si="154"/>
        <v>0</v>
      </c>
      <c r="BM178" s="126">
        <v>614</v>
      </c>
      <c r="BN178" s="27">
        <f t="shared" si="155"/>
        <v>0</v>
      </c>
      <c r="BO178" s="39">
        <f t="shared" si="156"/>
        <v>2641703.558439339</v>
      </c>
      <c r="BP178" s="1">
        <f t="shared" si="157"/>
        <v>2641703.558439339</v>
      </c>
      <c r="BQ178" s="72">
        <f t="shared" si="158"/>
        <v>9.0622357113822618E-4</v>
      </c>
      <c r="BR178" s="60">
        <f t="shared" si="159"/>
        <v>5720.712240709966</v>
      </c>
      <c r="BS178" s="84">
        <f t="shared" si="161"/>
        <v>2647424</v>
      </c>
      <c r="BT178" s="86">
        <f t="shared" si="160"/>
        <v>179.17054683270169</v>
      </c>
      <c r="BV178" s="28"/>
    </row>
    <row r="179" spans="1:74" ht="15.6" x14ac:dyDescent="0.3">
      <c r="A179" s="2" t="s">
        <v>563</v>
      </c>
      <c r="B179" s="9" t="s">
        <v>266</v>
      </c>
      <c r="C179" s="158">
        <v>15172</v>
      </c>
      <c r="D179" s="20">
        <v>0</v>
      </c>
      <c r="E179" s="23">
        <v>0</v>
      </c>
      <c r="F179" s="3">
        <v>0</v>
      </c>
      <c r="G179" s="23">
        <v>0</v>
      </c>
      <c r="H179" s="23">
        <v>0</v>
      </c>
      <c r="I179" s="3">
        <v>0</v>
      </c>
      <c r="J179" s="23">
        <f t="shared" si="113"/>
        <v>0</v>
      </c>
      <c r="K179" s="42">
        <f t="shared" si="114"/>
        <v>0</v>
      </c>
      <c r="L179" s="31">
        <v>9190</v>
      </c>
      <c r="M179" s="34">
        <f t="shared" si="115"/>
        <v>2.9565296840084235E-3</v>
      </c>
      <c r="N179" s="1">
        <f t="shared" si="116"/>
        <v>349649.44671610941</v>
      </c>
      <c r="O179" s="37">
        <v>754</v>
      </c>
      <c r="P179" s="37">
        <v>424</v>
      </c>
      <c r="Q179" s="37">
        <f t="shared" si="117"/>
        <v>966</v>
      </c>
      <c r="R179" s="34">
        <f t="shared" si="118"/>
        <v>1.0184040154215465E-3</v>
      </c>
      <c r="S179" s="27">
        <f t="shared" si="119"/>
        <v>120439.98829155452</v>
      </c>
      <c r="T179" s="39">
        <f t="shared" si="120"/>
        <v>470089.43500766391</v>
      </c>
      <c r="U179" s="1">
        <f t="shared" si="121"/>
        <v>30.984012325841281</v>
      </c>
      <c r="V179" s="52">
        <v>66002264.939999998</v>
      </c>
      <c r="W179" s="51">
        <f t="shared" si="122"/>
        <v>3.4876012847325177</v>
      </c>
      <c r="X179" s="34">
        <f t="shared" si="123"/>
        <v>2.1429007942457348E-3</v>
      </c>
      <c r="Y179" s="87">
        <f t="shared" si="124"/>
        <v>4350.2679238070132</v>
      </c>
      <c r="Z179" s="27">
        <f t="shared" si="125"/>
        <v>1203785.5953274104</v>
      </c>
      <c r="AA179" s="56">
        <v>17904875.976</v>
      </c>
      <c r="AB179" s="51">
        <f t="shared" si="126"/>
        <v>12.856251241759509</v>
      </c>
      <c r="AC179" s="51">
        <f t="shared" si="127"/>
        <v>2.2549022875523951E-3</v>
      </c>
      <c r="AD179" s="92">
        <f t="shared" si="128"/>
        <v>1180.126283680464</v>
      </c>
      <c r="AE179" s="1">
        <f t="shared" si="129"/>
        <v>746681.82874013647</v>
      </c>
      <c r="AF179" s="39">
        <f t="shared" si="130"/>
        <v>1950467.4240675468</v>
      </c>
      <c r="AG179" s="60">
        <f t="shared" si="131"/>
        <v>128.55704086920292</v>
      </c>
      <c r="AH179" s="63">
        <v>3862.4607000000001</v>
      </c>
      <c r="AI179" s="34">
        <f t="shared" si="132"/>
        <v>4.1226032319414598E-3</v>
      </c>
      <c r="AJ179" s="1">
        <f t="shared" si="133"/>
        <v>731336.12991508527</v>
      </c>
      <c r="AK179" s="39">
        <f t="shared" si="134"/>
        <v>731336.12991508527</v>
      </c>
      <c r="AL179" s="1">
        <f t="shared" si="135"/>
        <v>48.20301409933333</v>
      </c>
      <c r="AM179" s="66">
        <v>1813.8888888888889</v>
      </c>
      <c r="AN179" s="34">
        <f t="shared" si="136"/>
        <v>1.953311137576698E-3</v>
      </c>
      <c r="AO179" s="1">
        <f t="shared" si="137"/>
        <v>57749.888352635993</v>
      </c>
      <c r="AP179" s="95">
        <v>13</v>
      </c>
      <c r="AQ179" s="34">
        <f t="shared" si="138"/>
        <v>1.5728343281174386E-3</v>
      </c>
      <c r="AR179" s="27">
        <f t="shared" si="139"/>
        <v>139507.79468793355</v>
      </c>
      <c r="AS179" s="31">
        <v>84.666666669999998</v>
      </c>
      <c r="AT179" s="72">
        <f t="shared" si="140"/>
        <v>1.5785810173221965E-3</v>
      </c>
      <c r="AU179" s="1">
        <f t="shared" si="141"/>
        <v>186688.46191151132</v>
      </c>
      <c r="AV179" s="97">
        <v>24.111111111111111</v>
      </c>
      <c r="AW179" s="34">
        <f t="shared" si="142"/>
        <v>6.3726346732996878E-4</v>
      </c>
      <c r="AX179" s="27">
        <f t="shared" si="143"/>
        <v>75364.9861760286</v>
      </c>
      <c r="AY179" s="75">
        <v>30</v>
      </c>
      <c r="AZ179" s="34">
        <f t="shared" si="144"/>
        <v>3.1898265797616134E-4</v>
      </c>
      <c r="BA179" s="27">
        <f t="shared" si="145"/>
        <v>28293.232390987672</v>
      </c>
      <c r="BB179" s="39">
        <f t="shared" si="146"/>
        <v>487604.3635190971</v>
      </c>
      <c r="BC179" s="60">
        <f t="shared" si="147"/>
        <v>32.138436825672102</v>
      </c>
      <c r="BD179" s="81">
        <f t="shared" si="148"/>
        <v>3639497.3525093934</v>
      </c>
      <c r="BE179" s="1">
        <v>1856373</v>
      </c>
      <c r="BF179" s="1">
        <f t="shared" si="149"/>
        <v>0</v>
      </c>
      <c r="BG179" s="1">
        <f t="shared" si="150"/>
        <v>1783124.3525093934</v>
      </c>
      <c r="BH179" s="72">
        <f t="shared" si="151"/>
        <v>1.202371057104289E-3</v>
      </c>
      <c r="BI179" s="1">
        <f t="shared" si="152"/>
        <v>-866.47156882329409</v>
      </c>
      <c r="BJ179" s="81">
        <f t="shared" si="153"/>
        <v>3638630.88094057</v>
      </c>
      <c r="BK179" s="79">
        <v>6.7</v>
      </c>
      <c r="BL179" s="1">
        <f t="shared" si="154"/>
        <v>0</v>
      </c>
      <c r="BM179" s="126">
        <v>835</v>
      </c>
      <c r="BN179" s="27">
        <f t="shared" si="155"/>
        <v>0</v>
      </c>
      <c r="BO179" s="39">
        <f t="shared" si="156"/>
        <v>3638630.88094057</v>
      </c>
      <c r="BP179" s="1">
        <f t="shared" si="157"/>
        <v>3638630.88094057</v>
      </c>
      <c r="BQ179" s="72">
        <f t="shared" si="158"/>
        <v>1.2482146456008233E-3</v>
      </c>
      <c r="BR179" s="60">
        <f t="shared" si="159"/>
        <v>7879.5972975557434</v>
      </c>
      <c r="BS179" s="84">
        <f t="shared" si="161"/>
        <v>3646510</v>
      </c>
      <c r="BT179" s="86">
        <f t="shared" si="160"/>
        <v>240.34471394674401</v>
      </c>
      <c r="BV179" s="28"/>
    </row>
    <row r="180" spans="1:74" ht="15.6" x14ac:dyDescent="0.3">
      <c r="A180" s="2" t="s">
        <v>545</v>
      </c>
      <c r="B180" s="9" t="s">
        <v>248</v>
      </c>
      <c r="C180" s="158">
        <v>6386</v>
      </c>
      <c r="D180" s="20">
        <v>0</v>
      </c>
      <c r="E180" s="23">
        <v>0</v>
      </c>
      <c r="F180" s="3">
        <v>0</v>
      </c>
      <c r="G180" s="23">
        <v>0</v>
      </c>
      <c r="H180" s="23">
        <v>0</v>
      </c>
      <c r="I180" s="3">
        <v>0</v>
      </c>
      <c r="J180" s="23">
        <f t="shared" si="113"/>
        <v>0</v>
      </c>
      <c r="K180" s="42">
        <f t="shared" si="114"/>
        <v>0</v>
      </c>
      <c r="L180" s="31">
        <v>1825</v>
      </c>
      <c r="M180" s="34">
        <f t="shared" si="115"/>
        <v>5.8712368588850631E-4</v>
      </c>
      <c r="N180" s="1">
        <f t="shared" si="116"/>
        <v>69435.281856028261</v>
      </c>
      <c r="O180" s="37">
        <v>0</v>
      </c>
      <c r="P180" s="37">
        <v>201</v>
      </c>
      <c r="Q180" s="37">
        <f t="shared" si="117"/>
        <v>100.5</v>
      </c>
      <c r="R180" s="34">
        <f t="shared" si="118"/>
        <v>1.0595197054851493E-4</v>
      </c>
      <c r="S180" s="27">
        <f t="shared" si="119"/>
        <v>12530.247229090299</v>
      </c>
      <c r="T180" s="39">
        <f t="shared" si="120"/>
        <v>81965.529085118556</v>
      </c>
      <c r="U180" s="1">
        <f t="shared" si="121"/>
        <v>12.835190899642743</v>
      </c>
      <c r="V180" s="52">
        <v>31796214.380000003</v>
      </c>
      <c r="W180" s="51">
        <f t="shared" si="122"/>
        <v>1.2825739414328354</v>
      </c>
      <c r="X180" s="34">
        <f t="shared" si="123"/>
        <v>7.8805703215185539E-4</v>
      </c>
      <c r="Y180" s="87">
        <f t="shared" si="124"/>
        <v>4979.0501691199506</v>
      </c>
      <c r="Z180" s="27">
        <f t="shared" si="125"/>
        <v>442695.11036080553</v>
      </c>
      <c r="AA180" s="56">
        <v>5571896.3196</v>
      </c>
      <c r="AB180" s="51">
        <f t="shared" si="126"/>
        <v>7.3190514792148216</v>
      </c>
      <c r="AC180" s="51">
        <f t="shared" si="127"/>
        <v>1.2837137057175724E-3</v>
      </c>
      <c r="AD180" s="92">
        <f t="shared" si="128"/>
        <v>872.51743181960535</v>
      </c>
      <c r="AE180" s="1">
        <f t="shared" si="129"/>
        <v>425085.24766472919</v>
      </c>
      <c r="AF180" s="39">
        <f t="shared" si="130"/>
        <v>867780.35802553478</v>
      </c>
      <c r="AG180" s="60">
        <f t="shared" si="131"/>
        <v>135.88793580105462</v>
      </c>
      <c r="AH180" s="63">
        <v>3848.3303999999998</v>
      </c>
      <c r="AI180" s="34">
        <f t="shared" si="132"/>
        <v>4.1075212350040408E-3</v>
      </c>
      <c r="AJ180" s="1">
        <f t="shared" si="133"/>
        <v>728660.63371740514</v>
      </c>
      <c r="AK180" s="39">
        <f t="shared" si="134"/>
        <v>728660.63371740514</v>
      </c>
      <c r="AL180" s="1">
        <f t="shared" si="135"/>
        <v>114.10282394572583</v>
      </c>
      <c r="AM180" s="66">
        <v>656.19444444444446</v>
      </c>
      <c r="AN180" s="34">
        <f t="shared" si="136"/>
        <v>7.0663199085718731E-4</v>
      </c>
      <c r="AO180" s="1">
        <f t="shared" si="137"/>
        <v>20891.663285671053</v>
      </c>
      <c r="AP180" s="95">
        <v>0.33333333333333298</v>
      </c>
      <c r="AQ180" s="34">
        <f t="shared" si="138"/>
        <v>4.0329085336344537E-5</v>
      </c>
      <c r="AR180" s="27">
        <f t="shared" si="139"/>
        <v>3577.1229407162414</v>
      </c>
      <c r="AS180" s="31">
        <v>16.916666670000001</v>
      </c>
      <c r="AT180" s="72">
        <f t="shared" si="140"/>
        <v>3.1540545921942219E-4</v>
      </c>
      <c r="AU180" s="1">
        <f t="shared" si="141"/>
        <v>37300.942690956988</v>
      </c>
      <c r="AV180" s="97">
        <v>7.8055555555555554</v>
      </c>
      <c r="AW180" s="34">
        <f t="shared" si="142"/>
        <v>2.0630303493055443E-4</v>
      </c>
      <c r="AX180" s="27">
        <f t="shared" si="143"/>
        <v>24398.11188417516</v>
      </c>
      <c r="AY180" s="75">
        <v>0</v>
      </c>
      <c r="AZ180" s="34">
        <f t="shared" si="144"/>
        <v>0</v>
      </c>
      <c r="BA180" s="27">
        <f t="shared" si="145"/>
        <v>0</v>
      </c>
      <c r="BB180" s="39">
        <f t="shared" si="146"/>
        <v>86167.840801519444</v>
      </c>
      <c r="BC180" s="60">
        <f t="shared" si="147"/>
        <v>13.493241591218203</v>
      </c>
      <c r="BD180" s="81">
        <f t="shared" si="148"/>
        <v>1764574.3616295778</v>
      </c>
      <c r="BE180" s="1">
        <v>897180</v>
      </c>
      <c r="BF180" s="1">
        <f t="shared" si="149"/>
        <v>0</v>
      </c>
      <c r="BG180" s="1">
        <f t="shared" si="150"/>
        <v>867394.36162957782</v>
      </c>
      <c r="BH180" s="72">
        <f t="shared" si="151"/>
        <v>5.8488903146386786E-4</v>
      </c>
      <c r="BI180" s="1">
        <f t="shared" si="152"/>
        <v>-421.49194600588066</v>
      </c>
      <c r="BJ180" s="81">
        <f t="shared" si="153"/>
        <v>1764152.8696835719</v>
      </c>
      <c r="BK180" s="79">
        <v>7</v>
      </c>
      <c r="BL180" s="1">
        <f t="shared" si="154"/>
        <v>0</v>
      </c>
      <c r="BM180" s="126">
        <v>819</v>
      </c>
      <c r="BN180" s="27">
        <f t="shared" si="155"/>
        <v>0</v>
      </c>
      <c r="BO180" s="39">
        <f t="shared" si="156"/>
        <v>1764152.8696835719</v>
      </c>
      <c r="BP180" s="1">
        <f t="shared" si="157"/>
        <v>1764152.8696835719</v>
      </c>
      <c r="BQ180" s="72">
        <f t="shared" si="158"/>
        <v>6.051840708966162E-4</v>
      </c>
      <c r="BR180" s="60">
        <f t="shared" si="159"/>
        <v>3820.3419470898853</v>
      </c>
      <c r="BS180" s="84">
        <f t="shared" si="161"/>
        <v>1767973</v>
      </c>
      <c r="BT180" s="86">
        <f t="shared" si="160"/>
        <v>276.85139367366111</v>
      </c>
      <c r="BV180" s="28"/>
    </row>
    <row r="181" spans="1:74" ht="15.6" x14ac:dyDescent="0.3">
      <c r="A181" s="2" t="s">
        <v>575</v>
      </c>
      <c r="B181" s="9" t="s">
        <v>278</v>
      </c>
      <c r="C181" s="158">
        <v>25524</v>
      </c>
      <c r="D181" s="20">
        <v>0</v>
      </c>
      <c r="E181" s="23">
        <v>0</v>
      </c>
      <c r="F181" s="3">
        <v>0</v>
      </c>
      <c r="G181" s="23">
        <v>0</v>
      </c>
      <c r="H181" s="23">
        <v>0</v>
      </c>
      <c r="I181" s="3">
        <v>0</v>
      </c>
      <c r="J181" s="23">
        <f t="shared" si="113"/>
        <v>0</v>
      </c>
      <c r="K181" s="42">
        <f t="shared" si="114"/>
        <v>0</v>
      </c>
      <c r="L181" s="31">
        <v>8209</v>
      </c>
      <c r="M181" s="34">
        <f t="shared" si="115"/>
        <v>2.6409305958678075E-3</v>
      </c>
      <c r="N181" s="1">
        <f t="shared" si="116"/>
        <v>312325.60479788273</v>
      </c>
      <c r="O181" s="37">
        <v>3276</v>
      </c>
      <c r="P181" s="37">
        <v>1543</v>
      </c>
      <c r="Q181" s="37">
        <f t="shared" si="117"/>
        <v>4047.5</v>
      </c>
      <c r="R181" s="34">
        <f t="shared" si="118"/>
        <v>4.2670706546777534E-3</v>
      </c>
      <c r="S181" s="27">
        <f t="shared" si="119"/>
        <v>504638.56377853721</v>
      </c>
      <c r="T181" s="39">
        <f t="shared" si="120"/>
        <v>816964.16857641994</v>
      </c>
      <c r="U181" s="1">
        <f t="shared" si="121"/>
        <v>32.007685651795171</v>
      </c>
      <c r="V181" s="52">
        <v>79400904.210000008</v>
      </c>
      <c r="W181" s="51">
        <f t="shared" si="122"/>
        <v>8.2048760336151325</v>
      </c>
      <c r="X181" s="34">
        <f t="shared" si="123"/>
        <v>5.0413547689899234E-3</v>
      </c>
      <c r="Y181" s="87">
        <f t="shared" si="124"/>
        <v>3110.8331064880117</v>
      </c>
      <c r="Z181" s="27">
        <f t="shared" si="125"/>
        <v>2832007.0943747531</v>
      </c>
      <c r="AA181" s="56">
        <v>23668385.1976</v>
      </c>
      <c r="AB181" s="51">
        <f t="shared" si="126"/>
        <v>27.525096053703749</v>
      </c>
      <c r="AC181" s="51">
        <f t="shared" si="127"/>
        <v>4.827721618802276E-3</v>
      </c>
      <c r="AD181" s="92">
        <f t="shared" si="128"/>
        <v>927.29921632972889</v>
      </c>
      <c r="AE181" s="1">
        <f t="shared" si="129"/>
        <v>1598637.7888189598</v>
      </c>
      <c r="AF181" s="39">
        <f t="shared" si="130"/>
        <v>4430644.8831937127</v>
      </c>
      <c r="AG181" s="60">
        <f t="shared" si="131"/>
        <v>173.58740335345999</v>
      </c>
      <c r="AH181" s="63">
        <v>5762.4047</v>
      </c>
      <c r="AI181" s="34">
        <f t="shared" si="132"/>
        <v>6.1505113152283105E-3</v>
      </c>
      <c r="AJ181" s="1">
        <f t="shared" si="133"/>
        <v>1091080.2930117836</v>
      </c>
      <c r="AK181" s="39">
        <f t="shared" si="134"/>
        <v>1091080.2930117836</v>
      </c>
      <c r="AL181" s="1">
        <f t="shared" si="135"/>
        <v>42.747229784194623</v>
      </c>
      <c r="AM181" s="66">
        <v>3586.3333333333335</v>
      </c>
      <c r="AN181" s="34">
        <f t="shared" si="136"/>
        <v>3.8619922565122865E-3</v>
      </c>
      <c r="AO181" s="1">
        <f t="shared" si="137"/>
        <v>114180.2846161122</v>
      </c>
      <c r="AP181" s="95">
        <v>26.6666666666667</v>
      </c>
      <c r="AQ181" s="34">
        <f t="shared" si="138"/>
        <v>3.22632682690757E-3</v>
      </c>
      <c r="AR181" s="27">
        <f t="shared" si="139"/>
        <v>286169.83525729994</v>
      </c>
      <c r="AS181" s="31">
        <v>219.83333329999999</v>
      </c>
      <c r="AT181" s="72">
        <f t="shared" si="140"/>
        <v>4.0987172469493837E-3</v>
      </c>
      <c r="AU181" s="1">
        <f t="shared" si="141"/>
        <v>484728.50632726611</v>
      </c>
      <c r="AV181" s="97">
        <v>78.666666666666671</v>
      </c>
      <c r="AW181" s="34">
        <f t="shared" si="142"/>
        <v>2.0791821883392532E-3</v>
      </c>
      <c r="AX181" s="27">
        <f t="shared" si="143"/>
        <v>245891.29130243437</v>
      </c>
      <c r="AY181" s="75">
        <v>475</v>
      </c>
      <c r="AZ181" s="34">
        <f t="shared" si="144"/>
        <v>5.0505587512892219E-3</v>
      </c>
      <c r="BA181" s="27">
        <f t="shared" si="145"/>
        <v>447976.17952397157</v>
      </c>
      <c r="BB181" s="39">
        <f t="shared" si="146"/>
        <v>1578946.0970270841</v>
      </c>
      <c r="BC181" s="60">
        <f t="shared" si="147"/>
        <v>61.861232448953302</v>
      </c>
      <c r="BD181" s="81">
        <f t="shared" si="148"/>
        <v>7917635.4418090004</v>
      </c>
      <c r="BE181" s="1">
        <v>3821914</v>
      </c>
      <c r="BF181" s="1">
        <f t="shared" si="149"/>
        <v>0</v>
      </c>
      <c r="BG181" s="1">
        <f t="shared" si="150"/>
        <v>4095721.4418090004</v>
      </c>
      <c r="BH181" s="72">
        <f t="shared" si="151"/>
        <v>2.7617686409039431E-3</v>
      </c>
      <c r="BI181" s="1">
        <f t="shared" si="152"/>
        <v>-1990.2292165732474</v>
      </c>
      <c r="BJ181" s="81">
        <f t="shared" si="153"/>
        <v>7915645.2125924276</v>
      </c>
      <c r="BK181" s="79">
        <v>8.5</v>
      </c>
      <c r="BL181" s="1">
        <f t="shared" si="154"/>
        <v>0</v>
      </c>
      <c r="BM181" s="126">
        <v>1122</v>
      </c>
      <c r="BN181" s="27">
        <f t="shared" si="155"/>
        <v>0</v>
      </c>
      <c r="BO181" s="39">
        <f t="shared" si="156"/>
        <v>7915645.2125924276</v>
      </c>
      <c r="BP181" s="1">
        <f t="shared" si="157"/>
        <v>7915645.2125924276</v>
      </c>
      <c r="BQ181" s="72">
        <f t="shared" si="158"/>
        <v>2.7154236324141417E-3</v>
      </c>
      <c r="BR181" s="60">
        <f t="shared" si="159"/>
        <v>17141.638892876774</v>
      </c>
      <c r="BS181" s="84">
        <f t="shared" si="161"/>
        <v>7932787</v>
      </c>
      <c r="BT181" s="86">
        <f t="shared" si="160"/>
        <v>310.79717128976648</v>
      </c>
      <c r="BV181" s="28"/>
    </row>
    <row r="182" spans="1:74" ht="15.6" x14ac:dyDescent="0.3">
      <c r="A182" s="2" t="s">
        <v>592</v>
      </c>
      <c r="B182" s="9" t="s">
        <v>295</v>
      </c>
      <c r="C182" s="158">
        <v>39409</v>
      </c>
      <c r="D182" s="20">
        <v>0</v>
      </c>
      <c r="E182" s="23">
        <v>0</v>
      </c>
      <c r="F182" s="3">
        <v>0</v>
      </c>
      <c r="G182" s="23">
        <v>0</v>
      </c>
      <c r="H182" s="23">
        <v>0</v>
      </c>
      <c r="I182" s="3">
        <v>0</v>
      </c>
      <c r="J182" s="23">
        <f t="shared" si="113"/>
        <v>0</v>
      </c>
      <c r="K182" s="42">
        <f t="shared" si="114"/>
        <v>0</v>
      </c>
      <c r="L182" s="31">
        <v>12419</v>
      </c>
      <c r="M182" s="34">
        <f t="shared" si="115"/>
        <v>3.995336468520197E-3</v>
      </c>
      <c r="N182" s="1">
        <f t="shared" si="116"/>
        <v>472502.33718904929</v>
      </c>
      <c r="O182" s="37">
        <v>2583</v>
      </c>
      <c r="P182" s="37">
        <v>5497</v>
      </c>
      <c r="Q182" s="37">
        <f t="shared" si="117"/>
        <v>5331.5</v>
      </c>
      <c r="R182" s="34">
        <f t="shared" si="118"/>
        <v>5.6207256813871377E-3</v>
      </c>
      <c r="S182" s="27">
        <f t="shared" si="119"/>
        <v>664726.49852631765</v>
      </c>
      <c r="T182" s="39">
        <f t="shared" si="120"/>
        <v>1137228.835715367</v>
      </c>
      <c r="U182" s="1">
        <f t="shared" si="121"/>
        <v>28.857084313617879</v>
      </c>
      <c r="V182" s="52">
        <v>93458931.75999999</v>
      </c>
      <c r="W182" s="51">
        <f t="shared" si="122"/>
        <v>16.617665660765734</v>
      </c>
      <c r="X182" s="34">
        <f t="shared" si="123"/>
        <v>1.0210458718103175E-2</v>
      </c>
      <c r="Y182" s="87">
        <f t="shared" si="124"/>
        <v>2371.5123895556849</v>
      </c>
      <c r="Z182" s="27">
        <f t="shared" si="125"/>
        <v>5735777.9508705977</v>
      </c>
      <c r="AA182" s="56">
        <v>36614169.269600004</v>
      </c>
      <c r="AB182" s="51">
        <f t="shared" si="126"/>
        <v>42.417165594126473</v>
      </c>
      <c r="AC182" s="51">
        <f t="shared" si="127"/>
        <v>7.4396931057948371E-3</v>
      </c>
      <c r="AD182" s="92">
        <f t="shared" si="128"/>
        <v>929.08140956634281</v>
      </c>
      <c r="AE182" s="1">
        <f t="shared" si="129"/>
        <v>2463558.4806338069</v>
      </c>
      <c r="AF182" s="39">
        <f t="shared" si="130"/>
        <v>8199336.4315044042</v>
      </c>
      <c r="AG182" s="60">
        <f t="shared" si="131"/>
        <v>208.05745975549758</v>
      </c>
      <c r="AH182" s="63">
        <v>4929.9052000000001</v>
      </c>
      <c r="AI182" s="34">
        <f t="shared" si="132"/>
        <v>5.2619417229759803E-3</v>
      </c>
      <c r="AJ182" s="1">
        <f t="shared" si="133"/>
        <v>933450.99661887949</v>
      </c>
      <c r="AK182" s="39">
        <f t="shared" si="134"/>
        <v>933450.99661887949</v>
      </c>
      <c r="AL182" s="1">
        <f t="shared" si="135"/>
        <v>23.686239098147112</v>
      </c>
      <c r="AM182" s="66">
        <v>7321.666666666667</v>
      </c>
      <c r="AN182" s="34">
        <f t="shared" si="136"/>
        <v>7.8844372073884547E-3</v>
      </c>
      <c r="AO182" s="1">
        <f t="shared" si="137"/>
        <v>233104.37323105353</v>
      </c>
      <c r="AP182" s="95">
        <v>96</v>
      </c>
      <c r="AQ182" s="34">
        <f t="shared" si="138"/>
        <v>1.1614776576867238E-2</v>
      </c>
      <c r="AR182" s="27">
        <f t="shared" si="139"/>
        <v>1030211.4069262785</v>
      </c>
      <c r="AS182" s="31">
        <v>522.08333336699991</v>
      </c>
      <c r="AT182" s="72">
        <f t="shared" si="140"/>
        <v>9.7340650332401035E-3</v>
      </c>
      <c r="AU182" s="1">
        <f t="shared" si="141"/>
        <v>1151184.2656545208</v>
      </c>
      <c r="AV182" s="97">
        <v>156.33333333333334</v>
      </c>
      <c r="AW182" s="34">
        <f t="shared" si="142"/>
        <v>4.1319340946233468E-3</v>
      </c>
      <c r="AX182" s="27">
        <f t="shared" si="143"/>
        <v>488656.84585102426</v>
      </c>
      <c r="AY182" s="75">
        <v>717</v>
      </c>
      <c r="AZ182" s="34">
        <f t="shared" si="144"/>
        <v>7.6236855256302562E-3</v>
      </c>
      <c r="BA182" s="27">
        <f t="shared" si="145"/>
        <v>676208.25414460537</v>
      </c>
      <c r="BB182" s="39">
        <f t="shared" si="146"/>
        <v>3579365.1458074823</v>
      </c>
      <c r="BC182" s="60">
        <f t="shared" si="147"/>
        <v>90.826084036831233</v>
      </c>
      <c r="BD182" s="81">
        <f t="shared" si="148"/>
        <v>13849381.409646133</v>
      </c>
      <c r="BE182" s="1">
        <v>9102177</v>
      </c>
      <c r="BF182" s="1">
        <f t="shared" si="149"/>
        <v>0</v>
      </c>
      <c r="BG182" s="1">
        <f t="shared" si="150"/>
        <v>4747204.409646133</v>
      </c>
      <c r="BH182" s="72">
        <f t="shared" si="151"/>
        <v>3.2010673715961685E-3</v>
      </c>
      <c r="BI182" s="1">
        <f t="shared" si="152"/>
        <v>-2306.8035869524565</v>
      </c>
      <c r="BJ182" s="81">
        <f t="shared" si="153"/>
        <v>13847074.606059181</v>
      </c>
      <c r="BK182" s="79">
        <v>8.1999999999999993</v>
      </c>
      <c r="BL182" s="1">
        <f t="shared" si="154"/>
        <v>0</v>
      </c>
      <c r="BM182" s="126">
        <v>1039</v>
      </c>
      <c r="BN182" s="27">
        <f t="shared" si="155"/>
        <v>0</v>
      </c>
      <c r="BO182" s="39">
        <f t="shared" si="156"/>
        <v>13847074.606059181</v>
      </c>
      <c r="BP182" s="1">
        <f t="shared" si="157"/>
        <v>13847074.606059181</v>
      </c>
      <c r="BQ182" s="72">
        <f t="shared" si="158"/>
        <v>4.7501716682903684E-3</v>
      </c>
      <c r="BR182" s="60">
        <f t="shared" si="159"/>
        <v>29986.380925990597</v>
      </c>
      <c r="BS182" s="84">
        <f t="shared" si="161"/>
        <v>13877061</v>
      </c>
      <c r="BT182" s="86">
        <f t="shared" si="160"/>
        <v>352.12923443883375</v>
      </c>
      <c r="BV182" s="28"/>
    </row>
    <row r="183" spans="1:74" ht="15.6" x14ac:dyDescent="0.3">
      <c r="A183" s="2" t="s">
        <v>383</v>
      </c>
      <c r="B183" s="9" t="s">
        <v>84</v>
      </c>
      <c r="C183" s="158">
        <v>16108</v>
      </c>
      <c r="D183" s="20">
        <v>0</v>
      </c>
      <c r="E183" s="23">
        <v>0</v>
      </c>
      <c r="F183" s="3">
        <v>0</v>
      </c>
      <c r="G183" s="23">
        <v>0</v>
      </c>
      <c r="H183" s="23">
        <v>0</v>
      </c>
      <c r="I183" s="3">
        <v>0</v>
      </c>
      <c r="J183" s="23">
        <f t="shared" si="113"/>
        <v>0</v>
      </c>
      <c r="K183" s="42">
        <f t="shared" si="114"/>
        <v>0</v>
      </c>
      <c r="L183" s="31">
        <v>31100</v>
      </c>
      <c r="M183" s="34">
        <f t="shared" si="115"/>
        <v>1.000523103075756E-2</v>
      </c>
      <c r="N183" s="1">
        <f t="shared" si="116"/>
        <v>1183253.2962862898</v>
      </c>
      <c r="O183" s="37">
        <v>197</v>
      </c>
      <c r="P183" s="37">
        <v>224</v>
      </c>
      <c r="Q183" s="37">
        <f t="shared" si="117"/>
        <v>309</v>
      </c>
      <c r="R183" s="34">
        <f t="shared" si="118"/>
        <v>3.2576277511931455E-4</v>
      </c>
      <c r="S183" s="27">
        <f t="shared" si="119"/>
        <v>38525.834764068677</v>
      </c>
      <c r="T183" s="39">
        <f t="shared" si="120"/>
        <v>1221779.1310503585</v>
      </c>
      <c r="U183" s="1">
        <f t="shared" si="121"/>
        <v>75.849213499525604</v>
      </c>
      <c r="V183" s="52">
        <v>51335327.129999995</v>
      </c>
      <c r="W183" s="51">
        <f t="shared" si="122"/>
        <v>5.0543685704569894</v>
      </c>
      <c r="X183" s="34">
        <f t="shared" si="123"/>
        <v>3.1055758786009417E-3</v>
      </c>
      <c r="Y183" s="87">
        <f t="shared" si="124"/>
        <v>3186.9460597218772</v>
      </c>
      <c r="Z183" s="27">
        <f t="shared" si="125"/>
        <v>1744573.2989109051</v>
      </c>
      <c r="AA183" s="56">
        <v>42971998.144400001</v>
      </c>
      <c r="AB183" s="51">
        <f t="shared" si="126"/>
        <v>6.0380637439316551</v>
      </c>
      <c r="AC183" s="51">
        <f t="shared" si="127"/>
        <v>1.0590368446093997E-3</v>
      </c>
      <c r="AD183" s="92">
        <f t="shared" si="128"/>
        <v>2667.7426213310155</v>
      </c>
      <c r="AE183" s="1">
        <f t="shared" si="129"/>
        <v>350686.40100342088</v>
      </c>
      <c r="AF183" s="39">
        <f t="shared" si="130"/>
        <v>2095259.699914326</v>
      </c>
      <c r="AG183" s="60">
        <f t="shared" si="131"/>
        <v>130.07572013374261</v>
      </c>
      <c r="AH183" s="63">
        <v>230.0472</v>
      </c>
      <c r="AI183" s="34">
        <f t="shared" si="132"/>
        <v>2.4554122459267573E-4</v>
      </c>
      <c r="AJ183" s="1">
        <f t="shared" si="133"/>
        <v>43558.198260969133</v>
      </c>
      <c r="AK183" s="39">
        <f t="shared" si="134"/>
        <v>43558.198260969133</v>
      </c>
      <c r="AL183" s="1">
        <f t="shared" si="135"/>
        <v>2.704134483546631</v>
      </c>
      <c r="AM183" s="66">
        <v>2122.1666666666665</v>
      </c>
      <c r="AN183" s="34">
        <f t="shared" si="136"/>
        <v>2.2852842923213562E-3</v>
      </c>
      <c r="AO183" s="1">
        <f t="shared" si="137"/>
        <v>67564.716238356574</v>
      </c>
      <c r="AP183" s="95">
        <v>20.3333333333333</v>
      </c>
      <c r="AQ183" s="34">
        <f t="shared" si="138"/>
        <v>2.4600742055170153E-3</v>
      </c>
      <c r="AR183" s="27">
        <f t="shared" si="139"/>
        <v>218204.49938369059</v>
      </c>
      <c r="AS183" s="31">
        <v>158.58333333300001</v>
      </c>
      <c r="AT183" s="72">
        <f t="shared" si="140"/>
        <v>2.9567319644090125E-3</v>
      </c>
      <c r="AU183" s="1">
        <f t="shared" si="141"/>
        <v>349673.36909731536</v>
      </c>
      <c r="AV183" s="97">
        <v>131.83333333333334</v>
      </c>
      <c r="AW183" s="34">
        <f t="shared" si="142"/>
        <v>3.4843921842719265E-3</v>
      </c>
      <c r="AX183" s="27">
        <f t="shared" si="143"/>
        <v>412076.29538183386</v>
      </c>
      <c r="AY183" s="75">
        <v>96</v>
      </c>
      <c r="AZ183" s="34">
        <f t="shared" si="144"/>
        <v>1.0207445055237163E-3</v>
      </c>
      <c r="BA183" s="27">
        <f t="shared" si="145"/>
        <v>90538.343651160554</v>
      </c>
      <c r="BB183" s="39">
        <f t="shared" si="146"/>
        <v>1138057.2237523571</v>
      </c>
      <c r="BC183" s="60">
        <f t="shared" si="147"/>
        <v>70.651677660315187</v>
      </c>
      <c r="BD183" s="81">
        <f t="shared" si="148"/>
        <v>4498654.2529780101</v>
      </c>
      <c r="BE183" s="1">
        <v>1499004</v>
      </c>
      <c r="BF183" s="1">
        <f t="shared" si="149"/>
        <v>0</v>
      </c>
      <c r="BG183" s="1">
        <f t="shared" si="150"/>
        <v>2999650.2529780101</v>
      </c>
      <c r="BH183" s="72">
        <f t="shared" si="151"/>
        <v>2.0226815031383618E-3</v>
      </c>
      <c r="BI183" s="1">
        <f t="shared" si="152"/>
        <v>-1457.6166025444686</v>
      </c>
      <c r="BJ183" s="81">
        <f t="shared" si="153"/>
        <v>4497196.6363754654</v>
      </c>
      <c r="BK183" s="79">
        <v>5</v>
      </c>
      <c r="BL183" s="1">
        <f t="shared" si="154"/>
        <v>0</v>
      </c>
      <c r="BM183" s="126">
        <v>692</v>
      </c>
      <c r="BN183" s="27">
        <f t="shared" si="155"/>
        <v>0</v>
      </c>
      <c r="BO183" s="39">
        <f t="shared" si="156"/>
        <v>4497196.6363754654</v>
      </c>
      <c r="BP183" s="1">
        <f t="shared" si="157"/>
        <v>4497196.6363754654</v>
      </c>
      <c r="BQ183" s="72">
        <f t="shared" si="158"/>
        <v>1.5427414567040557E-3</v>
      </c>
      <c r="BR183" s="60">
        <f t="shared" si="159"/>
        <v>9738.854976518207</v>
      </c>
      <c r="BS183" s="84">
        <f t="shared" si="161"/>
        <v>4506935</v>
      </c>
      <c r="BT183" s="86">
        <f t="shared" si="160"/>
        <v>279.79482244847281</v>
      </c>
      <c r="BV183" s="28"/>
    </row>
    <row r="184" spans="1:74" ht="15.6" x14ac:dyDescent="0.3">
      <c r="A184" s="2" t="s">
        <v>521</v>
      </c>
      <c r="B184" s="9" t="s">
        <v>222</v>
      </c>
      <c r="C184" s="158">
        <v>24409</v>
      </c>
      <c r="D184" s="20">
        <v>0</v>
      </c>
      <c r="E184" s="23">
        <v>0</v>
      </c>
      <c r="F184" s="3">
        <v>0</v>
      </c>
      <c r="G184" s="23">
        <v>0</v>
      </c>
      <c r="H184" s="23">
        <v>0</v>
      </c>
      <c r="I184" s="3">
        <v>0</v>
      </c>
      <c r="J184" s="23">
        <f t="shared" si="113"/>
        <v>0</v>
      </c>
      <c r="K184" s="42">
        <f t="shared" si="114"/>
        <v>0</v>
      </c>
      <c r="L184" s="31">
        <v>9251</v>
      </c>
      <c r="M184" s="34">
        <f t="shared" si="115"/>
        <v>2.9761540921394917E-3</v>
      </c>
      <c r="N184" s="1">
        <f t="shared" si="116"/>
        <v>351970.29723294108</v>
      </c>
      <c r="O184" s="37">
        <v>1089</v>
      </c>
      <c r="P184" s="37">
        <v>618</v>
      </c>
      <c r="Q184" s="37">
        <f t="shared" si="117"/>
        <v>1398</v>
      </c>
      <c r="R184" s="34">
        <f t="shared" si="118"/>
        <v>1.4738393515106854E-3</v>
      </c>
      <c r="S184" s="27">
        <f t="shared" si="119"/>
        <v>174301.34951510685</v>
      </c>
      <c r="T184" s="39">
        <f t="shared" si="120"/>
        <v>526271.6467480479</v>
      </c>
      <c r="U184" s="1">
        <f t="shared" si="121"/>
        <v>21.560557447992458</v>
      </c>
      <c r="V184" s="52">
        <v>95983600</v>
      </c>
      <c r="W184" s="51">
        <f t="shared" si="122"/>
        <v>6.2073029246662967</v>
      </c>
      <c r="X184" s="34">
        <f t="shared" si="123"/>
        <v>3.8139779411199099E-3</v>
      </c>
      <c r="Y184" s="87">
        <f t="shared" si="124"/>
        <v>3932.3036584866236</v>
      </c>
      <c r="Z184" s="27">
        <f t="shared" si="125"/>
        <v>2142521.8184366166</v>
      </c>
      <c r="AA184" s="56">
        <v>23812228.939200003</v>
      </c>
      <c r="AB184" s="51">
        <f t="shared" si="126"/>
        <v>25.020727060925719</v>
      </c>
      <c r="AC184" s="51">
        <f t="shared" si="127"/>
        <v>4.3884716955938981E-3</v>
      </c>
      <c r="AD184" s="92">
        <f t="shared" si="128"/>
        <v>975.55118764390193</v>
      </c>
      <c r="AE184" s="1">
        <f t="shared" si="129"/>
        <v>1453185.8383084103</v>
      </c>
      <c r="AF184" s="39">
        <f t="shared" si="130"/>
        <v>3595707.6567450268</v>
      </c>
      <c r="AG184" s="60">
        <f t="shared" si="131"/>
        <v>147.31073197365836</v>
      </c>
      <c r="AH184" s="63">
        <v>7313.4831999999997</v>
      </c>
      <c r="AI184" s="34">
        <f t="shared" si="132"/>
        <v>7.8060572828791688E-3</v>
      </c>
      <c r="AJ184" s="1">
        <f t="shared" si="133"/>
        <v>1384768.6527106916</v>
      </c>
      <c r="AK184" s="39">
        <f t="shared" si="134"/>
        <v>1384768.6527106916</v>
      </c>
      <c r="AL184" s="1">
        <f t="shared" si="135"/>
        <v>56.731887939313019</v>
      </c>
      <c r="AM184" s="66">
        <v>2811.9166666666665</v>
      </c>
      <c r="AN184" s="34">
        <f t="shared" si="136"/>
        <v>3.0280510435796559E-3</v>
      </c>
      <c r="AO184" s="1">
        <f t="shared" si="137"/>
        <v>89524.708239647589</v>
      </c>
      <c r="AP184" s="95">
        <v>18.3333333333333</v>
      </c>
      <c r="AQ184" s="34">
        <f t="shared" si="138"/>
        <v>2.2180996934989478E-3</v>
      </c>
      <c r="AR184" s="27">
        <f t="shared" si="139"/>
        <v>196741.76173939311</v>
      </c>
      <c r="AS184" s="31">
        <v>150.91666663300001</v>
      </c>
      <c r="AT184" s="72">
        <f t="shared" si="140"/>
        <v>2.8137895882088581E-3</v>
      </c>
      <c r="AU184" s="1">
        <f t="shared" si="141"/>
        <v>332768.50830021076</v>
      </c>
      <c r="AV184" s="97">
        <v>89.083333333333329</v>
      </c>
      <c r="AW184" s="34">
        <f t="shared" si="142"/>
        <v>2.3544976264138363E-3</v>
      </c>
      <c r="AX184" s="27">
        <f t="shared" si="143"/>
        <v>278451.04915498127</v>
      </c>
      <c r="AY184" s="75">
        <v>107</v>
      </c>
      <c r="AZ184" s="34">
        <f t="shared" si="144"/>
        <v>1.1377048134483089E-3</v>
      </c>
      <c r="BA184" s="27">
        <f t="shared" si="145"/>
        <v>100912.52886118938</v>
      </c>
      <c r="BB184" s="39">
        <f t="shared" si="146"/>
        <v>998398.55629542202</v>
      </c>
      <c r="BC184" s="60">
        <f t="shared" si="147"/>
        <v>40.902886488402721</v>
      </c>
      <c r="BD184" s="81">
        <f t="shared" si="148"/>
        <v>6505146.5124991881</v>
      </c>
      <c r="BE184" s="1">
        <v>3467868</v>
      </c>
      <c r="BF184" s="1">
        <f t="shared" si="149"/>
        <v>0</v>
      </c>
      <c r="BG184" s="1">
        <f t="shared" si="150"/>
        <v>3037278.5124991881</v>
      </c>
      <c r="BH184" s="72">
        <f t="shared" si="151"/>
        <v>2.0480544560195239E-3</v>
      </c>
      <c r="BI184" s="1">
        <f t="shared" si="152"/>
        <v>-1475.901259480213</v>
      </c>
      <c r="BJ184" s="81">
        <f t="shared" si="153"/>
        <v>6503670.611239708</v>
      </c>
      <c r="BK184" s="79">
        <v>6.9</v>
      </c>
      <c r="BL184" s="1">
        <f t="shared" si="154"/>
        <v>0</v>
      </c>
      <c r="BM184" s="126">
        <v>1039</v>
      </c>
      <c r="BN184" s="27">
        <f t="shared" si="155"/>
        <v>0</v>
      </c>
      <c r="BO184" s="39">
        <f t="shared" si="156"/>
        <v>6503670.611239708</v>
      </c>
      <c r="BP184" s="1">
        <f t="shared" si="157"/>
        <v>6503670.611239708</v>
      </c>
      <c r="BQ184" s="72">
        <f t="shared" si="158"/>
        <v>2.2310526054279516E-3</v>
      </c>
      <c r="BR184" s="60">
        <f t="shared" si="159"/>
        <v>14083.952741936318</v>
      </c>
      <c r="BS184" s="84">
        <f t="shared" si="161"/>
        <v>6517755</v>
      </c>
      <c r="BT184" s="86">
        <f t="shared" si="160"/>
        <v>267.02261460936541</v>
      </c>
      <c r="BV184" s="28"/>
    </row>
    <row r="185" spans="1:74" ht="15.6" x14ac:dyDescent="0.3">
      <c r="A185" s="2" t="s">
        <v>330</v>
      </c>
      <c r="B185" s="9" t="s">
        <v>31</v>
      </c>
      <c r="C185" s="158">
        <v>15756</v>
      </c>
      <c r="D185" s="20">
        <v>0</v>
      </c>
      <c r="E185" s="23">
        <v>0</v>
      </c>
      <c r="F185" s="3">
        <v>0</v>
      </c>
      <c r="G185" s="23">
        <v>0</v>
      </c>
      <c r="H185" s="23">
        <v>0</v>
      </c>
      <c r="I185" s="3">
        <v>0</v>
      </c>
      <c r="J185" s="23">
        <f t="shared" si="113"/>
        <v>0</v>
      </c>
      <c r="K185" s="42">
        <f t="shared" si="114"/>
        <v>0</v>
      </c>
      <c r="L185" s="31">
        <v>8873</v>
      </c>
      <c r="M185" s="34">
        <f t="shared" si="115"/>
        <v>2.854547104048612E-3</v>
      </c>
      <c r="N185" s="1">
        <f t="shared" si="116"/>
        <v>337588.63337454182</v>
      </c>
      <c r="O185" s="37">
        <v>4074</v>
      </c>
      <c r="P185" s="37">
        <v>430</v>
      </c>
      <c r="Q185" s="37">
        <f t="shared" si="117"/>
        <v>4289</v>
      </c>
      <c r="R185" s="34">
        <f t="shared" si="118"/>
        <v>4.52167165853314E-3</v>
      </c>
      <c r="S185" s="27">
        <f t="shared" si="119"/>
        <v>534748.56085142586</v>
      </c>
      <c r="T185" s="39">
        <f t="shared" si="120"/>
        <v>872337.19422596763</v>
      </c>
      <c r="U185" s="1">
        <f t="shared" si="121"/>
        <v>55.365396942496041</v>
      </c>
      <c r="V185" s="52">
        <v>69533332.209999993</v>
      </c>
      <c r="W185" s="51">
        <f t="shared" si="122"/>
        <v>3.5702522532682175</v>
      </c>
      <c r="X185" s="34">
        <f t="shared" si="123"/>
        <v>2.193684359126178E-3</v>
      </c>
      <c r="Y185" s="87">
        <f t="shared" si="124"/>
        <v>4413.1335497588216</v>
      </c>
      <c r="Z185" s="27">
        <f t="shared" si="125"/>
        <v>1232313.525340134</v>
      </c>
      <c r="AA185" s="56">
        <v>24343548.491599999</v>
      </c>
      <c r="AB185" s="51">
        <f t="shared" si="126"/>
        <v>10.197836855447012</v>
      </c>
      <c r="AC185" s="51">
        <f t="shared" si="127"/>
        <v>1.7886338109775826E-3</v>
      </c>
      <c r="AD185" s="92">
        <f t="shared" si="128"/>
        <v>1545.0335422442245</v>
      </c>
      <c r="AE185" s="1">
        <f t="shared" si="129"/>
        <v>592283.03252858715</v>
      </c>
      <c r="AF185" s="39">
        <f t="shared" si="130"/>
        <v>1824596.5578687212</v>
      </c>
      <c r="AG185" s="60">
        <f t="shared" si="131"/>
        <v>115.80328496247279</v>
      </c>
      <c r="AH185" s="63">
        <v>3808.3784000000001</v>
      </c>
      <c r="AI185" s="34">
        <f t="shared" si="132"/>
        <v>4.0648784077715137E-3</v>
      </c>
      <c r="AJ185" s="1">
        <f t="shared" si="133"/>
        <v>721095.93770318618</v>
      </c>
      <c r="AK185" s="39">
        <f t="shared" si="134"/>
        <v>721095.93770318618</v>
      </c>
      <c r="AL185" s="1">
        <f t="shared" si="135"/>
        <v>45.766434228432736</v>
      </c>
      <c r="AM185" s="66">
        <v>1955.1944444444443</v>
      </c>
      <c r="AN185" s="34">
        <f t="shared" si="136"/>
        <v>2.1054779638684691E-3</v>
      </c>
      <c r="AO185" s="1">
        <f t="shared" si="137"/>
        <v>62248.719624456193</v>
      </c>
      <c r="AP185" s="95">
        <v>13.3333333333333</v>
      </c>
      <c r="AQ185" s="34">
        <f t="shared" si="138"/>
        <v>1.6131634134537792E-3</v>
      </c>
      <c r="AR185" s="27">
        <f t="shared" si="139"/>
        <v>143084.91762864945</v>
      </c>
      <c r="AS185" s="31">
        <v>94.500000002999997</v>
      </c>
      <c r="AT185" s="72">
        <f t="shared" si="140"/>
        <v>1.7619201512103573E-3</v>
      </c>
      <c r="AU185" s="1">
        <f t="shared" si="141"/>
        <v>208370.78327366122</v>
      </c>
      <c r="AV185" s="97">
        <v>66.805555555555557</v>
      </c>
      <c r="AW185" s="34">
        <f t="shared" si="142"/>
        <v>1.7656896761849943E-3</v>
      </c>
      <c r="AX185" s="27">
        <f t="shared" si="143"/>
        <v>208816.58036100093</v>
      </c>
      <c r="AY185" s="75">
        <v>189</v>
      </c>
      <c r="AZ185" s="34">
        <f t="shared" si="144"/>
        <v>2.0095907452498166E-3</v>
      </c>
      <c r="BA185" s="27">
        <f t="shared" si="145"/>
        <v>178247.36406322234</v>
      </c>
      <c r="BB185" s="39">
        <f t="shared" si="146"/>
        <v>800768.36495099007</v>
      </c>
      <c r="BC185" s="60">
        <f t="shared" si="147"/>
        <v>50.823074698590382</v>
      </c>
      <c r="BD185" s="81">
        <f t="shared" si="148"/>
        <v>4218798.0547488648</v>
      </c>
      <c r="BE185" s="1">
        <v>1875662</v>
      </c>
      <c r="BF185" s="1">
        <f t="shared" si="149"/>
        <v>0</v>
      </c>
      <c r="BG185" s="1">
        <f t="shared" si="150"/>
        <v>2343136.0547488648</v>
      </c>
      <c r="BH185" s="72">
        <f t="shared" si="151"/>
        <v>1.5799901847130006E-3</v>
      </c>
      <c r="BI185" s="1">
        <f t="shared" si="152"/>
        <v>-1138.5974121588797</v>
      </c>
      <c r="BJ185" s="81">
        <f t="shared" si="153"/>
        <v>4217659.4573367061</v>
      </c>
      <c r="BK185" s="79">
        <v>7</v>
      </c>
      <c r="BL185" s="1">
        <f t="shared" si="154"/>
        <v>0</v>
      </c>
      <c r="BM185" s="126">
        <v>614</v>
      </c>
      <c r="BN185" s="27">
        <f t="shared" si="155"/>
        <v>0</v>
      </c>
      <c r="BO185" s="39">
        <f t="shared" si="156"/>
        <v>4217659.4573367061</v>
      </c>
      <c r="BP185" s="1">
        <f t="shared" si="157"/>
        <v>4217659.4573367061</v>
      </c>
      <c r="BQ185" s="72">
        <f t="shared" si="158"/>
        <v>1.4468475855521888E-3</v>
      </c>
      <c r="BR185" s="60">
        <f t="shared" si="159"/>
        <v>9133.5062965908837</v>
      </c>
      <c r="BS185" s="84">
        <f t="shared" si="161"/>
        <v>4226793</v>
      </c>
      <c r="BT185" s="86">
        <f t="shared" si="160"/>
        <v>268.26561309977154</v>
      </c>
      <c r="BV185" s="28"/>
    </row>
    <row r="186" spans="1:74" ht="15.6" x14ac:dyDescent="0.3">
      <c r="A186" s="2" t="s">
        <v>337</v>
      </c>
      <c r="B186" s="9" t="s">
        <v>38</v>
      </c>
      <c r="C186" s="158">
        <v>86996</v>
      </c>
      <c r="D186" s="20">
        <v>0</v>
      </c>
      <c r="E186" s="23">
        <f>C186/($C$7+$C$147+$C$98+$C$81+$C$186+$C$208+$C$231+$C$247+$C$265)*$E$6</f>
        <v>20795984.98082608</v>
      </c>
      <c r="F186" s="3">
        <v>0</v>
      </c>
      <c r="G186" s="23">
        <v>0</v>
      </c>
      <c r="H186" s="23">
        <v>0</v>
      </c>
      <c r="I186" s="3">
        <v>0</v>
      </c>
      <c r="J186" s="23">
        <f t="shared" si="113"/>
        <v>20795984.98082608</v>
      </c>
      <c r="K186" s="42">
        <f t="shared" si="114"/>
        <v>239.04530071297623</v>
      </c>
      <c r="L186" s="31">
        <v>59760</v>
      </c>
      <c r="M186" s="34">
        <f t="shared" si="115"/>
        <v>1.9225485736272405E-2</v>
      </c>
      <c r="N186" s="1">
        <f t="shared" si="116"/>
        <v>2273672.5718993144</v>
      </c>
      <c r="O186" s="37">
        <v>17585</v>
      </c>
      <c r="P186" s="37">
        <v>10291</v>
      </c>
      <c r="Q186" s="37">
        <f t="shared" si="117"/>
        <v>22730.5</v>
      </c>
      <c r="R186" s="34">
        <f t="shared" si="118"/>
        <v>2.3963594692069837E-2</v>
      </c>
      <c r="S186" s="27">
        <f t="shared" si="119"/>
        <v>2834017.757620269</v>
      </c>
      <c r="T186" s="39">
        <f t="shared" si="120"/>
        <v>5107690.3295195829</v>
      </c>
      <c r="U186" s="1">
        <f t="shared" si="121"/>
        <v>58.71178363970278</v>
      </c>
      <c r="V186" s="50">
        <v>389861881.46999997</v>
      </c>
      <c r="W186" s="51">
        <f t="shared" si="122"/>
        <v>19.412782771845276</v>
      </c>
      <c r="X186" s="34">
        <f t="shared" si="123"/>
        <v>1.192787369428259E-2</v>
      </c>
      <c r="Y186" s="87">
        <f t="shared" si="124"/>
        <v>4481.3770917053653</v>
      </c>
      <c r="Z186" s="27">
        <f t="shared" si="125"/>
        <v>6700544.6890583253</v>
      </c>
      <c r="AA186" s="56">
        <v>108286165.62400001</v>
      </c>
      <c r="AB186" s="51">
        <f t="shared" si="126"/>
        <v>69.891698282856169</v>
      </c>
      <c r="AC186" s="51">
        <f t="shared" si="127"/>
        <v>1.225854624145982E-2</v>
      </c>
      <c r="AD186" s="92">
        <f t="shared" si="128"/>
        <v>1244.72579916318</v>
      </c>
      <c r="AE186" s="1">
        <f t="shared" si="129"/>
        <v>4059259.5855690972</v>
      </c>
      <c r="AF186" s="39">
        <f t="shared" si="130"/>
        <v>10759804.274627423</v>
      </c>
      <c r="AG186" s="60">
        <f t="shared" si="131"/>
        <v>123.68159771285373</v>
      </c>
      <c r="AH186" s="63">
        <v>3553.4517999999998</v>
      </c>
      <c r="AI186" s="34">
        <f t="shared" si="132"/>
        <v>3.7927821182046455E-3</v>
      </c>
      <c r="AJ186" s="1">
        <f t="shared" si="133"/>
        <v>672826.95905534877</v>
      </c>
      <c r="AK186" s="39">
        <f t="shared" si="134"/>
        <v>672826.95905534877</v>
      </c>
      <c r="AL186" s="1">
        <f t="shared" si="135"/>
        <v>7.7339987936841785</v>
      </c>
      <c r="AM186" s="66">
        <v>14459</v>
      </c>
      <c r="AN186" s="34">
        <f t="shared" si="136"/>
        <v>1.5570372535619803E-2</v>
      </c>
      <c r="AO186" s="1">
        <f t="shared" si="137"/>
        <v>460340.01355080394</v>
      </c>
      <c r="AP186" s="95">
        <v>129</v>
      </c>
      <c r="AQ186" s="34">
        <f t="shared" si="138"/>
        <v>1.5607356025165352E-2</v>
      </c>
      <c r="AR186" s="27">
        <f t="shared" si="139"/>
        <v>1384346.5780571867</v>
      </c>
      <c r="AS186" s="31">
        <v>1020.1666663330001</v>
      </c>
      <c r="AT186" s="72">
        <f t="shared" si="140"/>
        <v>1.9020658274583532E-2</v>
      </c>
      <c r="AU186" s="1">
        <f t="shared" si="141"/>
        <v>2249448.966420515</v>
      </c>
      <c r="AV186" s="97">
        <v>1254</v>
      </c>
      <c r="AW186" s="34">
        <f t="shared" si="142"/>
        <v>3.3143573697170636E-2</v>
      </c>
      <c r="AX186" s="27">
        <f t="shared" si="143"/>
        <v>3919673.8893210087</v>
      </c>
      <c r="AY186" s="75">
        <v>2165</v>
      </c>
      <c r="AZ186" s="34">
        <f t="shared" si="144"/>
        <v>2.3019915150612979E-2</v>
      </c>
      <c r="BA186" s="27">
        <f t="shared" si="145"/>
        <v>2041828.2708829439</v>
      </c>
      <c r="BB186" s="39">
        <f t="shared" si="146"/>
        <v>10055637.718232457</v>
      </c>
      <c r="BC186" s="60">
        <f t="shared" si="147"/>
        <v>115.58735709955006</v>
      </c>
      <c r="BD186" s="81">
        <f t="shared" si="148"/>
        <v>47391944.262260899</v>
      </c>
      <c r="BE186" s="1">
        <v>21067661</v>
      </c>
      <c r="BF186" s="1">
        <f t="shared" si="149"/>
        <v>0</v>
      </c>
      <c r="BG186" s="1">
        <f t="shared" si="150"/>
        <v>26324283.262260899</v>
      </c>
      <c r="BH186" s="72">
        <f t="shared" si="151"/>
        <v>1.7750616354386111E-2</v>
      </c>
      <c r="BI186" s="1">
        <f t="shared" si="152"/>
        <v>-12791.728734061933</v>
      </c>
      <c r="BJ186" s="81">
        <f t="shared" si="153"/>
        <v>47379152.533526838</v>
      </c>
      <c r="BK186" s="79">
        <v>6.8</v>
      </c>
      <c r="BL186" s="1">
        <f t="shared" si="154"/>
        <v>0</v>
      </c>
      <c r="BM186" s="126">
        <v>1100</v>
      </c>
      <c r="BN186" s="27">
        <f t="shared" si="155"/>
        <v>0</v>
      </c>
      <c r="BO186" s="39">
        <f t="shared" si="156"/>
        <v>47379152.533526838</v>
      </c>
      <c r="BP186" s="1">
        <f t="shared" si="157"/>
        <v>47379152.533526838</v>
      </c>
      <c r="BQ186" s="72">
        <f t="shared" si="158"/>
        <v>1.6253188087387498E-2</v>
      </c>
      <c r="BR186" s="60">
        <f t="shared" si="159"/>
        <v>102601.40544048689</v>
      </c>
      <c r="BS186" s="84">
        <f t="shared" si="161"/>
        <v>47481754</v>
      </c>
      <c r="BT186" s="86">
        <f t="shared" si="160"/>
        <v>545.79238125890845</v>
      </c>
      <c r="BV186" s="28"/>
    </row>
    <row r="187" spans="1:74" ht="15.6" x14ac:dyDescent="0.3">
      <c r="A187" s="2" t="s">
        <v>356</v>
      </c>
      <c r="B187" s="9" t="s">
        <v>57</v>
      </c>
      <c r="C187" s="158">
        <v>10258</v>
      </c>
      <c r="D187" s="20">
        <v>0</v>
      </c>
      <c r="E187" s="23">
        <v>0</v>
      </c>
      <c r="F187" s="3">
        <v>0</v>
      </c>
      <c r="G187" s="23">
        <v>0</v>
      </c>
      <c r="H187" s="23">
        <v>0</v>
      </c>
      <c r="I187" s="3">
        <v>0</v>
      </c>
      <c r="J187" s="23">
        <f t="shared" si="113"/>
        <v>0</v>
      </c>
      <c r="K187" s="42">
        <f t="shared" si="114"/>
        <v>0</v>
      </c>
      <c r="L187" s="31">
        <v>3052</v>
      </c>
      <c r="M187" s="34">
        <f t="shared" si="115"/>
        <v>9.8186382977080624E-4</v>
      </c>
      <c r="N187" s="1">
        <f t="shared" si="116"/>
        <v>116118.61930114974</v>
      </c>
      <c r="O187" s="37">
        <v>0</v>
      </c>
      <c r="P187" s="37">
        <v>178</v>
      </c>
      <c r="Q187" s="37">
        <f t="shared" si="117"/>
        <v>89</v>
      </c>
      <c r="R187" s="34">
        <f t="shared" si="118"/>
        <v>9.3828113222067948E-5</v>
      </c>
      <c r="S187" s="27">
        <f t="shared" si="119"/>
        <v>11096.437844667031</v>
      </c>
      <c r="T187" s="39">
        <f t="shared" si="120"/>
        <v>127215.05714581677</v>
      </c>
      <c r="U187" s="1">
        <f t="shared" si="121"/>
        <v>12.401545832113158</v>
      </c>
      <c r="V187" s="52">
        <v>41999469.68</v>
      </c>
      <c r="W187" s="51">
        <f t="shared" si="122"/>
        <v>2.5054260161315445</v>
      </c>
      <c r="X187" s="34">
        <f t="shared" si="123"/>
        <v>1.5394189190706131E-3</v>
      </c>
      <c r="Y187" s="87">
        <f t="shared" si="124"/>
        <v>4094.3136751803472</v>
      </c>
      <c r="Z187" s="27">
        <f t="shared" si="125"/>
        <v>864776.53325242596</v>
      </c>
      <c r="AA187" s="56">
        <v>15995435.898</v>
      </c>
      <c r="AB187" s="51">
        <f t="shared" si="126"/>
        <v>6.5785368195659535</v>
      </c>
      <c r="AC187" s="51">
        <f t="shared" si="127"/>
        <v>1.153832283162253E-3</v>
      </c>
      <c r="AD187" s="92">
        <f t="shared" si="128"/>
        <v>1559.3133064924937</v>
      </c>
      <c r="AE187" s="1">
        <f t="shared" si="129"/>
        <v>382076.68864719226</v>
      </c>
      <c r="AF187" s="39">
        <f t="shared" si="130"/>
        <v>1246853.2218996182</v>
      </c>
      <c r="AG187" s="60">
        <f t="shared" si="131"/>
        <v>121.54934898611992</v>
      </c>
      <c r="AH187" s="63">
        <v>2635.2647999999999</v>
      </c>
      <c r="AI187" s="34">
        <f t="shared" si="132"/>
        <v>2.8127538440718804E-3</v>
      </c>
      <c r="AJ187" s="1">
        <f t="shared" si="133"/>
        <v>498973.19605956157</v>
      </c>
      <c r="AK187" s="39">
        <f t="shared" si="134"/>
        <v>498973.19605956157</v>
      </c>
      <c r="AL187" s="1">
        <f t="shared" si="135"/>
        <v>48.642347052014188</v>
      </c>
      <c r="AM187" s="66">
        <v>1372.5833333333333</v>
      </c>
      <c r="AN187" s="34">
        <f t="shared" si="136"/>
        <v>1.4780851951160393E-3</v>
      </c>
      <c r="AO187" s="1">
        <f t="shared" si="137"/>
        <v>43699.773861696813</v>
      </c>
      <c r="AP187" s="95">
        <v>7.6666666666666696</v>
      </c>
      <c r="AQ187" s="34">
        <f t="shared" si="138"/>
        <v>9.2756896273592563E-4</v>
      </c>
      <c r="AR187" s="27">
        <f t="shared" si="139"/>
        <v>82273.827636473667</v>
      </c>
      <c r="AS187" s="31">
        <v>54.583333330000002</v>
      </c>
      <c r="AT187" s="72">
        <f t="shared" si="140"/>
        <v>1.0176875651990041E-3</v>
      </c>
      <c r="AU187" s="1">
        <f t="shared" si="141"/>
        <v>120355.25840527381</v>
      </c>
      <c r="AV187" s="97">
        <v>44.416666666666664</v>
      </c>
      <c r="AW187" s="34">
        <f t="shared" si="142"/>
        <v>1.1739450279500232E-3</v>
      </c>
      <c r="AX187" s="27">
        <f t="shared" si="143"/>
        <v>138834.80748326008</v>
      </c>
      <c r="AY187" s="75">
        <v>85</v>
      </c>
      <c r="AZ187" s="34">
        <f t="shared" si="144"/>
        <v>9.0378419759912384E-4</v>
      </c>
      <c r="BA187" s="27">
        <f t="shared" si="145"/>
        <v>80164.158441131745</v>
      </c>
      <c r="BB187" s="39">
        <f t="shared" si="146"/>
        <v>465327.82582783618</v>
      </c>
      <c r="BC187" s="60">
        <f t="shared" si="147"/>
        <v>45.362431841278628</v>
      </c>
      <c r="BD187" s="81">
        <f t="shared" si="148"/>
        <v>2338369.3009328325</v>
      </c>
      <c r="BE187" s="1">
        <v>1134339</v>
      </c>
      <c r="BF187" s="1">
        <f t="shared" si="149"/>
        <v>0</v>
      </c>
      <c r="BG187" s="1">
        <f t="shared" si="150"/>
        <v>1204030.3009328325</v>
      </c>
      <c r="BH187" s="72">
        <f t="shared" si="151"/>
        <v>8.1188459104429111E-4</v>
      </c>
      <c r="BI187" s="1">
        <f t="shared" si="152"/>
        <v>-585.07306138905903</v>
      </c>
      <c r="BJ187" s="81">
        <f t="shared" si="153"/>
        <v>2337784.2278714436</v>
      </c>
      <c r="BK187" s="79">
        <v>8</v>
      </c>
      <c r="BL187" s="1">
        <f t="shared" si="154"/>
        <v>0</v>
      </c>
      <c r="BM187" s="126">
        <v>913</v>
      </c>
      <c r="BN187" s="27">
        <f t="shared" si="155"/>
        <v>0</v>
      </c>
      <c r="BO187" s="39">
        <f t="shared" si="156"/>
        <v>2337784.2278714436</v>
      </c>
      <c r="BP187" s="1">
        <f t="shared" si="157"/>
        <v>2337784.2278714436</v>
      </c>
      <c r="BQ187" s="72">
        <f t="shared" si="158"/>
        <v>8.0196552136375086E-4</v>
      </c>
      <c r="BR187" s="60">
        <f t="shared" si="159"/>
        <v>5062.5630592797506</v>
      </c>
      <c r="BS187" s="84">
        <f t="shared" si="161"/>
        <v>2342847</v>
      </c>
      <c r="BT187" s="86">
        <f t="shared" si="160"/>
        <v>228.39218171183467</v>
      </c>
      <c r="BV187" s="28"/>
    </row>
    <row r="188" spans="1:74" ht="15.6" x14ac:dyDescent="0.3">
      <c r="A188" s="2" t="s">
        <v>384</v>
      </c>
      <c r="B188" s="9" t="s">
        <v>85</v>
      </c>
      <c r="C188" s="158">
        <v>19991</v>
      </c>
      <c r="D188" s="20">
        <v>0</v>
      </c>
      <c r="E188" s="23">
        <v>0</v>
      </c>
      <c r="F188" s="3">
        <v>0</v>
      </c>
      <c r="G188" s="23">
        <v>0</v>
      </c>
      <c r="H188" s="23">
        <v>0</v>
      </c>
      <c r="I188" s="3">
        <v>0</v>
      </c>
      <c r="J188" s="23">
        <f t="shared" si="113"/>
        <v>0</v>
      </c>
      <c r="K188" s="42">
        <f t="shared" si="114"/>
        <v>0</v>
      </c>
      <c r="L188" s="31">
        <v>6564</v>
      </c>
      <c r="M188" s="34">
        <f t="shared" si="115"/>
        <v>2.1117149995463868E-3</v>
      </c>
      <c r="N188" s="1">
        <f t="shared" si="116"/>
        <v>249738.73430299704</v>
      </c>
      <c r="O188" s="37">
        <v>0</v>
      </c>
      <c r="P188" s="37">
        <v>1978</v>
      </c>
      <c r="Q188" s="37">
        <f t="shared" si="117"/>
        <v>989</v>
      </c>
      <c r="R188" s="34">
        <f t="shared" si="118"/>
        <v>1.0426517300744405E-3</v>
      </c>
      <c r="S188" s="27">
        <f t="shared" si="119"/>
        <v>123307.60706040106</v>
      </c>
      <c r="T188" s="39">
        <f t="shared" si="120"/>
        <v>373046.34136339813</v>
      </c>
      <c r="U188" s="1">
        <f t="shared" si="121"/>
        <v>18.660714389645246</v>
      </c>
      <c r="V188" s="52">
        <v>120845024.90000001</v>
      </c>
      <c r="W188" s="51">
        <f t="shared" si="122"/>
        <v>3.3070462050937106</v>
      </c>
      <c r="X188" s="34">
        <f t="shared" si="123"/>
        <v>2.0319616151437936E-3</v>
      </c>
      <c r="Y188" s="87">
        <f t="shared" si="124"/>
        <v>6044.9714821669759</v>
      </c>
      <c r="Z188" s="27">
        <f t="shared" si="125"/>
        <v>1141464.9381514115</v>
      </c>
      <c r="AA188" s="56">
        <v>26248190.852000002</v>
      </c>
      <c r="AB188" s="51">
        <f t="shared" si="126"/>
        <v>15.225433373803327</v>
      </c>
      <c r="AC188" s="51">
        <f t="shared" si="127"/>
        <v>2.6704413205654678E-3</v>
      </c>
      <c r="AD188" s="92">
        <f t="shared" si="128"/>
        <v>1313.0003927767495</v>
      </c>
      <c r="AE188" s="1">
        <f t="shared" si="129"/>
        <v>884282.22357582592</v>
      </c>
      <c r="AF188" s="39">
        <f t="shared" si="130"/>
        <v>2025747.1617272375</v>
      </c>
      <c r="AG188" s="60">
        <f t="shared" si="131"/>
        <v>101.33295791742472</v>
      </c>
      <c r="AH188" s="63">
        <v>2411.4497000000001</v>
      </c>
      <c r="AI188" s="34">
        <f t="shared" si="132"/>
        <v>2.5738644607786599E-3</v>
      </c>
      <c r="AJ188" s="1">
        <f t="shared" si="133"/>
        <v>456595.01236682973</v>
      </c>
      <c r="AK188" s="39">
        <f t="shared" si="134"/>
        <v>456595.01236682973</v>
      </c>
      <c r="AL188" s="1">
        <f t="shared" si="135"/>
        <v>22.84002863122554</v>
      </c>
      <c r="AM188" s="66">
        <v>1654.3333333333333</v>
      </c>
      <c r="AN188" s="34">
        <f t="shared" si="136"/>
        <v>1.7814915483846526E-3</v>
      </c>
      <c r="AO188" s="1">
        <f t="shared" si="137"/>
        <v>52670.020684986048</v>
      </c>
      <c r="AP188" s="95">
        <v>4.3333333333333304</v>
      </c>
      <c r="AQ188" s="34">
        <f t="shared" si="138"/>
        <v>5.2427810937247916E-4</v>
      </c>
      <c r="AR188" s="27">
        <f t="shared" si="139"/>
        <v>46502.598229311152</v>
      </c>
      <c r="AS188" s="31">
        <v>95.166666669999998</v>
      </c>
      <c r="AT188" s="72">
        <f t="shared" si="140"/>
        <v>1.7743499230060214E-3</v>
      </c>
      <c r="AU188" s="1">
        <f t="shared" si="141"/>
        <v>209840.77116340536</v>
      </c>
      <c r="AV188" s="97">
        <v>26.666666666666668</v>
      </c>
      <c r="AW188" s="34">
        <f t="shared" si="142"/>
        <v>7.0480752147093328E-4</v>
      </c>
      <c r="AX188" s="27">
        <f t="shared" si="143"/>
        <v>83352.98010252013</v>
      </c>
      <c r="AY188" s="75">
        <v>90</v>
      </c>
      <c r="AZ188" s="34">
        <f t="shared" si="144"/>
        <v>9.5694797392848407E-4</v>
      </c>
      <c r="BA188" s="27">
        <f t="shared" si="145"/>
        <v>84879.697172963017</v>
      </c>
      <c r="BB188" s="39">
        <f t="shared" si="146"/>
        <v>477246.06735318573</v>
      </c>
      <c r="BC188" s="60">
        <f t="shared" si="147"/>
        <v>23.873046238466596</v>
      </c>
      <c r="BD188" s="81">
        <f t="shared" si="148"/>
        <v>3332634.5828106515</v>
      </c>
      <c r="BE188" s="1">
        <v>2290983</v>
      </c>
      <c r="BF188" s="1">
        <f t="shared" si="149"/>
        <v>0</v>
      </c>
      <c r="BG188" s="1">
        <f t="shared" si="150"/>
        <v>1041651.5828106515</v>
      </c>
      <c r="BH188" s="72">
        <f t="shared" si="151"/>
        <v>7.0239168288842107E-4</v>
      </c>
      <c r="BI188" s="1">
        <f t="shared" si="152"/>
        <v>-506.1685573723654</v>
      </c>
      <c r="BJ188" s="81">
        <f t="shared" si="153"/>
        <v>3332128.4142532791</v>
      </c>
      <c r="BK188" s="79">
        <v>8.1999999999999993</v>
      </c>
      <c r="BL188" s="1">
        <f t="shared" si="154"/>
        <v>0</v>
      </c>
      <c r="BM188" s="126">
        <v>755</v>
      </c>
      <c r="BN188" s="27">
        <f t="shared" si="155"/>
        <v>0</v>
      </c>
      <c r="BO188" s="39">
        <f t="shared" si="156"/>
        <v>3332128.4142532791</v>
      </c>
      <c r="BP188" s="1">
        <f t="shared" si="157"/>
        <v>3332128.4142532791</v>
      </c>
      <c r="BQ188" s="72">
        <f t="shared" si="158"/>
        <v>1.1430704635306268E-3</v>
      </c>
      <c r="BR188" s="60">
        <f t="shared" si="159"/>
        <v>7215.8542339617106</v>
      </c>
      <c r="BS188" s="84">
        <f t="shared" si="161"/>
        <v>3339344</v>
      </c>
      <c r="BT188" s="86">
        <f t="shared" si="160"/>
        <v>167.04236906607974</v>
      </c>
      <c r="BV188" s="28"/>
    </row>
    <row r="189" spans="1:74" ht="15.6" x14ac:dyDescent="0.3">
      <c r="A189" s="2" t="s">
        <v>530</v>
      </c>
      <c r="B189" s="9" t="s">
        <v>233</v>
      </c>
      <c r="C189" s="158">
        <v>11887</v>
      </c>
      <c r="D189" s="20">
        <v>0</v>
      </c>
      <c r="E189" s="23">
        <v>0</v>
      </c>
      <c r="F189" s="3">
        <v>0</v>
      </c>
      <c r="G189" s="23">
        <v>0</v>
      </c>
      <c r="H189" s="23">
        <v>0</v>
      </c>
      <c r="I189" s="3">
        <v>0</v>
      </c>
      <c r="J189" s="23">
        <f t="shared" si="113"/>
        <v>0</v>
      </c>
      <c r="K189" s="42">
        <f t="shared" si="114"/>
        <v>0</v>
      </c>
      <c r="L189" s="31">
        <v>7091</v>
      </c>
      <c r="M189" s="34">
        <f t="shared" si="115"/>
        <v>2.2812570173344651E-3</v>
      </c>
      <c r="N189" s="1">
        <f t="shared" si="116"/>
        <v>269789.36089923093</v>
      </c>
      <c r="O189" s="37">
        <v>2891</v>
      </c>
      <c r="P189" s="37">
        <v>279</v>
      </c>
      <c r="Q189" s="37">
        <f t="shared" si="117"/>
        <v>3030.5</v>
      </c>
      <c r="R189" s="34">
        <f t="shared" si="118"/>
        <v>3.194899967634572E-3</v>
      </c>
      <c r="S189" s="27">
        <f t="shared" si="119"/>
        <v>377839.94256475772</v>
      </c>
      <c r="T189" s="39">
        <f t="shared" si="120"/>
        <v>647629.3034639887</v>
      </c>
      <c r="U189" s="1">
        <f t="shared" si="121"/>
        <v>54.482148857069802</v>
      </c>
      <c r="V189" s="52">
        <v>64248968.689999983</v>
      </c>
      <c r="W189" s="51">
        <f t="shared" si="122"/>
        <v>2.1992690603606952</v>
      </c>
      <c r="X189" s="34">
        <f t="shared" si="123"/>
        <v>1.3513056772968975E-3</v>
      </c>
      <c r="Y189" s="87">
        <f t="shared" si="124"/>
        <v>5404.9775965340277</v>
      </c>
      <c r="Z189" s="27">
        <f t="shared" si="125"/>
        <v>759102.94754765823</v>
      </c>
      <c r="AA189" s="56">
        <v>12834096.8704</v>
      </c>
      <c r="AB189" s="51">
        <f t="shared" si="126"/>
        <v>11.009794489387868</v>
      </c>
      <c r="AC189" s="51">
        <f t="shared" si="127"/>
        <v>1.9310458634289075E-3</v>
      </c>
      <c r="AD189" s="92">
        <f t="shared" si="128"/>
        <v>1079.6750122318499</v>
      </c>
      <c r="AE189" s="1">
        <f t="shared" si="129"/>
        <v>639440.948126968</v>
      </c>
      <c r="AF189" s="39">
        <f t="shared" si="130"/>
        <v>1398543.8956746263</v>
      </c>
      <c r="AG189" s="60">
        <f t="shared" si="131"/>
        <v>117.65322584963627</v>
      </c>
      <c r="AH189" s="63">
        <v>743.79409999999996</v>
      </c>
      <c r="AI189" s="34">
        <f t="shared" si="132"/>
        <v>7.9388975027214887E-4</v>
      </c>
      <c r="AJ189" s="1">
        <f t="shared" si="133"/>
        <v>140833.40667975572</v>
      </c>
      <c r="AK189" s="39">
        <f t="shared" si="134"/>
        <v>140833.40667975572</v>
      </c>
      <c r="AL189" s="1">
        <f t="shared" si="135"/>
        <v>11.847682903992236</v>
      </c>
      <c r="AM189" s="66">
        <v>981.30555555555554</v>
      </c>
      <c r="AN189" s="34">
        <f t="shared" si="136"/>
        <v>1.0567323515646555E-3</v>
      </c>
      <c r="AO189" s="1">
        <f t="shared" si="137"/>
        <v>31242.424285353318</v>
      </c>
      <c r="AP189" s="95">
        <v>8</v>
      </c>
      <c r="AQ189" s="34">
        <f t="shared" si="138"/>
        <v>9.6789804807226982E-4</v>
      </c>
      <c r="AR189" s="27">
        <f t="shared" si="139"/>
        <v>85850.950577189869</v>
      </c>
      <c r="AS189" s="31">
        <v>40.500000002999997</v>
      </c>
      <c r="AT189" s="72">
        <f t="shared" si="140"/>
        <v>7.5510863626497256E-4</v>
      </c>
      <c r="AU189" s="1">
        <f t="shared" si="141"/>
        <v>89301.764263920486</v>
      </c>
      <c r="AV189" s="97">
        <v>38.694444444444443</v>
      </c>
      <c r="AW189" s="34">
        <f t="shared" si="142"/>
        <v>1.0227050806343855E-3</v>
      </c>
      <c r="AX189" s="27">
        <f t="shared" si="143"/>
        <v>120948.6471695943</v>
      </c>
      <c r="AY189" s="75">
        <v>158</v>
      </c>
      <c r="AZ189" s="34">
        <f t="shared" si="144"/>
        <v>1.6799753320077832E-3</v>
      </c>
      <c r="BA189" s="27">
        <f t="shared" si="145"/>
        <v>149011.02392586842</v>
      </c>
      <c r="BB189" s="39">
        <f t="shared" si="146"/>
        <v>476354.81022192643</v>
      </c>
      <c r="BC189" s="60">
        <f t="shared" si="147"/>
        <v>40.07359386068196</v>
      </c>
      <c r="BD189" s="81">
        <f t="shared" si="148"/>
        <v>2663361.4160402971</v>
      </c>
      <c r="BE189" s="1">
        <v>1290160</v>
      </c>
      <c r="BF189" s="1">
        <f t="shared" si="149"/>
        <v>0</v>
      </c>
      <c r="BG189" s="1">
        <f t="shared" si="150"/>
        <v>1373201.4160402971</v>
      </c>
      <c r="BH189" s="72">
        <f t="shared" si="151"/>
        <v>9.259576517464342E-4</v>
      </c>
      <c r="BI189" s="1">
        <f t="shared" si="152"/>
        <v>-667.27818707222627</v>
      </c>
      <c r="BJ189" s="81">
        <f t="shared" si="153"/>
        <v>2662694.1378532248</v>
      </c>
      <c r="BK189" s="79">
        <v>7.5</v>
      </c>
      <c r="BL189" s="1">
        <f t="shared" si="154"/>
        <v>0</v>
      </c>
      <c r="BM189" s="126">
        <v>945</v>
      </c>
      <c r="BN189" s="27">
        <f t="shared" si="155"/>
        <v>0</v>
      </c>
      <c r="BO189" s="39">
        <f t="shared" si="156"/>
        <v>2662694.1378532248</v>
      </c>
      <c r="BP189" s="1">
        <f t="shared" si="157"/>
        <v>2662694.1378532248</v>
      </c>
      <c r="BQ189" s="72">
        <f t="shared" si="158"/>
        <v>9.1342428742448127E-4</v>
      </c>
      <c r="BR189" s="60">
        <f t="shared" si="159"/>
        <v>5766.1681603225179</v>
      </c>
      <c r="BS189" s="84">
        <f t="shared" si="161"/>
        <v>2668460</v>
      </c>
      <c r="BT189" s="86">
        <f t="shared" si="160"/>
        <v>224.4855724741314</v>
      </c>
      <c r="BV189" s="28"/>
    </row>
    <row r="190" spans="1:74" ht="15.6" x14ac:dyDescent="0.3">
      <c r="A190" s="2" t="s">
        <v>464</v>
      </c>
      <c r="B190" s="9" t="s">
        <v>165</v>
      </c>
      <c r="C190" s="158">
        <v>33982</v>
      </c>
      <c r="D190" s="20">
        <v>0</v>
      </c>
      <c r="E190" s="23">
        <v>0</v>
      </c>
      <c r="F190" s="3">
        <v>0</v>
      </c>
      <c r="G190" s="23">
        <v>0</v>
      </c>
      <c r="H190" s="23">
        <v>0</v>
      </c>
      <c r="I190" s="3">
        <v>0</v>
      </c>
      <c r="J190" s="23">
        <f t="shared" si="113"/>
        <v>0</v>
      </c>
      <c r="K190" s="42">
        <f t="shared" si="114"/>
        <v>0</v>
      </c>
      <c r="L190" s="31">
        <v>13688</v>
      </c>
      <c r="M190" s="34">
        <f t="shared" si="115"/>
        <v>4.4035884999681502E-3</v>
      </c>
      <c r="N190" s="1">
        <f t="shared" si="116"/>
        <v>520783.63728510396</v>
      </c>
      <c r="O190" s="37">
        <v>2382</v>
      </c>
      <c r="P190" s="37">
        <v>1896</v>
      </c>
      <c r="Q190" s="37">
        <f t="shared" si="117"/>
        <v>3330</v>
      </c>
      <c r="R190" s="34">
        <f t="shared" si="118"/>
        <v>3.5106473823537784E-3</v>
      </c>
      <c r="S190" s="27">
        <f t="shared" si="119"/>
        <v>415181.32609821588</v>
      </c>
      <c r="T190" s="39">
        <f t="shared" si="120"/>
        <v>935964.96338331979</v>
      </c>
      <c r="U190" s="1">
        <f t="shared" si="121"/>
        <v>27.542962844544753</v>
      </c>
      <c r="V190" s="52">
        <v>101436986.77</v>
      </c>
      <c r="W190" s="51">
        <f t="shared" si="122"/>
        <v>11.38417416339821</v>
      </c>
      <c r="X190" s="34">
        <f t="shared" si="123"/>
        <v>6.9948236237241754E-3</v>
      </c>
      <c r="Y190" s="87">
        <f t="shared" si="124"/>
        <v>2985.0210926372783</v>
      </c>
      <c r="Z190" s="27">
        <f t="shared" si="125"/>
        <v>3929378.3187283915</v>
      </c>
      <c r="AA190" s="56">
        <v>30607480.2696</v>
      </c>
      <c r="AB190" s="51">
        <f t="shared" si="126"/>
        <v>37.728565495374944</v>
      </c>
      <c r="AC190" s="51">
        <f t="shared" si="127"/>
        <v>6.6173433485224925E-3</v>
      </c>
      <c r="AD190" s="92">
        <f t="shared" si="128"/>
        <v>900.69684743687833</v>
      </c>
      <c r="AE190" s="1">
        <f t="shared" si="129"/>
        <v>2191247.9579057335</v>
      </c>
      <c r="AF190" s="39">
        <f t="shared" si="130"/>
        <v>6120626.276634125</v>
      </c>
      <c r="AG190" s="60">
        <f t="shared" si="131"/>
        <v>180.11377425207831</v>
      </c>
      <c r="AH190" s="63">
        <v>1704.0518</v>
      </c>
      <c r="AI190" s="34">
        <f t="shared" si="132"/>
        <v>1.8188222492660346E-3</v>
      </c>
      <c r="AJ190" s="1">
        <f t="shared" si="133"/>
        <v>322653.03012321523</v>
      </c>
      <c r="AK190" s="39">
        <f t="shared" si="134"/>
        <v>322653.03012321523</v>
      </c>
      <c r="AL190" s="1">
        <f t="shared" si="135"/>
        <v>9.4948216739219351</v>
      </c>
      <c r="AM190" s="66">
        <v>7125</v>
      </c>
      <c r="AN190" s="34">
        <f t="shared" si="136"/>
        <v>7.6726540090110724E-3</v>
      </c>
      <c r="AO190" s="1">
        <f t="shared" si="137"/>
        <v>226842.97645407551</v>
      </c>
      <c r="AP190" s="95">
        <v>68.3333333333333</v>
      </c>
      <c r="AQ190" s="34">
        <f t="shared" si="138"/>
        <v>8.2674624939506336E-3</v>
      </c>
      <c r="AR190" s="27">
        <f t="shared" si="139"/>
        <v>733310.20284682978</v>
      </c>
      <c r="AS190" s="31">
        <v>349.50000003299999</v>
      </c>
      <c r="AT190" s="72">
        <f t="shared" si="140"/>
        <v>6.5163078612340145E-3</v>
      </c>
      <c r="AU190" s="1">
        <f t="shared" si="141"/>
        <v>770641.15088580863</v>
      </c>
      <c r="AV190" s="97">
        <v>185</v>
      </c>
      <c r="AW190" s="34">
        <f t="shared" si="142"/>
        <v>4.8896021802045993E-3</v>
      </c>
      <c r="AX190" s="27">
        <f t="shared" si="143"/>
        <v>578261.29946123331</v>
      </c>
      <c r="AY190" s="75">
        <v>678</v>
      </c>
      <c r="AZ190" s="34">
        <f t="shared" si="144"/>
        <v>7.2090080702612467E-3</v>
      </c>
      <c r="BA190" s="27">
        <f t="shared" si="145"/>
        <v>639427.05203632149</v>
      </c>
      <c r="BB190" s="39">
        <f t="shared" si="146"/>
        <v>2948482.6816842686</v>
      </c>
      <c r="BC190" s="60">
        <f t="shared" si="147"/>
        <v>86.766013821560492</v>
      </c>
      <c r="BD190" s="81">
        <f t="shared" si="148"/>
        <v>10327726.95182493</v>
      </c>
      <c r="BE190" s="1">
        <v>6524290</v>
      </c>
      <c r="BF190" s="1">
        <f t="shared" si="149"/>
        <v>0</v>
      </c>
      <c r="BG190" s="1">
        <f t="shared" si="150"/>
        <v>3803436.9518249296</v>
      </c>
      <c r="BH190" s="72">
        <f t="shared" si="151"/>
        <v>2.564679519944566E-3</v>
      </c>
      <c r="BI190" s="1">
        <f t="shared" si="152"/>
        <v>-1848.1997500232526</v>
      </c>
      <c r="BJ190" s="81">
        <f t="shared" si="153"/>
        <v>10325878.752074907</v>
      </c>
      <c r="BK190" s="79">
        <v>8</v>
      </c>
      <c r="BL190" s="1">
        <f t="shared" si="154"/>
        <v>0</v>
      </c>
      <c r="BM190" s="126">
        <v>1134</v>
      </c>
      <c r="BN190" s="27">
        <f t="shared" si="155"/>
        <v>0</v>
      </c>
      <c r="BO190" s="39">
        <f t="shared" si="156"/>
        <v>10325878.752074907</v>
      </c>
      <c r="BP190" s="1">
        <f t="shared" si="157"/>
        <v>10325878.752074907</v>
      </c>
      <c r="BQ190" s="72">
        <f t="shared" si="158"/>
        <v>3.5422425381347075E-3</v>
      </c>
      <c r="BR190" s="60">
        <f t="shared" si="159"/>
        <v>22361.093766319471</v>
      </c>
      <c r="BS190" s="84">
        <f t="shared" si="161"/>
        <v>10348240</v>
      </c>
      <c r="BT190" s="86">
        <f t="shared" si="160"/>
        <v>304.52121711494323</v>
      </c>
      <c r="BV190" s="28"/>
    </row>
    <row r="191" spans="1:74" ht="15.6" x14ac:dyDescent="0.3">
      <c r="A191" s="2" t="s">
        <v>385</v>
      </c>
      <c r="B191" s="9" t="s">
        <v>86</v>
      </c>
      <c r="C191" s="158">
        <v>17507</v>
      </c>
      <c r="D191" s="20">
        <v>0</v>
      </c>
      <c r="E191" s="23">
        <v>0</v>
      </c>
      <c r="F191" s="3">
        <v>0</v>
      </c>
      <c r="G191" s="23">
        <v>0</v>
      </c>
      <c r="H191" s="23">
        <v>0</v>
      </c>
      <c r="I191" s="3">
        <v>0</v>
      </c>
      <c r="J191" s="23">
        <f t="shared" si="113"/>
        <v>0</v>
      </c>
      <c r="K191" s="42">
        <f t="shared" si="114"/>
        <v>0</v>
      </c>
      <c r="L191" s="31">
        <v>5009</v>
      </c>
      <c r="M191" s="34">
        <f t="shared" si="115"/>
        <v>1.6114534480085087E-3</v>
      </c>
      <c r="N191" s="1">
        <f t="shared" si="116"/>
        <v>190576.06948868249</v>
      </c>
      <c r="O191" s="37">
        <v>1681</v>
      </c>
      <c r="P191" s="37">
        <v>812</v>
      </c>
      <c r="Q191" s="37">
        <f t="shared" si="117"/>
        <v>2087</v>
      </c>
      <c r="R191" s="34">
        <f t="shared" si="118"/>
        <v>2.2002165426343351E-3</v>
      </c>
      <c r="S191" s="27">
        <f t="shared" si="119"/>
        <v>260205.23350359657</v>
      </c>
      <c r="T191" s="39">
        <f t="shared" si="120"/>
        <v>450781.30299227906</v>
      </c>
      <c r="U191" s="1">
        <f t="shared" si="121"/>
        <v>25.748632146700125</v>
      </c>
      <c r="V191" s="52">
        <v>91289741.25999999</v>
      </c>
      <c r="W191" s="51">
        <f t="shared" si="122"/>
        <v>3.3573876403820582</v>
      </c>
      <c r="X191" s="34">
        <f t="shared" si="123"/>
        <v>2.0628931043983468E-3</v>
      </c>
      <c r="Y191" s="87">
        <f t="shared" si="124"/>
        <v>5214.4708550865362</v>
      </c>
      <c r="Z191" s="27">
        <f t="shared" si="125"/>
        <v>1158840.8620890204</v>
      </c>
      <c r="AA191" s="56">
        <v>19380460.398000002</v>
      </c>
      <c r="AB191" s="51">
        <f t="shared" si="126"/>
        <v>15.814642310129498</v>
      </c>
      <c r="AC191" s="51">
        <f t="shared" si="127"/>
        <v>2.7737847099706648E-3</v>
      </c>
      <c r="AD191" s="92">
        <f t="shared" si="128"/>
        <v>1107.0120750556921</v>
      </c>
      <c r="AE191" s="1">
        <f t="shared" si="129"/>
        <v>918503.05496849609</v>
      </c>
      <c r="AF191" s="39">
        <f t="shared" si="130"/>
        <v>2077343.9170575165</v>
      </c>
      <c r="AG191" s="60">
        <f t="shared" si="131"/>
        <v>118.65790352758991</v>
      </c>
      <c r="AH191" s="63">
        <v>2651.5250999999998</v>
      </c>
      <c r="AI191" s="34">
        <f t="shared" si="132"/>
        <v>2.8301092997098723E-3</v>
      </c>
      <c r="AJ191" s="1">
        <f t="shared" si="133"/>
        <v>502051.99628483201</v>
      </c>
      <c r="AK191" s="39">
        <f t="shared" si="134"/>
        <v>502051.99628483201</v>
      </c>
      <c r="AL191" s="1">
        <f t="shared" si="135"/>
        <v>28.677214616143942</v>
      </c>
      <c r="AM191" s="66">
        <v>1736.3333333333333</v>
      </c>
      <c r="AN191" s="34">
        <f t="shared" si="136"/>
        <v>1.8697943734708152E-3</v>
      </c>
      <c r="AO191" s="1">
        <f t="shared" si="137"/>
        <v>55280.704764878566</v>
      </c>
      <c r="AP191" s="95">
        <v>10.6666666666667</v>
      </c>
      <c r="AQ191" s="34">
        <f t="shared" si="138"/>
        <v>1.2905307307630304E-3</v>
      </c>
      <c r="AR191" s="27">
        <f t="shared" si="139"/>
        <v>114467.93410292018</v>
      </c>
      <c r="AS191" s="31">
        <v>85</v>
      </c>
      <c r="AT191" s="72">
        <f t="shared" si="140"/>
        <v>1.5847959031547725E-3</v>
      </c>
      <c r="AU191" s="1">
        <f t="shared" si="141"/>
        <v>187423.45584866597</v>
      </c>
      <c r="AV191" s="97">
        <v>100.66666666666667</v>
      </c>
      <c r="AW191" s="34">
        <f t="shared" si="142"/>
        <v>2.6606483935527731E-3</v>
      </c>
      <c r="AX191" s="27">
        <f t="shared" si="143"/>
        <v>314657.49988701346</v>
      </c>
      <c r="AY191" s="75">
        <v>77</v>
      </c>
      <c r="AZ191" s="34">
        <f t="shared" si="144"/>
        <v>8.1872215547214744E-4</v>
      </c>
      <c r="BA191" s="27">
        <f t="shared" si="145"/>
        <v>72619.296470201691</v>
      </c>
      <c r="BB191" s="39">
        <f t="shared" si="146"/>
        <v>744448.89107367978</v>
      </c>
      <c r="BC191" s="60">
        <f t="shared" si="147"/>
        <v>42.522927461796982</v>
      </c>
      <c r="BD191" s="81">
        <f t="shared" si="148"/>
        <v>3774626.1074083075</v>
      </c>
      <c r="BE191" s="1">
        <v>1847081</v>
      </c>
      <c r="BF191" s="1">
        <f t="shared" si="149"/>
        <v>0</v>
      </c>
      <c r="BG191" s="1">
        <f t="shared" si="150"/>
        <v>1927545.1074083075</v>
      </c>
      <c r="BH191" s="72">
        <f t="shared" si="151"/>
        <v>1.2997548068642163E-3</v>
      </c>
      <c r="BI191" s="1">
        <f t="shared" si="152"/>
        <v>-936.64978039435027</v>
      </c>
      <c r="BJ191" s="81">
        <f t="shared" si="153"/>
        <v>3773689.457627913</v>
      </c>
      <c r="BK191" s="79">
        <v>7.1</v>
      </c>
      <c r="BL191" s="1">
        <f t="shared" si="154"/>
        <v>0</v>
      </c>
      <c r="BM191" s="126">
        <v>850</v>
      </c>
      <c r="BN191" s="27">
        <f t="shared" si="155"/>
        <v>0</v>
      </c>
      <c r="BO191" s="39">
        <f t="shared" si="156"/>
        <v>3773689.457627913</v>
      </c>
      <c r="BP191" s="1">
        <f t="shared" si="157"/>
        <v>3773689.457627913</v>
      </c>
      <c r="BQ191" s="72">
        <f t="shared" si="158"/>
        <v>1.2945458341580879E-3</v>
      </c>
      <c r="BR191" s="60">
        <f t="shared" si="159"/>
        <v>8172.0719207585835</v>
      </c>
      <c r="BS191" s="84">
        <f t="shared" si="161"/>
        <v>3781862</v>
      </c>
      <c r="BT191" s="86">
        <f t="shared" si="160"/>
        <v>216.01999200319872</v>
      </c>
      <c r="BV191" s="28"/>
    </row>
    <row r="192" spans="1:74" ht="15.6" x14ac:dyDescent="0.3">
      <c r="A192" s="2" t="s">
        <v>531</v>
      </c>
      <c r="B192" s="9" t="s">
        <v>234</v>
      </c>
      <c r="C192" s="158">
        <v>24886</v>
      </c>
      <c r="D192" s="20">
        <v>0</v>
      </c>
      <c r="E192" s="23">
        <v>0</v>
      </c>
      <c r="F192" s="3">
        <v>0</v>
      </c>
      <c r="G192" s="23">
        <v>0</v>
      </c>
      <c r="H192" s="23">
        <v>0</v>
      </c>
      <c r="I192" s="3">
        <v>0</v>
      </c>
      <c r="J192" s="23">
        <f t="shared" si="113"/>
        <v>0</v>
      </c>
      <c r="K192" s="42">
        <f t="shared" si="114"/>
        <v>0</v>
      </c>
      <c r="L192" s="31">
        <v>12525</v>
      </c>
      <c r="M192" s="34">
        <f t="shared" si="115"/>
        <v>4.0294378990430365E-3</v>
      </c>
      <c r="N192" s="1">
        <f t="shared" si="116"/>
        <v>476535.29054616654</v>
      </c>
      <c r="O192" s="37">
        <v>2969</v>
      </c>
      <c r="P192" s="37">
        <v>934</v>
      </c>
      <c r="Q192" s="37">
        <f t="shared" si="117"/>
        <v>3436</v>
      </c>
      <c r="R192" s="34">
        <f t="shared" si="118"/>
        <v>3.6223977194497245E-3</v>
      </c>
      <c r="S192" s="27">
        <f t="shared" si="119"/>
        <v>428397.30825029121</v>
      </c>
      <c r="T192" s="39">
        <f t="shared" si="120"/>
        <v>904932.59879645775</v>
      </c>
      <c r="U192" s="1">
        <f t="shared" si="121"/>
        <v>36.363119778046197</v>
      </c>
      <c r="V192" s="52">
        <v>148169492.59999999</v>
      </c>
      <c r="W192" s="51">
        <f t="shared" si="122"/>
        <v>4.1797605237935462</v>
      </c>
      <c r="X192" s="34">
        <f t="shared" si="123"/>
        <v>2.5681869614522473E-3</v>
      </c>
      <c r="Y192" s="87">
        <f t="shared" si="124"/>
        <v>5953.9296230812506</v>
      </c>
      <c r="Z192" s="27">
        <f t="shared" si="125"/>
        <v>1442692.2975648339</v>
      </c>
      <c r="AA192" s="56">
        <v>27639305.6732</v>
      </c>
      <c r="AB192" s="51">
        <f t="shared" si="126"/>
        <v>22.406966489049928</v>
      </c>
      <c r="AC192" s="51">
        <f t="shared" si="127"/>
        <v>3.9300352056867247E-3</v>
      </c>
      <c r="AD192" s="92">
        <f t="shared" si="128"/>
        <v>1110.6367304187092</v>
      </c>
      <c r="AE192" s="1">
        <f t="shared" si="129"/>
        <v>1301380.5035341675</v>
      </c>
      <c r="AF192" s="39">
        <f t="shared" si="130"/>
        <v>2744072.8010990014</v>
      </c>
      <c r="AG192" s="60">
        <f t="shared" si="131"/>
        <v>110.26572374423377</v>
      </c>
      <c r="AH192" s="63">
        <v>2238.4567999999999</v>
      </c>
      <c r="AI192" s="34">
        <f t="shared" si="132"/>
        <v>2.3892202290217057E-3</v>
      </c>
      <c r="AJ192" s="1">
        <f t="shared" si="133"/>
        <v>423839.73851024715</v>
      </c>
      <c r="AK192" s="39">
        <f t="shared" si="134"/>
        <v>423839.73851024715</v>
      </c>
      <c r="AL192" s="1">
        <f t="shared" si="135"/>
        <v>17.031252049756777</v>
      </c>
      <c r="AM192" s="66">
        <v>2121.2777777777778</v>
      </c>
      <c r="AN192" s="34">
        <f t="shared" si="136"/>
        <v>2.2843270801253006E-3</v>
      </c>
      <c r="AO192" s="1">
        <f t="shared" si="137"/>
        <v>67536.416139929555</v>
      </c>
      <c r="AP192" s="95">
        <v>10</v>
      </c>
      <c r="AQ192" s="34">
        <f t="shared" si="138"/>
        <v>1.2098725600903372E-3</v>
      </c>
      <c r="AR192" s="27">
        <f t="shared" si="139"/>
        <v>107313.68822148733</v>
      </c>
      <c r="AS192" s="31">
        <v>87.833333336999999</v>
      </c>
      <c r="AT192" s="72">
        <f t="shared" si="140"/>
        <v>1.6376224333282952E-3</v>
      </c>
      <c r="AU192" s="1">
        <f t="shared" si="141"/>
        <v>193670.90438503976</v>
      </c>
      <c r="AV192" s="97">
        <v>84.722222222222229</v>
      </c>
      <c r="AW192" s="34">
        <f t="shared" si="142"/>
        <v>2.2392322296732776E-3</v>
      </c>
      <c r="AX192" s="27">
        <f t="shared" si="143"/>
        <v>264819.36386738165</v>
      </c>
      <c r="AY192" s="75">
        <v>166</v>
      </c>
      <c r="AZ192" s="34">
        <f t="shared" si="144"/>
        <v>1.7650373741347595E-3</v>
      </c>
      <c r="BA192" s="27">
        <f t="shared" si="145"/>
        <v>156555.88589679846</v>
      </c>
      <c r="BB192" s="39">
        <f t="shared" si="146"/>
        <v>789896.25851063675</v>
      </c>
      <c r="BC192" s="60">
        <f t="shared" si="147"/>
        <v>31.740587419056368</v>
      </c>
      <c r="BD192" s="81">
        <f t="shared" si="148"/>
        <v>4862741.3969163438</v>
      </c>
      <c r="BE192" s="1">
        <v>2876739</v>
      </c>
      <c r="BF192" s="1">
        <f t="shared" si="149"/>
        <v>0</v>
      </c>
      <c r="BG192" s="1">
        <f t="shared" si="150"/>
        <v>1986002.3969163438</v>
      </c>
      <c r="BH192" s="72">
        <f t="shared" si="151"/>
        <v>1.3391728950543716E-3</v>
      </c>
      <c r="BI192" s="1">
        <f t="shared" si="152"/>
        <v>-965.0558639509477</v>
      </c>
      <c r="BJ192" s="81">
        <f t="shared" si="153"/>
        <v>4861776.3410523925</v>
      </c>
      <c r="BK192" s="79">
        <v>8</v>
      </c>
      <c r="BL192" s="1">
        <f t="shared" si="154"/>
        <v>0</v>
      </c>
      <c r="BM192" s="126">
        <v>910</v>
      </c>
      <c r="BN192" s="27">
        <f t="shared" si="155"/>
        <v>0</v>
      </c>
      <c r="BO192" s="39">
        <f t="shared" si="156"/>
        <v>4861776.3410523925</v>
      </c>
      <c r="BP192" s="1">
        <f t="shared" si="157"/>
        <v>4861776.3410523925</v>
      </c>
      <c r="BQ192" s="72">
        <f t="shared" si="158"/>
        <v>1.6678087531012457E-3</v>
      </c>
      <c r="BR192" s="60">
        <f t="shared" si="159"/>
        <v>10528.366567475021</v>
      </c>
      <c r="BS192" s="84">
        <f t="shared" si="161"/>
        <v>4872305</v>
      </c>
      <c r="BT192" s="86">
        <f t="shared" si="160"/>
        <v>195.78497950654986</v>
      </c>
      <c r="BV192" s="28"/>
    </row>
    <row r="193" spans="1:74" ht="15.6" x14ac:dyDescent="0.3">
      <c r="A193" s="2" t="s">
        <v>357</v>
      </c>
      <c r="B193" s="9" t="s">
        <v>58</v>
      </c>
      <c r="C193" s="158">
        <v>8683</v>
      </c>
      <c r="D193" s="20">
        <v>0</v>
      </c>
      <c r="E193" s="23">
        <v>0</v>
      </c>
      <c r="F193" s="3">
        <v>0</v>
      </c>
      <c r="G193" s="23">
        <v>0</v>
      </c>
      <c r="H193" s="23">
        <v>0</v>
      </c>
      <c r="I193" s="3">
        <v>0</v>
      </c>
      <c r="J193" s="23">
        <f t="shared" si="113"/>
        <v>0</v>
      </c>
      <c r="K193" s="42">
        <f t="shared" si="114"/>
        <v>0</v>
      </c>
      <c r="L193" s="31">
        <v>4309</v>
      </c>
      <c r="M193" s="34">
        <f t="shared" si="115"/>
        <v>1.386255321914287E-3</v>
      </c>
      <c r="N193" s="1">
        <f t="shared" si="116"/>
        <v>163943.35863979495</v>
      </c>
      <c r="O193" s="37">
        <v>150</v>
      </c>
      <c r="P193" s="37">
        <v>340</v>
      </c>
      <c r="Q193" s="37">
        <f t="shared" si="117"/>
        <v>320</v>
      </c>
      <c r="R193" s="34">
        <f t="shared" si="118"/>
        <v>3.3735950821417693E-4</v>
      </c>
      <c r="S193" s="27">
        <f t="shared" si="119"/>
        <v>39897.304610038766</v>
      </c>
      <c r="T193" s="39">
        <f t="shared" si="120"/>
        <v>203840.66324983371</v>
      </c>
      <c r="U193" s="1">
        <f t="shared" si="121"/>
        <v>23.475833611635807</v>
      </c>
      <c r="V193" s="52">
        <v>34161220.530000001</v>
      </c>
      <c r="W193" s="51">
        <f t="shared" si="122"/>
        <v>2.2070197677448147</v>
      </c>
      <c r="X193" s="34">
        <f t="shared" si="123"/>
        <v>1.3560679754076662E-3</v>
      </c>
      <c r="Y193" s="87">
        <f t="shared" si="124"/>
        <v>3934.264716111943</v>
      </c>
      <c r="Z193" s="27">
        <f t="shared" si="125"/>
        <v>761778.19312215818</v>
      </c>
      <c r="AA193" s="56">
        <v>10461255.287600001</v>
      </c>
      <c r="AB193" s="51">
        <f t="shared" si="126"/>
        <v>7.2070212347620517</v>
      </c>
      <c r="AC193" s="51">
        <f t="shared" si="127"/>
        <v>1.2640643343929784E-3</v>
      </c>
      <c r="AD193" s="92">
        <f t="shared" si="128"/>
        <v>1204.7973382010828</v>
      </c>
      <c r="AE193" s="1">
        <f t="shared" si="129"/>
        <v>418578.61161436292</v>
      </c>
      <c r="AF193" s="39">
        <f t="shared" si="130"/>
        <v>1180356.8047365211</v>
      </c>
      <c r="AG193" s="60">
        <f t="shared" si="131"/>
        <v>135.93882353294035</v>
      </c>
      <c r="AH193" s="63">
        <v>3330.9998000000001</v>
      </c>
      <c r="AI193" s="34">
        <f t="shared" si="132"/>
        <v>3.5553476417446417E-3</v>
      </c>
      <c r="AJ193" s="1">
        <f t="shared" si="133"/>
        <v>630706.87100581336</v>
      </c>
      <c r="AK193" s="39">
        <f t="shared" si="134"/>
        <v>630706.87100581336</v>
      </c>
      <c r="AL193" s="1">
        <f t="shared" si="135"/>
        <v>72.636976967155746</v>
      </c>
      <c r="AM193" s="66">
        <v>1015.5277777777778</v>
      </c>
      <c r="AN193" s="34">
        <f t="shared" si="136"/>
        <v>1.0935850211128101E-3</v>
      </c>
      <c r="AO193" s="1">
        <f t="shared" si="137"/>
        <v>32331.978074793555</v>
      </c>
      <c r="AP193" s="95">
        <v>4.3333333333333304</v>
      </c>
      <c r="AQ193" s="34">
        <f t="shared" si="138"/>
        <v>5.2427810937247916E-4</v>
      </c>
      <c r="AR193" s="27">
        <f t="shared" si="139"/>
        <v>46502.598229311152</v>
      </c>
      <c r="AS193" s="31">
        <v>57.416666669999998</v>
      </c>
      <c r="AT193" s="72">
        <f t="shared" si="140"/>
        <v>1.0705140954284608E-3</v>
      </c>
      <c r="AU193" s="1">
        <f t="shared" si="141"/>
        <v>126602.70694826254</v>
      </c>
      <c r="AV193" s="97">
        <v>22.472222222222221</v>
      </c>
      <c r="AW193" s="34">
        <f t="shared" si="142"/>
        <v>5.9394717173956771E-4</v>
      </c>
      <c r="AX193" s="27">
        <f t="shared" si="143"/>
        <v>70242.250940561222</v>
      </c>
      <c r="AY193" s="75">
        <v>19</v>
      </c>
      <c r="AZ193" s="34">
        <f t="shared" si="144"/>
        <v>2.0202235005156887E-4</v>
      </c>
      <c r="BA193" s="27">
        <f t="shared" si="145"/>
        <v>17919.04718095886</v>
      </c>
      <c r="BB193" s="39">
        <f t="shared" si="146"/>
        <v>293598.58137388731</v>
      </c>
      <c r="BC193" s="60">
        <f t="shared" si="147"/>
        <v>33.813034823665475</v>
      </c>
      <c r="BD193" s="81">
        <f t="shared" si="148"/>
        <v>2308502.9203660553</v>
      </c>
      <c r="BE193" s="1">
        <v>1058087</v>
      </c>
      <c r="BF193" s="1">
        <f t="shared" si="149"/>
        <v>0</v>
      </c>
      <c r="BG193" s="1">
        <f t="shared" si="150"/>
        <v>1250415.9203660553</v>
      </c>
      <c r="BH193" s="72">
        <f t="shared" si="151"/>
        <v>8.4316268233044979E-4</v>
      </c>
      <c r="BI193" s="1">
        <f t="shared" si="152"/>
        <v>-607.61317216965767</v>
      </c>
      <c r="BJ193" s="81">
        <f t="shared" si="153"/>
        <v>2307895.3071938856</v>
      </c>
      <c r="BK193" s="79">
        <v>6.5</v>
      </c>
      <c r="BL193" s="1">
        <f t="shared" si="154"/>
        <v>0</v>
      </c>
      <c r="BM193" s="126">
        <v>692</v>
      </c>
      <c r="BN193" s="27">
        <f t="shared" si="155"/>
        <v>0</v>
      </c>
      <c r="BO193" s="39">
        <f t="shared" si="156"/>
        <v>2307895.3071938856</v>
      </c>
      <c r="BP193" s="1">
        <f t="shared" si="157"/>
        <v>2307895.3071938856</v>
      </c>
      <c r="BQ193" s="72">
        <f t="shared" si="158"/>
        <v>7.9171227233913819E-4</v>
      </c>
      <c r="BR193" s="60">
        <f t="shared" si="159"/>
        <v>4997.8374340916125</v>
      </c>
      <c r="BS193" s="84">
        <f t="shared" si="161"/>
        <v>2312893</v>
      </c>
      <c r="BT193" s="86">
        <f t="shared" si="160"/>
        <v>266.3702637337326</v>
      </c>
      <c r="BV193" s="28"/>
    </row>
    <row r="194" spans="1:74" ht="15.6" x14ac:dyDescent="0.3">
      <c r="A194" s="2" t="s">
        <v>450</v>
      </c>
      <c r="B194" s="9" t="s">
        <v>151</v>
      </c>
      <c r="C194" s="158">
        <v>1062</v>
      </c>
      <c r="D194" s="20">
        <v>0</v>
      </c>
      <c r="E194" s="23">
        <v>0</v>
      </c>
      <c r="F194" s="3">
        <v>0</v>
      </c>
      <c r="G194" s="23">
        <v>0</v>
      </c>
      <c r="H194" s="23">
        <v>0</v>
      </c>
      <c r="I194" s="3">
        <v>0</v>
      </c>
      <c r="J194" s="23">
        <f t="shared" si="113"/>
        <v>0</v>
      </c>
      <c r="K194" s="42">
        <f t="shared" si="114"/>
        <v>0</v>
      </c>
      <c r="L194" s="31">
        <v>147</v>
      </c>
      <c r="M194" s="34">
        <f t="shared" si="115"/>
        <v>4.7291606479786535E-5</v>
      </c>
      <c r="N194" s="1">
        <f t="shared" si="116"/>
        <v>5592.8692782663857</v>
      </c>
      <c r="O194" s="37">
        <v>0</v>
      </c>
      <c r="P194" s="37">
        <v>0</v>
      </c>
      <c r="Q194" s="37">
        <f t="shared" si="117"/>
        <v>0</v>
      </c>
      <c r="R194" s="34">
        <f t="shared" si="118"/>
        <v>0</v>
      </c>
      <c r="S194" s="27">
        <f t="shared" si="119"/>
        <v>0</v>
      </c>
      <c r="T194" s="39">
        <f t="shared" si="120"/>
        <v>5592.8692782663857</v>
      </c>
      <c r="U194" s="1">
        <f t="shared" si="121"/>
        <v>5.2663552526048827</v>
      </c>
      <c r="V194" s="52">
        <v>2150391.4299999997</v>
      </c>
      <c r="W194" s="51">
        <f t="shared" si="122"/>
        <v>0.5244831170109342</v>
      </c>
      <c r="X194" s="34">
        <f t="shared" si="123"/>
        <v>3.2226025748164288E-4</v>
      </c>
      <c r="Y194" s="87">
        <f t="shared" si="124"/>
        <v>2024.8506873822973</v>
      </c>
      <c r="Z194" s="27">
        <f t="shared" si="125"/>
        <v>181031.36502847285</v>
      </c>
      <c r="AA194" s="56">
        <v>561594.41</v>
      </c>
      <c r="AB194" s="51">
        <f t="shared" si="126"/>
        <v>2.0082892206850849</v>
      </c>
      <c r="AC194" s="51">
        <f t="shared" si="127"/>
        <v>3.5224077941789224E-4</v>
      </c>
      <c r="AD194" s="92">
        <f t="shared" si="128"/>
        <v>528.80829566854993</v>
      </c>
      <c r="AE194" s="1">
        <f t="shared" si="129"/>
        <v>116639.99401858402</v>
      </c>
      <c r="AF194" s="39">
        <f t="shared" si="130"/>
        <v>297671.35904705687</v>
      </c>
      <c r="AG194" s="60">
        <f t="shared" si="131"/>
        <v>280.2931817768897</v>
      </c>
      <c r="AH194" s="63">
        <v>299.33550000000002</v>
      </c>
      <c r="AI194" s="34">
        <f t="shared" si="132"/>
        <v>3.1949619571140569E-4</v>
      </c>
      <c r="AJ194" s="1">
        <f t="shared" si="133"/>
        <v>56677.564671712273</v>
      </c>
      <c r="AK194" s="39">
        <f t="shared" si="134"/>
        <v>56677.564671712273</v>
      </c>
      <c r="AL194" s="1">
        <f t="shared" si="135"/>
        <v>53.368704963947529</v>
      </c>
      <c r="AM194" s="66">
        <v>236.19444444444446</v>
      </c>
      <c r="AN194" s="34">
        <f t="shared" si="136"/>
        <v>2.5434922822074521E-4</v>
      </c>
      <c r="AO194" s="1">
        <f t="shared" si="137"/>
        <v>7519.8667789044994</v>
      </c>
      <c r="AP194" s="95">
        <v>3.3333333333333299</v>
      </c>
      <c r="AQ194" s="34">
        <f t="shared" si="138"/>
        <v>4.0329085336344539E-4</v>
      </c>
      <c r="AR194" s="27">
        <f t="shared" si="139"/>
        <v>35771.229407162413</v>
      </c>
      <c r="AS194" s="31">
        <v>15.16666667</v>
      </c>
      <c r="AT194" s="72">
        <f t="shared" si="140"/>
        <v>2.8277730827211802E-4</v>
      </c>
      <c r="AU194" s="1">
        <f t="shared" si="141"/>
        <v>33442.224482307982</v>
      </c>
      <c r="AV194" s="97">
        <v>5.8055555555555554</v>
      </c>
      <c r="AW194" s="34">
        <f t="shared" si="142"/>
        <v>1.5344247082023442E-4</v>
      </c>
      <c r="AX194" s="27">
        <f t="shared" si="143"/>
        <v>18146.638376486149</v>
      </c>
      <c r="AY194" s="75">
        <v>23</v>
      </c>
      <c r="AZ194" s="34">
        <f t="shared" si="144"/>
        <v>2.4455337111505703E-4</v>
      </c>
      <c r="BA194" s="27">
        <f t="shared" si="145"/>
        <v>21691.478166423884</v>
      </c>
      <c r="BB194" s="39">
        <f t="shared" si="146"/>
        <v>116571.43721128492</v>
      </c>
      <c r="BC194" s="60">
        <f t="shared" si="147"/>
        <v>109.76594840987281</v>
      </c>
      <c r="BD194" s="81">
        <f t="shared" si="148"/>
        <v>476513.23020832048</v>
      </c>
      <c r="BE194" s="1">
        <v>163556</v>
      </c>
      <c r="BF194" s="1">
        <f t="shared" si="149"/>
        <v>0</v>
      </c>
      <c r="BG194" s="1">
        <f t="shared" si="150"/>
        <v>312957.23020832048</v>
      </c>
      <c r="BH194" s="72">
        <f t="shared" si="151"/>
        <v>2.1102886917811101E-4</v>
      </c>
      <c r="BI194" s="1">
        <f t="shared" si="152"/>
        <v>-152.07494746599161</v>
      </c>
      <c r="BJ194" s="81">
        <f t="shared" si="153"/>
        <v>476361.15526085452</v>
      </c>
      <c r="BK194" s="79">
        <v>9</v>
      </c>
      <c r="BL194" s="1">
        <f t="shared" si="154"/>
        <v>0</v>
      </c>
      <c r="BM194" s="126">
        <v>1196</v>
      </c>
      <c r="BN194" s="27">
        <f t="shared" si="155"/>
        <v>0</v>
      </c>
      <c r="BO194" s="39">
        <f t="shared" si="156"/>
        <v>476361.15526085452</v>
      </c>
      <c r="BP194" s="1">
        <f t="shared" si="157"/>
        <v>476361.15526085452</v>
      </c>
      <c r="BQ194" s="72">
        <f t="shared" si="158"/>
        <v>1.6341337993542904E-4</v>
      </c>
      <c r="BR194" s="60">
        <f t="shared" si="159"/>
        <v>1031.5786883784399</v>
      </c>
      <c r="BS194" s="84">
        <f t="shared" si="161"/>
        <v>477393</v>
      </c>
      <c r="BT194" s="86">
        <f t="shared" si="160"/>
        <v>449.52259887005647</v>
      </c>
      <c r="BV194" s="28"/>
    </row>
    <row r="195" spans="1:74" ht="15.6" x14ac:dyDescent="0.3">
      <c r="A195" s="2" t="s">
        <v>485</v>
      </c>
      <c r="B195" s="9" t="s">
        <v>186</v>
      </c>
      <c r="C195" s="158">
        <v>11010</v>
      </c>
      <c r="D195" s="20">
        <v>0</v>
      </c>
      <c r="E195" s="23">
        <v>0</v>
      </c>
      <c r="F195" s="3">
        <v>0</v>
      </c>
      <c r="G195" s="23">
        <v>0</v>
      </c>
      <c r="H195" s="23">
        <v>0</v>
      </c>
      <c r="I195" s="3">
        <v>0</v>
      </c>
      <c r="J195" s="23">
        <f t="shared" si="113"/>
        <v>0</v>
      </c>
      <c r="K195" s="42">
        <f t="shared" si="114"/>
        <v>0</v>
      </c>
      <c r="L195" s="31">
        <v>4489</v>
      </c>
      <c r="M195" s="34">
        <f t="shared" si="115"/>
        <v>1.4441634114813727E-3</v>
      </c>
      <c r="N195" s="1">
        <f t="shared" si="116"/>
        <v>170791.77000093748</v>
      </c>
      <c r="O195" s="37">
        <v>151</v>
      </c>
      <c r="P195" s="37">
        <v>191</v>
      </c>
      <c r="Q195" s="37">
        <f t="shared" si="117"/>
        <v>246.5</v>
      </c>
      <c r="R195" s="34">
        <f t="shared" si="118"/>
        <v>2.5987224617123316E-4</v>
      </c>
      <c r="S195" s="27">
        <f t="shared" si="119"/>
        <v>30733.392457420487</v>
      </c>
      <c r="T195" s="39">
        <f t="shared" si="120"/>
        <v>201525.16245835798</v>
      </c>
      <c r="U195" s="1">
        <f t="shared" si="121"/>
        <v>18.303829469423977</v>
      </c>
      <c r="V195" s="52">
        <v>37738042.119999997</v>
      </c>
      <c r="W195" s="51">
        <f t="shared" si="122"/>
        <v>3.2121459723464851</v>
      </c>
      <c r="X195" s="34">
        <f t="shared" si="123"/>
        <v>1.9736516859043532E-3</v>
      </c>
      <c r="Y195" s="87">
        <f t="shared" si="124"/>
        <v>3427.6150881017256</v>
      </c>
      <c r="Z195" s="27">
        <f t="shared" si="125"/>
        <v>1108709.0340650042</v>
      </c>
      <c r="AA195" s="56">
        <v>11167290.7684</v>
      </c>
      <c r="AB195" s="51">
        <f t="shared" si="126"/>
        <v>10.85492466471954</v>
      </c>
      <c r="AC195" s="51">
        <f t="shared" si="127"/>
        <v>1.9038827102398092E-3</v>
      </c>
      <c r="AD195" s="92">
        <f t="shared" si="128"/>
        <v>1014.2861733333334</v>
      </c>
      <c r="AE195" s="1">
        <f t="shared" si="129"/>
        <v>630446.22005846258</v>
      </c>
      <c r="AF195" s="39">
        <f t="shared" si="130"/>
        <v>1739155.2541234668</v>
      </c>
      <c r="AG195" s="60">
        <f t="shared" si="131"/>
        <v>157.96142180957918</v>
      </c>
      <c r="AH195" s="63">
        <v>2023.5944999999999</v>
      </c>
      <c r="AI195" s="34">
        <f t="shared" si="132"/>
        <v>2.1598866302611087E-3</v>
      </c>
      <c r="AJ195" s="1">
        <f t="shared" si="133"/>
        <v>383156.71927676885</v>
      </c>
      <c r="AK195" s="39">
        <f t="shared" si="134"/>
        <v>383156.71927676885</v>
      </c>
      <c r="AL195" s="1">
        <f t="shared" si="135"/>
        <v>34.80079194157755</v>
      </c>
      <c r="AM195" s="66">
        <v>1623.8888888888889</v>
      </c>
      <c r="AN195" s="34">
        <f t="shared" si="136"/>
        <v>1.748707030669736E-3</v>
      </c>
      <c r="AO195" s="1">
        <f t="shared" si="137"/>
        <v>51700.742313860639</v>
      </c>
      <c r="AP195" s="95">
        <v>5.3333333333333304</v>
      </c>
      <c r="AQ195" s="34">
        <f t="shared" si="138"/>
        <v>6.4526536538151292E-4</v>
      </c>
      <c r="AR195" s="27">
        <f t="shared" si="139"/>
        <v>57233.967051459891</v>
      </c>
      <c r="AS195" s="31">
        <v>64.916666669999998</v>
      </c>
      <c r="AT195" s="72">
        <f t="shared" si="140"/>
        <v>1.2103490280597643E-3</v>
      </c>
      <c r="AU195" s="1">
        <f t="shared" si="141"/>
        <v>143140.0706996154</v>
      </c>
      <c r="AV195" s="97">
        <v>22.111111111111111</v>
      </c>
      <c r="AW195" s="34">
        <f t="shared" si="142"/>
        <v>5.8440290321964885E-4</v>
      </c>
      <c r="AX195" s="27">
        <f t="shared" si="143"/>
        <v>69113.512668339608</v>
      </c>
      <c r="AY195" s="75">
        <v>147</v>
      </c>
      <c r="AZ195" s="34">
        <f t="shared" si="144"/>
        <v>1.5630150240831906E-3</v>
      </c>
      <c r="BA195" s="27">
        <f t="shared" si="145"/>
        <v>138636.83871583961</v>
      </c>
      <c r="BB195" s="39">
        <f t="shared" si="146"/>
        <v>459825.13144911511</v>
      </c>
      <c r="BC195" s="60">
        <f t="shared" si="147"/>
        <v>41.76431711617758</v>
      </c>
      <c r="BD195" s="81">
        <f t="shared" si="148"/>
        <v>2783662.2673077085</v>
      </c>
      <c r="BE195" s="1">
        <v>1450016</v>
      </c>
      <c r="BF195" s="1">
        <f t="shared" si="149"/>
        <v>0</v>
      </c>
      <c r="BG195" s="1">
        <f t="shared" si="150"/>
        <v>1333646.2673077085</v>
      </c>
      <c r="BH195" s="72">
        <f t="shared" si="151"/>
        <v>8.992853863328702E-4</v>
      </c>
      <c r="BI195" s="1">
        <f t="shared" si="152"/>
        <v>-648.05719907487673</v>
      </c>
      <c r="BJ195" s="81">
        <f t="shared" si="153"/>
        <v>2783014.2101086336</v>
      </c>
      <c r="BK195" s="79">
        <v>7.5</v>
      </c>
      <c r="BL195" s="1">
        <f t="shared" si="154"/>
        <v>0</v>
      </c>
      <c r="BM195" s="126">
        <v>1039</v>
      </c>
      <c r="BN195" s="27">
        <f t="shared" si="155"/>
        <v>0</v>
      </c>
      <c r="BO195" s="39">
        <f t="shared" si="156"/>
        <v>2783014.2101086336</v>
      </c>
      <c r="BP195" s="1">
        <f t="shared" si="157"/>
        <v>2783014.2101086336</v>
      </c>
      <c r="BQ195" s="72">
        <f t="shared" si="158"/>
        <v>9.5469950364265627E-4</v>
      </c>
      <c r="BR195" s="60">
        <f t="shared" si="159"/>
        <v>6026.7259764921973</v>
      </c>
      <c r="BS195" s="84">
        <f t="shared" si="161"/>
        <v>2789041</v>
      </c>
      <c r="BT195" s="86">
        <f t="shared" si="160"/>
        <v>253.31889191643961</v>
      </c>
      <c r="BV195" s="28"/>
    </row>
    <row r="196" spans="1:74" ht="15.6" x14ac:dyDescent="0.3">
      <c r="A196" s="2" t="s">
        <v>472</v>
      </c>
      <c r="B196" s="9" t="s">
        <v>173</v>
      </c>
      <c r="C196" s="158">
        <v>19723</v>
      </c>
      <c r="D196" s="20">
        <v>0</v>
      </c>
      <c r="E196" s="23">
        <v>0</v>
      </c>
      <c r="F196" s="3">
        <v>0</v>
      </c>
      <c r="G196" s="23">
        <v>0</v>
      </c>
      <c r="H196" s="23">
        <v>0</v>
      </c>
      <c r="I196" s="3">
        <f>C196/($C$37+$C$50+$C$52+$C$55+$C$56+$C$139+$C$141+$C$196+$C$204+$C$208)*$I$6</f>
        <v>1722943.4005359414</v>
      </c>
      <c r="J196" s="23">
        <f t="shared" si="113"/>
        <v>1722943.4005359414</v>
      </c>
      <c r="K196" s="42">
        <f t="shared" si="114"/>
        <v>87.357065382342512</v>
      </c>
      <c r="L196" s="31">
        <v>5144</v>
      </c>
      <c r="M196" s="34">
        <f t="shared" si="115"/>
        <v>1.6548845151838228E-3</v>
      </c>
      <c r="N196" s="1">
        <f t="shared" si="116"/>
        <v>195712.37800953939</v>
      </c>
      <c r="O196" s="37">
        <v>224</v>
      </c>
      <c r="P196" s="37">
        <v>66</v>
      </c>
      <c r="Q196" s="37">
        <f t="shared" si="117"/>
        <v>257</v>
      </c>
      <c r="R196" s="34">
        <f t="shared" si="118"/>
        <v>2.7094185503451082E-4</v>
      </c>
      <c r="S196" s="27">
        <f t="shared" si="119"/>
        <v>32042.522764937381</v>
      </c>
      <c r="T196" s="39">
        <f t="shared" si="120"/>
        <v>227754.90077447676</v>
      </c>
      <c r="U196" s="1">
        <f t="shared" si="121"/>
        <v>11.547680412436078</v>
      </c>
      <c r="V196" s="52">
        <v>70291957.799999982</v>
      </c>
      <c r="W196" s="51">
        <f t="shared" si="122"/>
        <v>5.5340147176836796</v>
      </c>
      <c r="X196" s="34">
        <f t="shared" si="123"/>
        <v>3.4002867775642133E-3</v>
      </c>
      <c r="Y196" s="87">
        <f t="shared" si="124"/>
        <v>3563.9587182477303</v>
      </c>
      <c r="Z196" s="27">
        <f t="shared" si="125"/>
        <v>1910128.6694211161</v>
      </c>
      <c r="AA196" s="56">
        <v>44152265.300000004</v>
      </c>
      <c r="AB196" s="51">
        <f t="shared" si="126"/>
        <v>8.8103458872811213</v>
      </c>
      <c r="AC196" s="51">
        <f t="shared" si="127"/>
        <v>1.5452769801843969E-3</v>
      </c>
      <c r="AD196" s="92">
        <f t="shared" si="128"/>
        <v>2238.6181260457338</v>
      </c>
      <c r="AE196" s="1">
        <f t="shared" si="129"/>
        <v>511698.5546750928</v>
      </c>
      <c r="AF196" s="39">
        <f t="shared" si="130"/>
        <v>2421827.2240962088</v>
      </c>
      <c r="AG196" s="60">
        <f t="shared" si="131"/>
        <v>122.7920308318313</v>
      </c>
      <c r="AH196" s="63">
        <v>6122.9328999999998</v>
      </c>
      <c r="AI196" s="34">
        <f t="shared" si="132"/>
        <v>6.5353216312338648E-3</v>
      </c>
      <c r="AJ196" s="1">
        <f t="shared" si="133"/>
        <v>1159344.3658380136</v>
      </c>
      <c r="AK196" s="39">
        <f t="shared" si="134"/>
        <v>1159344.3658380136</v>
      </c>
      <c r="AL196" s="1">
        <f t="shared" si="135"/>
        <v>58.781339848806653</v>
      </c>
      <c r="AM196" s="66">
        <v>3570.6111111111113</v>
      </c>
      <c r="AN196" s="34">
        <f t="shared" si="136"/>
        <v>3.8450615657945469E-3</v>
      </c>
      <c r="AO196" s="1">
        <f t="shared" si="137"/>
        <v>113679.72662518431</v>
      </c>
      <c r="AP196" s="95">
        <v>15</v>
      </c>
      <c r="AQ196" s="34">
        <f t="shared" si="138"/>
        <v>1.8148088401355061E-3</v>
      </c>
      <c r="AR196" s="27">
        <f t="shared" si="139"/>
        <v>160970.53233223103</v>
      </c>
      <c r="AS196" s="31">
        <v>185.75</v>
      </c>
      <c r="AT196" s="72">
        <f t="shared" si="140"/>
        <v>3.4632451648352819E-3</v>
      </c>
      <c r="AU196" s="1">
        <f t="shared" si="141"/>
        <v>409575.37557517295</v>
      </c>
      <c r="AV196" s="97">
        <v>105.38888888888889</v>
      </c>
      <c r="AW196" s="34">
        <f t="shared" si="142"/>
        <v>2.7854580588132509E-3</v>
      </c>
      <c r="AX196" s="27">
        <f t="shared" si="143"/>
        <v>329417.92344683473</v>
      </c>
      <c r="AY196" s="75">
        <v>102</v>
      </c>
      <c r="AZ196" s="34">
        <f t="shared" si="144"/>
        <v>1.0845410371189486E-3</v>
      </c>
      <c r="BA196" s="27">
        <f t="shared" si="145"/>
        <v>96196.990129358092</v>
      </c>
      <c r="BB196" s="39">
        <f t="shared" si="146"/>
        <v>1109840.5481087812</v>
      </c>
      <c r="BC196" s="60">
        <f t="shared" si="147"/>
        <v>56.271386102965131</v>
      </c>
      <c r="BD196" s="81">
        <f t="shared" si="148"/>
        <v>6641710.4393534213</v>
      </c>
      <c r="BE196" s="1">
        <v>3049245</v>
      </c>
      <c r="BF196" s="1">
        <f t="shared" si="149"/>
        <v>0</v>
      </c>
      <c r="BG196" s="1">
        <f t="shared" si="150"/>
        <v>3592465.4393534213</v>
      </c>
      <c r="BH196" s="72">
        <f t="shared" si="151"/>
        <v>2.4224202096994481E-3</v>
      </c>
      <c r="BI196" s="1">
        <f t="shared" si="152"/>
        <v>-1745.682605253761</v>
      </c>
      <c r="BJ196" s="81">
        <f t="shared" si="153"/>
        <v>6639964.7567481678</v>
      </c>
      <c r="BK196" s="79">
        <v>3</v>
      </c>
      <c r="BL196" s="1">
        <f t="shared" si="154"/>
        <v>-663996.47567481676</v>
      </c>
      <c r="BM196" s="126">
        <v>1202</v>
      </c>
      <c r="BN196" s="27">
        <f t="shared" si="155"/>
        <v>0</v>
      </c>
      <c r="BO196" s="39">
        <f t="shared" si="156"/>
        <v>5975968.2810733514</v>
      </c>
      <c r="BP196" s="1">
        <f t="shared" si="157"/>
        <v>0</v>
      </c>
      <c r="BQ196" s="72">
        <f t="shared" si="158"/>
        <v>0</v>
      </c>
      <c r="BR196" s="60">
        <f t="shared" si="159"/>
        <v>0</v>
      </c>
      <c r="BS196" s="84">
        <f t="shared" si="161"/>
        <v>5975968</v>
      </c>
      <c r="BT196" s="86">
        <f t="shared" si="160"/>
        <v>302.99487907519142</v>
      </c>
      <c r="BV196" s="28"/>
    </row>
    <row r="197" spans="1:74" ht="15.6" x14ac:dyDescent="0.3">
      <c r="A197" s="2" t="s">
        <v>532</v>
      </c>
      <c r="B197" s="9" t="s">
        <v>235</v>
      </c>
      <c r="C197" s="158">
        <v>6685</v>
      </c>
      <c r="D197" s="20">
        <v>0</v>
      </c>
      <c r="E197" s="23">
        <v>0</v>
      </c>
      <c r="F197" s="3">
        <v>0</v>
      </c>
      <c r="G197" s="23">
        <v>0</v>
      </c>
      <c r="H197" s="23">
        <v>0</v>
      </c>
      <c r="I197" s="3">
        <v>0</v>
      </c>
      <c r="J197" s="23">
        <f t="shared" si="113"/>
        <v>0</v>
      </c>
      <c r="K197" s="42">
        <f t="shared" si="114"/>
        <v>0</v>
      </c>
      <c r="L197" s="31">
        <v>1522</v>
      </c>
      <c r="M197" s="34">
        <f t="shared" si="115"/>
        <v>4.89645068450579E-4</v>
      </c>
      <c r="N197" s="1">
        <f t="shared" si="116"/>
        <v>57907.122731438365</v>
      </c>
      <c r="O197" s="37">
        <v>161</v>
      </c>
      <c r="P197" s="37">
        <v>52</v>
      </c>
      <c r="Q197" s="37">
        <f t="shared" si="117"/>
        <v>187</v>
      </c>
      <c r="R197" s="34">
        <f t="shared" si="118"/>
        <v>1.9714446261265961E-4</v>
      </c>
      <c r="S197" s="27">
        <f t="shared" si="119"/>
        <v>23314.987381491403</v>
      </c>
      <c r="T197" s="39">
        <f t="shared" si="120"/>
        <v>81222.110112929775</v>
      </c>
      <c r="U197" s="1">
        <f t="shared" si="121"/>
        <v>12.149904280169002</v>
      </c>
      <c r="V197" s="52">
        <v>30083781.879999995</v>
      </c>
      <c r="W197" s="51">
        <f t="shared" si="122"/>
        <v>1.4854922555368564</v>
      </c>
      <c r="X197" s="34">
        <f t="shared" si="123"/>
        <v>9.1273694277238992E-4</v>
      </c>
      <c r="Y197" s="87">
        <f t="shared" si="124"/>
        <v>4500.1917546746436</v>
      </c>
      <c r="Z197" s="27">
        <f t="shared" si="125"/>
        <v>512734.6944772214</v>
      </c>
      <c r="AA197" s="56">
        <v>5149025.4139999999</v>
      </c>
      <c r="AB197" s="51">
        <f t="shared" si="126"/>
        <v>8.6791618620665059</v>
      </c>
      <c r="AC197" s="51">
        <f t="shared" si="127"/>
        <v>1.5222681611294353E-3</v>
      </c>
      <c r="AD197" s="92">
        <f t="shared" si="128"/>
        <v>770.23566402393419</v>
      </c>
      <c r="AE197" s="1">
        <f t="shared" si="129"/>
        <v>504079.48080925446</v>
      </c>
      <c r="AF197" s="39">
        <f t="shared" si="130"/>
        <v>1016814.1752864758</v>
      </c>
      <c r="AG197" s="60">
        <f t="shared" si="131"/>
        <v>152.10384073096122</v>
      </c>
      <c r="AH197" s="63">
        <v>3063.7811000000002</v>
      </c>
      <c r="AI197" s="34">
        <f t="shared" si="132"/>
        <v>3.2701313607724635E-3</v>
      </c>
      <c r="AJ197" s="1">
        <f t="shared" si="133"/>
        <v>580110.4494295523</v>
      </c>
      <c r="AK197" s="39">
        <f t="shared" si="134"/>
        <v>580110.4494295523</v>
      </c>
      <c r="AL197" s="1">
        <f t="shared" si="135"/>
        <v>86.777928112124499</v>
      </c>
      <c r="AM197" s="66">
        <v>720.44444444444446</v>
      </c>
      <c r="AN197" s="34">
        <f t="shared" si="136"/>
        <v>7.7582048490335736E-4</v>
      </c>
      <c r="AO197" s="1">
        <f t="shared" si="137"/>
        <v>22937.229775099033</v>
      </c>
      <c r="AP197" s="95">
        <v>3</v>
      </c>
      <c r="AQ197" s="34">
        <f t="shared" si="138"/>
        <v>3.629617680271012E-4</v>
      </c>
      <c r="AR197" s="27">
        <f t="shared" si="139"/>
        <v>32194.106466446203</v>
      </c>
      <c r="AS197" s="31">
        <v>31</v>
      </c>
      <c r="AT197" s="72">
        <f t="shared" si="140"/>
        <v>5.7798438820938762E-4</v>
      </c>
      <c r="AU197" s="1">
        <f t="shared" si="141"/>
        <v>68354.436838925234</v>
      </c>
      <c r="AV197" s="97">
        <v>8.5555555555555554</v>
      </c>
      <c r="AW197" s="34">
        <f t="shared" si="142"/>
        <v>2.2612574647192443E-4</v>
      </c>
      <c r="AX197" s="27">
        <f t="shared" si="143"/>
        <v>26742.414449558539</v>
      </c>
      <c r="AY197" s="75">
        <v>50</v>
      </c>
      <c r="AZ197" s="34">
        <f t="shared" si="144"/>
        <v>5.3163776329360232E-4</v>
      </c>
      <c r="BA197" s="27">
        <f t="shared" si="145"/>
        <v>47155.387318312794</v>
      </c>
      <c r="BB197" s="39">
        <f t="shared" si="146"/>
        <v>197383.57484834181</v>
      </c>
      <c r="BC197" s="60">
        <f t="shared" si="147"/>
        <v>29.526338795563472</v>
      </c>
      <c r="BD197" s="81">
        <f t="shared" si="148"/>
        <v>1875530.3096772996</v>
      </c>
      <c r="BE197" s="1">
        <v>709754</v>
      </c>
      <c r="BF197" s="1">
        <f t="shared" si="149"/>
        <v>0</v>
      </c>
      <c r="BG197" s="1">
        <f t="shared" si="150"/>
        <v>1165776.3096772996</v>
      </c>
      <c r="BH197" s="72">
        <f t="shared" si="151"/>
        <v>7.8608970363801245E-4</v>
      </c>
      <c r="BI197" s="1">
        <f t="shared" si="152"/>
        <v>-566.4843433502482</v>
      </c>
      <c r="BJ197" s="81">
        <f t="shared" si="153"/>
        <v>1874963.8253339494</v>
      </c>
      <c r="BK197" s="79">
        <v>7</v>
      </c>
      <c r="BL197" s="1">
        <f t="shared" si="154"/>
        <v>0</v>
      </c>
      <c r="BM197" s="126">
        <v>1170</v>
      </c>
      <c r="BN197" s="27">
        <f t="shared" si="155"/>
        <v>0</v>
      </c>
      <c r="BO197" s="39">
        <f t="shared" si="156"/>
        <v>1874963.8253339494</v>
      </c>
      <c r="BP197" s="1">
        <f t="shared" si="157"/>
        <v>1874963.8253339494</v>
      </c>
      <c r="BQ197" s="72">
        <f t="shared" si="158"/>
        <v>6.4319723086300187E-4</v>
      </c>
      <c r="BR197" s="60">
        <f t="shared" si="159"/>
        <v>4060.3073998253876</v>
      </c>
      <c r="BS197" s="84">
        <f t="shared" si="161"/>
        <v>1879024</v>
      </c>
      <c r="BT197" s="86">
        <f t="shared" si="160"/>
        <v>281.08062827225132</v>
      </c>
      <c r="BV197" s="28"/>
    </row>
    <row r="198" spans="1:74" ht="15.6" x14ac:dyDescent="0.3">
      <c r="A198" s="2" t="s">
        <v>358</v>
      </c>
      <c r="B198" s="9" t="s">
        <v>59</v>
      </c>
      <c r="C198" s="158">
        <v>37600</v>
      </c>
      <c r="D198" s="20">
        <v>0</v>
      </c>
      <c r="E198" s="23">
        <v>0</v>
      </c>
      <c r="F198" s="3">
        <v>0</v>
      </c>
      <c r="G198" s="23">
        <v>0</v>
      </c>
      <c r="H198" s="23">
        <f>C198/($C$9+$C$59+$C$61+$C$66+$C$73+$C$79+$C$93+$C$104+$C$126+$C$139+$C$166+$C$174+$C$198+$C$213+$C$232+$C$249+$C$259+$C$261+$C$262+$C$267+$C$274)*$H$6</f>
        <v>3018122.9080612366</v>
      </c>
      <c r="I198" s="3">
        <v>0</v>
      </c>
      <c r="J198" s="23">
        <f t="shared" si="113"/>
        <v>3018122.9080612366</v>
      </c>
      <c r="K198" s="42">
        <f t="shared" si="114"/>
        <v>80.26922627822438</v>
      </c>
      <c r="L198" s="31">
        <v>15472</v>
      </c>
      <c r="M198" s="34">
        <f t="shared" si="115"/>
        <v>4.9775220098997094E-3</v>
      </c>
      <c r="N198" s="1">
        <f t="shared" si="116"/>
        <v>588659.00321998319</v>
      </c>
      <c r="O198" s="37">
        <v>4797</v>
      </c>
      <c r="P198" s="37">
        <v>4269</v>
      </c>
      <c r="Q198" s="37">
        <f t="shared" si="117"/>
        <v>6931.5</v>
      </c>
      <c r="R198" s="34">
        <f t="shared" si="118"/>
        <v>7.3075232224580223E-3</v>
      </c>
      <c r="S198" s="27">
        <f t="shared" si="119"/>
        <v>864213.02157651156</v>
      </c>
      <c r="T198" s="39">
        <f t="shared" si="120"/>
        <v>1452872.0247964947</v>
      </c>
      <c r="U198" s="1">
        <f t="shared" si="121"/>
        <v>38.640213425438688</v>
      </c>
      <c r="V198" s="52">
        <v>152048103.03999999</v>
      </c>
      <c r="W198" s="51">
        <f t="shared" si="122"/>
        <v>9.2981100831496448</v>
      </c>
      <c r="X198" s="34">
        <f t="shared" si="123"/>
        <v>5.7130749347380737E-3</v>
      </c>
      <c r="Y198" s="87">
        <f t="shared" si="124"/>
        <v>4043.8325276595742</v>
      </c>
      <c r="Z198" s="27">
        <f t="shared" si="125"/>
        <v>3209349.368823431</v>
      </c>
      <c r="AA198" s="56">
        <v>46468284.272800006</v>
      </c>
      <c r="AB198" s="51">
        <f t="shared" si="126"/>
        <v>30.424191943483006</v>
      </c>
      <c r="AC198" s="51">
        <f t="shared" si="127"/>
        <v>5.3362040551491177E-3</v>
      </c>
      <c r="AD198" s="92">
        <f t="shared" si="128"/>
        <v>1235.8586242765959</v>
      </c>
      <c r="AE198" s="1">
        <f t="shared" si="129"/>
        <v>1767015.1937067881</v>
      </c>
      <c r="AF198" s="39">
        <f t="shared" si="130"/>
        <v>4976364.5625302196</v>
      </c>
      <c r="AG198" s="60">
        <f t="shared" si="131"/>
        <v>132.35012134388882</v>
      </c>
      <c r="AH198" s="63">
        <v>8099.8765000000003</v>
      </c>
      <c r="AI198" s="34">
        <f t="shared" si="132"/>
        <v>8.6454153532815707E-3</v>
      </c>
      <c r="AJ198" s="1">
        <f t="shared" si="133"/>
        <v>1533667.9884665615</v>
      </c>
      <c r="AK198" s="39">
        <f t="shared" si="134"/>
        <v>1533667.9884665615</v>
      </c>
      <c r="AL198" s="1">
        <f t="shared" si="135"/>
        <v>40.789042246451103</v>
      </c>
      <c r="AM198" s="66">
        <v>4987.7777777777774</v>
      </c>
      <c r="AN198" s="34">
        <f t="shared" si="136"/>
        <v>5.3711569351190171E-3</v>
      </c>
      <c r="AO198" s="1">
        <f t="shared" si="137"/>
        <v>158798.92729861126</v>
      </c>
      <c r="AP198" s="95">
        <v>38.6666666666667</v>
      </c>
      <c r="AQ198" s="34">
        <f t="shared" si="138"/>
        <v>4.6781738990159753E-3</v>
      </c>
      <c r="AR198" s="27">
        <f t="shared" si="139"/>
        <v>414946.26112308475</v>
      </c>
      <c r="AS198" s="31">
        <v>282.41666670000001</v>
      </c>
      <c r="AT198" s="72">
        <f t="shared" si="140"/>
        <v>5.2655620749269038E-3</v>
      </c>
      <c r="AU198" s="1">
        <f t="shared" si="141"/>
        <v>622723.61955499835</v>
      </c>
      <c r="AV198" s="97">
        <v>194.22222222222223</v>
      </c>
      <c r="AW198" s="34">
        <f t="shared" si="142"/>
        <v>5.1333481147132973E-3</v>
      </c>
      <c r="AX198" s="27">
        <f t="shared" si="143"/>
        <v>607087.53841335489</v>
      </c>
      <c r="AY198" s="75">
        <v>391</v>
      </c>
      <c r="AZ198" s="34">
        <f t="shared" si="144"/>
        <v>4.1574073089559694E-3</v>
      </c>
      <c r="BA198" s="27">
        <f t="shared" si="145"/>
        <v>368755.12882920599</v>
      </c>
      <c r="BB198" s="39">
        <f t="shared" si="146"/>
        <v>2172311.4752192553</v>
      </c>
      <c r="BC198" s="60">
        <f t="shared" si="147"/>
        <v>57.774241362214234</v>
      </c>
      <c r="BD198" s="81">
        <f t="shared" si="148"/>
        <v>13153338.959073767</v>
      </c>
      <c r="BE198" s="1">
        <v>5741649</v>
      </c>
      <c r="BF198" s="1">
        <f t="shared" si="149"/>
        <v>0</v>
      </c>
      <c r="BG198" s="1">
        <f t="shared" si="150"/>
        <v>7411689.9590737671</v>
      </c>
      <c r="BH198" s="72">
        <f t="shared" si="151"/>
        <v>4.9977453779258083E-3</v>
      </c>
      <c r="BI198" s="1">
        <f t="shared" si="152"/>
        <v>-3601.5539900135336</v>
      </c>
      <c r="BJ198" s="81">
        <f t="shared" si="153"/>
        <v>13149737.405083753</v>
      </c>
      <c r="BK198" s="79">
        <v>7.7</v>
      </c>
      <c r="BL198" s="1">
        <f t="shared" si="154"/>
        <v>0</v>
      </c>
      <c r="BM198" s="126">
        <v>756</v>
      </c>
      <c r="BN198" s="27">
        <f t="shared" si="155"/>
        <v>0</v>
      </c>
      <c r="BO198" s="39">
        <f t="shared" si="156"/>
        <v>13149737.405083753</v>
      </c>
      <c r="BP198" s="1">
        <f t="shared" si="157"/>
        <v>13149737.405083753</v>
      </c>
      <c r="BQ198" s="72">
        <f t="shared" si="158"/>
        <v>4.510953529473602E-3</v>
      </c>
      <c r="BR198" s="60">
        <f t="shared" si="159"/>
        <v>28476.269979295532</v>
      </c>
      <c r="BS198" s="84">
        <f t="shared" si="161"/>
        <v>13178214</v>
      </c>
      <c r="BT198" s="86">
        <f t="shared" si="160"/>
        <v>350.48441489361704</v>
      </c>
      <c r="BV198" s="28"/>
    </row>
    <row r="199" spans="1:74" ht="15.6" x14ac:dyDescent="0.3">
      <c r="A199" s="2" t="s">
        <v>481</v>
      </c>
      <c r="B199" s="9" t="s">
        <v>182</v>
      </c>
      <c r="C199" s="158">
        <v>11386</v>
      </c>
      <c r="D199" s="20">
        <v>0</v>
      </c>
      <c r="E199" s="23">
        <v>0</v>
      </c>
      <c r="F199" s="3">
        <v>0</v>
      </c>
      <c r="G199" s="23">
        <v>0</v>
      </c>
      <c r="H199" s="23">
        <v>0</v>
      </c>
      <c r="I199" s="3">
        <v>0</v>
      </c>
      <c r="J199" s="23">
        <f t="shared" ref="J199:J262" si="162">SUM(D199:I199)</f>
        <v>0</v>
      </c>
      <c r="K199" s="42">
        <f t="shared" ref="K199:K262" si="163">J199/C199</f>
        <v>0</v>
      </c>
      <c r="L199" s="31">
        <v>3729</v>
      </c>
      <c r="M199" s="34">
        <f t="shared" ref="M199:M262" si="164">L199/$L$6</f>
        <v>1.1996625888647892E-3</v>
      </c>
      <c r="N199" s="1">
        <f t="shared" ref="N199:N262" si="165">$N$6*M199</f>
        <v>141876.25536500241</v>
      </c>
      <c r="O199" s="37">
        <v>214</v>
      </c>
      <c r="P199" s="37">
        <v>379</v>
      </c>
      <c r="Q199" s="37">
        <f t="shared" ref="Q199:Q262" si="166">O199+P199/2</f>
        <v>403.5</v>
      </c>
      <c r="R199" s="34">
        <f t="shared" ref="R199:R262" si="167">Q199/$Q$6</f>
        <v>4.253892548888137E-4</v>
      </c>
      <c r="S199" s="27">
        <f t="shared" ref="S199:S262" si="168">$S$6*R199</f>
        <v>50308.007531720752</v>
      </c>
      <c r="T199" s="39">
        <f t="shared" ref="T199:T262" si="169">N199+S199</f>
        <v>192184.26289672317</v>
      </c>
      <c r="U199" s="1">
        <f t="shared" ref="U199:U262" si="170">T199/C199</f>
        <v>16.878997268287648</v>
      </c>
      <c r="V199" s="52">
        <v>40492651.140000001</v>
      </c>
      <c r="W199" s="51">
        <f t="shared" ref="W199:W262" si="171">C199*C199/V199</f>
        <v>3.2015931866692786</v>
      </c>
      <c r="X199" s="34">
        <f t="shared" ref="X199:X262" si="172">W199/$W$6</f>
        <v>1.9671676956305264E-3</v>
      </c>
      <c r="Y199" s="87">
        <f t="shared" ref="Y199:Y262" si="173">V199/C199</f>
        <v>3556.3543948708943</v>
      </c>
      <c r="Z199" s="27">
        <f t="shared" ref="Z199:Z262" si="174">$Z$6*X199</f>
        <v>1105066.6190204837</v>
      </c>
      <c r="AA199" s="56">
        <v>9191247.5304000005</v>
      </c>
      <c r="AB199" s="51">
        <f t="shared" ref="AB199:AB262" si="175">C199*C199/AA199</f>
        <v>14.104831316011577</v>
      </c>
      <c r="AC199" s="51">
        <f t="shared" ref="AC199:AC262" si="176">AB199/$AB$6</f>
        <v>2.4738950571148235E-3</v>
      </c>
      <c r="AD199" s="92">
        <f t="shared" ref="AD199:AD262" si="177">AA199/C199</f>
        <v>807.24113212717373</v>
      </c>
      <c r="AE199" s="1">
        <f t="shared" ref="AE199:AE262" si="178">$AE$6*AC199</f>
        <v>819198.46174920292</v>
      </c>
      <c r="AF199" s="39">
        <f t="shared" ref="AF199:AF262" si="179">Z199+AE199</f>
        <v>1924265.0807696865</v>
      </c>
      <c r="AG199" s="60">
        <f t="shared" ref="AG199:AG262" si="180">AF199/C199</f>
        <v>169.00272973561272</v>
      </c>
      <c r="AH199" s="63">
        <v>2691.8957</v>
      </c>
      <c r="AI199" s="34">
        <f t="shared" ref="AI199:AI262" si="181">AH199/$AH$6</f>
        <v>2.8731989202813945E-3</v>
      </c>
      <c r="AJ199" s="1">
        <f t="shared" ref="AJ199:AJ262" si="182">$AJ$6*AI199</f>
        <v>509695.95195442624</v>
      </c>
      <c r="AK199" s="39">
        <f t="shared" ref="AK199:AK262" si="183">AJ199</f>
        <v>509695.95195442624</v>
      </c>
      <c r="AL199" s="1">
        <f t="shared" ref="AL199:AL262" si="184">AK199/C199</f>
        <v>44.76514596473092</v>
      </c>
      <c r="AM199" s="66">
        <v>1687.75</v>
      </c>
      <c r="AN199" s="34">
        <f t="shared" ref="AN199:AN262" si="185">AM199/$AM$6</f>
        <v>1.8174767443801315E-3</v>
      </c>
      <c r="AO199" s="1">
        <f t="shared" ref="AO199:AO262" si="186">AN199*$AO$6</f>
        <v>53733.9275102268</v>
      </c>
      <c r="AP199" s="95">
        <v>9.3333333333333304</v>
      </c>
      <c r="AQ199" s="34">
        <f t="shared" ref="AQ199:AQ262" si="187">AP199/$AP$6</f>
        <v>1.1292143894176478E-3</v>
      </c>
      <c r="AR199" s="27">
        <f t="shared" ref="AR199:AR262" si="188">AQ199*$AR$6</f>
        <v>100159.44234005483</v>
      </c>
      <c r="AS199" s="31">
        <v>60.666666669999998</v>
      </c>
      <c r="AT199" s="72">
        <f t="shared" ref="AT199:AT262" si="189">AS199/$AS$6</f>
        <v>1.1311092329020255E-3</v>
      </c>
      <c r="AU199" s="1">
        <f t="shared" ref="AU199:AU262" si="190">AT199*$AU$6</f>
        <v>133768.89790718211</v>
      </c>
      <c r="AV199" s="97">
        <v>26.25</v>
      </c>
      <c r="AW199" s="34">
        <f t="shared" ref="AW199:AW262" si="191">AV199/$AV$6</f>
        <v>6.9379490394794999E-4</v>
      </c>
      <c r="AX199" s="27">
        <f t="shared" ref="AX199:AX262" si="192">$AX$6*AW199</f>
        <v>82050.589788418249</v>
      </c>
      <c r="AY199" s="75">
        <v>58</v>
      </c>
      <c r="AZ199" s="34">
        <f t="shared" ref="AZ199:AZ262" si="193">AY199/$AY$6</f>
        <v>6.1669980542057861E-4</v>
      </c>
      <c r="BA199" s="27">
        <f t="shared" ref="BA199:BA262" si="194">AZ199*$BA$6</f>
        <v>54700.249289242834</v>
      </c>
      <c r="BB199" s="39">
        <f t="shared" ref="BB199:BB262" si="195">BA199+AX199+AU199+AR199+AO199</f>
        <v>424413.10683512478</v>
      </c>
      <c r="BC199" s="60">
        <f t="shared" ref="BC199:BC262" si="196">BB199/C199</f>
        <v>37.274996208951762</v>
      </c>
      <c r="BD199" s="81">
        <f t="shared" ref="BD199:BD262" si="197">J199+T199+AF199+AK199+BB199</f>
        <v>3050558.4024559604</v>
      </c>
      <c r="BE199" s="1">
        <v>1524242</v>
      </c>
      <c r="BF199" s="1">
        <f t="shared" ref="BF199:BF262" si="198">IF(BD199&gt;BE199,0,BE199-BD199)</f>
        <v>0</v>
      </c>
      <c r="BG199" s="1">
        <f t="shared" ref="BG199:BG262" si="199">IF(BD199&lt;BE199,0,BD199-BE199)</f>
        <v>1526316.4024559604</v>
      </c>
      <c r="BH199" s="72">
        <f t="shared" ref="BH199:BH262" si="200">BG199/$BG$6</f>
        <v>1.0292039720695369E-3</v>
      </c>
      <c r="BI199" s="1">
        <f t="shared" ref="BI199:BI262" si="201">$BI$6*BH199</f>
        <v>-741.68117657950927</v>
      </c>
      <c r="BJ199" s="81">
        <f t="shared" ref="BJ199:BJ262" si="202">BD199+BF199+BI199</f>
        <v>3049816.7212793808</v>
      </c>
      <c r="BK199" s="79">
        <v>8</v>
      </c>
      <c r="BL199" s="1">
        <f t="shared" ref="BL199:BL262" si="203">IF(BK199&gt;=5,0,BJ199*(5-BK199)/5*-0.25)</f>
        <v>0</v>
      </c>
      <c r="BM199" s="126">
        <v>1134</v>
      </c>
      <c r="BN199" s="27">
        <f t="shared" ref="BN199:BN262" si="204">IF(BM199&gt;=441,0,BJ199*(441-BM199)/441*-0.25)</f>
        <v>0</v>
      </c>
      <c r="BO199" s="39">
        <f t="shared" ref="BO199:BO262" si="205">BJ199+BL199+BN199</f>
        <v>3049816.7212793808</v>
      </c>
      <c r="BP199" s="1">
        <f t="shared" ref="BP199:BP262" si="206">IF(BK199&lt;5,0,IF(BM199&lt;441,0,IF(BF199&lt;&gt;0,0,BO199)))</f>
        <v>3049816.7212793808</v>
      </c>
      <c r="BQ199" s="72">
        <f t="shared" ref="BQ199:BQ262" si="207">BP199/$BP$6</f>
        <v>1.0462248088531473E-3</v>
      </c>
      <c r="BR199" s="60">
        <f t="shared" ref="BR199:BR262" si="208">$BR$6*BQ199</f>
        <v>6604.4972357353636</v>
      </c>
      <c r="BS199" s="84">
        <f t="shared" si="161"/>
        <v>3056421</v>
      </c>
      <c r="BT199" s="86">
        <f t="shared" ref="BT199:BT262" si="209">BS199/C199</f>
        <v>268.43676444756721</v>
      </c>
      <c r="BV199" s="28"/>
    </row>
    <row r="200" spans="1:74" ht="15.6" x14ac:dyDescent="0.3">
      <c r="A200" s="2" t="s">
        <v>316</v>
      </c>
      <c r="B200" s="9" t="s">
        <v>17</v>
      </c>
      <c r="C200" s="158">
        <v>26189</v>
      </c>
      <c r="D200" s="20">
        <v>0</v>
      </c>
      <c r="E200" s="23">
        <v>0</v>
      </c>
      <c r="F200" s="3">
        <v>0</v>
      </c>
      <c r="G200" s="23">
        <v>0</v>
      </c>
      <c r="H200" s="23">
        <v>0</v>
      </c>
      <c r="I200" s="3">
        <v>0</v>
      </c>
      <c r="J200" s="23">
        <f t="shared" si="162"/>
        <v>0</v>
      </c>
      <c r="K200" s="42">
        <f t="shared" si="163"/>
        <v>0</v>
      </c>
      <c r="L200" s="31">
        <v>10722</v>
      </c>
      <c r="M200" s="34">
        <f t="shared" si="164"/>
        <v>3.4493918685460632E-3</v>
      </c>
      <c r="N200" s="1">
        <f t="shared" si="165"/>
        <v>407937.03674538911</v>
      </c>
      <c r="O200" s="37">
        <v>1970</v>
      </c>
      <c r="P200" s="37">
        <v>3183</v>
      </c>
      <c r="Q200" s="37">
        <f t="shared" si="166"/>
        <v>3561.5</v>
      </c>
      <c r="R200" s="34">
        <f t="shared" si="167"/>
        <v>3.7547059015774721E-3</v>
      </c>
      <c r="S200" s="27">
        <f t="shared" si="168"/>
        <v>444044.53240204084</v>
      </c>
      <c r="T200" s="39">
        <f t="shared" si="169"/>
        <v>851981.56914742989</v>
      </c>
      <c r="U200" s="1">
        <f t="shared" si="170"/>
        <v>32.532038991463203</v>
      </c>
      <c r="V200" s="52">
        <v>131199016.45999999</v>
      </c>
      <c r="W200" s="51">
        <f t="shared" si="171"/>
        <v>5.2276590138090429</v>
      </c>
      <c r="X200" s="34">
        <f t="shared" si="172"/>
        <v>3.2120514181988667E-3</v>
      </c>
      <c r="Y200" s="87">
        <f t="shared" si="173"/>
        <v>5009.6993569819388</v>
      </c>
      <c r="Z200" s="27">
        <f t="shared" si="174"/>
        <v>1804386.4835281661</v>
      </c>
      <c r="AA200" s="56">
        <v>38989173.069600001</v>
      </c>
      <c r="AB200" s="51">
        <f t="shared" si="175"/>
        <v>17.591132794113307</v>
      </c>
      <c r="AC200" s="51">
        <f t="shared" si="176"/>
        <v>3.0853695087445501E-3</v>
      </c>
      <c r="AD200" s="92">
        <f t="shared" si="177"/>
        <v>1488.7614292107373</v>
      </c>
      <c r="AE200" s="1">
        <f t="shared" si="178"/>
        <v>1021680.3450180127</v>
      </c>
      <c r="AF200" s="39">
        <f t="shared" si="179"/>
        <v>2826066.8285461785</v>
      </c>
      <c r="AG200" s="60">
        <f t="shared" si="180"/>
        <v>107.91045204269649</v>
      </c>
      <c r="AH200" s="63">
        <v>165.41159999999999</v>
      </c>
      <c r="AI200" s="34">
        <f t="shared" si="181"/>
        <v>1.7655231981016868E-4</v>
      </c>
      <c r="AJ200" s="1">
        <f t="shared" si="182"/>
        <v>31319.795535281984</v>
      </c>
      <c r="AK200" s="39">
        <f t="shared" si="183"/>
        <v>31319.795535281984</v>
      </c>
      <c r="AL200" s="1">
        <f t="shared" si="184"/>
        <v>1.1959141446898309</v>
      </c>
      <c r="AM200" s="66">
        <v>3312.75</v>
      </c>
      <c r="AN200" s="34">
        <f t="shared" si="185"/>
        <v>3.5673802902949372E-3</v>
      </c>
      <c r="AO200" s="1">
        <f t="shared" si="186"/>
        <v>105470.04494712121</v>
      </c>
      <c r="AP200" s="95">
        <v>32.6666666666667</v>
      </c>
      <c r="AQ200" s="34">
        <f t="shared" si="187"/>
        <v>3.9522503629617727E-3</v>
      </c>
      <c r="AR200" s="27">
        <f t="shared" si="188"/>
        <v>350558.04819019238</v>
      </c>
      <c r="AS200" s="31">
        <v>196.5</v>
      </c>
      <c r="AT200" s="72">
        <f t="shared" si="189"/>
        <v>3.6636752349401502E-3</v>
      </c>
      <c r="AU200" s="1">
        <f t="shared" si="190"/>
        <v>433278.93028544541</v>
      </c>
      <c r="AV200" s="97">
        <v>160.25</v>
      </c>
      <c r="AW200" s="34">
        <f t="shared" si="191"/>
        <v>4.23545269933939E-3</v>
      </c>
      <c r="AX200" s="27">
        <f t="shared" si="192"/>
        <v>500899.31480358192</v>
      </c>
      <c r="AY200" s="75">
        <v>283</v>
      </c>
      <c r="AZ200" s="34">
        <f t="shared" si="193"/>
        <v>3.0090697402417889E-3</v>
      </c>
      <c r="BA200" s="27">
        <f t="shared" si="194"/>
        <v>266899.49222165038</v>
      </c>
      <c r="BB200" s="39">
        <f t="shared" si="195"/>
        <v>1657105.8304479914</v>
      </c>
      <c r="BC200" s="60">
        <f t="shared" si="196"/>
        <v>63.274879928519276</v>
      </c>
      <c r="BD200" s="81">
        <f t="shared" si="197"/>
        <v>5366474.0236768816</v>
      </c>
      <c r="BE200" s="1">
        <v>3903349</v>
      </c>
      <c r="BF200" s="1">
        <f t="shared" si="198"/>
        <v>0</v>
      </c>
      <c r="BG200" s="1">
        <f t="shared" si="199"/>
        <v>1463125.0236768816</v>
      </c>
      <c r="BH200" s="72">
        <f t="shared" si="200"/>
        <v>9.8659366012154924E-4</v>
      </c>
      <c r="BI200" s="1">
        <f t="shared" si="201"/>
        <v>-710.97466246019906</v>
      </c>
      <c r="BJ200" s="81">
        <f t="shared" si="202"/>
        <v>5365763.0490144212</v>
      </c>
      <c r="BK200" s="79">
        <v>6.5</v>
      </c>
      <c r="BL200" s="1">
        <f t="shared" si="203"/>
        <v>0</v>
      </c>
      <c r="BM200" s="126">
        <v>830</v>
      </c>
      <c r="BN200" s="27">
        <f t="shared" si="204"/>
        <v>0</v>
      </c>
      <c r="BO200" s="39">
        <f t="shared" si="205"/>
        <v>5365763.0490144212</v>
      </c>
      <c r="BP200" s="1">
        <f t="shared" si="206"/>
        <v>5365763.0490144212</v>
      </c>
      <c r="BQ200" s="72">
        <f t="shared" si="207"/>
        <v>1.8406989446734488E-3</v>
      </c>
      <c r="BR200" s="60">
        <f t="shared" si="208"/>
        <v>11619.769469281613</v>
      </c>
      <c r="BS200" s="84">
        <f t="shared" ref="BS200:BS263" si="210">ROUND(BJ200+BL200+BR200,0)</f>
        <v>5377383</v>
      </c>
      <c r="BT200" s="86">
        <f t="shared" si="209"/>
        <v>205.32983313604947</v>
      </c>
      <c r="BV200" s="28"/>
    </row>
    <row r="201" spans="1:74" ht="15.6" x14ac:dyDescent="0.3">
      <c r="A201" s="2" t="s">
        <v>533</v>
      </c>
      <c r="B201" s="9" t="s">
        <v>236</v>
      </c>
      <c r="C201" s="158">
        <v>12040</v>
      </c>
      <c r="D201" s="20">
        <v>0</v>
      </c>
      <c r="E201" s="23">
        <v>0</v>
      </c>
      <c r="F201" s="3">
        <v>0</v>
      </c>
      <c r="G201" s="23">
        <v>0</v>
      </c>
      <c r="H201" s="23">
        <v>0</v>
      </c>
      <c r="I201" s="3">
        <v>0</v>
      </c>
      <c r="J201" s="23">
        <f t="shared" si="162"/>
        <v>0</v>
      </c>
      <c r="K201" s="42">
        <f t="shared" si="163"/>
        <v>0</v>
      </c>
      <c r="L201" s="31">
        <v>9021</v>
      </c>
      <c r="M201" s="34">
        <f t="shared" si="164"/>
        <v>2.9021604221371043E-3</v>
      </c>
      <c r="N201" s="1">
        <f t="shared" si="165"/>
        <v>343219.54938259232</v>
      </c>
      <c r="O201" s="37">
        <v>57</v>
      </c>
      <c r="P201" s="37">
        <v>211</v>
      </c>
      <c r="Q201" s="37">
        <f t="shared" si="166"/>
        <v>162.5</v>
      </c>
      <c r="R201" s="34">
        <f t="shared" si="167"/>
        <v>1.713153752650117E-4</v>
      </c>
      <c r="S201" s="27">
        <f t="shared" si="168"/>
        <v>20260.34999728531</v>
      </c>
      <c r="T201" s="39">
        <f t="shared" si="169"/>
        <v>363479.89937987761</v>
      </c>
      <c r="U201" s="1">
        <f t="shared" si="170"/>
        <v>30.189360413611098</v>
      </c>
      <c r="V201" s="52">
        <v>62711423.710000016</v>
      </c>
      <c r="W201" s="51">
        <f t="shared" si="171"/>
        <v>2.3115660819686399</v>
      </c>
      <c r="X201" s="34">
        <f t="shared" si="172"/>
        <v>1.420304785035657E-3</v>
      </c>
      <c r="Y201" s="87">
        <f t="shared" si="173"/>
        <v>5208.5900091362137</v>
      </c>
      <c r="Z201" s="27">
        <f t="shared" si="174"/>
        <v>797863.55289597937</v>
      </c>
      <c r="AA201" s="56">
        <v>17509503.206</v>
      </c>
      <c r="AB201" s="51">
        <f t="shared" si="175"/>
        <v>8.2790241558838655</v>
      </c>
      <c r="AC201" s="51">
        <f t="shared" si="176"/>
        <v>1.4520866274894846E-3</v>
      </c>
      <c r="AD201" s="92">
        <f t="shared" si="177"/>
        <v>1454.2776749169436</v>
      </c>
      <c r="AE201" s="1">
        <f t="shared" si="178"/>
        <v>480839.7705249798</v>
      </c>
      <c r="AF201" s="39">
        <f t="shared" si="179"/>
        <v>1278703.3234209591</v>
      </c>
      <c r="AG201" s="60">
        <f t="shared" si="180"/>
        <v>106.20459496851819</v>
      </c>
      <c r="AH201" s="63">
        <v>2360.5857999999998</v>
      </c>
      <c r="AI201" s="34">
        <f t="shared" si="181"/>
        <v>2.5195748006847335E-3</v>
      </c>
      <c r="AJ201" s="1">
        <f t="shared" si="182"/>
        <v>446964.20686028094</v>
      </c>
      <c r="AK201" s="39">
        <f t="shared" si="183"/>
        <v>446964.20686028094</v>
      </c>
      <c r="AL201" s="1">
        <f t="shared" si="184"/>
        <v>37.123272995039947</v>
      </c>
      <c r="AM201" s="66">
        <v>1268.3333333333333</v>
      </c>
      <c r="AN201" s="34">
        <f t="shared" si="185"/>
        <v>1.3658221522473511E-3</v>
      </c>
      <c r="AO201" s="1">
        <f t="shared" si="186"/>
        <v>40380.702943052973</v>
      </c>
      <c r="AP201" s="95">
        <v>6.6666666666666696</v>
      </c>
      <c r="AQ201" s="34">
        <f t="shared" si="187"/>
        <v>8.0658170672689186E-4</v>
      </c>
      <c r="AR201" s="27">
        <f t="shared" si="188"/>
        <v>71542.458814324928</v>
      </c>
      <c r="AS201" s="31">
        <v>44.083333330000002</v>
      </c>
      <c r="AT201" s="72">
        <f t="shared" si="189"/>
        <v>8.2191865951517916E-4</v>
      </c>
      <c r="AU201" s="1">
        <f t="shared" si="190"/>
        <v>97202.949153379755</v>
      </c>
      <c r="AV201" s="97">
        <v>28.666666666666668</v>
      </c>
      <c r="AW201" s="34">
        <f t="shared" si="191"/>
        <v>7.5766808558125332E-4</v>
      </c>
      <c r="AX201" s="27">
        <f t="shared" si="192"/>
        <v>89604.453610209137</v>
      </c>
      <c r="AY201" s="75">
        <v>104</v>
      </c>
      <c r="AZ201" s="34">
        <f t="shared" si="193"/>
        <v>1.1058065476506928E-3</v>
      </c>
      <c r="BA201" s="27">
        <f t="shared" si="194"/>
        <v>98083.205622090609</v>
      </c>
      <c r="BB201" s="39">
        <f t="shared" si="195"/>
        <v>396813.77014305739</v>
      </c>
      <c r="BC201" s="60">
        <f t="shared" si="196"/>
        <v>32.957954330818723</v>
      </c>
      <c r="BD201" s="81">
        <f t="shared" si="197"/>
        <v>2485961.1998041747</v>
      </c>
      <c r="BE201" s="1">
        <v>1369118</v>
      </c>
      <c r="BF201" s="1">
        <f t="shared" si="198"/>
        <v>0</v>
      </c>
      <c r="BG201" s="1">
        <f t="shared" si="199"/>
        <v>1116843.1998041747</v>
      </c>
      <c r="BH201" s="72">
        <f t="shared" si="200"/>
        <v>7.5309382482409242E-4</v>
      </c>
      <c r="BI201" s="1">
        <f t="shared" si="201"/>
        <v>-542.70633346579973</v>
      </c>
      <c r="BJ201" s="81">
        <f t="shared" si="202"/>
        <v>2485418.4934707088</v>
      </c>
      <c r="BK201" s="79">
        <v>6.9</v>
      </c>
      <c r="BL201" s="1">
        <f t="shared" si="203"/>
        <v>0</v>
      </c>
      <c r="BM201" s="126">
        <v>787</v>
      </c>
      <c r="BN201" s="27">
        <f t="shared" si="204"/>
        <v>0</v>
      </c>
      <c r="BO201" s="39">
        <f t="shared" si="205"/>
        <v>2485418.4934707088</v>
      </c>
      <c r="BP201" s="1">
        <f t="shared" si="206"/>
        <v>2485418.4934707088</v>
      </c>
      <c r="BQ201" s="72">
        <f t="shared" si="207"/>
        <v>8.5261073890389582E-4</v>
      </c>
      <c r="BR201" s="60">
        <f t="shared" si="208"/>
        <v>5382.2708280276174</v>
      </c>
      <c r="BS201" s="84">
        <f t="shared" si="210"/>
        <v>2490801</v>
      </c>
      <c r="BT201" s="86">
        <f t="shared" si="209"/>
        <v>206.87715946843855</v>
      </c>
      <c r="BV201" s="28"/>
    </row>
    <row r="202" spans="1:74" ht="15.6" x14ac:dyDescent="0.3">
      <c r="A202" s="2" t="s">
        <v>317</v>
      </c>
      <c r="B202" s="9" t="s">
        <v>18</v>
      </c>
      <c r="C202" s="158">
        <v>10595</v>
      </c>
      <c r="D202" s="20">
        <v>0</v>
      </c>
      <c r="E202" s="23">
        <v>0</v>
      </c>
      <c r="F202" s="3">
        <v>0</v>
      </c>
      <c r="G202" s="23">
        <v>0</v>
      </c>
      <c r="H202" s="23">
        <v>0</v>
      </c>
      <c r="I202" s="3">
        <v>0</v>
      </c>
      <c r="J202" s="23">
        <f t="shared" si="162"/>
        <v>0</v>
      </c>
      <c r="K202" s="42">
        <f t="shared" si="163"/>
        <v>0</v>
      </c>
      <c r="L202" s="31">
        <v>2620</v>
      </c>
      <c r="M202" s="34">
        <f t="shared" si="164"/>
        <v>8.4288441480980089E-4</v>
      </c>
      <c r="N202" s="1">
        <f t="shared" si="165"/>
        <v>99682.432034407699</v>
      </c>
      <c r="O202" s="37">
        <v>351</v>
      </c>
      <c r="P202" s="37">
        <v>235</v>
      </c>
      <c r="Q202" s="37">
        <f t="shared" si="166"/>
        <v>468.5</v>
      </c>
      <c r="R202" s="34">
        <f t="shared" si="167"/>
        <v>4.9391540499481832E-4</v>
      </c>
      <c r="S202" s="27">
        <f t="shared" si="168"/>
        <v>58412.147530634873</v>
      </c>
      <c r="T202" s="39">
        <f t="shared" si="169"/>
        <v>158094.57956504257</v>
      </c>
      <c r="U202" s="1">
        <f t="shared" si="170"/>
        <v>14.921621478531625</v>
      </c>
      <c r="V202" s="52">
        <v>41096862.030000001</v>
      </c>
      <c r="W202" s="51">
        <f t="shared" si="171"/>
        <v>2.7314500293977799</v>
      </c>
      <c r="X202" s="34">
        <f t="shared" si="172"/>
        <v>1.6782957567604959E-3</v>
      </c>
      <c r="Y202" s="87">
        <f t="shared" si="173"/>
        <v>3878.8921217555453</v>
      </c>
      <c r="Z202" s="27">
        <f t="shared" si="174"/>
        <v>942791.31451743888</v>
      </c>
      <c r="AA202" s="56">
        <v>8079241.9344000006</v>
      </c>
      <c r="AB202" s="51">
        <f t="shared" si="175"/>
        <v>13.894128423366302</v>
      </c>
      <c r="AC202" s="51">
        <f t="shared" si="176"/>
        <v>2.4369391493867234E-3</v>
      </c>
      <c r="AD202" s="92">
        <f t="shared" si="177"/>
        <v>762.552329815951</v>
      </c>
      <c r="AE202" s="1">
        <f t="shared" si="178"/>
        <v>806960.98923542839</v>
      </c>
      <c r="AF202" s="39">
        <f t="shared" si="179"/>
        <v>1749752.3037528673</v>
      </c>
      <c r="AG202" s="60">
        <f t="shared" si="180"/>
        <v>165.14887246369676</v>
      </c>
      <c r="AH202" s="63">
        <v>225.5257</v>
      </c>
      <c r="AI202" s="34">
        <f t="shared" si="181"/>
        <v>2.4071519477359606E-4</v>
      </c>
      <c r="AJ202" s="1">
        <f t="shared" si="182"/>
        <v>42702.076589255797</v>
      </c>
      <c r="AK202" s="39">
        <f t="shared" si="183"/>
        <v>42702.076589255797</v>
      </c>
      <c r="AL202" s="1">
        <f t="shared" si="184"/>
        <v>4.0303989230066826</v>
      </c>
      <c r="AM202" s="66">
        <v>1214.7222222222222</v>
      </c>
      <c r="AN202" s="34">
        <f t="shared" si="185"/>
        <v>1.3080902916727257E-3</v>
      </c>
      <c r="AO202" s="1">
        <f t="shared" si="186"/>
        <v>38673.853256673377</v>
      </c>
      <c r="AP202" s="95">
        <v>13.6666666666667</v>
      </c>
      <c r="AQ202" s="34">
        <f t="shared" si="187"/>
        <v>1.6534924987901317E-3</v>
      </c>
      <c r="AR202" s="27">
        <f t="shared" si="188"/>
        <v>146662.04056936639</v>
      </c>
      <c r="AS202" s="31">
        <v>95.75</v>
      </c>
      <c r="AT202" s="72">
        <f t="shared" si="189"/>
        <v>1.7852259732596407E-3</v>
      </c>
      <c r="AU202" s="1">
        <f t="shared" si="190"/>
        <v>211127.01055893843</v>
      </c>
      <c r="AV202" s="97">
        <v>26.277777777777779</v>
      </c>
      <c r="AW202" s="34">
        <f t="shared" si="191"/>
        <v>6.945290784494822E-4</v>
      </c>
      <c r="AX202" s="27">
        <f t="shared" si="192"/>
        <v>82137.415809358368</v>
      </c>
      <c r="AY202" s="75">
        <v>114</v>
      </c>
      <c r="AZ202" s="34">
        <f t="shared" si="193"/>
        <v>1.2121341003094132E-3</v>
      </c>
      <c r="BA202" s="27">
        <f t="shared" si="194"/>
        <v>107514.28308575317</v>
      </c>
      <c r="BB202" s="39">
        <f t="shared" si="195"/>
        <v>586114.6032800898</v>
      </c>
      <c r="BC202" s="60">
        <f t="shared" si="196"/>
        <v>55.319924802273697</v>
      </c>
      <c r="BD202" s="81">
        <f t="shared" si="197"/>
        <v>2536663.5631872555</v>
      </c>
      <c r="BE202" s="1">
        <v>1202383</v>
      </c>
      <c r="BF202" s="1">
        <f t="shared" si="198"/>
        <v>0</v>
      </c>
      <c r="BG202" s="1">
        <f t="shared" si="199"/>
        <v>1334280.5631872555</v>
      </c>
      <c r="BH202" s="72">
        <f t="shared" si="200"/>
        <v>8.9971309571058942E-4</v>
      </c>
      <c r="BI202" s="1">
        <f t="shared" si="201"/>
        <v>-648.36542174318129</v>
      </c>
      <c r="BJ202" s="81">
        <f t="shared" si="202"/>
        <v>2536015.1977655124</v>
      </c>
      <c r="BK202" s="79">
        <v>8</v>
      </c>
      <c r="BL202" s="1">
        <f t="shared" si="203"/>
        <v>0</v>
      </c>
      <c r="BM202" s="126">
        <v>1263</v>
      </c>
      <c r="BN202" s="27">
        <f t="shared" si="204"/>
        <v>0</v>
      </c>
      <c r="BO202" s="39">
        <f t="shared" si="205"/>
        <v>2536015.1977655124</v>
      </c>
      <c r="BP202" s="1">
        <f t="shared" si="206"/>
        <v>2536015.1977655124</v>
      </c>
      <c r="BQ202" s="72">
        <f t="shared" si="207"/>
        <v>8.6996769249067529E-4</v>
      </c>
      <c r="BR202" s="60">
        <f t="shared" si="208"/>
        <v>5491.8399674846833</v>
      </c>
      <c r="BS202" s="84">
        <f t="shared" si="210"/>
        <v>2541507</v>
      </c>
      <c r="BT202" s="86">
        <f t="shared" si="209"/>
        <v>239.87796130250118</v>
      </c>
      <c r="BV202" s="28"/>
    </row>
    <row r="203" spans="1:74" ht="15.6" x14ac:dyDescent="0.3">
      <c r="A203" s="2" t="s">
        <v>564</v>
      </c>
      <c r="B203" s="9" t="s">
        <v>267</v>
      </c>
      <c r="C203" s="158">
        <v>7027</v>
      </c>
      <c r="D203" s="20">
        <v>0</v>
      </c>
      <c r="E203" s="23">
        <v>0</v>
      </c>
      <c r="F203" s="3">
        <v>0</v>
      </c>
      <c r="G203" s="23">
        <v>0</v>
      </c>
      <c r="H203" s="23">
        <v>0</v>
      </c>
      <c r="I203" s="3">
        <v>0</v>
      </c>
      <c r="J203" s="23">
        <f t="shared" si="162"/>
        <v>0</v>
      </c>
      <c r="K203" s="42">
        <f t="shared" si="163"/>
        <v>0</v>
      </c>
      <c r="L203" s="31">
        <v>1738</v>
      </c>
      <c r="M203" s="34">
        <f t="shared" si="164"/>
        <v>5.5913477593108162E-4</v>
      </c>
      <c r="N203" s="1">
        <f t="shared" si="165"/>
        <v>66125.216364809385</v>
      </c>
      <c r="O203" s="37">
        <v>0</v>
      </c>
      <c r="P203" s="37">
        <v>149</v>
      </c>
      <c r="Q203" s="37">
        <f t="shared" si="166"/>
        <v>74.5</v>
      </c>
      <c r="R203" s="34">
        <f t="shared" si="167"/>
        <v>7.8541510506113056E-5</v>
      </c>
      <c r="S203" s="27">
        <f t="shared" si="168"/>
        <v>9288.591229524649</v>
      </c>
      <c r="T203" s="39">
        <f t="shared" si="169"/>
        <v>75413.807594334037</v>
      </c>
      <c r="U203" s="1">
        <f t="shared" si="170"/>
        <v>10.732006203832935</v>
      </c>
      <c r="V203" s="52">
        <v>28135978.02</v>
      </c>
      <c r="W203" s="51">
        <f t="shared" si="171"/>
        <v>1.7550031125592982</v>
      </c>
      <c r="X203" s="34">
        <f t="shared" si="172"/>
        <v>1.0783335756499735E-3</v>
      </c>
      <c r="Y203" s="87">
        <f t="shared" si="173"/>
        <v>4003.9815027750105</v>
      </c>
      <c r="Z203" s="27">
        <f t="shared" si="174"/>
        <v>605759.45877244486</v>
      </c>
      <c r="AA203" s="56">
        <v>6072482.9983999999</v>
      </c>
      <c r="AB203" s="51">
        <f t="shared" si="175"/>
        <v>8.1315549196285097</v>
      </c>
      <c r="AC203" s="51">
        <f t="shared" si="176"/>
        <v>1.4262214890503966E-3</v>
      </c>
      <c r="AD203" s="92">
        <f t="shared" si="177"/>
        <v>864.16436578909918</v>
      </c>
      <c r="AE203" s="1">
        <f t="shared" si="178"/>
        <v>472274.8633106284</v>
      </c>
      <c r="AF203" s="39">
        <f t="shared" si="179"/>
        <v>1078034.3220830732</v>
      </c>
      <c r="AG203" s="60">
        <f t="shared" si="180"/>
        <v>153.41316665477063</v>
      </c>
      <c r="AH203" s="63">
        <v>1747.1696999999999</v>
      </c>
      <c r="AI203" s="34">
        <f t="shared" si="181"/>
        <v>1.8648442046206946E-3</v>
      </c>
      <c r="AJ203" s="1">
        <f t="shared" si="182"/>
        <v>330817.17225055536</v>
      </c>
      <c r="AK203" s="39">
        <f t="shared" si="183"/>
        <v>330817.17225055536</v>
      </c>
      <c r="AL203" s="1">
        <f t="shared" si="184"/>
        <v>47.078009427999909</v>
      </c>
      <c r="AM203" s="66">
        <v>926.05555555555554</v>
      </c>
      <c r="AN203" s="34">
        <f t="shared" si="185"/>
        <v>9.9723563100355211E-4</v>
      </c>
      <c r="AO203" s="1">
        <f t="shared" si="186"/>
        <v>29483.396292498906</v>
      </c>
      <c r="AP203" s="95">
        <v>3</v>
      </c>
      <c r="AQ203" s="34">
        <f t="shared" si="187"/>
        <v>3.629617680271012E-4</v>
      </c>
      <c r="AR203" s="27">
        <f t="shared" si="188"/>
        <v>32194.106466446203</v>
      </c>
      <c r="AS203" s="31">
        <v>41.5</v>
      </c>
      <c r="AT203" s="72">
        <f t="shared" si="189"/>
        <v>7.7375329389321235E-4</v>
      </c>
      <c r="AU203" s="1">
        <f t="shared" si="190"/>
        <v>91506.746090819259</v>
      </c>
      <c r="AV203" s="97">
        <v>9.9444444444444446</v>
      </c>
      <c r="AW203" s="34">
        <f t="shared" si="191"/>
        <v>2.6283447154853555E-4</v>
      </c>
      <c r="AX203" s="27">
        <f t="shared" si="192"/>
        <v>31083.715496564797</v>
      </c>
      <c r="AY203" s="75">
        <v>39</v>
      </c>
      <c r="AZ203" s="34">
        <f t="shared" si="193"/>
        <v>4.1467745536900977E-4</v>
      </c>
      <c r="BA203" s="27">
        <f t="shared" si="194"/>
        <v>36781.202108283978</v>
      </c>
      <c r="BB203" s="39">
        <f t="shared" si="195"/>
        <v>221049.16645461315</v>
      </c>
      <c r="BC203" s="60">
        <f t="shared" si="196"/>
        <v>31.457117753609385</v>
      </c>
      <c r="BD203" s="81">
        <f t="shared" si="197"/>
        <v>1705314.4683825758</v>
      </c>
      <c r="BE203" s="1">
        <v>824902</v>
      </c>
      <c r="BF203" s="1">
        <f t="shared" si="198"/>
        <v>0</v>
      </c>
      <c r="BG203" s="1">
        <f t="shared" si="199"/>
        <v>880412.46838257578</v>
      </c>
      <c r="BH203" s="72">
        <f t="shared" si="200"/>
        <v>5.9366721609023488E-4</v>
      </c>
      <c r="BI203" s="1">
        <f t="shared" si="201"/>
        <v>-427.81781966999449</v>
      </c>
      <c r="BJ203" s="81">
        <f t="shared" si="202"/>
        <v>1704886.6505629057</v>
      </c>
      <c r="BK203" s="79">
        <v>7.7</v>
      </c>
      <c r="BL203" s="1">
        <f t="shared" si="203"/>
        <v>0</v>
      </c>
      <c r="BM203" s="126">
        <v>945</v>
      </c>
      <c r="BN203" s="27">
        <f t="shared" si="204"/>
        <v>0</v>
      </c>
      <c r="BO203" s="39">
        <f t="shared" si="205"/>
        <v>1704886.6505629057</v>
      </c>
      <c r="BP203" s="1">
        <f t="shared" si="206"/>
        <v>1704886.6505629057</v>
      </c>
      <c r="BQ203" s="72">
        <f t="shared" si="207"/>
        <v>5.8485308236922806E-4</v>
      </c>
      <c r="BR203" s="60">
        <f t="shared" si="208"/>
        <v>3691.9986346462688</v>
      </c>
      <c r="BS203" s="84">
        <f t="shared" si="210"/>
        <v>1708579</v>
      </c>
      <c r="BT203" s="86">
        <f t="shared" si="209"/>
        <v>243.14486978796072</v>
      </c>
      <c r="BV203" s="28"/>
    </row>
    <row r="204" spans="1:74" ht="15.6" x14ac:dyDescent="0.3">
      <c r="A204" s="2" t="s">
        <v>496</v>
      </c>
      <c r="B204" s="9" t="s">
        <v>197</v>
      </c>
      <c r="C204" s="158">
        <v>11488</v>
      </c>
      <c r="D204" s="20">
        <v>0</v>
      </c>
      <c r="E204" s="23">
        <v>0</v>
      </c>
      <c r="F204" s="3">
        <v>0</v>
      </c>
      <c r="G204" s="23">
        <v>0</v>
      </c>
      <c r="H204" s="23">
        <v>0</v>
      </c>
      <c r="I204" s="3">
        <f>C204/($C$37+$C$50+$C$52+$C$55+$C$56+$C$139+$C$141+$C$196+$C$204+$C$208)*$I$6</f>
        <v>1003557.9671123509</v>
      </c>
      <c r="J204" s="23">
        <f t="shared" si="162"/>
        <v>1003557.9671123509</v>
      </c>
      <c r="K204" s="42">
        <f t="shared" si="163"/>
        <v>87.357065382342526</v>
      </c>
      <c r="L204" s="31">
        <v>5104</v>
      </c>
      <c r="M204" s="34">
        <f t="shared" si="164"/>
        <v>1.6420160508355817E-3</v>
      </c>
      <c r="N204" s="1">
        <f t="shared" si="165"/>
        <v>194190.50881817439</v>
      </c>
      <c r="O204" s="37">
        <v>447</v>
      </c>
      <c r="P204" s="37">
        <v>477</v>
      </c>
      <c r="Q204" s="37">
        <f t="shared" si="166"/>
        <v>685.5</v>
      </c>
      <c r="R204" s="34">
        <f t="shared" si="167"/>
        <v>7.2268732150255707E-4</v>
      </c>
      <c r="S204" s="27">
        <f t="shared" si="168"/>
        <v>85467.507219317413</v>
      </c>
      <c r="T204" s="39">
        <f t="shared" si="169"/>
        <v>279658.01603749179</v>
      </c>
      <c r="U204" s="1">
        <f t="shared" si="170"/>
        <v>24.343490253959938</v>
      </c>
      <c r="V204" s="52">
        <v>43358351.629999995</v>
      </c>
      <c r="W204" s="51">
        <f t="shared" si="171"/>
        <v>3.0437998456723161</v>
      </c>
      <c r="X204" s="34">
        <f t="shared" si="172"/>
        <v>1.8702141025608954E-3</v>
      </c>
      <c r="Y204" s="87">
        <f t="shared" si="173"/>
        <v>3774.2297728064063</v>
      </c>
      <c r="Z204" s="27">
        <f t="shared" si="174"/>
        <v>1050602.4370733497</v>
      </c>
      <c r="AA204" s="56">
        <v>29617480.594000001</v>
      </c>
      <c r="AB204" s="51">
        <f t="shared" si="175"/>
        <v>4.4559544347852373</v>
      </c>
      <c r="AC204" s="51">
        <f t="shared" si="176"/>
        <v>7.8154523113157018E-4</v>
      </c>
      <c r="AD204" s="92">
        <f t="shared" si="177"/>
        <v>2578.1233107590529</v>
      </c>
      <c r="AE204" s="1">
        <f t="shared" si="178"/>
        <v>258798.62983237745</v>
      </c>
      <c r="AF204" s="39">
        <f t="shared" si="179"/>
        <v>1309401.0669057271</v>
      </c>
      <c r="AG204" s="60">
        <f t="shared" si="180"/>
        <v>113.97989788524784</v>
      </c>
      <c r="AH204" s="63">
        <v>2139.4252000000001</v>
      </c>
      <c r="AI204" s="34">
        <f t="shared" si="181"/>
        <v>2.2835187019552084E-3</v>
      </c>
      <c r="AJ204" s="1">
        <f t="shared" si="182"/>
        <v>405088.63844512583</v>
      </c>
      <c r="AK204" s="39">
        <f t="shared" si="183"/>
        <v>405088.63844512583</v>
      </c>
      <c r="AL204" s="1">
        <f t="shared" si="184"/>
        <v>35.261894015070148</v>
      </c>
      <c r="AM204" s="66">
        <v>1988.3333333333333</v>
      </c>
      <c r="AN204" s="34">
        <f t="shared" si="185"/>
        <v>2.1411640310526805E-3</v>
      </c>
      <c r="AO204" s="1">
        <f t="shared" si="186"/>
        <v>63303.782668938496</v>
      </c>
      <c r="AP204" s="95">
        <v>15.3333333333333</v>
      </c>
      <c r="AQ204" s="34">
        <f t="shared" si="187"/>
        <v>1.8551379254718465E-3</v>
      </c>
      <c r="AR204" s="27">
        <f t="shared" si="188"/>
        <v>164547.6552729469</v>
      </c>
      <c r="AS204" s="31">
        <v>104.66666669999999</v>
      </c>
      <c r="AT204" s="72">
        <f t="shared" si="189"/>
        <v>1.9514741715650121E-3</v>
      </c>
      <c r="AU204" s="1">
        <f t="shared" si="190"/>
        <v>230788.09864793511</v>
      </c>
      <c r="AV204" s="97">
        <v>85.666666666666671</v>
      </c>
      <c r="AW204" s="34">
        <f t="shared" si="191"/>
        <v>2.2641941627253733E-3</v>
      </c>
      <c r="AX204" s="27">
        <f t="shared" si="192"/>
        <v>267771.44857934589</v>
      </c>
      <c r="AY204" s="75">
        <v>194</v>
      </c>
      <c r="AZ204" s="34">
        <f t="shared" si="193"/>
        <v>2.062754521579177E-3</v>
      </c>
      <c r="BA204" s="27">
        <f t="shared" si="194"/>
        <v>182962.90279505364</v>
      </c>
      <c r="BB204" s="39">
        <f t="shared" si="195"/>
        <v>909373.88796422002</v>
      </c>
      <c r="BC204" s="60">
        <f t="shared" si="196"/>
        <v>79.158590526133352</v>
      </c>
      <c r="BD204" s="81">
        <f t="shared" si="197"/>
        <v>3907079.5764649156</v>
      </c>
      <c r="BE204" s="1">
        <v>1948843</v>
      </c>
      <c r="BF204" s="1">
        <f t="shared" si="198"/>
        <v>0</v>
      </c>
      <c r="BG204" s="1">
        <f t="shared" si="199"/>
        <v>1958236.5764649156</v>
      </c>
      <c r="BH204" s="72">
        <f t="shared" si="200"/>
        <v>1.3204502418414485E-3</v>
      </c>
      <c r="BI204" s="1">
        <f t="shared" si="201"/>
        <v>-951.56365070605682</v>
      </c>
      <c r="BJ204" s="81">
        <f t="shared" si="202"/>
        <v>3906128.0128142098</v>
      </c>
      <c r="BK204" s="79">
        <v>5</v>
      </c>
      <c r="BL204" s="1">
        <f t="shared" si="203"/>
        <v>0</v>
      </c>
      <c r="BM204" s="126">
        <v>1071</v>
      </c>
      <c r="BN204" s="27">
        <f t="shared" si="204"/>
        <v>0</v>
      </c>
      <c r="BO204" s="39">
        <f t="shared" si="205"/>
        <v>3906128.0128142098</v>
      </c>
      <c r="BP204" s="1">
        <f t="shared" si="206"/>
        <v>3906128.0128142098</v>
      </c>
      <c r="BQ204" s="72">
        <f t="shared" si="207"/>
        <v>1.3399782370686617E-3</v>
      </c>
      <c r="BR204" s="60">
        <f t="shared" si="208"/>
        <v>8458.8727850628984</v>
      </c>
      <c r="BS204" s="84">
        <f t="shared" si="210"/>
        <v>3914587</v>
      </c>
      <c r="BT204" s="86">
        <f t="shared" si="209"/>
        <v>340.75443941504176</v>
      </c>
      <c r="BV204" s="28"/>
    </row>
    <row r="205" spans="1:74" ht="15.6" x14ac:dyDescent="0.3">
      <c r="A205" s="2" t="s">
        <v>338</v>
      </c>
      <c r="B205" s="9" t="s">
        <v>39</v>
      </c>
      <c r="C205" s="158">
        <v>23259</v>
      </c>
      <c r="D205" s="20">
        <v>0</v>
      </c>
      <c r="E205" s="23">
        <v>0</v>
      </c>
      <c r="F205" s="3">
        <v>0</v>
      </c>
      <c r="G205" s="23">
        <v>0</v>
      </c>
      <c r="H205" s="23">
        <v>0</v>
      </c>
      <c r="I205" s="3">
        <v>0</v>
      </c>
      <c r="J205" s="23">
        <f t="shared" si="162"/>
        <v>0</v>
      </c>
      <c r="K205" s="42">
        <f t="shared" si="163"/>
        <v>0</v>
      </c>
      <c r="L205" s="31">
        <v>5471</v>
      </c>
      <c r="M205" s="34">
        <f t="shared" si="164"/>
        <v>1.7600842112306949E-3</v>
      </c>
      <c r="N205" s="1">
        <f t="shared" si="165"/>
        <v>208153.6586489483</v>
      </c>
      <c r="O205" s="37">
        <v>1162</v>
      </c>
      <c r="P205" s="37">
        <v>758</v>
      </c>
      <c r="Q205" s="37">
        <f t="shared" si="166"/>
        <v>1541</v>
      </c>
      <c r="R205" s="34">
        <f t="shared" si="167"/>
        <v>1.6245968817438956E-3</v>
      </c>
      <c r="S205" s="27">
        <f t="shared" si="168"/>
        <v>192130.45751271793</v>
      </c>
      <c r="T205" s="39">
        <f t="shared" si="169"/>
        <v>400284.11616166623</v>
      </c>
      <c r="U205" s="1">
        <f t="shared" si="170"/>
        <v>17.209859244235187</v>
      </c>
      <c r="V205" s="52">
        <v>106728563.23</v>
      </c>
      <c r="W205" s="51">
        <f t="shared" si="171"/>
        <v>5.0687563350233251</v>
      </c>
      <c r="X205" s="34">
        <f t="shared" si="172"/>
        <v>3.1144162102786457E-3</v>
      </c>
      <c r="Y205" s="87">
        <f t="shared" si="173"/>
        <v>4588.6995670493143</v>
      </c>
      <c r="Z205" s="27">
        <f t="shared" si="174"/>
        <v>1749539.4009162395</v>
      </c>
      <c r="AA205" s="56">
        <v>18592352.266800001</v>
      </c>
      <c r="AB205" s="51">
        <f t="shared" si="175"/>
        <v>29.096968110163193</v>
      </c>
      <c r="AC205" s="51">
        <f t="shared" si="176"/>
        <v>5.1034176851903652E-3</v>
      </c>
      <c r="AD205" s="92">
        <f t="shared" si="177"/>
        <v>799.3616349284149</v>
      </c>
      <c r="AE205" s="1">
        <f t="shared" si="178"/>
        <v>1689930.9877143188</v>
      </c>
      <c r="AF205" s="39">
        <f t="shared" si="179"/>
        <v>3439470.3886305583</v>
      </c>
      <c r="AG205" s="60">
        <f t="shared" si="180"/>
        <v>147.8769675665574</v>
      </c>
      <c r="AH205" s="63">
        <v>2681.51</v>
      </c>
      <c r="AI205" s="34">
        <f t="shared" si="181"/>
        <v>2.8621137277806724E-3</v>
      </c>
      <c r="AJ205" s="1">
        <f t="shared" si="182"/>
        <v>507729.47559792665</v>
      </c>
      <c r="AK205" s="39">
        <f t="shared" si="183"/>
        <v>507729.47559792665</v>
      </c>
      <c r="AL205" s="1">
        <f t="shared" si="184"/>
        <v>21.829376826085671</v>
      </c>
      <c r="AM205" s="66">
        <v>2699.3888888888887</v>
      </c>
      <c r="AN205" s="34">
        <f t="shared" si="185"/>
        <v>2.9068739621351965E-3</v>
      </c>
      <c r="AO205" s="1">
        <f t="shared" si="186"/>
        <v>85942.092654402135</v>
      </c>
      <c r="AP205" s="95">
        <v>12</v>
      </c>
      <c r="AQ205" s="34">
        <f t="shared" si="187"/>
        <v>1.4518470721084048E-3</v>
      </c>
      <c r="AR205" s="27">
        <f t="shared" si="188"/>
        <v>128776.42586578481</v>
      </c>
      <c r="AS205" s="31">
        <v>151.16666670000001</v>
      </c>
      <c r="AT205" s="72">
        <f t="shared" si="189"/>
        <v>2.8184507538790938E-3</v>
      </c>
      <c r="AU205" s="1">
        <f t="shared" si="190"/>
        <v>333319.75390632299</v>
      </c>
      <c r="AV205" s="97">
        <v>62.611111111111114</v>
      </c>
      <c r="AW205" s="34">
        <f t="shared" si="191"/>
        <v>1.6548293264536289E-3</v>
      </c>
      <c r="AX205" s="27">
        <f t="shared" si="192"/>
        <v>195705.85119904205</v>
      </c>
      <c r="AY205" s="75">
        <v>134</v>
      </c>
      <c r="AZ205" s="34">
        <f t="shared" si="193"/>
        <v>1.4247892056268542E-3</v>
      </c>
      <c r="BA205" s="27">
        <f t="shared" si="194"/>
        <v>126376.43801307828</v>
      </c>
      <c r="BB205" s="39">
        <f t="shared" si="195"/>
        <v>870120.56163863023</v>
      </c>
      <c r="BC205" s="60">
        <f t="shared" si="196"/>
        <v>37.410058972381883</v>
      </c>
      <c r="BD205" s="81">
        <f t="shared" si="197"/>
        <v>5217604.542028781</v>
      </c>
      <c r="BE205" s="1">
        <v>2951967</v>
      </c>
      <c r="BF205" s="1">
        <f t="shared" si="198"/>
        <v>0</v>
      </c>
      <c r="BG205" s="1">
        <f t="shared" si="199"/>
        <v>2265637.542028781</v>
      </c>
      <c r="BH205" s="72">
        <f t="shared" si="200"/>
        <v>1.5277324896553776E-3</v>
      </c>
      <c r="BI205" s="1">
        <f t="shared" si="201"/>
        <v>-1100.9386488743435</v>
      </c>
      <c r="BJ205" s="81">
        <f t="shared" si="202"/>
        <v>5216503.6033799071</v>
      </c>
      <c r="BK205" s="79">
        <v>7</v>
      </c>
      <c r="BL205" s="1">
        <f t="shared" si="203"/>
        <v>0</v>
      </c>
      <c r="BM205" s="126">
        <v>819</v>
      </c>
      <c r="BN205" s="27">
        <f t="shared" si="204"/>
        <v>0</v>
      </c>
      <c r="BO205" s="39">
        <f t="shared" si="205"/>
        <v>5216503.6033799071</v>
      </c>
      <c r="BP205" s="1">
        <f t="shared" si="206"/>
        <v>5216503.6033799071</v>
      </c>
      <c r="BQ205" s="72">
        <f t="shared" si="207"/>
        <v>1.7894962170180674E-3</v>
      </c>
      <c r="BR205" s="60">
        <f t="shared" si="208"/>
        <v>11296.5423096879</v>
      </c>
      <c r="BS205" s="84">
        <f t="shared" si="210"/>
        <v>5227800</v>
      </c>
      <c r="BT205" s="86">
        <f t="shared" si="209"/>
        <v>224.76460724880693</v>
      </c>
      <c r="BV205" s="28"/>
    </row>
    <row r="206" spans="1:74" ht="15.6" x14ac:dyDescent="0.3">
      <c r="A206" s="2" t="s">
        <v>504</v>
      </c>
      <c r="B206" s="9" t="s">
        <v>205</v>
      </c>
      <c r="C206" s="158">
        <v>39626</v>
      </c>
      <c r="D206" s="20">
        <v>0</v>
      </c>
      <c r="E206" s="23">
        <v>0</v>
      </c>
      <c r="F206" s="3">
        <v>0</v>
      </c>
      <c r="G206" s="23">
        <v>0</v>
      </c>
      <c r="H206" s="23">
        <v>0</v>
      </c>
      <c r="I206" s="3">
        <v>0</v>
      </c>
      <c r="J206" s="23">
        <f t="shared" si="162"/>
        <v>0</v>
      </c>
      <c r="K206" s="42">
        <f t="shared" si="163"/>
        <v>0</v>
      </c>
      <c r="L206" s="31">
        <v>13327</v>
      </c>
      <c r="M206" s="34">
        <f t="shared" si="164"/>
        <v>4.2874506092252735E-3</v>
      </c>
      <c r="N206" s="1">
        <f t="shared" si="165"/>
        <v>507048.76783303492</v>
      </c>
      <c r="O206" s="37">
        <v>3370</v>
      </c>
      <c r="P206" s="37">
        <v>3169</v>
      </c>
      <c r="Q206" s="37">
        <f t="shared" si="166"/>
        <v>4954.5</v>
      </c>
      <c r="R206" s="34">
        <f t="shared" si="167"/>
        <v>5.223274010772311E-3</v>
      </c>
      <c r="S206" s="27">
        <f t="shared" si="168"/>
        <v>617722.48653261585</v>
      </c>
      <c r="T206" s="39">
        <f t="shared" si="169"/>
        <v>1124771.2543656507</v>
      </c>
      <c r="U206" s="1">
        <f t="shared" si="170"/>
        <v>28.38467809937038</v>
      </c>
      <c r="V206" s="52">
        <v>158778214.16999999</v>
      </c>
      <c r="W206" s="51">
        <f t="shared" si="171"/>
        <v>9.8893912128196853</v>
      </c>
      <c r="X206" s="34">
        <f t="shared" si="172"/>
        <v>6.0763781620706159E-3</v>
      </c>
      <c r="Y206" s="87">
        <f t="shared" si="173"/>
        <v>4006.9200567809012</v>
      </c>
      <c r="Z206" s="27">
        <f t="shared" si="174"/>
        <v>3413436.8342689839</v>
      </c>
      <c r="AA206" s="56">
        <v>39826638.149999999</v>
      </c>
      <c r="AB206" s="51">
        <f t="shared" si="175"/>
        <v>39.426372622415286</v>
      </c>
      <c r="AC206" s="51">
        <f t="shared" si="176"/>
        <v>6.9151276016919316E-3</v>
      </c>
      <c r="AD206" s="92">
        <f t="shared" si="177"/>
        <v>1005.0632955635189</v>
      </c>
      <c r="AE206" s="1">
        <f t="shared" si="178"/>
        <v>2289855.3751556952</v>
      </c>
      <c r="AF206" s="39">
        <f t="shared" si="179"/>
        <v>5703292.2094246792</v>
      </c>
      <c r="AG206" s="60">
        <f t="shared" si="180"/>
        <v>143.92803233797707</v>
      </c>
      <c r="AH206" s="63">
        <v>5338.0571</v>
      </c>
      <c r="AI206" s="34">
        <f t="shared" si="181"/>
        <v>5.6975832667366839E-3</v>
      </c>
      <c r="AJ206" s="1">
        <f t="shared" si="182"/>
        <v>1010732.360533725</v>
      </c>
      <c r="AK206" s="39">
        <f t="shared" si="183"/>
        <v>1010732.360533725</v>
      </c>
      <c r="AL206" s="1">
        <f t="shared" si="184"/>
        <v>25.506797570628503</v>
      </c>
      <c r="AM206" s="66">
        <v>5794.3888888888887</v>
      </c>
      <c r="AN206" s="34">
        <f t="shared" si="185"/>
        <v>6.2397671772775496E-3</v>
      </c>
      <c r="AO206" s="1">
        <f t="shared" si="186"/>
        <v>184479.49786497949</v>
      </c>
      <c r="AP206" s="95">
        <v>45</v>
      </c>
      <c r="AQ206" s="34">
        <f t="shared" si="187"/>
        <v>5.4444265204065178E-3</v>
      </c>
      <c r="AR206" s="27">
        <f t="shared" si="188"/>
        <v>482911.59699669306</v>
      </c>
      <c r="AS206" s="31">
        <v>329.25000003299999</v>
      </c>
      <c r="AT206" s="72">
        <f t="shared" si="189"/>
        <v>6.1387535431294948E-3</v>
      </c>
      <c r="AU206" s="1">
        <f t="shared" si="190"/>
        <v>725990.26875715575</v>
      </c>
      <c r="AV206" s="97">
        <v>191.61111111111111</v>
      </c>
      <c r="AW206" s="34">
        <f t="shared" si="191"/>
        <v>5.0643357115692685E-3</v>
      </c>
      <c r="AX206" s="27">
        <f t="shared" si="192"/>
        <v>598925.89244498312</v>
      </c>
      <c r="AY206" s="75">
        <v>504</v>
      </c>
      <c r="AZ206" s="34">
        <f t="shared" si="193"/>
        <v>5.3589086539995107E-3</v>
      </c>
      <c r="BA206" s="27">
        <f t="shared" si="194"/>
        <v>475326.30416859291</v>
      </c>
      <c r="BB206" s="39">
        <f t="shared" si="195"/>
        <v>2467633.5602324042</v>
      </c>
      <c r="BC206" s="60">
        <f t="shared" si="196"/>
        <v>62.273092419936511</v>
      </c>
      <c r="BD206" s="81">
        <f t="shared" si="197"/>
        <v>10306429.384556459</v>
      </c>
      <c r="BE206" s="1">
        <v>5295350</v>
      </c>
      <c r="BF206" s="1">
        <f t="shared" si="198"/>
        <v>0</v>
      </c>
      <c r="BG206" s="1">
        <f t="shared" si="199"/>
        <v>5011079.3845564593</v>
      </c>
      <c r="BH206" s="72">
        <f t="shared" si="200"/>
        <v>3.3789997923383305E-3</v>
      </c>
      <c r="BI206" s="1">
        <f t="shared" si="201"/>
        <v>-2435.0280504689758</v>
      </c>
      <c r="BJ206" s="81">
        <f t="shared" si="202"/>
        <v>10303994.35650599</v>
      </c>
      <c r="BK206" s="79">
        <v>7.5</v>
      </c>
      <c r="BL206" s="1">
        <f t="shared" si="203"/>
        <v>0</v>
      </c>
      <c r="BM206" s="126">
        <v>866</v>
      </c>
      <c r="BN206" s="27">
        <f t="shared" si="204"/>
        <v>0</v>
      </c>
      <c r="BO206" s="39">
        <f t="shared" si="205"/>
        <v>10303994.35650599</v>
      </c>
      <c r="BP206" s="1">
        <f t="shared" si="206"/>
        <v>10303994.35650599</v>
      </c>
      <c r="BQ206" s="72">
        <f t="shared" si="207"/>
        <v>3.5347352025590301E-3</v>
      </c>
      <c r="BR206" s="60">
        <f t="shared" si="208"/>
        <v>22313.702252910753</v>
      </c>
      <c r="BS206" s="84">
        <f t="shared" si="210"/>
        <v>10326308</v>
      </c>
      <c r="BT206" s="86">
        <f t="shared" si="209"/>
        <v>260.59425629637104</v>
      </c>
      <c r="BV206" s="28"/>
    </row>
    <row r="207" spans="1:74" ht="15.6" x14ac:dyDescent="0.3">
      <c r="A207" s="2" t="s">
        <v>359</v>
      </c>
      <c r="B207" s="9" t="s">
        <v>60</v>
      </c>
      <c r="C207" s="158">
        <v>12582</v>
      </c>
      <c r="D207" s="20">
        <v>0</v>
      </c>
      <c r="E207" s="23">
        <v>0</v>
      </c>
      <c r="F207" s="3">
        <v>0</v>
      </c>
      <c r="G207" s="23">
        <v>0</v>
      </c>
      <c r="H207" s="23">
        <v>0</v>
      </c>
      <c r="I207" s="3">
        <v>0</v>
      </c>
      <c r="J207" s="23">
        <f t="shared" si="162"/>
        <v>0</v>
      </c>
      <c r="K207" s="42">
        <f t="shared" si="163"/>
        <v>0</v>
      </c>
      <c r="L207" s="31">
        <v>8314</v>
      </c>
      <c r="M207" s="34">
        <f t="shared" si="164"/>
        <v>2.6747103147819408E-3</v>
      </c>
      <c r="N207" s="1">
        <f t="shared" si="165"/>
        <v>316320.51142521593</v>
      </c>
      <c r="O207" s="37">
        <v>0</v>
      </c>
      <c r="P207" s="37">
        <v>40</v>
      </c>
      <c r="Q207" s="37">
        <f t="shared" si="166"/>
        <v>20</v>
      </c>
      <c r="R207" s="34">
        <f t="shared" si="167"/>
        <v>2.1084969263386058E-5</v>
      </c>
      <c r="S207" s="27">
        <f t="shared" si="168"/>
        <v>2493.5815381274228</v>
      </c>
      <c r="T207" s="39">
        <f t="shared" si="169"/>
        <v>318814.09296334337</v>
      </c>
      <c r="U207" s="1">
        <f t="shared" si="170"/>
        <v>25.338904225349179</v>
      </c>
      <c r="V207" s="52">
        <v>54010851.949999996</v>
      </c>
      <c r="W207" s="51">
        <f t="shared" si="171"/>
        <v>2.931016976857741</v>
      </c>
      <c r="X207" s="34">
        <f t="shared" si="172"/>
        <v>1.8009164737814629E-3</v>
      </c>
      <c r="Y207" s="87">
        <f t="shared" si="173"/>
        <v>4292.7079915752656</v>
      </c>
      <c r="Z207" s="27">
        <f t="shared" si="174"/>
        <v>1011674.1359877229</v>
      </c>
      <c r="AA207" s="56">
        <v>20953953.373600002</v>
      </c>
      <c r="AB207" s="51">
        <f t="shared" si="175"/>
        <v>7.5549812093908484</v>
      </c>
      <c r="AC207" s="51">
        <f t="shared" si="176"/>
        <v>1.3250942355681023E-3</v>
      </c>
      <c r="AD207" s="92">
        <f t="shared" si="177"/>
        <v>1665.3913029407092</v>
      </c>
      <c r="AE207" s="1">
        <f t="shared" si="178"/>
        <v>438787.87676471035</v>
      </c>
      <c r="AF207" s="39">
        <f t="shared" si="179"/>
        <v>1450462.0127524333</v>
      </c>
      <c r="AG207" s="60">
        <f t="shared" si="180"/>
        <v>115.28071950027288</v>
      </c>
      <c r="AH207" s="63">
        <v>1197.7708</v>
      </c>
      <c r="AI207" s="34">
        <f t="shared" si="181"/>
        <v>1.2784424631699445E-3</v>
      </c>
      <c r="AJ207" s="1">
        <f t="shared" si="182"/>
        <v>226791.44965728602</v>
      </c>
      <c r="AK207" s="39">
        <f t="shared" si="183"/>
        <v>226791.44965728602</v>
      </c>
      <c r="AL207" s="1">
        <f t="shared" si="184"/>
        <v>18.025071503519793</v>
      </c>
      <c r="AM207" s="66">
        <v>1457</v>
      </c>
      <c r="AN207" s="34">
        <f t="shared" si="185"/>
        <v>1.5689904408602291E-3</v>
      </c>
      <c r="AO207" s="1">
        <f t="shared" si="186"/>
        <v>46387.398834187792</v>
      </c>
      <c r="AP207" s="95">
        <v>5.3333333333333304</v>
      </c>
      <c r="AQ207" s="34">
        <f t="shared" si="187"/>
        <v>6.4526536538151292E-4</v>
      </c>
      <c r="AR207" s="27">
        <f t="shared" si="188"/>
        <v>57233.967051459891</v>
      </c>
      <c r="AS207" s="31">
        <v>101.25</v>
      </c>
      <c r="AT207" s="72">
        <f t="shared" si="189"/>
        <v>1.8877715905225964E-3</v>
      </c>
      <c r="AU207" s="1">
        <f t="shared" si="190"/>
        <v>223254.41064326387</v>
      </c>
      <c r="AV207" s="97">
        <v>48</v>
      </c>
      <c r="AW207" s="34">
        <f t="shared" si="191"/>
        <v>1.2686535386476799E-3</v>
      </c>
      <c r="AX207" s="27">
        <f t="shared" si="192"/>
        <v>150035.36418453621</v>
      </c>
      <c r="AY207" s="75">
        <v>123</v>
      </c>
      <c r="AZ207" s="34">
        <f t="shared" si="193"/>
        <v>1.3078288977022615E-3</v>
      </c>
      <c r="BA207" s="27">
        <f t="shared" si="194"/>
        <v>116002.25280304946</v>
      </c>
      <c r="BB207" s="39">
        <f t="shared" si="195"/>
        <v>592913.39351649722</v>
      </c>
      <c r="BC207" s="60">
        <f t="shared" si="196"/>
        <v>47.123938445119791</v>
      </c>
      <c r="BD207" s="81">
        <f t="shared" si="197"/>
        <v>2588980.9488895601</v>
      </c>
      <c r="BE207" s="1">
        <v>1227132</v>
      </c>
      <c r="BF207" s="1">
        <f t="shared" si="198"/>
        <v>0</v>
      </c>
      <c r="BG207" s="1">
        <f t="shared" si="199"/>
        <v>1361848.9488895601</v>
      </c>
      <c r="BH207" s="72">
        <f t="shared" si="200"/>
        <v>9.1830261753103354E-4</v>
      </c>
      <c r="BI207" s="1">
        <f t="shared" si="201"/>
        <v>-661.76169574717028</v>
      </c>
      <c r="BJ207" s="81">
        <f t="shared" si="202"/>
        <v>2588319.1871938128</v>
      </c>
      <c r="BK207" s="79">
        <v>6</v>
      </c>
      <c r="BL207" s="1">
        <f t="shared" si="203"/>
        <v>0</v>
      </c>
      <c r="BM207" s="126">
        <v>630</v>
      </c>
      <c r="BN207" s="27">
        <f t="shared" si="204"/>
        <v>0</v>
      </c>
      <c r="BO207" s="39">
        <f t="shared" si="205"/>
        <v>2588319.1871938128</v>
      </c>
      <c r="BP207" s="1">
        <f t="shared" si="206"/>
        <v>2588319.1871938128</v>
      </c>
      <c r="BQ207" s="72">
        <f t="shared" si="207"/>
        <v>8.8791032194774158E-4</v>
      </c>
      <c r="BR207" s="60">
        <f t="shared" si="208"/>
        <v>5605.1062995848733</v>
      </c>
      <c r="BS207" s="84">
        <f t="shared" si="210"/>
        <v>2593924</v>
      </c>
      <c r="BT207" s="86">
        <f t="shared" si="209"/>
        <v>206.16150055635035</v>
      </c>
      <c r="BV207" s="28"/>
    </row>
    <row r="208" spans="1:74" ht="15.6" x14ac:dyDescent="0.3">
      <c r="A208" s="2" t="s">
        <v>473</v>
      </c>
      <c r="B208" s="9" t="s">
        <v>174</v>
      </c>
      <c r="C208" s="158">
        <v>71557</v>
      </c>
      <c r="D208" s="20">
        <v>0</v>
      </c>
      <c r="E208" s="23">
        <f>C208/($C$7+$C$147+$C$98+$C$81+$C$186+$C$208+$C$231+$C$247+$C$265)*$E$6</f>
        <v>17105364.583118435</v>
      </c>
      <c r="F208" s="3">
        <v>0</v>
      </c>
      <c r="G208" s="23">
        <v>0</v>
      </c>
      <c r="H208" s="23">
        <v>0</v>
      </c>
      <c r="I208" s="3">
        <f>C208/($C$37+$C$50+$C$52+$C$55+$C$56+$C$139+$C$141+$C$196+$C$204+$C$208)*$I$6</f>
        <v>6251009.5275642835</v>
      </c>
      <c r="J208" s="23">
        <f t="shared" si="162"/>
        <v>23356374.110682718</v>
      </c>
      <c r="K208" s="42">
        <f t="shared" si="163"/>
        <v>326.40236609531865</v>
      </c>
      <c r="L208" s="31">
        <v>34888</v>
      </c>
      <c r="M208" s="34">
        <f t="shared" si="164"/>
        <v>1.1223874604536005E-2</v>
      </c>
      <c r="N208" s="1">
        <f t="shared" si="165"/>
        <v>1327374.3087085555</v>
      </c>
      <c r="O208" s="37">
        <v>6375</v>
      </c>
      <c r="P208" s="37">
        <v>7107</v>
      </c>
      <c r="Q208" s="37">
        <f t="shared" si="166"/>
        <v>9928.5</v>
      </c>
      <c r="R208" s="34">
        <f t="shared" si="167"/>
        <v>1.0467105866576423E-2</v>
      </c>
      <c r="S208" s="27">
        <f t="shared" si="168"/>
        <v>1237876.2150649058</v>
      </c>
      <c r="T208" s="39">
        <f t="shared" si="169"/>
        <v>2565250.5237734616</v>
      </c>
      <c r="U208" s="1">
        <f t="shared" si="170"/>
        <v>35.849050739598667</v>
      </c>
      <c r="V208" s="50">
        <v>249971922.13999999</v>
      </c>
      <c r="W208" s="51">
        <f t="shared" si="171"/>
        <v>20.483917574279609</v>
      </c>
      <c r="X208" s="34">
        <f t="shared" si="172"/>
        <v>1.258601533132377E-2</v>
      </c>
      <c r="Y208" s="87">
        <f t="shared" si="173"/>
        <v>3493.3259099738666</v>
      </c>
      <c r="Z208" s="27">
        <f t="shared" si="174"/>
        <v>7070259.1548342528</v>
      </c>
      <c r="AA208" s="56">
        <v>116800110.544</v>
      </c>
      <c r="AB208" s="51">
        <f t="shared" si="175"/>
        <v>43.839035983369918</v>
      </c>
      <c r="AC208" s="51">
        <f t="shared" si="176"/>
        <v>7.6890798619352104E-3</v>
      </c>
      <c r="AD208" s="92">
        <f t="shared" si="177"/>
        <v>1632.2667320318069</v>
      </c>
      <c r="AE208" s="1">
        <f t="shared" si="178"/>
        <v>2546139.6905453862</v>
      </c>
      <c r="AF208" s="39">
        <f t="shared" si="179"/>
        <v>9616398.8453796394</v>
      </c>
      <c r="AG208" s="60">
        <f t="shared" si="180"/>
        <v>134.38795429349526</v>
      </c>
      <c r="AH208" s="63">
        <v>1215.1605</v>
      </c>
      <c r="AI208" s="34">
        <f t="shared" si="181"/>
        <v>1.2970033855949914E-3</v>
      </c>
      <c r="AJ208" s="1">
        <f t="shared" si="182"/>
        <v>230084.09568948625</v>
      </c>
      <c r="AK208" s="39">
        <f t="shared" si="183"/>
        <v>230084.09568948625</v>
      </c>
      <c r="AL208" s="1">
        <f t="shared" si="184"/>
        <v>3.2153960575413483</v>
      </c>
      <c r="AM208" s="66">
        <v>15588.527777777777</v>
      </c>
      <c r="AN208" s="34">
        <f t="shared" si="185"/>
        <v>1.6786720020876788E-2</v>
      </c>
      <c r="AO208" s="1">
        <f t="shared" si="186"/>
        <v>496301.4792488626</v>
      </c>
      <c r="AP208" s="95">
        <v>161</v>
      </c>
      <c r="AQ208" s="34">
        <f t="shared" si="187"/>
        <v>1.9478948217454432E-2</v>
      </c>
      <c r="AR208" s="27">
        <f t="shared" si="188"/>
        <v>1727750.3803659463</v>
      </c>
      <c r="AS208" s="31">
        <v>1069.416667</v>
      </c>
      <c r="AT208" s="72">
        <f t="shared" si="189"/>
        <v>1.9938907677965075E-2</v>
      </c>
      <c r="AU208" s="1">
        <f t="shared" si="190"/>
        <v>2358044.323191788</v>
      </c>
      <c r="AV208" s="97">
        <v>1159.4722222222222</v>
      </c>
      <c r="AW208" s="34">
        <f t="shared" si="191"/>
        <v>3.0645177868456483E-2</v>
      </c>
      <c r="AX208" s="27">
        <f t="shared" si="192"/>
        <v>3624204.9400617629</v>
      </c>
      <c r="AY208" s="75">
        <v>2195</v>
      </c>
      <c r="AZ208" s="34">
        <f t="shared" si="193"/>
        <v>2.3338897808589141E-2</v>
      </c>
      <c r="BA208" s="27">
        <f t="shared" si="194"/>
        <v>2070121.5032739316</v>
      </c>
      <c r="BB208" s="39">
        <f t="shared" si="195"/>
        <v>10276422.626142291</v>
      </c>
      <c r="BC208" s="60">
        <f t="shared" si="196"/>
        <v>143.61170292413448</v>
      </c>
      <c r="BD208" s="81">
        <f t="shared" si="197"/>
        <v>46044530.201667599</v>
      </c>
      <c r="BE208" s="1">
        <v>22896029</v>
      </c>
      <c r="BF208" s="1">
        <f t="shared" si="198"/>
        <v>0</v>
      </c>
      <c r="BG208" s="1">
        <f t="shared" si="199"/>
        <v>23148501.201667599</v>
      </c>
      <c r="BH208" s="72">
        <f t="shared" si="200"/>
        <v>1.5609168155355757E-2</v>
      </c>
      <c r="BI208" s="1">
        <f t="shared" si="201"/>
        <v>-11248.52460451783</v>
      </c>
      <c r="BJ208" s="81">
        <f t="shared" si="202"/>
        <v>46033281.677063085</v>
      </c>
      <c r="BK208" s="79">
        <v>6.5</v>
      </c>
      <c r="BL208" s="1">
        <f t="shared" si="203"/>
        <v>0</v>
      </c>
      <c r="BM208" s="126">
        <v>1259.45</v>
      </c>
      <c r="BN208" s="27">
        <f t="shared" si="204"/>
        <v>0</v>
      </c>
      <c r="BO208" s="39">
        <f t="shared" si="205"/>
        <v>46033281.677063085</v>
      </c>
      <c r="BP208" s="1">
        <f t="shared" si="206"/>
        <v>46033281.677063085</v>
      </c>
      <c r="BQ208" s="72">
        <f t="shared" si="207"/>
        <v>1.5791493628923736E-2</v>
      </c>
      <c r="BR208" s="60">
        <f t="shared" si="208"/>
        <v>99686.869531114993</v>
      </c>
      <c r="BS208" s="84">
        <f t="shared" si="210"/>
        <v>46132969</v>
      </c>
      <c r="BT208" s="86">
        <f t="shared" si="209"/>
        <v>644.70239110080081</v>
      </c>
      <c r="BV208" s="28"/>
    </row>
    <row r="209" spans="1:74" ht="15.6" x14ac:dyDescent="0.3">
      <c r="A209" s="2" t="s">
        <v>534</v>
      </c>
      <c r="B209" s="9" t="s">
        <v>237</v>
      </c>
      <c r="C209" s="158">
        <v>13840</v>
      </c>
      <c r="D209" s="20">
        <v>0</v>
      </c>
      <c r="E209" s="23">
        <v>0</v>
      </c>
      <c r="F209" s="3">
        <v>0</v>
      </c>
      <c r="G209" s="23">
        <v>0</v>
      </c>
      <c r="H209" s="23">
        <v>0</v>
      </c>
      <c r="I209" s="3">
        <v>0</v>
      </c>
      <c r="J209" s="23">
        <f t="shared" si="162"/>
        <v>0</v>
      </c>
      <c r="K209" s="42">
        <f t="shared" si="163"/>
        <v>0</v>
      </c>
      <c r="L209" s="31">
        <v>3721</v>
      </c>
      <c r="M209" s="34">
        <f t="shared" si="164"/>
        <v>1.1970888959951409E-3</v>
      </c>
      <c r="N209" s="1">
        <f t="shared" si="165"/>
        <v>141571.88152672941</v>
      </c>
      <c r="O209" s="37">
        <v>0</v>
      </c>
      <c r="P209" s="37">
        <v>203</v>
      </c>
      <c r="Q209" s="37">
        <f t="shared" si="166"/>
        <v>101.5</v>
      </c>
      <c r="R209" s="34">
        <f t="shared" si="167"/>
        <v>1.0700621901168423E-4</v>
      </c>
      <c r="S209" s="27">
        <f t="shared" si="168"/>
        <v>12654.926305996671</v>
      </c>
      <c r="T209" s="39">
        <f t="shared" si="169"/>
        <v>154226.80783272607</v>
      </c>
      <c r="U209" s="1">
        <f t="shared" si="170"/>
        <v>11.143555479243213</v>
      </c>
      <c r="V209" s="52">
        <v>76281056.170000002</v>
      </c>
      <c r="W209" s="51">
        <f t="shared" si="171"/>
        <v>2.5110507066541055</v>
      </c>
      <c r="X209" s="34">
        <f t="shared" si="172"/>
        <v>1.5428749201453194E-3</v>
      </c>
      <c r="Y209" s="87">
        <f t="shared" si="173"/>
        <v>5511.6370065028905</v>
      </c>
      <c r="Z209" s="27">
        <f t="shared" si="174"/>
        <v>866717.95971618895</v>
      </c>
      <c r="AA209" s="56">
        <v>11126330.779200001</v>
      </c>
      <c r="AB209" s="51">
        <f t="shared" si="175"/>
        <v>17.215522691279578</v>
      </c>
      <c r="AC209" s="51">
        <f t="shared" si="176"/>
        <v>3.0194899561299848E-3</v>
      </c>
      <c r="AD209" s="92">
        <f t="shared" si="177"/>
        <v>803.92563433526016</v>
      </c>
      <c r="AE209" s="1">
        <f t="shared" si="178"/>
        <v>999865.1803013985</v>
      </c>
      <c r="AF209" s="39">
        <f t="shared" si="179"/>
        <v>1866583.1400175875</v>
      </c>
      <c r="AG209" s="60">
        <f t="shared" si="180"/>
        <v>134.86872398971008</v>
      </c>
      <c r="AH209" s="63">
        <v>3234.6079</v>
      </c>
      <c r="AI209" s="34">
        <f t="shared" si="181"/>
        <v>3.4524636024396002E-3</v>
      </c>
      <c r="AJ209" s="1">
        <f t="shared" si="182"/>
        <v>612455.58391798299</v>
      </c>
      <c r="AK209" s="39">
        <f t="shared" si="183"/>
        <v>612455.58391798299</v>
      </c>
      <c r="AL209" s="1">
        <f t="shared" si="184"/>
        <v>44.252571092339814</v>
      </c>
      <c r="AM209" s="66">
        <v>1095.6388888888889</v>
      </c>
      <c r="AN209" s="34">
        <f t="shared" si="185"/>
        <v>1.1798537702823538E-3</v>
      </c>
      <c r="AO209" s="1">
        <f t="shared" si="186"/>
        <v>34882.524445528659</v>
      </c>
      <c r="AP209" s="95">
        <v>4.6666666666666696</v>
      </c>
      <c r="AQ209" s="34">
        <f t="shared" si="187"/>
        <v>5.6460719470882443E-4</v>
      </c>
      <c r="AR209" s="27">
        <f t="shared" si="188"/>
        <v>50079.721170027457</v>
      </c>
      <c r="AS209" s="31">
        <v>48.999999997000003</v>
      </c>
      <c r="AT209" s="72">
        <f t="shared" si="189"/>
        <v>9.1358822646858196E-4</v>
      </c>
      <c r="AU209" s="1">
        <f t="shared" si="190"/>
        <v>108044.1098355572</v>
      </c>
      <c r="AV209" s="97">
        <v>20.361111111111111</v>
      </c>
      <c r="AW209" s="34">
        <f t="shared" si="191"/>
        <v>5.3814990962311883E-4</v>
      </c>
      <c r="AX209" s="27">
        <f t="shared" si="192"/>
        <v>63643.473349111715</v>
      </c>
      <c r="AY209" s="75">
        <v>59</v>
      </c>
      <c r="AZ209" s="34">
        <f t="shared" si="193"/>
        <v>6.2733256068645069E-4</v>
      </c>
      <c r="BA209" s="27">
        <f t="shared" si="194"/>
        <v>55643.357035609093</v>
      </c>
      <c r="BB209" s="39">
        <f t="shared" si="195"/>
        <v>312293.18583583413</v>
      </c>
      <c r="BC209" s="60">
        <f t="shared" si="196"/>
        <v>22.564536548831946</v>
      </c>
      <c r="BD209" s="81">
        <f t="shared" si="197"/>
        <v>2945558.7176041305</v>
      </c>
      <c r="BE209" s="1">
        <v>1787712</v>
      </c>
      <c r="BF209" s="1">
        <f t="shared" si="198"/>
        <v>0</v>
      </c>
      <c r="BG209" s="1">
        <f t="shared" si="199"/>
        <v>1157846.7176041305</v>
      </c>
      <c r="BH209" s="72">
        <f t="shared" si="200"/>
        <v>7.8074273387115098E-4</v>
      </c>
      <c r="BI209" s="1">
        <f t="shared" si="201"/>
        <v>-562.63112578070616</v>
      </c>
      <c r="BJ209" s="81">
        <f t="shared" si="202"/>
        <v>2944996.0864783498</v>
      </c>
      <c r="BK209" s="79">
        <v>7.8</v>
      </c>
      <c r="BL209" s="1">
        <f t="shared" si="203"/>
        <v>0</v>
      </c>
      <c r="BM209" s="126">
        <v>950</v>
      </c>
      <c r="BN209" s="27">
        <f t="shared" si="204"/>
        <v>0</v>
      </c>
      <c r="BO209" s="39">
        <f t="shared" si="205"/>
        <v>2944996.0864783498</v>
      </c>
      <c r="BP209" s="1">
        <f t="shared" si="206"/>
        <v>2944996.0864783498</v>
      </c>
      <c r="BQ209" s="72">
        <f t="shared" si="207"/>
        <v>1.0102665993504563E-3</v>
      </c>
      <c r="BR209" s="60">
        <f t="shared" si="208"/>
        <v>6377.504056780982</v>
      </c>
      <c r="BS209" s="84">
        <f t="shared" si="210"/>
        <v>2951374</v>
      </c>
      <c r="BT209" s="86">
        <f t="shared" si="209"/>
        <v>213.24956647398844</v>
      </c>
      <c r="BV209" s="28"/>
    </row>
    <row r="210" spans="1:74" ht="15.6" x14ac:dyDescent="0.3">
      <c r="A210" s="2" t="s">
        <v>439</v>
      </c>
      <c r="B210" s="9" t="s">
        <v>140</v>
      </c>
      <c r="C210" s="158">
        <v>23998</v>
      </c>
      <c r="D210" s="20">
        <v>0</v>
      </c>
      <c r="E210" s="23">
        <v>0</v>
      </c>
      <c r="F210" s="3">
        <v>0</v>
      </c>
      <c r="G210" s="23">
        <v>0</v>
      </c>
      <c r="H210" s="23">
        <v>0</v>
      </c>
      <c r="I210" s="3">
        <v>0</v>
      </c>
      <c r="J210" s="23">
        <f t="shared" si="162"/>
        <v>0</v>
      </c>
      <c r="K210" s="42">
        <f t="shared" si="163"/>
        <v>0</v>
      </c>
      <c r="L210" s="31">
        <v>9895</v>
      </c>
      <c r="M210" s="34">
        <f t="shared" si="164"/>
        <v>3.1833363681461756E-3</v>
      </c>
      <c r="N210" s="1">
        <f t="shared" si="165"/>
        <v>376472.39121391764</v>
      </c>
      <c r="O210" s="37">
        <v>99</v>
      </c>
      <c r="P210" s="37">
        <v>636</v>
      </c>
      <c r="Q210" s="37">
        <f t="shared" si="166"/>
        <v>417</v>
      </c>
      <c r="R210" s="34">
        <f t="shared" si="167"/>
        <v>4.3962160914159926E-4</v>
      </c>
      <c r="S210" s="27">
        <f t="shared" si="168"/>
        <v>51991.175069956764</v>
      </c>
      <c r="T210" s="39">
        <f t="shared" si="169"/>
        <v>428463.56628387439</v>
      </c>
      <c r="U210" s="1">
        <f t="shared" si="170"/>
        <v>17.854136439864757</v>
      </c>
      <c r="V210" s="52">
        <v>111105930.88</v>
      </c>
      <c r="W210" s="51">
        <f t="shared" si="171"/>
        <v>5.1833776958496065</v>
      </c>
      <c r="X210" s="34">
        <f t="shared" si="172"/>
        <v>3.1848434710516627E-3</v>
      </c>
      <c r="Y210" s="87">
        <f t="shared" si="173"/>
        <v>4629.7996033002746</v>
      </c>
      <c r="Z210" s="27">
        <f t="shared" si="174"/>
        <v>1789102.2786120155</v>
      </c>
      <c r="AA210" s="56">
        <v>25197635.736000001</v>
      </c>
      <c r="AB210" s="51">
        <f t="shared" si="175"/>
        <v>22.85547779299003</v>
      </c>
      <c r="AC210" s="51">
        <f t="shared" si="176"/>
        <v>4.0087011516323507E-3</v>
      </c>
      <c r="AD210" s="92">
        <f t="shared" si="177"/>
        <v>1049.9889880823403</v>
      </c>
      <c r="AE210" s="1">
        <f t="shared" si="178"/>
        <v>1327429.7175965696</v>
      </c>
      <c r="AF210" s="39">
        <f t="shared" si="179"/>
        <v>3116531.9962085849</v>
      </c>
      <c r="AG210" s="60">
        <f t="shared" si="180"/>
        <v>129.86632203552733</v>
      </c>
      <c r="AH210" s="63">
        <v>5891.6878999999999</v>
      </c>
      <c r="AI210" s="34">
        <f t="shared" si="181"/>
        <v>6.2885019330113558E-3</v>
      </c>
      <c r="AJ210" s="1">
        <f t="shared" si="182"/>
        <v>1115559.3705985246</v>
      </c>
      <c r="AK210" s="39">
        <f t="shared" si="183"/>
        <v>1115559.3705985246</v>
      </c>
      <c r="AL210" s="1">
        <f t="shared" si="184"/>
        <v>46.485514234458066</v>
      </c>
      <c r="AM210" s="66">
        <v>2643.25</v>
      </c>
      <c r="AN210" s="34">
        <f t="shared" si="185"/>
        <v>2.8464200293780374E-3</v>
      </c>
      <c r="AO210" s="1">
        <f t="shared" si="186"/>
        <v>84154.764563120712</v>
      </c>
      <c r="AP210" s="95">
        <v>13</v>
      </c>
      <c r="AQ210" s="34">
        <f t="shared" si="187"/>
        <v>1.5728343281174386E-3</v>
      </c>
      <c r="AR210" s="27">
        <f t="shared" si="188"/>
        <v>139507.79468793355</v>
      </c>
      <c r="AS210" s="31">
        <v>77.5</v>
      </c>
      <c r="AT210" s="72">
        <f t="shared" si="189"/>
        <v>1.444960970523469E-3</v>
      </c>
      <c r="AU210" s="1">
        <f t="shared" si="190"/>
        <v>170886.09209731309</v>
      </c>
      <c r="AV210" s="97">
        <v>45.75</v>
      </c>
      <c r="AW210" s="34">
        <f t="shared" si="191"/>
        <v>1.2091854040235698E-3</v>
      </c>
      <c r="AX210" s="27">
        <f t="shared" si="192"/>
        <v>143002.45648838609</v>
      </c>
      <c r="AY210" s="75">
        <v>77</v>
      </c>
      <c r="AZ210" s="34">
        <f t="shared" si="193"/>
        <v>8.1872215547214744E-4</v>
      </c>
      <c r="BA210" s="27">
        <f t="shared" si="194"/>
        <v>72619.296470201691</v>
      </c>
      <c r="BB210" s="39">
        <f t="shared" si="195"/>
        <v>610170.40430695505</v>
      </c>
      <c r="BC210" s="60">
        <f t="shared" si="196"/>
        <v>25.425885669928956</v>
      </c>
      <c r="BD210" s="81">
        <f t="shared" si="197"/>
        <v>5270725.3373979386</v>
      </c>
      <c r="BE210" s="1">
        <v>2952150</v>
      </c>
      <c r="BF210" s="1">
        <f t="shared" si="198"/>
        <v>0</v>
      </c>
      <c r="BG210" s="1">
        <f t="shared" si="199"/>
        <v>2318575.3373979386</v>
      </c>
      <c r="BH210" s="72">
        <f t="shared" si="200"/>
        <v>1.5634287510457895E-3</v>
      </c>
      <c r="BI210" s="1">
        <f t="shared" si="201"/>
        <v>-1126.6626509827822</v>
      </c>
      <c r="BJ210" s="81">
        <f t="shared" si="202"/>
        <v>5269598.6747469557</v>
      </c>
      <c r="BK210" s="79">
        <v>8</v>
      </c>
      <c r="BL210" s="1">
        <f t="shared" si="203"/>
        <v>0</v>
      </c>
      <c r="BM210" s="126">
        <v>945</v>
      </c>
      <c r="BN210" s="27">
        <f t="shared" si="204"/>
        <v>0</v>
      </c>
      <c r="BO210" s="39">
        <f t="shared" si="205"/>
        <v>5269598.6747469557</v>
      </c>
      <c r="BP210" s="1">
        <f t="shared" si="206"/>
        <v>5269598.6747469557</v>
      </c>
      <c r="BQ210" s="72">
        <f t="shared" si="207"/>
        <v>1.8077102232907894E-3</v>
      </c>
      <c r="BR210" s="60">
        <f t="shared" si="208"/>
        <v>11411.521760626101</v>
      </c>
      <c r="BS210" s="84">
        <f t="shared" si="210"/>
        <v>5281010</v>
      </c>
      <c r="BT210" s="86">
        <f t="shared" si="209"/>
        <v>220.06042170180848</v>
      </c>
      <c r="BV210" s="28"/>
    </row>
    <row r="211" spans="1:74" ht="15.6" x14ac:dyDescent="0.3">
      <c r="A211" s="2" t="s">
        <v>486</v>
      </c>
      <c r="B211" s="9" t="s">
        <v>187</v>
      </c>
      <c r="C211" s="158">
        <v>7972</v>
      </c>
      <c r="D211" s="20">
        <v>0</v>
      </c>
      <c r="E211" s="23">
        <v>0</v>
      </c>
      <c r="F211" s="3">
        <v>0</v>
      </c>
      <c r="G211" s="23">
        <v>0</v>
      </c>
      <c r="H211" s="23">
        <v>0</v>
      </c>
      <c r="I211" s="3">
        <v>0</v>
      </c>
      <c r="J211" s="23">
        <f t="shared" si="162"/>
        <v>0</v>
      </c>
      <c r="K211" s="42">
        <f t="shared" si="163"/>
        <v>0</v>
      </c>
      <c r="L211" s="31">
        <v>3534</v>
      </c>
      <c r="M211" s="34">
        <f t="shared" si="164"/>
        <v>1.1369288251671132E-3</v>
      </c>
      <c r="N211" s="1">
        <f t="shared" si="165"/>
        <v>134457.14305709803</v>
      </c>
      <c r="O211" s="37">
        <v>0</v>
      </c>
      <c r="P211" s="37">
        <v>196</v>
      </c>
      <c r="Q211" s="37">
        <f t="shared" si="166"/>
        <v>98</v>
      </c>
      <c r="R211" s="34">
        <f t="shared" si="167"/>
        <v>1.0331634939059168E-4</v>
      </c>
      <c r="S211" s="27">
        <f t="shared" si="168"/>
        <v>12218.549536824372</v>
      </c>
      <c r="T211" s="39">
        <f t="shared" si="169"/>
        <v>146675.6925939224</v>
      </c>
      <c r="U211" s="1">
        <f t="shared" si="170"/>
        <v>18.398857575755443</v>
      </c>
      <c r="V211" s="52">
        <v>29235210.629999995</v>
      </c>
      <c r="W211" s="51">
        <f t="shared" si="171"/>
        <v>2.1738438899696071</v>
      </c>
      <c r="X211" s="34">
        <f t="shared" si="172"/>
        <v>1.3356835882515109E-3</v>
      </c>
      <c r="Y211" s="87">
        <f t="shared" si="173"/>
        <v>3667.2366570496733</v>
      </c>
      <c r="Z211" s="27">
        <f t="shared" si="174"/>
        <v>750327.15829401824</v>
      </c>
      <c r="AA211" s="56">
        <v>8819573.2716000006</v>
      </c>
      <c r="AB211" s="51">
        <f t="shared" si="175"/>
        <v>7.2058796999450054</v>
      </c>
      <c r="AC211" s="51">
        <f t="shared" si="176"/>
        <v>1.2638641166606182E-3</v>
      </c>
      <c r="AD211" s="92">
        <f t="shared" si="177"/>
        <v>1106.3187746613146</v>
      </c>
      <c r="AE211" s="1">
        <f t="shared" si="178"/>
        <v>418512.31209292903</v>
      </c>
      <c r="AF211" s="39">
        <f t="shared" si="179"/>
        <v>1168839.4703869473</v>
      </c>
      <c r="AG211" s="60">
        <f t="shared" si="180"/>
        <v>146.61809713835265</v>
      </c>
      <c r="AH211" s="63">
        <v>1006.2707</v>
      </c>
      <c r="AI211" s="34">
        <f t="shared" si="181"/>
        <v>1.0740445436837702E-3</v>
      </c>
      <c r="AJ211" s="1">
        <f t="shared" si="182"/>
        <v>190531.9371624788</v>
      </c>
      <c r="AK211" s="39">
        <f t="shared" si="183"/>
        <v>190531.9371624788</v>
      </c>
      <c r="AL211" s="1">
        <f t="shared" si="184"/>
        <v>23.900142644565832</v>
      </c>
      <c r="AM211" s="66">
        <v>921.27777777777783</v>
      </c>
      <c r="AN211" s="34">
        <f t="shared" si="185"/>
        <v>9.9209061544975143E-4</v>
      </c>
      <c r="AO211" s="1">
        <f t="shared" si="186"/>
        <v>29331.283263453683</v>
      </c>
      <c r="AP211" s="95">
        <v>6.3333333333333304</v>
      </c>
      <c r="AQ211" s="34">
        <f t="shared" si="187"/>
        <v>7.6625262139054658E-4</v>
      </c>
      <c r="AR211" s="27">
        <f t="shared" si="188"/>
        <v>67965.335873608623</v>
      </c>
      <c r="AS211" s="31">
        <v>56.833333330000002</v>
      </c>
      <c r="AT211" s="72">
        <f t="shared" si="189"/>
        <v>1.0596380449883951E-3</v>
      </c>
      <c r="AU211" s="1">
        <f t="shared" si="190"/>
        <v>125316.46753067966</v>
      </c>
      <c r="AV211" s="97">
        <v>11.722222222222221</v>
      </c>
      <c r="AW211" s="34">
        <f t="shared" si="191"/>
        <v>3.0982163964659773E-4</v>
      </c>
      <c r="AX211" s="27">
        <f t="shared" si="192"/>
        <v>36640.580836732799</v>
      </c>
      <c r="AY211" s="75">
        <v>92</v>
      </c>
      <c r="AZ211" s="34">
        <f t="shared" si="193"/>
        <v>9.7821348446022814E-4</v>
      </c>
      <c r="BA211" s="27">
        <f t="shared" si="194"/>
        <v>86765.912665695534</v>
      </c>
      <c r="BB211" s="39">
        <f t="shared" si="195"/>
        <v>346019.58017017035</v>
      </c>
      <c r="BC211" s="60">
        <f t="shared" si="196"/>
        <v>43.404362791039929</v>
      </c>
      <c r="BD211" s="81">
        <f t="shared" si="197"/>
        <v>1852066.6803135187</v>
      </c>
      <c r="BE211" s="1">
        <v>846605</v>
      </c>
      <c r="BF211" s="1">
        <f t="shared" si="198"/>
        <v>0</v>
      </c>
      <c r="BG211" s="1">
        <f t="shared" si="199"/>
        <v>1005461.6803135187</v>
      </c>
      <c r="BH211" s="72">
        <f t="shared" si="200"/>
        <v>6.7798862246207345E-4</v>
      </c>
      <c r="BI211" s="1">
        <f t="shared" si="201"/>
        <v>-488.58283961346473</v>
      </c>
      <c r="BJ211" s="81">
        <f t="shared" si="202"/>
        <v>1851578.0974739052</v>
      </c>
      <c r="BK211" s="79">
        <v>7.5</v>
      </c>
      <c r="BL211" s="1">
        <f t="shared" si="203"/>
        <v>0</v>
      </c>
      <c r="BM211" s="126">
        <v>1020</v>
      </c>
      <c r="BN211" s="27">
        <f t="shared" si="204"/>
        <v>0</v>
      </c>
      <c r="BO211" s="39">
        <f t="shared" si="205"/>
        <v>1851578.0974739052</v>
      </c>
      <c r="BP211" s="1">
        <f t="shared" si="206"/>
        <v>1851578.0974739052</v>
      </c>
      <c r="BQ211" s="72">
        <f t="shared" si="207"/>
        <v>6.3517487053900087E-4</v>
      </c>
      <c r="BR211" s="60">
        <f t="shared" si="208"/>
        <v>4009.6646926982098</v>
      </c>
      <c r="BS211" s="84">
        <f t="shared" si="210"/>
        <v>1855588</v>
      </c>
      <c r="BT211" s="86">
        <f t="shared" si="209"/>
        <v>232.76317109884596</v>
      </c>
      <c r="BV211" s="28"/>
    </row>
    <row r="212" spans="1:74" ht="15.6" x14ac:dyDescent="0.3">
      <c r="A212" s="2" t="s">
        <v>386</v>
      </c>
      <c r="B212" s="9" t="s">
        <v>87</v>
      </c>
      <c r="C212" s="158">
        <v>14828</v>
      </c>
      <c r="D212" s="20">
        <v>0</v>
      </c>
      <c r="E212" s="23">
        <v>0</v>
      </c>
      <c r="F212" s="3">
        <v>0</v>
      </c>
      <c r="G212" s="23">
        <v>0</v>
      </c>
      <c r="H212" s="23">
        <v>0</v>
      </c>
      <c r="I212" s="3">
        <v>0</v>
      </c>
      <c r="J212" s="23">
        <f t="shared" si="162"/>
        <v>0</v>
      </c>
      <c r="K212" s="42">
        <f t="shared" si="163"/>
        <v>0</v>
      </c>
      <c r="L212" s="31">
        <v>3468</v>
      </c>
      <c r="M212" s="34">
        <f t="shared" si="164"/>
        <v>1.115695858992515E-3</v>
      </c>
      <c r="N212" s="1">
        <f t="shared" si="165"/>
        <v>131946.05889134575</v>
      </c>
      <c r="O212" s="37">
        <v>1306</v>
      </c>
      <c r="P212" s="37">
        <v>510</v>
      </c>
      <c r="Q212" s="37">
        <f t="shared" si="166"/>
        <v>1561</v>
      </c>
      <c r="R212" s="34">
        <f t="shared" si="167"/>
        <v>1.6456818510072818E-3</v>
      </c>
      <c r="S212" s="27">
        <f t="shared" si="168"/>
        <v>194624.03905084534</v>
      </c>
      <c r="T212" s="39">
        <f t="shared" si="169"/>
        <v>326570.09794219106</v>
      </c>
      <c r="U212" s="1">
        <f t="shared" si="170"/>
        <v>22.02388035757965</v>
      </c>
      <c r="V212" s="52">
        <v>75133748.379999995</v>
      </c>
      <c r="W212" s="51">
        <f t="shared" si="171"/>
        <v>2.9263758130098503</v>
      </c>
      <c r="X212" s="34">
        <f t="shared" si="172"/>
        <v>1.7980647849317635E-3</v>
      </c>
      <c r="Y212" s="87">
        <f t="shared" si="173"/>
        <v>5067.0183693013214</v>
      </c>
      <c r="Z212" s="27">
        <f t="shared" si="174"/>
        <v>1010072.185039344</v>
      </c>
      <c r="AA212" s="56">
        <v>15576064.998000002</v>
      </c>
      <c r="AB212" s="51">
        <f t="shared" si="175"/>
        <v>14.115861999049933</v>
      </c>
      <c r="AC212" s="51">
        <f t="shared" si="176"/>
        <v>2.4758297666929675E-3</v>
      </c>
      <c r="AD212" s="92">
        <f t="shared" si="177"/>
        <v>1050.4494873212841</v>
      </c>
      <c r="AE212" s="1">
        <f t="shared" si="178"/>
        <v>819839.11588923552</v>
      </c>
      <c r="AF212" s="39">
        <f t="shared" si="179"/>
        <v>1829911.3009285796</v>
      </c>
      <c r="AG212" s="60">
        <f t="shared" si="180"/>
        <v>123.40917864368625</v>
      </c>
      <c r="AH212" s="63">
        <v>1248.4463000000001</v>
      </c>
      <c r="AI212" s="34">
        <f t="shared" si="181"/>
        <v>1.3325310342407776E-3</v>
      </c>
      <c r="AJ212" s="1">
        <f t="shared" si="182"/>
        <v>236386.58263857744</v>
      </c>
      <c r="AK212" s="39">
        <f t="shared" si="183"/>
        <v>236386.58263857744</v>
      </c>
      <c r="AL212" s="1">
        <f t="shared" si="184"/>
        <v>15.941906031735732</v>
      </c>
      <c r="AM212" s="66">
        <v>1349.3611111111111</v>
      </c>
      <c r="AN212" s="34">
        <f t="shared" si="185"/>
        <v>1.4530780264940773E-3</v>
      </c>
      <c r="AO212" s="1">
        <f t="shared" si="186"/>
        <v>42960.433790290939</v>
      </c>
      <c r="AP212" s="95">
        <v>6.3333333333333304</v>
      </c>
      <c r="AQ212" s="34">
        <f t="shared" si="187"/>
        <v>7.6625262139054658E-4</v>
      </c>
      <c r="AR212" s="27">
        <f t="shared" si="188"/>
        <v>67965.335873608623</v>
      </c>
      <c r="AS212" s="31">
        <v>84.333333336999999</v>
      </c>
      <c r="AT212" s="72">
        <f t="shared" si="189"/>
        <v>1.572366131433687E-3</v>
      </c>
      <c r="AU212" s="1">
        <f t="shared" si="190"/>
        <v>185953.46796774177</v>
      </c>
      <c r="AV212" s="97">
        <v>59.638888888888886</v>
      </c>
      <c r="AW212" s="34">
        <f t="shared" si="191"/>
        <v>1.5762726547896809E-3</v>
      </c>
      <c r="AX212" s="27">
        <f t="shared" si="192"/>
        <v>186415.46695844864</v>
      </c>
      <c r="AY212" s="75">
        <v>86</v>
      </c>
      <c r="AZ212" s="34">
        <f t="shared" si="193"/>
        <v>9.1441695286499593E-4</v>
      </c>
      <c r="BA212" s="27">
        <f t="shared" si="194"/>
        <v>81107.266187497997</v>
      </c>
      <c r="BB212" s="39">
        <f t="shared" si="195"/>
        <v>564401.97077758797</v>
      </c>
      <c r="BC212" s="60">
        <f t="shared" si="196"/>
        <v>38.063256728998383</v>
      </c>
      <c r="BD212" s="81">
        <f t="shared" si="197"/>
        <v>2957269.9522869363</v>
      </c>
      <c r="BE212" s="1">
        <v>1448034</v>
      </c>
      <c r="BF212" s="1">
        <f t="shared" si="198"/>
        <v>0</v>
      </c>
      <c r="BG212" s="1">
        <f t="shared" si="199"/>
        <v>1509235.9522869363</v>
      </c>
      <c r="BH212" s="72">
        <f t="shared" si="200"/>
        <v>1.0176865257979716E-3</v>
      </c>
      <c r="BI212" s="1">
        <f t="shared" si="201"/>
        <v>-733.38129304455856</v>
      </c>
      <c r="BJ212" s="81">
        <f t="shared" si="202"/>
        <v>2956536.5709938919</v>
      </c>
      <c r="BK212" s="79">
        <v>7.8</v>
      </c>
      <c r="BL212" s="1">
        <f t="shared" si="203"/>
        <v>0</v>
      </c>
      <c r="BM212" s="126">
        <v>850.13</v>
      </c>
      <c r="BN212" s="27">
        <f t="shared" si="204"/>
        <v>0</v>
      </c>
      <c r="BO212" s="39">
        <f t="shared" si="205"/>
        <v>2956536.5709938919</v>
      </c>
      <c r="BP212" s="1">
        <f t="shared" si="206"/>
        <v>2956536.5709938919</v>
      </c>
      <c r="BQ212" s="72">
        <f t="shared" si="207"/>
        <v>1.0142255064946473E-3</v>
      </c>
      <c r="BR212" s="60">
        <f t="shared" si="208"/>
        <v>6402.4954267705771</v>
      </c>
      <c r="BS212" s="84">
        <f t="shared" si="210"/>
        <v>2962939</v>
      </c>
      <c r="BT212" s="86">
        <f t="shared" si="209"/>
        <v>199.82054221742649</v>
      </c>
      <c r="BV212" s="28"/>
    </row>
    <row r="213" spans="1:74" ht="15.6" x14ac:dyDescent="0.3">
      <c r="A213" s="2" t="s">
        <v>538</v>
      </c>
      <c r="B213" s="9" t="s">
        <v>241</v>
      </c>
      <c r="C213" s="158">
        <v>31866</v>
      </c>
      <c r="D213" s="20">
        <v>0</v>
      </c>
      <c r="E213" s="23">
        <v>0</v>
      </c>
      <c r="F213" s="3">
        <v>0</v>
      </c>
      <c r="G213" s="23">
        <v>0</v>
      </c>
      <c r="H213" s="23">
        <f>C213/($C$9+$C$59+$C$61+$C$66+$C$73+$C$79+$C$93+$C$104+$C$126+$C$139+$C$166+$C$174+$C$198+$C$213+$C$232+$C$249+$C$259+$C$261+$C$262+$C$267+$C$274)*$H$6</f>
        <v>2557859.1645818981</v>
      </c>
      <c r="I213" s="3">
        <v>0</v>
      </c>
      <c r="J213" s="23">
        <f t="shared" si="162"/>
        <v>2557859.1645818981</v>
      </c>
      <c r="K213" s="42">
        <f t="shared" si="163"/>
        <v>80.26922627822438</v>
      </c>
      <c r="L213" s="31">
        <v>17733</v>
      </c>
      <c r="M213" s="34">
        <f t="shared" si="164"/>
        <v>5.7049119571840456E-3</v>
      </c>
      <c r="N213" s="1">
        <f t="shared" si="165"/>
        <v>674682.65926188999</v>
      </c>
      <c r="O213" s="37">
        <v>5185</v>
      </c>
      <c r="P213" s="37">
        <v>3981</v>
      </c>
      <c r="Q213" s="37">
        <f t="shared" si="166"/>
        <v>7175.5</v>
      </c>
      <c r="R213" s="34">
        <f t="shared" si="167"/>
        <v>7.5647598474713326E-3</v>
      </c>
      <c r="S213" s="27">
        <f t="shared" si="168"/>
        <v>894634.71634166618</v>
      </c>
      <c r="T213" s="39">
        <f t="shared" si="169"/>
        <v>1569317.3756035562</v>
      </c>
      <c r="U213" s="1">
        <f t="shared" si="170"/>
        <v>49.247391439263048</v>
      </c>
      <c r="V213" s="52">
        <v>143517173.53999999</v>
      </c>
      <c r="W213" s="51">
        <f t="shared" si="171"/>
        <v>7.0754038067575511</v>
      </c>
      <c r="X213" s="34">
        <f t="shared" si="172"/>
        <v>4.3473686351371147E-3</v>
      </c>
      <c r="Y213" s="87">
        <f t="shared" si="173"/>
        <v>4503.7712150881816</v>
      </c>
      <c r="Z213" s="27">
        <f t="shared" si="174"/>
        <v>2442156.7972764121</v>
      </c>
      <c r="AA213" s="56">
        <v>36302678.313200004</v>
      </c>
      <c r="AB213" s="51">
        <f t="shared" si="175"/>
        <v>27.971543786365082</v>
      </c>
      <c r="AC213" s="51">
        <f t="shared" si="176"/>
        <v>4.9060256278574722E-3</v>
      </c>
      <c r="AD213" s="92">
        <f t="shared" si="177"/>
        <v>1139.2292196447627</v>
      </c>
      <c r="AE213" s="1">
        <f t="shared" si="178"/>
        <v>1624567.1521451566</v>
      </c>
      <c r="AF213" s="39">
        <f t="shared" si="179"/>
        <v>4066723.9494215688</v>
      </c>
      <c r="AG213" s="60">
        <f t="shared" si="180"/>
        <v>127.61953020214551</v>
      </c>
      <c r="AH213" s="63">
        <v>4688.1592000000001</v>
      </c>
      <c r="AI213" s="34">
        <f t="shared" si="181"/>
        <v>5.003913766624497E-3</v>
      </c>
      <c r="AJ213" s="1">
        <f t="shared" si="182"/>
        <v>887677.69358890899</v>
      </c>
      <c r="AK213" s="39">
        <f t="shared" si="183"/>
        <v>887677.69358890899</v>
      </c>
      <c r="AL213" s="1">
        <f t="shared" si="184"/>
        <v>27.856577342274178</v>
      </c>
      <c r="AM213" s="66">
        <v>3988.3888888888887</v>
      </c>
      <c r="AN213" s="34">
        <f t="shared" si="185"/>
        <v>4.2949512979408491E-3</v>
      </c>
      <c r="AO213" s="1">
        <f t="shared" si="186"/>
        <v>126980.77288588331</v>
      </c>
      <c r="AP213" s="95">
        <v>24.6666666666667</v>
      </c>
      <c r="AQ213" s="34">
        <f t="shared" si="187"/>
        <v>2.9843523148895029E-3</v>
      </c>
      <c r="AR213" s="27">
        <f t="shared" si="188"/>
        <v>264707.09761300246</v>
      </c>
      <c r="AS213" s="31">
        <v>198.33333333300001</v>
      </c>
      <c r="AT213" s="72">
        <f t="shared" si="189"/>
        <v>3.6978571073549211E-3</v>
      </c>
      <c r="AU213" s="1">
        <f t="shared" si="190"/>
        <v>437321.39697948564</v>
      </c>
      <c r="AV213" s="97">
        <v>136.61111111111111</v>
      </c>
      <c r="AW213" s="34">
        <f t="shared" si="191"/>
        <v>3.6106701985354687E-3</v>
      </c>
      <c r="AX213" s="27">
        <f t="shared" si="192"/>
        <v>427010.37098353542</v>
      </c>
      <c r="AY213" s="75">
        <v>312</v>
      </c>
      <c r="AZ213" s="34">
        <f t="shared" si="193"/>
        <v>3.3174196429520781E-3</v>
      </c>
      <c r="BA213" s="27">
        <f t="shared" si="194"/>
        <v>294249.61686627183</v>
      </c>
      <c r="BB213" s="39">
        <f t="shared" si="195"/>
        <v>1550269.2553281786</v>
      </c>
      <c r="BC213" s="60">
        <f t="shared" si="196"/>
        <v>48.649634573783302</v>
      </c>
      <c r="BD213" s="81">
        <f t="shared" si="197"/>
        <v>10631847.43852411</v>
      </c>
      <c r="BE213" s="1">
        <v>4661153</v>
      </c>
      <c r="BF213" s="1">
        <f t="shared" si="198"/>
        <v>0</v>
      </c>
      <c r="BG213" s="1">
        <f t="shared" si="199"/>
        <v>5970694.4385241102</v>
      </c>
      <c r="BH213" s="72">
        <f t="shared" si="200"/>
        <v>4.0260737696683532E-3</v>
      </c>
      <c r="BI213" s="1">
        <f t="shared" si="201"/>
        <v>-2901.3326915937851</v>
      </c>
      <c r="BJ213" s="81">
        <f t="shared" si="202"/>
        <v>10628946.105832517</v>
      </c>
      <c r="BK213" s="79">
        <v>7</v>
      </c>
      <c r="BL213" s="1">
        <f t="shared" si="203"/>
        <v>0</v>
      </c>
      <c r="BM213" s="126">
        <v>756</v>
      </c>
      <c r="BN213" s="27">
        <f t="shared" si="204"/>
        <v>0</v>
      </c>
      <c r="BO213" s="39">
        <f t="shared" si="205"/>
        <v>10628946.105832517</v>
      </c>
      <c r="BP213" s="1">
        <f t="shared" si="206"/>
        <v>10628946.105832517</v>
      </c>
      <c r="BQ213" s="72">
        <f t="shared" si="207"/>
        <v>3.6462083214037011E-3</v>
      </c>
      <c r="BR213" s="60">
        <f t="shared" si="208"/>
        <v>23017.397958688809</v>
      </c>
      <c r="BS213" s="84">
        <f t="shared" si="210"/>
        <v>10651964</v>
      </c>
      <c r="BT213" s="86">
        <f t="shared" si="209"/>
        <v>334.27364589217348</v>
      </c>
      <c r="BV213" s="28"/>
    </row>
    <row r="214" spans="1:74" ht="15.6" x14ac:dyDescent="0.3">
      <c r="A214" s="2" t="s">
        <v>474</v>
      </c>
      <c r="B214" s="9" t="s">
        <v>175</v>
      </c>
      <c r="C214" s="158">
        <v>9717</v>
      </c>
      <c r="D214" s="20">
        <v>0</v>
      </c>
      <c r="E214" s="23">
        <v>0</v>
      </c>
      <c r="F214" s="3">
        <v>0</v>
      </c>
      <c r="G214" s="23">
        <v>0</v>
      </c>
      <c r="H214" s="23">
        <v>0</v>
      </c>
      <c r="I214" s="3">
        <v>0</v>
      </c>
      <c r="J214" s="23">
        <f t="shared" si="162"/>
        <v>0</v>
      </c>
      <c r="K214" s="42">
        <f t="shared" si="163"/>
        <v>0</v>
      </c>
      <c r="L214" s="31">
        <v>2445</v>
      </c>
      <c r="M214" s="34">
        <f t="shared" si="164"/>
        <v>7.8658488328624547E-4</v>
      </c>
      <c r="N214" s="1">
        <f t="shared" si="165"/>
        <v>93024.254322185807</v>
      </c>
      <c r="O214" s="37">
        <v>0</v>
      </c>
      <c r="P214" s="37">
        <v>165</v>
      </c>
      <c r="Q214" s="37">
        <f t="shared" si="166"/>
        <v>82.5</v>
      </c>
      <c r="R214" s="34">
        <f t="shared" si="167"/>
        <v>8.6975498211467483E-5</v>
      </c>
      <c r="S214" s="27">
        <f t="shared" si="168"/>
        <v>10286.023844775618</v>
      </c>
      <c r="T214" s="39">
        <f t="shared" si="169"/>
        <v>103310.27816696142</v>
      </c>
      <c r="U214" s="1">
        <f t="shared" si="170"/>
        <v>10.63191089502536</v>
      </c>
      <c r="V214" s="52">
        <v>37336903.950000003</v>
      </c>
      <c r="W214" s="51">
        <f t="shared" si="171"/>
        <v>2.5288676620440564</v>
      </c>
      <c r="X214" s="34">
        <f t="shared" si="172"/>
        <v>1.5538222632442296E-3</v>
      </c>
      <c r="Y214" s="87">
        <f t="shared" si="173"/>
        <v>3842.431197900587</v>
      </c>
      <c r="Z214" s="27">
        <f t="shared" si="174"/>
        <v>872867.68627607555</v>
      </c>
      <c r="AA214" s="56">
        <v>7505233.3824000005</v>
      </c>
      <c r="AB214" s="51">
        <f t="shared" si="175"/>
        <v>12.580566677835492</v>
      </c>
      <c r="AC214" s="51">
        <f t="shared" si="176"/>
        <v>2.2065490201694472E-3</v>
      </c>
      <c r="AD214" s="92">
        <f t="shared" si="177"/>
        <v>772.38174152516217</v>
      </c>
      <c r="AE214" s="1">
        <f t="shared" si="178"/>
        <v>730670.26747898292</v>
      </c>
      <c r="AF214" s="39">
        <f t="shared" si="179"/>
        <v>1603537.9537550583</v>
      </c>
      <c r="AG214" s="60">
        <f t="shared" si="180"/>
        <v>165.0239738350374</v>
      </c>
      <c r="AH214" s="63">
        <v>2791.8771999999999</v>
      </c>
      <c r="AI214" s="34">
        <f t="shared" si="181"/>
        <v>2.9799143245402273E-3</v>
      </c>
      <c r="AJ214" s="1">
        <f t="shared" si="182"/>
        <v>528626.91046828381</v>
      </c>
      <c r="AK214" s="39">
        <f t="shared" si="183"/>
        <v>528626.91046828381</v>
      </c>
      <c r="AL214" s="1">
        <f t="shared" si="184"/>
        <v>54.402275441832231</v>
      </c>
      <c r="AM214" s="66">
        <v>1146.5277777777778</v>
      </c>
      <c r="AN214" s="34">
        <f t="shared" si="185"/>
        <v>1.2346541685065576E-3</v>
      </c>
      <c r="AO214" s="1">
        <f t="shared" si="186"/>
        <v>36502.705080475505</v>
      </c>
      <c r="AP214" s="95">
        <v>7.6666666666666696</v>
      </c>
      <c r="AQ214" s="34">
        <f t="shared" si="187"/>
        <v>9.2756896273592563E-4</v>
      </c>
      <c r="AR214" s="27">
        <f t="shared" si="188"/>
        <v>82273.827636473667</v>
      </c>
      <c r="AS214" s="31">
        <v>57.916666667000001</v>
      </c>
      <c r="AT214" s="72">
        <f t="shared" si="189"/>
        <v>1.0798364242146138E-3</v>
      </c>
      <c r="AU214" s="1">
        <f t="shared" si="190"/>
        <v>127705.19785840446</v>
      </c>
      <c r="AV214" s="97">
        <v>34.472222222222221</v>
      </c>
      <c r="AW214" s="34">
        <f t="shared" si="191"/>
        <v>9.1111055640148762E-4</v>
      </c>
      <c r="AX214" s="27">
        <f t="shared" si="192"/>
        <v>107751.09198669528</v>
      </c>
      <c r="AY214" s="75">
        <v>160</v>
      </c>
      <c r="AZ214" s="34">
        <f t="shared" si="193"/>
        <v>1.7012408425395272E-3</v>
      </c>
      <c r="BA214" s="27">
        <f t="shared" si="194"/>
        <v>150897.23941860092</v>
      </c>
      <c r="BB214" s="39">
        <f t="shared" si="195"/>
        <v>505130.06198064977</v>
      </c>
      <c r="BC214" s="60">
        <f t="shared" si="196"/>
        <v>51.984157865663249</v>
      </c>
      <c r="BD214" s="81">
        <f t="shared" si="197"/>
        <v>2740605.2043709531</v>
      </c>
      <c r="BE214" s="1">
        <v>1209597</v>
      </c>
      <c r="BF214" s="1">
        <f t="shared" si="198"/>
        <v>0</v>
      </c>
      <c r="BG214" s="1">
        <f t="shared" si="199"/>
        <v>1531008.2043709531</v>
      </c>
      <c r="BH214" s="72">
        <f t="shared" si="200"/>
        <v>1.0323676812187697E-3</v>
      </c>
      <c r="BI214" s="1">
        <f t="shared" si="201"/>
        <v>-743.9610584958607</v>
      </c>
      <c r="BJ214" s="81">
        <f t="shared" si="202"/>
        <v>2739861.2433124571</v>
      </c>
      <c r="BK214" s="79">
        <v>7.7</v>
      </c>
      <c r="BL214" s="1">
        <f t="shared" si="203"/>
        <v>0</v>
      </c>
      <c r="BM214" s="126">
        <v>1243</v>
      </c>
      <c r="BN214" s="27">
        <f t="shared" si="204"/>
        <v>0</v>
      </c>
      <c r="BO214" s="39">
        <f t="shared" si="205"/>
        <v>2739861.2433124571</v>
      </c>
      <c r="BP214" s="1">
        <f t="shared" si="206"/>
        <v>2739861.2433124571</v>
      </c>
      <c r="BQ214" s="72">
        <f t="shared" si="207"/>
        <v>9.3989608803975513E-4</v>
      </c>
      <c r="BR214" s="60">
        <f t="shared" si="208"/>
        <v>5933.2765413407069</v>
      </c>
      <c r="BS214" s="84">
        <f t="shared" si="210"/>
        <v>2745795</v>
      </c>
      <c r="BT214" s="86">
        <f t="shared" si="209"/>
        <v>282.57641247298551</v>
      </c>
      <c r="BV214" s="28"/>
    </row>
    <row r="215" spans="1:74" ht="15.6" x14ac:dyDescent="0.3">
      <c r="A215" s="2" t="s">
        <v>424</v>
      </c>
      <c r="B215" s="9" t="s">
        <v>125</v>
      </c>
      <c r="C215" s="158">
        <v>11470</v>
      </c>
      <c r="D215" s="20">
        <v>0</v>
      </c>
      <c r="E215" s="23">
        <v>0</v>
      </c>
      <c r="F215" s="3">
        <v>0</v>
      </c>
      <c r="G215" s="23">
        <v>0</v>
      </c>
      <c r="H215" s="23">
        <v>0</v>
      </c>
      <c r="I215" s="3">
        <v>0</v>
      </c>
      <c r="J215" s="23">
        <f t="shared" si="162"/>
        <v>0</v>
      </c>
      <c r="K215" s="42">
        <f t="shared" si="163"/>
        <v>0</v>
      </c>
      <c r="L215" s="31">
        <v>2563</v>
      </c>
      <c r="M215" s="34">
        <f t="shared" si="164"/>
        <v>8.2454685311355712E-4</v>
      </c>
      <c r="N215" s="1">
        <f t="shared" si="165"/>
        <v>97513.768436712562</v>
      </c>
      <c r="O215" s="37">
        <v>0</v>
      </c>
      <c r="P215" s="37">
        <v>831</v>
      </c>
      <c r="Q215" s="37">
        <f t="shared" si="166"/>
        <v>415.5</v>
      </c>
      <c r="R215" s="34">
        <f t="shared" si="167"/>
        <v>4.3804023644684534E-4</v>
      </c>
      <c r="S215" s="27">
        <f t="shared" si="168"/>
        <v>51804.156454597207</v>
      </c>
      <c r="T215" s="39">
        <f t="shared" si="169"/>
        <v>149317.92489130975</v>
      </c>
      <c r="U215" s="1">
        <f t="shared" si="170"/>
        <v>13.018127715022647</v>
      </c>
      <c r="V215" s="52">
        <v>84263771.900000006</v>
      </c>
      <c r="W215" s="51">
        <f t="shared" si="171"/>
        <v>1.5612984920272717</v>
      </c>
      <c r="X215" s="34">
        <f t="shared" si="172"/>
        <v>9.5931487158988941E-4</v>
      </c>
      <c r="Y215" s="87">
        <f t="shared" si="173"/>
        <v>7346.4491630340026</v>
      </c>
      <c r="Z215" s="27">
        <f t="shared" si="174"/>
        <v>538900.08669754909</v>
      </c>
      <c r="AA215" s="56">
        <v>14033623.5988</v>
      </c>
      <c r="AB215" s="51">
        <f t="shared" si="175"/>
        <v>9.3746920796172439</v>
      </c>
      <c r="AC215" s="51">
        <f t="shared" si="176"/>
        <v>1.6442596070901888E-3</v>
      </c>
      <c r="AD215" s="92">
        <f t="shared" si="177"/>
        <v>1223.50685255449</v>
      </c>
      <c r="AE215" s="1">
        <f t="shared" si="178"/>
        <v>544475.37577262428</v>
      </c>
      <c r="AF215" s="39">
        <f t="shared" si="179"/>
        <v>1083375.4624701734</v>
      </c>
      <c r="AG215" s="60">
        <f t="shared" si="180"/>
        <v>94.452960982578318</v>
      </c>
      <c r="AH215" s="63">
        <v>2266.2545</v>
      </c>
      <c r="AI215" s="34">
        <f t="shared" si="181"/>
        <v>2.4188901458859833E-3</v>
      </c>
      <c r="AJ215" s="1">
        <f t="shared" si="182"/>
        <v>429103.08328383684</v>
      </c>
      <c r="AK215" s="39">
        <f t="shared" si="183"/>
        <v>429103.08328383684</v>
      </c>
      <c r="AL215" s="1">
        <f t="shared" si="184"/>
        <v>37.410905255783511</v>
      </c>
      <c r="AM215" s="66">
        <v>668.44444444444446</v>
      </c>
      <c r="AN215" s="34">
        <f t="shared" si="185"/>
        <v>7.1982357143408361E-4</v>
      </c>
      <c r="AO215" s="1">
        <f t="shared" si="186"/>
        <v>21281.674017118414</v>
      </c>
      <c r="AP215" s="95">
        <v>2</v>
      </c>
      <c r="AQ215" s="34">
        <f t="shared" si="187"/>
        <v>2.4197451201806745E-4</v>
      </c>
      <c r="AR215" s="27">
        <f t="shared" si="188"/>
        <v>21462.737644297467</v>
      </c>
      <c r="AS215" s="31">
        <v>22.333333329999999</v>
      </c>
      <c r="AT215" s="72">
        <f t="shared" si="189"/>
        <v>4.1639735488439915E-4</v>
      </c>
      <c r="AU215" s="1">
        <f t="shared" si="190"/>
        <v>49244.594274456409</v>
      </c>
      <c r="AV215" s="97">
        <v>24.555555555555557</v>
      </c>
      <c r="AW215" s="34">
        <f t="shared" si="191"/>
        <v>6.4901025935448439E-4</v>
      </c>
      <c r="AX215" s="27">
        <f t="shared" si="192"/>
        <v>76754.202511070616</v>
      </c>
      <c r="AY215" s="75">
        <v>7</v>
      </c>
      <c r="AZ215" s="34">
        <f t="shared" si="193"/>
        <v>7.4429286861104317E-5</v>
      </c>
      <c r="BA215" s="27">
        <f t="shared" si="194"/>
        <v>6601.7542245637906</v>
      </c>
      <c r="BB215" s="39">
        <f t="shared" si="195"/>
        <v>175344.96267150668</v>
      </c>
      <c r="BC215" s="60">
        <f t="shared" si="196"/>
        <v>15.287267887664052</v>
      </c>
      <c r="BD215" s="81">
        <f t="shared" si="197"/>
        <v>1837141.4333168268</v>
      </c>
      <c r="BE215" s="1">
        <v>1215303</v>
      </c>
      <c r="BF215" s="1">
        <f t="shared" si="198"/>
        <v>0</v>
      </c>
      <c r="BG215" s="1">
        <f t="shared" si="199"/>
        <v>621838.43331682682</v>
      </c>
      <c r="BH215" s="72">
        <f t="shared" si="200"/>
        <v>4.1930924972395569E-4</v>
      </c>
      <c r="BI215" s="1">
        <f t="shared" si="201"/>
        <v>-302.16923576439797</v>
      </c>
      <c r="BJ215" s="81">
        <f t="shared" si="202"/>
        <v>1836839.2640810625</v>
      </c>
      <c r="BK215" s="79">
        <v>6.5</v>
      </c>
      <c r="BL215" s="1">
        <f t="shared" si="203"/>
        <v>0</v>
      </c>
      <c r="BM215" s="126">
        <v>693</v>
      </c>
      <c r="BN215" s="27">
        <f t="shared" si="204"/>
        <v>0</v>
      </c>
      <c r="BO215" s="39">
        <f t="shared" si="205"/>
        <v>1836839.2640810625</v>
      </c>
      <c r="BP215" s="1">
        <f t="shared" si="206"/>
        <v>1836839.2640810625</v>
      </c>
      <c r="BQ215" s="72">
        <f t="shared" si="207"/>
        <v>6.3011878535146977E-4</v>
      </c>
      <c r="BR215" s="60">
        <f t="shared" si="208"/>
        <v>3977.7471732873519</v>
      </c>
      <c r="BS215" s="84">
        <f t="shared" si="210"/>
        <v>1840817</v>
      </c>
      <c r="BT215" s="86">
        <f t="shared" si="209"/>
        <v>160.48971229293809</v>
      </c>
      <c r="BV215" s="28"/>
    </row>
    <row r="216" spans="1:74" ht="15.6" x14ac:dyDescent="0.3">
      <c r="A216" s="2">
        <v>72042</v>
      </c>
      <c r="B216" s="156" t="s">
        <v>662</v>
      </c>
      <c r="C216" s="158">
        <v>23611</v>
      </c>
      <c r="D216" s="20">
        <v>0</v>
      </c>
      <c r="E216" s="23">
        <v>0</v>
      </c>
      <c r="F216" s="3">
        <v>0</v>
      </c>
      <c r="G216" s="23">
        <v>0</v>
      </c>
      <c r="H216" s="23">
        <v>0</v>
      </c>
      <c r="I216" s="3">
        <v>0</v>
      </c>
      <c r="J216" s="23">
        <f t="shared" si="162"/>
        <v>0</v>
      </c>
      <c r="K216" s="42">
        <f t="shared" si="163"/>
        <v>0</v>
      </c>
      <c r="L216" s="31">
        <v>9848</v>
      </c>
      <c r="M216" s="34">
        <f t="shared" si="164"/>
        <v>3.1682159225369919E-3</v>
      </c>
      <c r="N216" s="1">
        <f t="shared" si="165"/>
        <v>374684.19491406373</v>
      </c>
      <c r="O216" s="37">
        <v>0</v>
      </c>
      <c r="P216" s="37">
        <v>476</v>
      </c>
      <c r="Q216" s="37">
        <f t="shared" si="166"/>
        <v>238</v>
      </c>
      <c r="R216" s="34">
        <f t="shared" si="167"/>
        <v>2.5091113423429407E-4</v>
      </c>
      <c r="S216" s="27">
        <f t="shared" si="168"/>
        <v>29673.620303716332</v>
      </c>
      <c r="T216" s="39">
        <f t="shared" si="169"/>
        <v>404357.81521778007</v>
      </c>
      <c r="U216" s="1">
        <f t="shared" si="170"/>
        <v>17.125823354274704</v>
      </c>
      <c r="V216" s="52">
        <v>85472957.24000001</v>
      </c>
      <c r="W216" s="51">
        <f t="shared" si="171"/>
        <v>6.5222889086971758</v>
      </c>
      <c r="X216" s="34">
        <f t="shared" si="172"/>
        <v>4.0075160380092772E-3</v>
      </c>
      <c r="Y216" s="87">
        <f t="shared" si="173"/>
        <v>3620.0481656854859</v>
      </c>
      <c r="Z216" s="27">
        <f t="shared" si="174"/>
        <v>2251242.8445373629</v>
      </c>
      <c r="AA216" s="56">
        <v>25312691.263600003</v>
      </c>
      <c r="AB216" s="51">
        <f t="shared" si="175"/>
        <v>22.023707996694249</v>
      </c>
      <c r="AC216" s="51">
        <f t="shared" si="176"/>
        <v>3.8628141756301879E-3</v>
      </c>
      <c r="AD216" s="92">
        <f t="shared" si="177"/>
        <v>1072.0719691499726</v>
      </c>
      <c r="AE216" s="1">
        <f t="shared" si="178"/>
        <v>1279121.1258531536</v>
      </c>
      <c r="AF216" s="39">
        <f t="shared" si="179"/>
        <v>3530363.9703905163</v>
      </c>
      <c r="AG216" s="60">
        <f t="shared" si="180"/>
        <v>149.52200120242753</v>
      </c>
      <c r="AH216" s="63">
        <v>9221.4215000000004</v>
      </c>
      <c r="AI216" s="34">
        <f t="shared" si="181"/>
        <v>9.8424980942833848E-3</v>
      </c>
      <c r="AJ216" s="1">
        <f t="shared" si="182"/>
        <v>1746026.4934542277</v>
      </c>
      <c r="AK216" s="39">
        <f t="shared" si="183"/>
        <v>1746026.4934542277</v>
      </c>
      <c r="AL216" s="1">
        <f t="shared" si="184"/>
        <v>73.949705368439609</v>
      </c>
      <c r="AM216" s="66">
        <v>2666.8333333333335</v>
      </c>
      <c r="AN216" s="34">
        <f t="shared" si="185"/>
        <v>2.8718160654546475E-3</v>
      </c>
      <c r="AO216" s="1">
        <f t="shared" si="186"/>
        <v>84905.601549512576</v>
      </c>
      <c r="AP216" s="95">
        <v>9.3333333333333304</v>
      </c>
      <c r="AQ216" s="34">
        <f t="shared" si="187"/>
        <v>1.1292143894176478E-3</v>
      </c>
      <c r="AR216" s="27">
        <f t="shared" si="188"/>
        <v>100159.44234005483</v>
      </c>
      <c r="AS216" s="31">
        <v>144.16666670000001</v>
      </c>
      <c r="AT216" s="72">
        <f t="shared" si="189"/>
        <v>2.6879381500898771E-3</v>
      </c>
      <c r="AU216" s="1">
        <f t="shared" si="190"/>
        <v>317884.88107172697</v>
      </c>
      <c r="AV216" s="97">
        <v>55.166666666666664</v>
      </c>
      <c r="AW216" s="34">
        <f t="shared" si="191"/>
        <v>1.4580705600429932E-3</v>
      </c>
      <c r="AX216" s="27">
        <f t="shared" si="192"/>
        <v>172436.47758708851</v>
      </c>
      <c r="AY216" s="75">
        <v>104</v>
      </c>
      <c r="AZ216" s="34">
        <f t="shared" si="193"/>
        <v>1.1058065476506928E-3</v>
      </c>
      <c r="BA216" s="27">
        <f t="shared" si="194"/>
        <v>98083.205622090609</v>
      </c>
      <c r="BB216" s="39">
        <f t="shared" si="195"/>
        <v>773469.60817047337</v>
      </c>
      <c r="BC216" s="60">
        <f t="shared" si="196"/>
        <v>32.75886697600582</v>
      </c>
      <c r="BD216" s="81">
        <f t="shared" si="197"/>
        <v>6454217.8872329975</v>
      </c>
      <c r="BE216" s="1">
        <v>6420620</v>
      </c>
      <c r="BF216" s="1">
        <f t="shared" si="198"/>
        <v>0</v>
      </c>
      <c r="BG216" s="1">
        <f t="shared" si="199"/>
        <v>33597.887232997455</v>
      </c>
      <c r="BH216" s="72">
        <f t="shared" si="200"/>
        <v>2.2655249552258604E-5</v>
      </c>
      <c r="BI216" s="1">
        <f t="shared" si="201"/>
        <v>-16.326182758344707</v>
      </c>
      <c r="BJ216" s="81">
        <f t="shared" si="202"/>
        <v>6454201.561050239</v>
      </c>
      <c r="BK216" s="79">
        <v>6.5</v>
      </c>
      <c r="BL216" s="1">
        <f t="shared" si="203"/>
        <v>0</v>
      </c>
      <c r="BM216" s="126">
        <v>838</v>
      </c>
      <c r="BN216" s="27">
        <f t="shared" si="204"/>
        <v>0</v>
      </c>
      <c r="BO216" s="39">
        <f t="shared" si="205"/>
        <v>6454201.561050239</v>
      </c>
      <c r="BP216" s="1">
        <f t="shared" si="206"/>
        <v>6454201.561050239</v>
      </c>
      <c r="BQ216" s="72">
        <f t="shared" si="207"/>
        <v>2.2140824881033564E-3</v>
      </c>
      <c r="BR216" s="60">
        <f t="shared" si="208"/>
        <v>13976.825581490513</v>
      </c>
      <c r="BS216" s="84">
        <f t="shared" si="210"/>
        <v>6468178</v>
      </c>
      <c r="BT216" s="86">
        <f t="shared" si="209"/>
        <v>273.94765151836009</v>
      </c>
      <c r="BV216" s="28"/>
    </row>
    <row r="217" spans="1:74" ht="15.6" x14ac:dyDescent="0.3">
      <c r="A217" s="2" t="s">
        <v>360</v>
      </c>
      <c r="B217" s="9" t="s">
        <v>61</v>
      </c>
      <c r="C217" s="158">
        <v>14402</v>
      </c>
      <c r="D217" s="20">
        <v>0</v>
      </c>
      <c r="E217" s="23">
        <v>0</v>
      </c>
      <c r="F217" s="3">
        <v>0</v>
      </c>
      <c r="G217" s="23">
        <v>0</v>
      </c>
      <c r="H217" s="23">
        <v>0</v>
      </c>
      <c r="I217" s="3">
        <v>0</v>
      </c>
      <c r="J217" s="23">
        <f t="shared" si="162"/>
        <v>0</v>
      </c>
      <c r="K217" s="42">
        <f t="shared" si="163"/>
        <v>0</v>
      </c>
      <c r="L217" s="31">
        <v>4039</v>
      </c>
      <c r="M217" s="34">
        <f t="shared" si="164"/>
        <v>1.2993931875636586E-3</v>
      </c>
      <c r="N217" s="1">
        <f t="shared" si="165"/>
        <v>153670.74159808116</v>
      </c>
      <c r="O217" s="37">
        <v>346</v>
      </c>
      <c r="P217" s="37">
        <v>80</v>
      </c>
      <c r="Q217" s="37">
        <f t="shared" si="166"/>
        <v>386</v>
      </c>
      <c r="R217" s="34">
        <f t="shared" si="167"/>
        <v>4.0693990678335087E-4</v>
      </c>
      <c r="S217" s="27">
        <f t="shared" si="168"/>
        <v>48126.12368585926</v>
      </c>
      <c r="T217" s="39">
        <f t="shared" si="169"/>
        <v>201796.86528394042</v>
      </c>
      <c r="U217" s="1">
        <f t="shared" si="170"/>
        <v>14.011725127339288</v>
      </c>
      <c r="V217" s="52">
        <v>57637953.120000005</v>
      </c>
      <c r="W217" s="51">
        <f t="shared" si="171"/>
        <v>3.5986289028717677</v>
      </c>
      <c r="X217" s="34">
        <f t="shared" si="172"/>
        <v>2.2111199373385381E-3</v>
      </c>
      <c r="Y217" s="87">
        <f t="shared" si="173"/>
        <v>4002.0797889182063</v>
      </c>
      <c r="Z217" s="27">
        <f t="shared" si="174"/>
        <v>1242108.0515051361</v>
      </c>
      <c r="AA217" s="56">
        <v>16941139.701200001</v>
      </c>
      <c r="AB217" s="51">
        <f t="shared" si="175"/>
        <v>12.24342680943171</v>
      </c>
      <c r="AC217" s="51">
        <f t="shared" si="176"/>
        <v>2.1474168947782234E-3</v>
      </c>
      <c r="AD217" s="92">
        <f t="shared" si="177"/>
        <v>1176.3046591584502</v>
      </c>
      <c r="AE217" s="1">
        <f t="shared" si="178"/>
        <v>711089.42631874967</v>
      </c>
      <c r="AF217" s="39">
        <f t="shared" si="179"/>
        <v>1953197.4778238856</v>
      </c>
      <c r="AG217" s="60">
        <f t="shared" si="180"/>
        <v>135.61987764365267</v>
      </c>
      <c r="AH217" s="63">
        <v>2734.5970000000002</v>
      </c>
      <c r="AI217" s="34">
        <f t="shared" si="181"/>
        <v>2.9187762170000647E-3</v>
      </c>
      <c r="AJ217" s="1">
        <f t="shared" si="182"/>
        <v>517781.21311561897</v>
      </c>
      <c r="AK217" s="39">
        <f t="shared" si="183"/>
        <v>517781.21311561897</v>
      </c>
      <c r="AL217" s="1">
        <f t="shared" si="184"/>
        <v>35.952035350341546</v>
      </c>
      <c r="AM217" s="66">
        <v>1348.8888888888889</v>
      </c>
      <c r="AN217" s="34">
        <f t="shared" si="185"/>
        <v>1.4525695075149226E-3</v>
      </c>
      <c r="AO217" s="1">
        <f t="shared" si="186"/>
        <v>42945.399363001583</v>
      </c>
      <c r="AP217" s="95">
        <v>11.3333333333333</v>
      </c>
      <c r="AQ217" s="34">
        <f t="shared" si="187"/>
        <v>1.3711889014357116E-3</v>
      </c>
      <c r="AR217" s="27">
        <f t="shared" si="188"/>
        <v>121622.17998435197</v>
      </c>
      <c r="AS217" s="31">
        <v>88.916666669999998</v>
      </c>
      <c r="AT217" s="72">
        <f t="shared" si="189"/>
        <v>1.6578208124799353E-3</v>
      </c>
      <c r="AU217" s="1">
        <f t="shared" si="190"/>
        <v>196059.63470394464</v>
      </c>
      <c r="AV217" s="97">
        <v>27.111111111111111</v>
      </c>
      <c r="AW217" s="34">
        <f t="shared" si="191"/>
        <v>7.1655431349544878E-4</v>
      </c>
      <c r="AX217" s="27">
        <f t="shared" si="192"/>
        <v>84742.196437562117</v>
      </c>
      <c r="AY217" s="75">
        <v>60</v>
      </c>
      <c r="AZ217" s="34">
        <f t="shared" si="193"/>
        <v>6.3796531595232268E-4</v>
      </c>
      <c r="BA217" s="27">
        <f t="shared" si="194"/>
        <v>56586.464781975345</v>
      </c>
      <c r="BB217" s="39">
        <f t="shared" si="195"/>
        <v>501955.87527083565</v>
      </c>
      <c r="BC217" s="60">
        <f t="shared" si="196"/>
        <v>34.853206170728761</v>
      </c>
      <c r="BD217" s="81">
        <f t="shared" si="197"/>
        <v>3174731.4314942807</v>
      </c>
      <c r="BE217" s="1">
        <v>1476243</v>
      </c>
      <c r="BF217" s="1">
        <f t="shared" si="198"/>
        <v>0</v>
      </c>
      <c r="BG217" s="1">
        <f t="shared" si="199"/>
        <v>1698488.4314942807</v>
      </c>
      <c r="BH217" s="72">
        <f t="shared" si="200"/>
        <v>1.145300566380115E-3</v>
      </c>
      <c r="BI217" s="1">
        <f t="shared" si="201"/>
        <v>-825.34453292276078</v>
      </c>
      <c r="BJ217" s="81">
        <f t="shared" si="202"/>
        <v>3173906.0869613579</v>
      </c>
      <c r="BK217" s="79">
        <v>7</v>
      </c>
      <c r="BL217" s="1">
        <f t="shared" si="203"/>
        <v>0</v>
      </c>
      <c r="BM217" s="126">
        <v>756</v>
      </c>
      <c r="BN217" s="27">
        <f t="shared" si="204"/>
        <v>0</v>
      </c>
      <c r="BO217" s="39">
        <f t="shared" si="205"/>
        <v>3173906.0869613579</v>
      </c>
      <c r="BP217" s="1">
        <f t="shared" si="206"/>
        <v>3173906.0869613579</v>
      </c>
      <c r="BQ217" s="72">
        <f t="shared" si="207"/>
        <v>1.0887930628683833E-3</v>
      </c>
      <c r="BR217" s="60">
        <f t="shared" si="208"/>
        <v>6873.2176040488321</v>
      </c>
      <c r="BS217" s="84">
        <f t="shared" si="210"/>
        <v>3180779</v>
      </c>
      <c r="BT217" s="86">
        <f t="shared" si="209"/>
        <v>220.85675600611026</v>
      </c>
      <c r="BV217" s="28"/>
    </row>
    <row r="218" spans="1:74" ht="15.6" x14ac:dyDescent="0.3">
      <c r="A218" s="2" t="s">
        <v>387</v>
      </c>
      <c r="B218" s="9" t="s">
        <v>88</v>
      </c>
      <c r="C218" s="158">
        <v>25888</v>
      </c>
      <c r="D218" s="20">
        <v>0</v>
      </c>
      <c r="E218" s="23">
        <v>0</v>
      </c>
      <c r="F218" s="3">
        <v>0</v>
      </c>
      <c r="G218" s="23">
        <v>0</v>
      </c>
      <c r="H218" s="23">
        <v>0</v>
      </c>
      <c r="I218" s="3">
        <v>0</v>
      </c>
      <c r="J218" s="23">
        <f t="shared" si="162"/>
        <v>0</v>
      </c>
      <c r="K218" s="42">
        <f t="shared" si="163"/>
        <v>0</v>
      </c>
      <c r="L218" s="31">
        <v>8601</v>
      </c>
      <c r="M218" s="34">
        <f t="shared" si="164"/>
        <v>2.7670415464805713E-3</v>
      </c>
      <c r="N218" s="1">
        <f t="shared" si="165"/>
        <v>327239.92287325975</v>
      </c>
      <c r="O218" s="37">
        <v>1516</v>
      </c>
      <c r="P218" s="37">
        <v>1383</v>
      </c>
      <c r="Q218" s="37">
        <f t="shared" si="166"/>
        <v>2207.5</v>
      </c>
      <c r="R218" s="34">
        <f t="shared" si="167"/>
        <v>2.3272534824462358E-3</v>
      </c>
      <c r="S218" s="27">
        <f t="shared" si="168"/>
        <v>275229.06227081426</v>
      </c>
      <c r="T218" s="39">
        <f t="shared" si="169"/>
        <v>602468.98514407407</v>
      </c>
      <c r="U218" s="1">
        <f t="shared" si="170"/>
        <v>23.272133233315593</v>
      </c>
      <c r="V218" s="52">
        <v>169519900.23000002</v>
      </c>
      <c r="W218" s="51">
        <f t="shared" si="171"/>
        <v>3.953450557077407</v>
      </c>
      <c r="X218" s="34">
        <f t="shared" si="172"/>
        <v>2.4291344242414366E-3</v>
      </c>
      <c r="Y218" s="87">
        <f t="shared" si="173"/>
        <v>6548.203809873301</v>
      </c>
      <c r="Z218" s="27">
        <f t="shared" si="174"/>
        <v>1364578.8161859533</v>
      </c>
      <c r="AA218" s="56">
        <v>54931429.493200004</v>
      </c>
      <c r="AB218" s="51">
        <f t="shared" si="175"/>
        <v>12.20045700946055</v>
      </c>
      <c r="AC218" s="51">
        <f t="shared" si="176"/>
        <v>2.1398802732212402E-3</v>
      </c>
      <c r="AD218" s="92">
        <f t="shared" si="177"/>
        <v>2121.8877276421508</v>
      </c>
      <c r="AE218" s="1">
        <f t="shared" si="178"/>
        <v>708593.77123083058</v>
      </c>
      <c r="AF218" s="39">
        <f t="shared" si="179"/>
        <v>2073172.5874167839</v>
      </c>
      <c r="AG218" s="60">
        <f t="shared" si="180"/>
        <v>80.082377449659447</v>
      </c>
      <c r="AH218" s="63">
        <v>2586.1111000000001</v>
      </c>
      <c r="AI218" s="34">
        <f t="shared" si="181"/>
        <v>2.760289568517729E-3</v>
      </c>
      <c r="AJ218" s="1">
        <f t="shared" si="182"/>
        <v>489666.20771169127</v>
      </c>
      <c r="AK218" s="39">
        <f t="shared" si="183"/>
        <v>489666.20771169127</v>
      </c>
      <c r="AL218" s="1">
        <f t="shared" si="184"/>
        <v>18.914794797268669</v>
      </c>
      <c r="AM218" s="66">
        <v>1612.7777777777778</v>
      </c>
      <c r="AN218" s="34">
        <f t="shared" si="185"/>
        <v>1.7367418782190365E-3</v>
      </c>
      <c r="AO218" s="1">
        <f t="shared" si="186"/>
        <v>51346.991083522902</v>
      </c>
      <c r="AP218" s="95">
        <v>6.3333333333333304</v>
      </c>
      <c r="AQ218" s="34">
        <f t="shared" si="187"/>
        <v>7.6625262139054658E-4</v>
      </c>
      <c r="AR218" s="27">
        <f t="shared" si="188"/>
        <v>67965.335873608623</v>
      </c>
      <c r="AS218" s="31">
        <v>84.5</v>
      </c>
      <c r="AT218" s="72">
        <f t="shared" si="189"/>
        <v>1.5754735743126855E-3</v>
      </c>
      <c r="AU218" s="1">
        <f t="shared" si="190"/>
        <v>186320.96493190911</v>
      </c>
      <c r="AV218" s="97">
        <v>54.222222222222221</v>
      </c>
      <c r="AW218" s="34">
        <f t="shared" si="191"/>
        <v>1.4331086269908976E-3</v>
      </c>
      <c r="AX218" s="27">
        <f t="shared" si="192"/>
        <v>169484.39287512423</v>
      </c>
      <c r="AY218" s="75">
        <v>68</v>
      </c>
      <c r="AZ218" s="34">
        <f t="shared" si="193"/>
        <v>7.2302735807929907E-4</v>
      </c>
      <c r="BA218" s="27">
        <f t="shared" si="194"/>
        <v>64131.326752905392</v>
      </c>
      <c r="BB218" s="39">
        <f t="shared" si="195"/>
        <v>539249.01151707023</v>
      </c>
      <c r="BC218" s="60">
        <f t="shared" si="196"/>
        <v>20.830076155634664</v>
      </c>
      <c r="BD218" s="81">
        <f t="shared" si="197"/>
        <v>3704556.7917896193</v>
      </c>
      <c r="BE218" s="1">
        <v>2702014</v>
      </c>
      <c r="BF218" s="1">
        <f t="shared" si="198"/>
        <v>0</v>
      </c>
      <c r="BG218" s="1">
        <f t="shared" si="199"/>
        <v>1002542.7917896193</v>
      </c>
      <c r="BH218" s="72">
        <f t="shared" si="200"/>
        <v>6.7602039905964421E-4</v>
      </c>
      <c r="BI218" s="1">
        <f t="shared" si="201"/>
        <v>-487.16446746518233</v>
      </c>
      <c r="BJ218" s="81">
        <f t="shared" si="202"/>
        <v>3704069.6273221541</v>
      </c>
      <c r="BK218" s="79">
        <v>7</v>
      </c>
      <c r="BL218" s="1">
        <f t="shared" si="203"/>
        <v>0</v>
      </c>
      <c r="BM218" s="126">
        <v>535</v>
      </c>
      <c r="BN218" s="27">
        <f t="shared" si="204"/>
        <v>0</v>
      </c>
      <c r="BO218" s="39">
        <f t="shared" si="205"/>
        <v>3704069.6273221541</v>
      </c>
      <c r="BP218" s="1">
        <f t="shared" si="206"/>
        <v>3704069.6273221541</v>
      </c>
      <c r="BQ218" s="72">
        <f t="shared" si="207"/>
        <v>1.2706630896161548E-3</v>
      </c>
      <c r="BR218" s="60">
        <f t="shared" si="208"/>
        <v>8021.307458881718</v>
      </c>
      <c r="BS218" s="84">
        <f t="shared" si="210"/>
        <v>3712091</v>
      </c>
      <c r="BT218" s="86">
        <f t="shared" si="209"/>
        <v>143.39041254635353</v>
      </c>
      <c r="BV218" s="28"/>
    </row>
    <row r="219" spans="1:74" ht="15.6" x14ac:dyDescent="0.3">
      <c r="A219" s="2" t="s">
        <v>576</v>
      </c>
      <c r="B219" s="9" t="s">
        <v>279</v>
      </c>
      <c r="C219" s="158">
        <v>16449</v>
      </c>
      <c r="D219" s="20">
        <v>0</v>
      </c>
      <c r="E219" s="23">
        <v>0</v>
      </c>
      <c r="F219" s="3">
        <v>0</v>
      </c>
      <c r="G219" s="23">
        <v>0</v>
      </c>
      <c r="H219" s="23">
        <v>0</v>
      </c>
      <c r="I219" s="3">
        <v>0</v>
      </c>
      <c r="J219" s="23">
        <f t="shared" si="162"/>
        <v>0</v>
      </c>
      <c r="K219" s="42">
        <f t="shared" si="163"/>
        <v>0</v>
      </c>
      <c r="L219" s="31">
        <v>8624</v>
      </c>
      <c r="M219" s="34">
        <f t="shared" si="164"/>
        <v>2.7744409134808101E-3</v>
      </c>
      <c r="N219" s="1">
        <f t="shared" si="165"/>
        <v>328114.99765829463</v>
      </c>
      <c r="O219" s="37">
        <v>1495</v>
      </c>
      <c r="P219" s="37">
        <v>502</v>
      </c>
      <c r="Q219" s="37">
        <f t="shared" si="166"/>
        <v>1746</v>
      </c>
      <c r="R219" s="34">
        <f t="shared" si="167"/>
        <v>1.8407178166936027E-3</v>
      </c>
      <c r="S219" s="27">
        <f t="shared" si="168"/>
        <v>217689.66827852401</v>
      </c>
      <c r="T219" s="39">
        <f t="shared" si="169"/>
        <v>545804.66593681858</v>
      </c>
      <c r="U219" s="1">
        <f t="shared" si="170"/>
        <v>33.181632071057123</v>
      </c>
      <c r="V219" s="52">
        <v>57111208.960000008</v>
      </c>
      <c r="W219" s="51">
        <f t="shared" si="171"/>
        <v>4.737591900558499</v>
      </c>
      <c r="X219" s="34">
        <f t="shared" si="172"/>
        <v>2.910937523438145E-3</v>
      </c>
      <c r="Y219" s="87">
        <f t="shared" si="173"/>
        <v>3472.0170806735978</v>
      </c>
      <c r="Z219" s="27">
        <f t="shared" si="174"/>
        <v>1635234.1970391052</v>
      </c>
      <c r="AA219" s="56">
        <v>15957292.7072</v>
      </c>
      <c r="AB219" s="51">
        <f t="shared" si="175"/>
        <v>16.955858738990091</v>
      </c>
      <c r="AC219" s="51">
        <f t="shared" si="176"/>
        <v>2.9739465991278605E-3</v>
      </c>
      <c r="AD219" s="92">
        <f t="shared" si="177"/>
        <v>970.10716196729288</v>
      </c>
      <c r="AE219" s="1">
        <f t="shared" si="178"/>
        <v>984784.08464548714</v>
      </c>
      <c r="AF219" s="39">
        <f t="shared" si="179"/>
        <v>2620018.2816845924</v>
      </c>
      <c r="AG219" s="60">
        <f t="shared" si="180"/>
        <v>159.28131082038982</v>
      </c>
      <c r="AH219" s="63">
        <v>7084.9147000000003</v>
      </c>
      <c r="AI219" s="34">
        <f t="shared" si="181"/>
        <v>7.5620943509534123E-3</v>
      </c>
      <c r="AJ219" s="1">
        <f t="shared" si="182"/>
        <v>1341490.4383302848</v>
      </c>
      <c r="AK219" s="39">
        <f t="shared" si="183"/>
        <v>1341490.4383302848</v>
      </c>
      <c r="AL219" s="1">
        <f t="shared" si="184"/>
        <v>81.554528441259947</v>
      </c>
      <c r="AM219" s="66">
        <v>2018.8888888888889</v>
      </c>
      <c r="AN219" s="34">
        <f t="shared" si="185"/>
        <v>2.174068200292104E-3</v>
      </c>
      <c r="AO219" s="1">
        <f t="shared" si="186"/>
        <v>64276.598552367279</v>
      </c>
      <c r="AP219" s="95">
        <v>10.6666666666667</v>
      </c>
      <c r="AQ219" s="34">
        <f t="shared" si="187"/>
        <v>1.2905307307630304E-3</v>
      </c>
      <c r="AR219" s="27">
        <f t="shared" si="188"/>
        <v>114467.93410292018</v>
      </c>
      <c r="AS219" s="31">
        <v>84.416666669999998</v>
      </c>
      <c r="AT219" s="72">
        <f t="shared" si="189"/>
        <v>1.5739198529011531E-3</v>
      </c>
      <c r="AU219" s="1">
        <f t="shared" si="190"/>
        <v>186137.21645313289</v>
      </c>
      <c r="AV219" s="97">
        <v>65.111111111111114</v>
      </c>
      <c r="AW219" s="34">
        <f t="shared" si="191"/>
        <v>1.7209050315915289E-3</v>
      </c>
      <c r="AX219" s="27">
        <f t="shared" si="192"/>
        <v>203520.19308365331</v>
      </c>
      <c r="AY219" s="75">
        <v>162</v>
      </c>
      <c r="AZ219" s="34">
        <f t="shared" si="193"/>
        <v>1.7225063530712714E-3</v>
      </c>
      <c r="BA219" s="27">
        <f t="shared" si="194"/>
        <v>152783.45491133345</v>
      </c>
      <c r="BB219" s="39">
        <f t="shared" si="195"/>
        <v>721185.39710340707</v>
      </c>
      <c r="BC219" s="60">
        <f t="shared" si="196"/>
        <v>43.843722846580768</v>
      </c>
      <c r="BD219" s="81">
        <f t="shared" si="197"/>
        <v>5228498.7830551034</v>
      </c>
      <c r="BE219" s="1">
        <v>2407138</v>
      </c>
      <c r="BF219" s="1">
        <f t="shared" si="198"/>
        <v>0</v>
      </c>
      <c r="BG219" s="1">
        <f t="shared" si="199"/>
        <v>2821360.7830551034</v>
      </c>
      <c r="BH219" s="72">
        <f t="shared" si="200"/>
        <v>1.9024598830813617E-3</v>
      </c>
      <c r="BI219" s="1">
        <f t="shared" si="201"/>
        <v>-1370.9806051776161</v>
      </c>
      <c r="BJ219" s="81">
        <f t="shared" si="202"/>
        <v>5227127.8024499258</v>
      </c>
      <c r="BK219" s="79">
        <v>8</v>
      </c>
      <c r="BL219" s="1">
        <f t="shared" si="203"/>
        <v>0</v>
      </c>
      <c r="BM219" s="126">
        <v>975</v>
      </c>
      <c r="BN219" s="27">
        <f t="shared" si="204"/>
        <v>0</v>
      </c>
      <c r="BO219" s="39">
        <f t="shared" si="205"/>
        <v>5227127.8024499258</v>
      </c>
      <c r="BP219" s="1">
        <f t="shared" si="206"/>
        <v>5227127.8024499258</v>
      </c>
      <c r="BQ219" s="72">
        <f t="shared" si="207"/>
        <v>1.7931407968918985E-3</v>
      </c>
      <c r="BR219" s="60">
        <f t="shared" si="208"/>
        <v>11319.549427755117</v>
      </c>
      <c r="BS219" s="84">
        <f t="shared" si="210"/>
        <v>5238447</v>
      </c>
      <c r="BT219" s="86">
        <f t="shared" si="209"/>
        <v>318.46598577421122</v>
      </c>
      <c r="BV219" s="28"/>
    </row>
    <row r="220" spans="1:74" ht="15.6" x14ac:dyDescent="0.3">
      <c r="A220" s="2">
        <v>72043</v>
      </c>
      <c r="B220" s="156" t="s">
        <v>663</v>
      </c>
      <c r="C220" s="158">
        <v>33601</v>
      </c>
      <c r="D220" s="20">
        <v>0</v>
      </c>
      <c r="E220" s="23">
        <v>0</v>
      </c>
      <c r="F220" s="3">
        <v>0</v>
      </c>
      <c r="G220" s="23">
        <v>0</v>
      </c>
      <c r="H220" s="23">
        <v>0</v>
      </c>
      <c r="I220" s="3">
        <v>0</v>
      </c>
      <c r="J220" s="23">
        <f t="shared" si="162"/>
        <v>0</v>
      </c>
      <c r="K220" s="42">
        <f t="shared" si="163"/>
        <v>0</v>
      </c>
      <c r="L220" s="31">
        <v>15335</v>
      </c>
      <c r="M220" s="34">
        <f t="shared" si="164"/>
        <v>4.9334475195069831E-3</v>
      </c>
      <c r="N220" s="1">
        <f t="shared" si="165"/>
        <v>583446.60123955796</v>
      </c>
      <c r="O220" s="37">
        <v>3218</v>
      </c>
      <c r="P220" s="37">
        <v>3033</v>
      </c>
      <c r="Q220" s="37">
        <f t="shared" si="166"/>
        <v>4734.5</v>
      </c>
      <c r="R220" s="34">
        <f t="shared" si="167"/>
        <v>4.9913393488750643E-3</v>
      </c>
      <c r="S220" s="27">
        <f t="shared" si="168"/>
        <v>590293.08961321414</v>
      </c>
      <c r="T220" s="39">
        <f t="shared" si="169"/>
        <v>1173739.690852772</v>
      </c>
      <c r="U220" s="1">
        <f t="shared" si="170"/>
        <v>34.931689260818786</v>
      </c>
      <c r="V220" s="52">
        <v>110290739.93999998</v>
      </c>
      <c r="W220" s="51">
        <f t="shared" si="171"/>
        <v>10.236826787219034</v>
      </c>
      <c r="X220" s="34">
        <f t="shared" si="172"/>
        <v>6.2898543904424866E-3</v>
      </c>
      <c r="Y220" s="87">
        <f t="shared" si="173"/>
        <v>3282.3648087854522</v>
      </c>
      <c r="Z220" s="27">
        <f t="shared" si="174"/>
        <v>3533358.2087670201</v>
      </c>
      <c r="AA220" s="56">
        <v>41261096.552000001</v>
      </c>
      <c r="AB220" s="51">
        <f t="shared" si="175"/>
        <v>27.362995541747761</v>
      </c>
      <c r="AC220" s="51">
        <f t="shared" si="176"/>
        <v>4.799290250408067E-3</v>
      </c>
      <c r="AD220" s="92">
        <f t="shared" si="177"/>
        <v>1227.9722791583583</v>
      </c>
      <c r="AE220" s="1">
        <f t="shared" si="178"/>
        <v>1589223.1076315034</v>
      </c>
      <c r="AF220" s="39">
        <f t="shared" si="179"/>
        <v>5122581.3163985237</v>
      </c>
      <c r="AG220" s="60">
        <f t="shared" si="180"/>
        <v>152.4532399749568</v>
      </c>
      <c r="AH220" s="63">
        <v>5627.4168</v>
      </c>
      <c r="AI220" s="34">
        <f t="shared" si="181"/>
        <v>6.0064317773282899E-3</v>
      </c>
      <c r="AJ220" s="1">
        <f t="shared" si="182"/>
        <v>1065521.061206172</v>
      </c>
      <c r="AK220" s="39">
        <f t="shared" si="183"/>
        <v>1065521.061206172</v>
      </c>
      <c r="AL220" s="1">
        <f t="shared" si="184"/>
        <v>31.710992565881135</v>
      </c>
      <c r="AM220" s="66">
        <v>3992.2222222222222</v>
      </c>
      <c r="AN220" s="34">
        <f t="shared" si="185"/>
        <v>4.2990792755363402E-3</v>
      </c>
      <c r="AO220" s="1">
        <f t="shared" si="186"/>
        <v>127102.81706034983</v>
      </c>
      <c r="AP220" s="95">
        <v>18.3333333333333</v>
      </c>
      <c r="AQ220" s="34">
        <f t="shared" si="187"/>
        <v>2.2180996934989478E-3</v>
      </c>
      <c r="AR220" s="27">
        <f t="shared" si="188"/>
        <v>196741.76173939311</v>
      </c>
      <c r="AS220" s="31">
        <v>182.25</v>
      </c>
      <c r="AT220" s="72">
        <f t="shared" si="189"/>
        <v>3.3979888629406736E-3</v>
      </c>
      <c r="AU220" s="1">
        <f t="shared" si="190"/>
        <v>401857.93915787496</v>
      </c>
      <c r="AV220" s="97">
        <v>93.777777777777771</v>
      </c>
      <c r="AW220" s="34">
        <f t="shared" si="191"/>
        <v>2.4785731171727819E-3</v>
      </c>
      <c r="AX220" s="27">
        <f t="shared" si="192"/>
        <v>293124.64669386239</v>
      </c>
      <c r="AY220" s="75">
        <v>297</v>
      </c>
      <c r="AZ220" s="34">
        <f t="shared" si="193"/>
        <v>3.1579283139639975E-3</v>
      </c>
      <c r="BA220" s="27">
        <f t="shared" si="194"/>
        <v>280103.00067077798</v>
      </c>
      <c r="BB220" s="39">
        <f t="shared" si="195"/>
        <v>1298930.1653222584</v>
      </c>
      <c r="BC220" s="60">
        <f t="shared" si="196"/>
        <v>38.657485352288873</v>
      </c>
      <c r="BD220" s="81">
        <f t="shared" si="197"/>
        <v>8660772.2337797265</v>
      </c>
      <c r="BE220" s="1">
        <v>8457873</v>
      </c>
      <c r="BF220" s="1">
        <f t="shared" si="198"/>
        <v>0</v>
      </c>
      <c r="BG220" s="1">
        <f t="shared" si="199"/>
        <v>202899.23377972655</v>
      </c>
      <c r="BH220" s="72">
        <f t="shared" si="200"/>
        <v>1.3681612606661708E-4</v>
      </c>
      <c r="BI220" s="1">
        <f t="shared" si="201"/>
        <v>-98.594591655232222</v>
      </c>
      <c r="BJ220" s="81">
        <f t="shared" si="202"/>
        <v>8660673.6391880717</v>
      </c>
      <c r="BK220" s="79">
        <v>6</v>
      </c>
      <c r="BL220" s="1">
        <f t="shared" si="203"/>
        <v>0</v>
      </c>
      <c r="BM220" s="126">
        <v>741</v>
      </c>
      <c r="BN220" s="27">
        <f t="shared" si="204"/>
        <v>0</v>
      </c>
      <c r="BO220" s="39">
        <f t="shared" si="205"/>
        <v>8660673.6391880717</v>
      </c>
      <c r="BP220" s="1">
        <f t="shared" si="206"/>
        <v>8660673.6391880717</v>
      </c>
      <c r="BQ220" s="72">
        <f t="shared" si="207"/>
        <v>2.9710020144744927E-3</v>
      </c>
      <c r="BR220" s="60">
        <f t="shared" si="208"/>
        <v>18755.027051471123</v>
      </c>
      <c r="BS220" s="84">
        <f t="shared" si="210"/>
        <v>8679429</v>
      </c>
      <c r="BT220" s="86">
        <f t="shared" si="209"/>
        <v>258.30865152822832</v>
      </c>
      <c r="BV220" s="28"/>
    </row>
    <row r="221" spans="1:74" ht="15.6" x14ac:dyDescent="0.3">
      <c r="A221" s="2" t="s">
        <v>388</v>
      </c>
      <c r="B221" s="9" t="s">
        <v>89</v>
      </c>
      <c r="C221" s="158">
        <v>4507</v>
      </c>
      <c r="D221" s="20">
        <v>0</v>
      </c>
      <c r="E221" s="23">
        <v>0</v>
      </c>
      <c r="F221" s="3">
        <v>0</v>
      </c>
      <c r="G221" s="23">
        <v>0</v>
      </c>
      <c r="H221" s="23">
        <v>0</v>
      </c>
      <c r="I221" s="3">
        <v>0</v>
      </c>
      <c r="J221" s="23">
        <f t="shared" si="162"/>
        <v>0</v>
      </c>
      <c r="K221" s="42">
        <f t="shared" si="163"/>
        <v>0</v>
      </c>
      <c r="L221" s="31">
        <v>1652</v>
      </c>
      <c r="M221" s="34">
        <f t="shared" si="164"/>
        <v>5.31467577582363E-4</v>
      </c>
      <c r="N221" s="1">
        <f t="shared" si="165"/>
        <v>62853.197603374625</v>
      </c>
      <c r="O221" s="37">
        <v>0</v>
      </c>
      <c r="P221" s="37">
        <v>0</v>
      </c>
      <c r="Q221" s="37">
        <f t="shared" si="166"/>
        <v>0</v>
      </c>
      <c r="R221" s="34">
        <f t="shared" si="167"/>
        <v>0</v>
      </c>
      <c r="S221" s="27">
        <f t="shared" si="168"/>
        <v>0</v>
      </c>
      <c r="T221" s="39">
        <f t="shared" si="169"/>
        <v>62853.197603374625</v>
      </c>
      <c r="U221" s="1">
        <f t="shared" si="170"/>
        <v>13.945683959035861</v>
      </c>
      <c r="V221" s="52">
        <v>26422315.890000001</v>
      </c>
      <c r="W221" s="51">
        <f t="shared" si="171"/>
        <v>0.7687838221511778</v>
      </c>
      <c r="X221" s="34">
        <f t="shared" si="172"/>
        <v>4.7236691599549646E-4</v>
      </c>
      <c r="Y221" s="87">
        <f t="shared" si="173"/>
        <v>5862.5062990903043</v>
      </c>
      <c r="Z221" s="27">
        <f t="shared" si="174"/>
        <v>265354.55617522378</v>
      </c>
      <c r="AA221" s="56">
        <v>4926334.2180000003</v>
      </c>
      <c r="AB221" s="51">
        <f t="shared" si="175"/>
        <v>4.1233599063943975</v>
      </c>
      <c r="AC221" s="51">
        <f t="shared" si="176"/>
        <v>7.2321032861660697E-4</v>
      </c>
      <c r="AD221" s="92">
        <f t="shared" si="177"/>
        <v>1093.0406518748614</v>
      </c>
      <c r="AE221" s="1">
        <f t="shared" si="178"/>
        <v>239481.77875208948</v>
      </c>
      <c r="AF221" s="39">
        <f t="shared" si="179"/>
        <v>504836.33492731326</v>
      </c>
      <c r="AG221" s="60">
        <f t="shared" si="180"/>
        <v>112.01161192085939</v>
      </c>
      <c r="AH221" s="63">
        <v>3083.7121999999999</v>
      </c>
      <c r="AI221" s="34">
        <f t="shared" si="181"/>
        <v>3.2914048503062594E-3</v>
      </c>
      <c r="AJ221" s="1">
        <f t="shared" si="182"/>
        <v>583884.295863498</v>
      </c>
      <c r="AK221" s="39">
        <f t="shared" si="183"/>
        <v>583884.295863498</v>
      </c>
      <c r="AL221" s="1">
        <f t="shared" si="184"/>
        <v>129.55054268105124</v>
      </c>
      <c r="AM221" s="66">
        <v>384.83333333333331</v>
      </c>
      <c r="AN221" s="34">
        <f t="shared" si="185"/>
        <v>4.1441305512997809E-4</v>
      </c>
      <c r="AO221" s="1">
        <f t="shared" si="186"/>
        <v>12252.17386274761</v>
      </c>
      <c r="AP221" s="95">
        <v>0.33333333333333298</v>
      </c>
      <c r="AQ221" s="34">
        <f t="shared" si="187"/>
        <v>4.0329085336344537E-5</v>
      </c>
      <c r="AR221" s="27">
        <f t="shared" si="188"/>
        <v>3577.1229407162414</v>
      </c>
      <c r="AS221" s="31">
        <v>19.666666670000001</v>
      </c>
      <c r="AT221" s="72">
        <f t="shared" si="189"/>
        <v>3.6667826785090015E-4</v>
      </c>
      <c r="AU221" s="1">
        <f t="shared" si="190"/>
        <v>43364.642733119719</v>
      </c>
      <c r="AV221" s="97">
        <v>10.166666666666666</v>
      </c>
      <c r="AW221" s="34">
        <f t="shared" si="191"/>
        <v>2.6870786756079331E-4</v>
      </c>
      <c r="AX221" s="27">
        <f t="shared" si="192"/>
        <v>31778.323664085798</v>
      </c>
      <c r="AY221" s="75">
        <v>17</v>
      </c>
      <c r="AZ221" s="34">
        <f t="shared" si="193"/>
        <v>1.8075683951982477E-4</v>
      </c>
      <c r="BA221" s="27">
        <f t="shared" si="194"/>
        <v>16032.831688226348</v>
      </c>
      <c r="BB221" s="39">
        <f t="shared" si="195"/>
        <v>107005.09488889572</v>
      </c>
      <c r="BC221" s="60">
        <f t="shared" si="196"/>
        <v>23.741978009517577</v>
      </c>
      <c r="BD221" s="81">
        <f t="shared" si="197"/>
        <v>1258578.9232830815</v>
      </c>
      <c r="BE221" s="1">
        <v>569329</v>
      </c>
      <c r="BF221" s="1">
        <f t="shared" si="198"/>
        <v>0</v>
      </c>
      <c r="BG221" s="1">
        <f t="shared" si="199"/>
        <v>689249.9232830815</v>
      </c>
      <c r="BH221" s="72">
        <f t="shared" si="200"/>
        <v>4.6476520703710324E-4</v>
      </c>
      <c r="BI221" s="1">
        <f t="shared" si="201"/>
        <v>-334.92642366639467</v>
      </c>
      <c r="BJ221" s="81">
        <f t="shared" si="202"/>
        <v>1258243.9968594152</v>
      </c>
      <c r="BK221" s="79">
        <v>7.5</v>
      </c>
      <c r="BL221" s="1">
        <f t="shared" si="203"/>
        <v>0</v>
      </c>
      <c r="BM221" s="126">
        <v>850</v>
      </c>
      <c r="BN221" s="27">
        <f t="shared" si="204"/>
        <v>0</v>
      </c>
      <c r="BO221" s="39">
        <f t="shared" si="205"/>
        <v>1258243.9968594152</v>
      </c>
      <c r="BP221" s="1">
        <f t="shared" si="206"/>
        <v>1258243.9968594152</v>
      </c>
      <c r="BQ221" s="72">
        <f t="shared" si="207"/>
        <v>4.3163449000720177E-4</v>
      </c>
      <c r="BR221" s="60">
        <f t="shared" si="208"/>
        <v>2724.7765221946174</v>
      </c>
      <c r="BS221" s="84">
        <f t="shared" si="210"/>
        <v>1260969</v>
      </c>
      <c r="BT221" s="86">
        <f t="shared" si="209"/>
        <v>279.78011981362323</v>
      </c>
      <c r="BV221" s="28"/>
    </row>
    <row r="222" spans="1:74" ht="15.6" x14ac:dyDescent="0.3">
      <c r="A222" s="2" t="s">
        <v>487</v>
      </c>
      <c r="B222" s="9" t="s">
        <v>188</v>
      </c>
      <c r="C222" s="158">
        <v>6793</v>
      </c>
      <c r="D222" s="20">
        <v>0</v>
      </c>
      <c r="E222" s="23">
        <v>0</v>
      </c>
      <c r="F222" s="3">
        <v>0</v>
      </c>
      <c r="G222" s="23">
        <v>0</v>
      </c>
      <c r="H222" s="23">
        <v>0</v>
      </c>
      <c r="I222" s="3">
        <v>0</v>
      </c>
      <c r="J222" s="23">
        <f t="shared" si="162"/>
        <v>0</v>
      </c>
      <c r="K222" s="42">
        <f t="shared" si="163"/>
        <v>0</v>
      </c>
      <c r="L222" s="31">
        <v>3203</v>
      </c>
      <c r="M222" s="34">
        <f t="shared" si="164"/>
        <v>1.0304422826854169E-3</v>
      </c>
      <c r="N222" s="1">
        <f t="shared" si="165"/>
        <v>121863.67549855262</v>
      </c>
      <c r="O222" s="37">
        <v>56</v>
      </c>
      <c r="P222" s="37">
        <v>90</v>
      </c>
      <c r="Q222" s="37">
        <f t="shared" si="166"/>
        <v>101</v>
      </c>
      <c r="R222" s="34">
        <f t="shared" si="167"/>
        <v>1.0647909478009959E-4</v>
      </c>
      <c r="S222" s="27">
        <f t="shared" si="168"/>
        <v>12592.586767543486</v>
      </c>
      <c r="T222" s="39">
        <f t="shared" si="169"/>
        <v>134456.26226609611</v>
      </c>
      <c r="U222" s="1">
        <f t="shared" si="170"/>
        <v>19.793355257779496</v>
      </c>
      <c r="V222" s="52">
        <v>24552827.799999997</v>
      </c>
      <c r="W222" s="51">
        <f t="shared" si="171"/>
        <v>1.8794107699480549</v>
      </c>
      <c r="X222" s="34">
        <f t="shared" si="172"/>
        <v>1.1547738697270714E-3</v>
      </c>
      <c r="Y222" s="87">
        <f t="shared" si="173"/>
        <v>3614.4307080818485</v>
      </c>
      <c r="Z222" s="27">
        <f t="shared" si="174"/>
        <v>648700.18900115811</v>
      </c>
      <c r="AA222" s="56">
        <v>7905255.0148</v>
      </c>
      <c r="AB222" s="51">
        <f t="shared" si="175"/>
        <v>5.8372372445428882</v>
      </c>
      <c r="AC222" s="51">
        <f t="shared" si="176"/>
        <v>1.0238131915897739E-3</v>
      </c>
      <c r="AD222" s="92">
        <f t="shared" si="177"/>
        <v>1163.7354651553069</v>
      </c>
      <c r="AE222" s="1">
        <f t="shared" si="178"/>
        <v>339022.54230905999</v>
      </c>
      <c r="AF222" s="39">
        <f t="shared" si="179"/>
        <v>987722.73131021811</v>
      </c>
      <c r="AG222" s="60">
        <f t="shared" si="180"/>
        <v>145.40302242164259</v>
      </c>
      <c r="AH222" s="63">
        <v>2640.5459999999998</v>
      </c>
      <c r="AI222" s="34">
        <f t="shared" si="181"/>
        <v>2.8183907408274975E-3</v>
      </c>
      <c r="AJ222" s="1">
        <f t="shared" si="182"/>
        <v>499973.16283444874</v>
      </c>
      <c r="AK222" s="39">
        <f t="shared" si="183"/>
        <v>499973.16283444874</v>
      </c>
      <c r="AL222" s="1">
        <f t="shared" si="184"/>
        <v>73.601231095900005</v>
      </c>
      <c r="AM222" s="66">
        <v>929.27777777777783</v>
      </c>
      <c r="AN222" s="34">
        <f t="shared" si="185"/>
        <v>1.0007055252142551E-3</v>
      </c>
      <c r="AO222" s="1">
        <f t="shared" si="186"/>
        <v>29585.984149296852</v>
      </c>
      <c r="AP222" s="95">
        <v>3.6666666666666701</v>
      </c>
      <c r="AQ222" s="34">
        <f t="shared" si="187"/>
        <v>4.4361993869979077E-4</v>
      </c>
      <c r="AR222" s="27">
        <f t="shared" si="188"/>
        <v>39348.352347878732</v>
      </c>
      <c r="AS222" s="31">
        <v>26.666666670000001</v>
      </c>
      <c r="AT222" s="72">
        <f t="shared" si="189"/>
        <v>4.9719087164011664E-4</v>
      </c>
      <c r="AU222" s="1">
        <f t="shared" si="190"/>
        <v>58799.515567715731</v>
      </c>
      <c r="AV222" s="97">
        <v>7.7222222222222223</v>
      </c>
      <c r="AW222" s="34">
        <f t="shared" si="191"/>
        <v>2.0410051142595776E-4</v>
      </c>
      <c r="AX222" s="27">
        <f t="shared" si="192"/>
        <v>24137.633821354786</v>
      </c>
      <c r="AY222" s="75">
        <v>39</v>
      </c>
      <c r="AZ222" s="34">
        <f t="shared" si="193"/>
        <v>4.1467745536900977E-4</v>
      </c>
      <c r="BA222" s="27">
        <f t="shared" si="194"/>
        <v>36781.202108283978</v>
      </c>
      <c r="BB222" s="39">
        <f t="shared" si="195"/>
        <v>188652.68799453008</v>
      </c>
      <c r="BC222" s="60">
        <f t="shared" si="196"/>
        <v>27.771630795602839</v>
      </c>
      <c r="BD222" s="81">
        <f t="shared" si="197"/>
        <v>1810804.844405293</v>
      </c>
      <c r="BE222" s="1">
        <v>850780</v>
      </c>
      <c r="BF222" s="1">
        <f t="shared" si="198"/>
        <v>0</v>
      </c>
      <c r="BG222" s="1">
        <f t="shared" si="199"/>
        <v>960024.844405293</v>
      </c>
      <c r="BH222" s="72">
        <f t="shared" si="200"/>
        <v>6.4735030139065526E-4</v>
      </c>
      <c r="BI222" s="1">
        <f t="shared" si="201"/>
        <v>-466.50377012155752</v>
      </c>
      <c r="BJ222" s="81">
        <f t="shared" si="202"/>
        <v>1810338.3406351714</v>
      </c>
      <c r="BK222" s="79">
        <v>7.5</v>
      </c>
      <c r="BL222" s="1">
        <f t="shared" si="203"/>
        <v>0</v>
      </c>
      <c r="BM222" s="126">
        <v>1023.3</v>
      </c>
      <c r="BN222" s="27">
        <f t="shared" si="204"/>
        <v>0</v>
      </c>
      <c r="BO222" s="39">
        <f t="shared" si="205"/>
        <v>1810338.3406351714</v>
      </c>
      <c r="BP222" s="1">
        <f t="shared" si="206"/>
        <v>1810338.3406351714</v>
      </c>
      <c r="BQ222" s="72">
        <f t="shared" si="207"/>
        <v>6.2102777231676568E-4</v>
      </c>
      <c r="BR222" s="60">
        <f t="shared" si="208"/>
        <v>3920.3583884395198</v>
      </c>
      <c r="BS222" s="84">
        <f t="shared" si="210"/>
        <v>1814259</v>
      </c>
      <c r="BT222" s="86">
        <f t="shared" si="209"/>
        <v>267.07772707198586</v>
      </c>
      <c r="BV222" s="28"/>
    </row>
    <row r="223" spans="1:74" ht="15.6" x14ac:dyDescent="0.3">
      <c r="A223" s="2" t="s">
        <v>451</v>
      </c>
      <c r="B223" s="9" t="s">
        <v>152</v>
      </c>
      <c r="C223" s="158">
        <v>19782</v>
      </c>
      <c r="D223" s="20">
        <v>0</v>
      </c>
      <c r="E223" s="23">
        <v>0</v>
      </c>
      <c r="F223" s="3">
        <v>0</v>
      </c>
      <c r="G223" s="23">
        <v>0</v>
      </c>
      <c r="H223" s="23">
        <v>0</v>
      </c>
      <c r="I223" s="3">
        <v>0</v>
      </c>
      <c r="J223" s="23">
        <f t="shared" si="162"/>
        <v>0</v>
      </c>
      <c r="K223" s="42">
        <f t="shared" si="163"/>
        <v>0</v>
      </c>
      <c r="L223" s="31">
        <v>8424</v>
      </c>
      <c r="M223" s="34">
        <f t="shared" si="164"/>
        <v>2.7100985917396041E-3</v>
      </c>
      <c r="N223" s="1">
        <f t="shared" si="165"/>
        <v>320505.65170146967</v>
      </c>
      <c r="O223" s="37">
        <v>2057</v>
      </c>
      <c r="P223" s="37">
        <v>1278</v>
      </c>
      <c r="Q223" s="37">
        <f t="shared" si="166"/>
        <v>2696</v>
      </c>
      <c r="R223" s="34">
        <f t="shared" si="167"/>
        <v>2.8422538567044403E-3</v>
      </c>
      <c r="S223" s="27">
        <f t="shared" si="168"/>
        <v>336134.79133957659</v>
      </c>
      <c r="T223" s="39">
        <f t="shared" si="169"/>
        <v>656640.44304104627</v>
      </c>
      <c r="U223" s="1">
        <f t="shared" si="170"/>
        <v>33.193834953040451</v>
      </c>
      <c r="V223" s="52">
        <v>59968805.300000004</v>
      </c>
      <c r="W223" s="51">
        <f t="shared" si="171"/>
        <v>6.5255180929875882</v>
      </c>
      <c r="X223" s="34">
        <f t="shared" si="172"/>
        <v>4.009500158617038E-3</v>
      </c>
      <c r="Y223" s="87">
        <f t="shared" si="173"/>
        <v>3031.4834344353453</v>
      </c>
      <c r="Z223" s="27">
        <f t="shared" si="174"/>
        <v>2252357.4345423826</v>
      </c>
      <c r="AA223" s="56">
        <v>19273902.9756</v>
      </c>
      <c r="AB223" s="51">
        <f t="shared" si="175"/>
        <v>20.303491435824139</v>
      </c>
      <c r="AC223" s="51">
        <f t="shared" si="176"/>
        <v>3.5610994544996561E-3</v>
      </c>
      <c r="AD223" s="92">
        <f t="shared" si="177"/>
        <v>974.31518428874733</v>
      </c>
      <c r="AE223" s="1">
        <f t="shared" si="178"/>
        <v>1179212.1847982828</v>
      </c>
      <c r="AF223" s="39">
        <f t="shared" si="179"/>
        <v>3431569.6193406656</v>
      </c>
      <c r="AG223" s="60">
        <f t="shared" si="180"/>
        <v>173.46929629666695</v>
      </c>
      <c r="AH223" s="63">
        <v>10038.716700000001</v>
      </c>
      <c r="AI223" s="34">
        <f t="shared" si="181"/>
        <v>1.0714839354084486E-2</v>
      </c>
      <c r="AJ223" s="1">
        <f t="shared" si="182"/>
        <v>1900776.9375341313</v>
      </c>
      <c r="AK223" s="39">
        <f t="shared" si="183"/>
        <v>1900776.9375341313</v>
      </c>
      <c r="AL223" s="1">
        <f t="shared" si="184"/>
        <v>96.086186307457851</v>
      </c>
      <c r="AM223" s="66">
        <v>3756.8055555555557</v>
      </c>
      <c r="AN223" s="34">
        <f t="shared" si="185"/>
        <v>4.0455676079871441E-3</v>
      </c>
      <c r="AO223" s="1">
        <f t="shared" si="186"/>
        <v>119607.71286756897</v>
      </c>
      <c r="AP223" s="95">
        <v>24</v>
      </c>
      <c r="AQ223" s="34">
        <f t="shared" si="187"/>
        <v>2.9036941442168096E-3</v>
      </c>
      <c r="AR223" s="27">
        <f t="shared" si="188"/>
        <v>257552.85173156962</v>
      </c>
      <c r="AS223" s="31">
        <v>133.16666670000001</v>
      </c>
      <c r="AT223" s="72">
        <f t="shared" si="189"/>
        <v>2.4828469155639653E-3</v>
      </c>
      <c r="AU223" s="1">
        <f t="shared" si="190"/>
        <v>293630.08090307604</v>
      </c>
      <c r="AV223" s="97">
        <v>64.194444444444443</v>
      </c>
      <c r="AW223" s="34">
        <f t="shared" si="191"/>
        <v>1.6966772730409654E-3</v>
      </c>
      <c r="AX223" s="27">
        <f t="shared" si="192"/>
        <v>200654.93439262916</v>
      </c>
      <c r="AY223" s="75">
        <v>162</v>
      </c>
      <c r="AZ223" s="34">
        <f t="shared" si="193"/>
        <v>1.7225063530712714E-3</v>
      </c>
      <c r="BA223" s="27">
        <f t="shared" si="194"/>
        <v>152783.45491133345</v>
      </c>
      <c r="BB223" s="39">
        <f t="shared" si="195"/>
        <v>1024229.0348061771</v>
      </c>
      <c r="BC223" s="60">
        <f t="shared" si="196"/>
        <v>51.77580804803241</v>
      </c>
      <c r="BD223" s="81">
        <f t="shared" si="197"/>
        <v>7013216.0347220199</v>
      </c>
      <c r="BE223" s="1">
        <v>3356672</v>
      </c>
      <c r="BF223" s="1">
        <f t="shared" si="198"/>
        <v>0</v>
      </c>
      <c r="BG223" s="1">
        <f t="shared" si="199"/>
        <v>3656544.0347220199</v>
      </c>
      <c r="BH223" s="72">
        <f t="shared" si="200"/>
        <v>2.4656287769217358E-3</v>
      </c>
      <c r="BI223" s="1">
        <f t="shared" si="201"/>
        <v>-1776.8202435115115</v>
      </c>
      <c r="BJ223" s="81">
        <f t="shared" si="202"/>
        <v>7011439.2144785086</v>
      </c>
      <c r="BK223" s="79">
        <v>8</v>
      </c>
      <c r="BL223" s="1">
        <f t="shared" si="203"/>
        <v>0</v>
      </c>
      <c r="BM223" s="126">
        <v>1215</v>
      </c>
      <c r="BN223" s="27">
        <f t="shared" si="204"/>
        <v>0</v>
      </c>
      <c r="BO223" s="39">
        <f t="shared" si="205"/>
        <v>7011439.2144785086</v>
      </c>
      <c r="BP223" s="1">
        <f t="shared" si="206"/>
        <v>7011439.2144785086</v>
      </c>
      <c r="BQ223" s="72">
        <f t="shared" si="207"/>
        <v>2.4052401578007025E-3</v>
      </c>
      <c r="BR223" s="60">
        <f t="shared" si="208"/>
        <v>15183.545485685547</v>
      </c>
      <c r="BS223" s="84">
        <f t="shared" si="210"/>
        <v>7026623</v>
      </c>
      <c r="BT223" s="86">
        <f t="shared" si="209"/>
        <v>355.20286118693764</v>
      </c>
      <c r="BV223" s="28"/>
    </row>
    <row r="224" spans="1:74" ht="15.6" x14ac:dyDescent="0.3">
      <c r="A224" s="2" t="s">
        <v>339</v>
      </c>
      <c r="B224" s="9" t="s">
        <v>40</v>
      </c>
      <c r="C224" s="158">
        <v>18392</v>
      </c>
      <c r="D224" s="20">
        <v>0</v>
      </c>
      <c r="E224" s="23">
        <v>0</v>
      </c>
      <c r="F224" s="3">
        <v>0</v>
      </c>
      <c r="G224" s="23">
        <v>0</v>
      </c>
      <c r="H224" s="23">
        <v>0</v>
      </c>
      <c r="I224" s="3">
        <v>0</v>
      </c>
      <c r="J224" s="23">
        <f t="shared" si="162"/>
        <v>0</v>
      </c>
      <c r="K224" s="42">
        <f t="shared" si="163"/>
        <v>0</v>
      </c>
      <c r="L224" s="31">
        <v>4784</v>
      </c>
      <c r="M224" s="34">
        <f t="shared" si="164"/>
        <v>1.5390683360496516E-3</v>
      </c>
      <c r="N224" s="1">
        <f t="shared" si="165"/>
        <v>182015.55528725436</v>
      </c>
      <c r="O224" s="37">
        <v>0</v>
      </c>
      <c r="P224" s="37">
        <v>436</v>
      </c>
      <c r="Q224" s="37">
        <f t="shared" si="166"/>
        <v>218</v>
      </c>
      <c r="R224" s="34">
        <f t="shared" si="167"/>
        <v>2.2982616497090801E-4</v>
      </c>
      <c r="S224" s="27">
        <f t="shared" si="168"/>
        <v>27180.038765588906</v>
      </c>
      <c r="T224" s="39">
        <f t="shared" si="169"/>
        <v>209195.59405284328</v>
      </c>
      <c r="U224" s="1">
        <f t="shared" si="170"/>
        <v>11.374271099001918</v>
      </c>
      <c r="V224" s="52">
        <v>86923015.589999989</v>
      </c>
      <c r="W224" s="51">
        <f t="shared" si="171"/>
        <v>3.8915546326135009</v>
      </c>
      <c r="X224" s="34">
        <f t="shared" si="172"/>
        <v>2.3911034640296384E-3</v>
      </c>
      <c r="Y224" s="87">
        <f t="shared" si="173"/>
        <v>4726.1317741409302</v>
      </c>
      <c r="Z224" s="27">
        <f t="shared" si="174"/>
        <v>1343214.7277492103</v>
      </c>
      <c r="AA224" s="56">
        <v>18319855.647600003</v>
      </c>
      <c r="AB224" s="51">
        <f t="shared" si="175"/>
        <v>18.464428459856045</v>
      </c>
      <c r="AC224" s="51">
        <f t="shared" si="176"/>
        <v>3.2385398503443296E-3</v>
      </c>
      <c r="AD224" s="92">
        <f t="shared" si="177"/>
        <v>996.07740580687266</v>
      </c>
      <c r="AE224" s="1">
        <f t="shared" si="178"/>
        <v>1072400.7294026585</v>
      </c>
      <c r="AF224" s="39">
        <f t="shared" si="179"/>
        <v>2415615.4571518688</v>
      </c>
      <c r="AG224" s="60">
        <f t="shared" si="180"/>
        <v>131.34055334666533</v>
      </c>
      <c r="AH224" s="63">
        <v>2368.7289999999998</v>
      </c>
      <c r="AI224" s="34">
        <f t="shared" si="181"/>
        <v>2.5282664574408386E-3</v>
      </c>
      <c r="AJ224" s="1">
        <f t="shared" si="182"/>
        <v>448506.07792012743</v>
      </c>
      <c r="AK224" s="39">
        <f t="shared" si="183"/>
        <v>448506.07792012743</v>
      </c>
      <c r="AL224" s="1">
        <f t="shared" si="184"/>
        <v>24.385932901268347</v>
      </c>
      <c r="AM224" s="66">
        <v>2193.1944444444443</v>
      </c>
      <c r="AN224" s="34">
        <f t="shared" si="185"/>
        <v>2.3617715293624527E-3</v>
      </c>
      <c r="AO224" s="1">
        <f t="shared" si="186"/>
        <v>69826.070978290561</v>
      </c>
      <c r="AP224" s="95">
        <v>10</v>
      </c>
      <c r="AQ224" s="34">
        <f t="shared" si="187"/>
        <v>1.2098725600903372E-3</v>
      </c>
      <c r="AR224" s="27">
        <f t="shared" si="188"/>
        <v>107313.68822148733</v>
      </c>
      <c r="AS224" s="31">
        <v>97.75</v>
      </c>
      <c r="AT224" s="72">
        <f t="shared" si="189"/>
        <v>1.8225152886279883E-3</v>
      </c>
      <c r="AU224" s="1">
        <f t="shared" si="190"/>
        <v>215536.97422596585</v>
      </c>
      <c r="AV224" s="97">
        <v>43.805555555555557</v>
      </c>
      <c r="AW224" s="34">
        <f t="shared" si="191"/>
        <v>1.1577931889163143E-3</v>
      </c>
      <c r="AX224" s="27">
        <f t="shared" si="192"/>
        <v>136924.63502257733</v>
      </c>
      <c r="AY224" s="75">
        <v>126</v>
      </c>
      <c r="AZ224" s="34">
        <f t="shared" si="193"/>
        <v>1.3397271634998777E-3</v>
      </c>
      <c r="BA224" s="27">
        <f t="shared" si="194"/>
        <v>118831.57604214823</v>
      </c>
      <c r="BB224" s="39">
        <f t="shared" si="195"/>
        <v>648432.94449046929</v>
      </c>
      <c r="BC224" s="60">
        <f t="shared" si="196"/>
        <v>35.256249700438737</v>
      </c>
      <c r="BD224" s="81">
        <f t="shared" si="197"/>
        <v>3721750.0736153089</v>
      </c>
      <c r="BE224" s="1">
        <v>1979448</v>
      </c>
      <c r="BF224" s="1">
        <f t="shared" si="198"/>
        <v>0</v>
      </c>
      <c r="BG224" s="1">
        <f t="shared" si="199"/>
        <v>1742302.0736153089</v>
      </c>
      <c r="BH224" s="72">
        <f t="shared" si="200"/>
        <v>1.1748443584989948E-3</v>
      </c>
      <c r="BI224" s="1">
        <f t="shared" si="201"/>
        <v>-846.63484572177776</v>
      </c>
      <c r="BJ224" s="81">
        <f t="shared" si="202"/>
        <v>3720903.4387695868</v>
      </c>
      <c r="BK224" s="79">
        <v>7.5</v>
      </c>
      <c r="BL224" s="1">
        <f t="shared" si="203"/>
        <v>0</v>
      </c>
      <c r="BM224" s="126">
        <v>840</v>
      </c>
      <c r="BN224" s="27">
        <f t="shared" si="204"/>
        <v>0</v>
      </c>
      <c r="BO224" s="39">
        <f t="shared" si="205"/>
        <v>3720903.4387695868</v>
      </c>
      <c r="BP224" s="1">
        <f t="shared" si="206"/>
        <v>3720903.4387695868</v>
      </c>
      <c r="BQ224" s="72">
        <f t="shared" si="207"/>
        <v>1.2764378468469672E-3</v>
      </c>
      <c r="BR224" s="60">
        <f t="shared" si="208"/>
        <v>8057.7617350996097</v>
      </c>
      <c r="BS224" s="84">
        <f t="shared" si="210"/>
        <v>3728961</v>
      </c>
      <c r="BT224" s="86">
        <f t="shared" si="209"/>
        <v>202.74907568508047</v>
      </c>
      <c r="BV224" s="28"/>
    </row>
    <row r="225" spans="1:74" ht="15.6" x14ac:dyDescent="0.3">
      <c r="A225" s="2">
        <v>12041</v>
      </c>
      <c r="B225" s="156" t="s">
        <v>661</v>
      </c>
      <c r="C225" s="158">
        <v>26311</v>
      </c>
      <c r="D225" s="20">
        <v>0</v>
      </c>
      <c r="E225" s="23">
        <v>0</v>
      </c>
      <c r="F225" s="3">
        <v>0</v>
      </c>
      <c r="G225" s="23">
        <v>0</v>
      </c>
      <c r="H225" s="23">
        <v>0</v>
      </c>
      <c r="I225" s="3">
        <v>0</v>
      </c>
      <c r="J225" s="23">
        <f t="shared" si="162"/>
        <v>0</v>
      </c>
      <c r="K225" s="42">
        <f t="shared" si="163"/>
        <v>0</v>
      </c>
      <c r="L225" s="31">
        <v>16469</v>
      </c>
      <c r="M225" s="34">
        <f t="shared" si="164"/>
        <v>5.2982684837796223E-3</v>
      </c>
      <c r="N225" s="1">
        <f t="shared" si="165"/>
        <v>626591.59281475586</v>
      </c>
      <c r="O225" s="37">
        <v>2024</v>
      </c>
      <c r="P225" s="37">
        <v>1025</v>
      </c>
      <c r="Q225" s="37">
        <f t="shared" si="166"/>
        <v>2536.5</v>
      </c>
      <c r="R225" s="34">
        <f t="shared" si="167"/>
        <v>2.6741012268289366E-3</v>
      </c>
      <c r="S225" s="27">
        <f t="shared" si="168"/>
        <v>316248.47857301042</v>
      </c>
      <c r="T225" s="39">
        <f t="shared" si="169"/>
        <v>942840.07138776628</v>
      </c>
      <c r="U225" s="1">
        <f t="shared" si="170"/>
        <v>35.834444581648981</v>
      </c>
      <c r="V225" s="52">
        <v>134078469.21000001</v>
      </c>
      <c r="W225" s="51">
        <f t="shared" si="171"/>
        <v>5.163160983854433</v>
      </c>
      <c r="X225" s="34">
        <f t="shared" si="172"/>
        <v>3.1724216359120942E-3</v>
      </c>
      <c r="Y225" s="87">
        <f t="shared" si="173"/>
        <v>5095.9092854699556</v>
      </c>
      <c r="Z225" s="27">
        <f t="shared" si="174"/>
        <v>1782124.248528356</v>
      </c>
      <c r="AA225" s="56">
        <v>31275975.614</v>
      </c>
      <c r="AB225" s="51">
        <f t="shared" si="175"/>
        <v>22.134200689494119</v>
      </c>
      <c r="AC225" s="51">
        <f t="shared" si="176"/>
        <v>3.8821938704624546E-3</v>
      </c>
      <c r="AD225" s="92">
        <f t="shared" si="177"/>
        <v>1188.7034173539585</v>
      </c>
      <c r="AE225" s="1">
        <f t="shared" si="178"/>
        <v>1285538.4620089878</v>
      </c>
      <c r="AF225" s="39">
        <f t="shared" si="179"/>
        <v>3067662.7105373438</v>
      </c>
      <c r="AG225" s="60">
        <f t="shared" si="180"/>
        <v>116.59240281773189</v>
      </c>
      <c r="AH225" s="63">
        <v>3095.6071999999999</v>
      </c>
      <c r="AI225" s="34">
        <f t="shared" si="181"/>
        <v>3.3041009964298804E-3</v>
      </c>
      <c r="AJ225" s="1">
        <f t="shared" si="182"/>
        <v>586136.5500457451</v>
      </c>
      <c r="AK225" s="39">
        <f t="shared" si="183"/>
        <v>586136.5500457451</v>
      </c>
      <c r="AL225" s="1">
        <f t="shared" si="184"/>
        <v>22.277243360029839</v>
      </c>
      <c r="AM225" s="66">
        <v>2820.4722222222222</v>
      </c>
      <c r="AN225" s="34">
        <f t="shared" si="185"/>
        <v>3.0372642109666947E-3</v>
      </c>
      <c r="AO225" s="1">
        <f t="shared" si="186"/>
        <v>89797.096687007652</v>
      </c>
      <c r="AP225" s="95">
        <v>17.6666666666667</v>
      </c>
      <c r="AQ225" s="34">
        <f t="shared" si="187"/>
        <v>2.1374415228262666E-3</v>
      </c>
      <c r="AR225" s="27">
        <f t="shared" si="188"/>
        <v>189587.51585796132</v>
      </c>
      <c r="AS225" s="31">
        <v>155.91666670000001</v>
      </c>
      <c r="AT225" s="72">
        <f t="shared" si="189"/>
        <v>2.9070128778789193E-3</v>
      </c>
      <c r="AU225" s="1">
        <f t="shared" si="190"/>
        <v>343793.41761551314</v>
      </c>
      <c r="AV225" s="97">
        <v>46.527777777777779</v>
      </c>
      <c r="AW225" s="34">
        <f t="shared" si="191"/>
        <v>1.2297422900664722E-3</v>
      </c>
      <c r="AX225" s="27">
        <f t="shared" si="192"/>
        <v>145433.58507470958</v>
      </c>
      <c r="AY225" s="75">
        <v>222</v>
      </c>
      <c r="AZ225" s="34">
        <f t="shared" si="193"/>
        <v>2.3604716690235942E-3</v>
      </c>
      <c r="BA225" s="27">
        <f t="shared" si="194"/>
        <v>209369.9196933088</v>
      </c>
      <c r="BB225" s="39">
        <f t="shared" si="195"/>
        <v>977981.53492850042</v>
      </c>
      <c r="BC225" s="60">
        <f t="shared" si="196"/>
        <v>37.170063278799759</v>
      </c>
      <c r="BD225" s="81">
        <f t="shared" si="197"/>
        <v>5574620.8668993562</v>
      </c>
      <c r="BE225" s="1">
        <v>5849848</v>
      </c>
      <c r="BF225" s="1">
        <f t="shared" si="198"/>
        <v>275227.13310064375</v>
      </c>
      <c r="BG225" s="1">
        <f t="shared" si="199"/>
        <v>0</v>
      </c>
      <c r="BH225" s="72">
        <f t="shared" si="200"/>
        <v>0</v>
      </c>
      <c r="BI225" s="1">
        <f t="shared" si="201"/>
        <v>0</v>
      </c>
      <c r="BJ225" s="81">
        <f t="shared" si="202"/>
        <v>5849848</v>
      </c>
      <c r="BK225" s="79">
        <v>7.5</v>
      </c>
      <c r="BL225" s="1">
        <f t="shared" si="203"/>
        <v>0</v>
      </c>
      <c r="BM225" s="126">
        <v>998</v>
      </c>
      <c r="BN225" s="27">
        <f t="shared" si="204"/>
        <v>0</v>
      </c>
      <c r="BO225" s="39">
        <f t="shared" si="205"/>
        <v>5849848</v>
      </c>
      <c r="BP225" s="1">
        <f t="shared" si="206"/>
        <v>0</v>
      </c>
      <c r="BQ225" s="72">
        <f t="shared" si="207"/>
        <v>0</v>
      </c>
      <c r="BR225" s="60">
        <f t="shared" si="208"/>
        <v>0</v>
      </c>
      <c r="BS225" s="84">
        <f t="shared" si="210"/>
        <v>5849848</v>
      </c>
      <c r="BT225" s="86">
        <f t="shared" si="209"/>
        <v>222.33468891338222</v>
      </c>
      <c r="BV225" s="28"/>
    </row>
    <row r="226" spans="1:74" ht="15.6" x14ac:dyDescent="0.3">
      <c r="A226" s="2" t="s">
        <v>318</v>
      </c>
      <c r="B226" s="9" t="s">
        <v>19</v>
      </c>
      <c r="C226" s="158">
        <v>19366</v>
      </c>
      <c r="D226" s="20">
        <v>0</v>
      </c>
      <c r="E226" s="23">
        <v>0</v>
      </c>
      <c r="F226" s="3">
        <v>0</v>
      </c>
      <c r="G226" s="23">
        <v>0</v>
      </c>
      <c r="H226" s="23">
        <v>0</v>
      </c>
      <c r="I226" s="3">
        <v>0</v>
      </c>
      <c r="J226" s="23">
        <f t="shared" si="162"/>
        <v>0</v>
      </c>
      <c r="K226" s="42">
        <f t="shared" si="163"/>
        <v>0</v>
      </c>
      <c r="L226" s="31">
        <v>7111</v>
      </c>
      <c r="M226" s="34">
        <f t="shared" si="164"/>
        <v>2.2876912495085854E-3</v>
      </c>
      <c r="N226" s="1">
        <f t="shared" si="165"/>
        <v>270550.29549491341</v>
      </c>
      <c r="O226" s="37">
        <v>0</v>
      </c>
      <c r="P226" s="37">
        <v>471</v>
      </c>
      <c r="Q226" s="37">
        <f t="shared" si="166"/>
        <v>235.5</v>
      </c>
      <c r="R226" s="34">
        <f t="shared" si="167"/>
        <v>2.4827551307637084E-4</v>
      </c>
      <c r="S226" s="27">
        <f t="shared" si="168"/>
        <v>29361.922611450405</v>
      </c>
      <c r="T226" s="39">
        <f t="shared" si="169"/>
        <v>299912.21810636384</v>
      </c>
      <c r="U226" s="1">
        <f t="shared" si="170"/>
        <v>15.486534034202409</v>
      </c>
      <c r="V226" s="52">
        <v>103646268.17999999</v>
      </c>
      <c r="W226" s="51">
        <f t="shared" si="171"/>
        <v>3.618480072516201</v>
      </c>
      <c r="X226" s="34">
        <f t="shared" si="172"/>
        <v>2.2233171708307903E-3</v>
      </c>
      <c r="Y226" s="87">
        <f t="shared" si="173"/>
        <v>5351.9708860890214</v>
      </c>
      <c r="Z226" s="27">
        <f t="shared" si="174"/>
        <v>1248959.9104527112</v>
      </c>
      <c r="AA226" s="56">
        <v>20096314.596799999</v>
      </c>
      <c r="AB226" s="51">
        <f t="shared" si="175"/>
        <v>18.662225563473172</v>
      </c>
      <c r="AC226" s="51">
        <f t="shared" si="176"/>
        <v>3.2732321671815087E-3</v>
      </c>
      <c r="AD226" s="92">
        <f t="shared" si="177"/>
        <v>1037.7111740576267</v>
      </c>
      <c r="AE226" s="1">
        <f t="shared" si="178"/>
        <v>1083888.6429686761</v>
      </c>
      <c r="AF226" s="39">
        <f t="shared" si="179"/>
        <v>2332848.5534213874</v>
      </c>
      <c r="AG226" s="60">
        <f t="shared" si="180"/>
        <v>120.46104272546667</v>
      </c>
      <c r="AH226" s="63">
        <v>2605.4807999999998</v>
      </c>
      <c r="AI226" s="34">
        <f t="shared" si="181"/>
        <v>2.7809638469179559E-3</v>
      </c>
      <c r="AJ226" s="1">
        <f t="shared" si="182"/>
        <v>493333.75607939792</v>
      </c>
      <c r="AK226" s="39">
        <f t="shared" si="183"/>
        <v>493333.75607939792</v>
      </c>
      <c r="AL226" s="1">
        <f t="shared" si="184"/>
        <v>25.474220596891353</v>
      </c>
      <c r="AM226" s="66">
        <v>1673.0277777777778</v>
      </c>
      <c r="AN226" s="34">
        <f t="shared" si="185"/>
        <v>1.8016229173829547E-3</v>
      </c>
      <c r="AO226" s="1">
        <f t="shared" si="186"/>
        <v>53265.207130029296</v>
      </c>
      <c r="AP226" s="95">
        <v>7.6666666666666696</v>
      </c>
      <c r="AQ226" s="34">
        <f t="shared" si="187"/>
        <v>9.2756896273592563E-4</v>
      </c>
      <c r="AR226" s="27">
        <f t="shared" si="188"/>
        <v>82273.827636473667</v>
      </c>
      <c r="AS226" s="31">
        <v>87.500000002999997</v>
      </c>
      <c r="AT226" s="72">
        <f t="shared" si="189"/>
        <v>1.6314075474211408E-3</v>
      </c>
      <c r="AU226" s="1">
        <f t="shared" si="190"/>
        <v>192935.91043906519</v>
      </c>
      <c r="AV226" s="97">
        <v>40.972222222222221</v>
      </c>
      <c r="AW226" s="34">
        <f t="shared" si="191"/>
        <v>1.0829073897600276E-3</v>
      </c>
      <c r="AX226" s="27">
        <f t="shared" si="192"/>
        <v>128068.38088668455</v>
      </c>
      <c r="AY226" s="75">
        <v>43</v>
      </c>
      <c r="AZ226" s="34">
        <f t="shared" si="193"/>
        <v>4.5720847643249796E-4</v>
      </c>
      <c r="BA226" s="27">
        <f t="shared" si="194"/>
        <v>40553.633093748998</v>
      </c>
      <c r="BB226" s="39">
        <f t="shared" si="195"/>
        <v>497096.95918600174</v>
      </c>
      <c r="BC226" s="60">
        <f t="shared" si="196"/>
        <v>25.668540699473393</v>
      </c>
      <c r="BD226" s="81">
        <f t="shared" si="197"/>
        <v>3623191.4867931511</v>
      </c>
      <c r="BE226" s="1">
        <v>2230396</v>
      </c>
      <c r="BF226" s="1">
        <f t="shared" si="198"/>
        <v>0</v>
      </c>
      <c r="BG226" s="1">
        <f t="shared" si="199"/>
        <v>1392795.4867931511</v>
      </c>
      <c r="BH226" s="72">
        <f t="shared" si="200"/>
        <v>9.391700469060483E-4</v>
      </c>
      <c r="BI226" s="1">
        <f t="shared" si="201"/>
        <v>-676.79951137076284</v>
      </c>
      <c r="BJ226" s="81">
        <f t="shared" si="202"/>
        <v>3622514.6872817804</v>
      </c>
      <c r="BK226" s="79">
        <v>6.5</v>
      </c>
      <c r="BL226" s="1">
        <f t="shared" si="203"/>
        <v>0</v>
      </c>
      <c r="BM226" s="126">
        <v>705</v>
      </c>
      <c r="BN226" s="27">
        <f t="shared" si="204"/>
        <v>0</v>
      </c>
      <c r="BO226" s="39">
        <f t="shared" si="205"/>
        <v>3622514.6872817804</v>
      </c>
      <c r="BP226" s="1">
        <f t="shared" si="206"/>
        <v>3622514.6872817804</v>
      </c>
      <c r="BQ226" s="72">
        <f t="shared" si="207"/>
        <v>1.242686063665895E-3</v>
      </c>
      <c r="BR226" s="60">
        <f t="shared" si="208"/>
        <v>7844.6970506893022</v>
      </c>
      <c r="BS226" s="84">
        <f t="shared" si="210"/>
        <v>3630359</v>
      </c>
      <c r="BT226" s="86">
        <f t="shared" si="209"/>
        <v>187.46044614272435</v>
      </c>
      <c r="BV226" s="28"/>
    </row>
    <row r="227" spans="1:74" ht="15.6" x14ac:dyDescent="0.3">
      <c r="A227" s="2" t="s">
        <v>361</v>
      </c>
      <c r="B227" s="9" t="s">
        <v>62</v>
      </c>
      <c r="C227" s="158">
        <v>15293</v>
      </c>
      <c r="D227" s="20">
        <v>0</v>
      </c>
      <c r="E227" s="23">
        <v>0</v>
      </c>
      <c r="F227" s="3">
        <v>0</v>
      </c>
      <c r="G227" s="23">
        <v>0</v>
      </c>
      <c r="H227" s="23">
        <v>0</v>
      </c>
      <c r="I227" s="3">
        <v>0</v>
      </c>
      <c r="J227" s="23">
        <f t="shared" si="162"/>
        <v>0</v>
      </c>
      <c r="K227" s="42">
        <f t="shared" si="163"/>
        <v>0</v>
      </c>
      <c r="L227" s="31">
        <v>4463</v>
      </c>
      <c r="M227" s="34">
        <f t="shared" si="164"/>
        <v>1.4357989096550159E-3</v>
      </c>
      <c r="N227" s="1">
        <f t="shared" si="165"/>
        <v>169802.55502655022</v>
      </c>
      <c r="O227" s="37">
        <v>0</v>
      </c>
      <c r="P227" s="37">
        <v>52</v>
      </c>
      <c r="Q227" s="37">
        <f t="shared" si="166"/>
        <v>26</v>
      </c>
      <c r="R227" s="34">
        <f t="shared" si="167"/>
        <v>2.7410460042401875E-5</v>
      </c>
      <c r="S227" s="27">
        <f t="shared" si="168"/>
        <v>3241.6559995656498</v>
      </c>
      <c r="T227" s="39">
        <f t="shared" si="169"/>
        <v>173044.21102611587</v>
      </c>
      <c r="U227" s="1">
        <f t="shared" si="170"/>
        <v>11.31525606657398</v>
      </c>
      <c r="V227" s="52">
        <v>42433898.589999996</v>
      </c>
      <c r="W227" s="51">
        <f t="shared" si="171"/>
        <v>5.5115333912570401</v>
      </c>
      <c r="X227" s="34">
        <f t="shared" si="172"/>
        <v>3.3864734863298519E-3</v>
      </c>
      <c r="Y227" s="87">
        <f t="shared" si="173"/>
        <v>2774.726907081671</v>
      </c>
      <c r="Z227" s="27">
        <f t="shared" si="174"/>
        <v>1902368.98168539</v>
      </c>
      <c r="AA227" s="56">
        <v>17811988.422800001</v>
      </c>
      <c r="AB227" s="51">
        <f t="shared" si="175"/>
        <v>13.130249326943774</v>
      </c>
      <c r="AC227" s="51">
        <f t="shared" si="176"/>
        <v>2.3029597576071275E-3</v>
      </c>
      <c r="AD227" s="92">
        <f t="shared" si="177"/>
        <v>1164.7151260576734</v>
      </c>
      <c r="AE227" s="1">
        <f t="shared" si="178"/>
        <v>762595.44052862865</v>
      </c>
      <c r="AF227" s="39">
        <f t="shared" si="179"/>
        <v>2664964.4222140186</v>
      </c>
      <c r="AG227" s="60">
        <f t="shared" si="180"/>
        <v>174.26040817459091</v>
      </c>
      <c r="AH227" s="63">
        <v>7663.1845000000003</v>
      </c>
      <c r="AI227" s="34">
        <f t="shared" si="181"/>
        <v>8.1793114909010471E-3</v>
      </c>
      <c r="AJ227" s="1">
        <f t="shared" si="182"/>
        <v>1450982.7103367727</v>
      </c>
      <c r="AK227" s="39">
        <f t="shared" si="183"/>
        <v>1450982.7103367727</v>
      </c>
      <c r="AL227" s="1">
        <f t="shared" si="184"/>
        <v>94.878879901704877</v>
      </c>
      <c r="AM227" s="66">
        <v>1632.8333333333333</v>
      </c>
      <c r="AN227" s="34">
        <f t="shared" si="185"/>
        <v>1.758338978392549E-3</v>
      </c>
      <c r="AO227" s="1">
        <f t="shared" si="186"/>
        <v>51985.512054282517</v>
      </c>
      <c r="AP227" s="95">
        <v>11.6666666666667</v>
      </c>
      <c r="AQ227" s="34">
        <f t="shared" si="187"/>
        <v>1.4115179867720642E-3</v>
      </c>
      <c r="AR227" s="27">
        <f t="shared" si="188"/>
        <v>125199.30292506891</v>
      </c>
      <c r="AS227" s="31">
        <v>122.75</v>
      </c>
      <c r="AT227" s="72">
        <f t="shared" si="189"/>
        <v>2.2886317307323329E-3</v>
      </c>
      <c r="AU227" s="1">
        <f t="shared" si="190"/>
        <v>270661.52006380877</v>
      </c>
      <c r="AV227" s="97">
        <v>18.166666666666668</v>
      </c>
      <c r="AW227" s="34">
        <f t="shared" si="191"/>
        <v>4.801501240020733E-4</v>
      </c>
      <c r="AX227" s="27">
        <f t="shared" si="192"/>
        <v>56784.217694841835</v>
      </c>
      <c r="AY227" s="75">
        <v>105</v>
      </c>
      <c r="AZ227" s="34">
        <f t="shared" si="193"/>
        <v>1.1164393029165648E-3</v>
      </c>
      <c r="BA227" s="27">
        <f t="shared" si="194"/>
        <v>99026.31336845686</v>
      </c>
      <c r="BB227" s="39">
        <f t="shared" si="195"/>
        <v>603656.86610645882</v>
      </c>
      <c r="BC227" s="60">
        <f t="shared" si="196"/>
        <v>39.472756562248009</v>
      </c>
      <c r="BD227" s="81">
        <f t="shared" si="197"/>
        <v>4892648.2096833661</v>
      </c>
      <c r="BE227" s="1">
        <v>2000599</v>
      </c>
      <c r="BF227" s="1">
        <f t="shared" si="198"/>
        <v>0</v>
      </c>
      <c r="BG227" s="1">
        <f t="shared" si="199"/>
        <v>2892049.2096833661</v>
      </c>
      <c r="BH227" s="72">
        <f t="shared" si="200"/>
        <v>1.950125497725933E-3</v>
      </c>
      <c r="BI227" s="1">
        <f t="shared" si="201"/>
        <v>-1405.3301511484535</v>
      </c>
      <c r="BJ227" s="81">
        <f t="shared" si="202"/>
        <v>4891242.879532218</v>
      </c>
      <c r="BK227" s="79">
        <v>6</v>
      </c>
      <c r="BL227" s="1">
        <f t="shared" si="203"/>
        <v>0</v>
      </c>
      <c r="BM227" s="126">
        <v>787.15</v>
      </c>
      <c r="BN227" s="27">
        <f t="shared" si="204"/>
        <v>0</v>
      </c>
      <c r="BO227" s="39">
        <f t="shared" si="205"/>
        <v>4891242.879532218</v>
      </c>
      <c r="BP227" s="1">
        <f t="shared" si="206"/>
        <v>4891242.879532218</v>
      </c>
      <c r="BQ227" s="72">
        <f t="shared" si="207"/>
        <v>1.6779171059650489E-3</v>
      </c>
      <c r="BR227" s="60">
        <f t="shared" si="208"/>
        <v>10592.177507515726</v>
      </c>
      <c r="BS227" s="84">
        <f t="shared" si="210"/>
        <v>4901835</v>
      </c>
      <c r="BT227" s="86">
        <f t="shared" si="209"/>
        <v>320.5280193552606</v>
      </c>
      <c r="BV227" s="28"/>
    </row>
    <row r="228" spans="1:74" ht="15.6" x14ac:dyDescent="0.3">
      <c r="A228" s="2" t="s">
        <v>362</v>
      </c>
      <c r="B228" s="9" t="s">
        <v>63</v>
      </c>
      <c r="C228" s="158">
        <v>11663</v>
      </c>
      <c r="D228" s="20">
        <v>0</v>
      </c>
      <c r="E228" s="23">
        <v>0</v>
      </c>
      <c r="F228" s="3">
        <v>0</v>
      </c>
      <c r="G228" s="23">
        <v>0</v>
      </c>
      <c r="H228" s="23">
        <v>0</v>
      </c>
      <c r="I228" s="3">
        <v>0</v>
      </c>
      <c r="J228" s="23">
        <f t="shared" si="162"/>
        <v>0</v>
      </c>
      <c r="K228" s="42">
        <f t="shared" si="163"/>
        <v>0</v>
      </c>
      <c r="L228" s="31">
        <v>2686</v>
      </c>
      <c r="M228" s="34">
        <f t="shared" si="164"/>
        <v>8.6411738098439894E-4</v>
      </c>
      <c r="N228" s="1">
        <f t="shared" si="165"/>
        <v>102193.51620015995</v>
      </c>
      <c r="O228" s="37">
        <v>0</v>
      </c>
      <c r="P228" s="37">
        <v>68</v>
      </c>
      <c r="Q228" s="37">
        <f t="shared" si="166"/>
        <v>34</v>
      </c>
      <c r="R228" s="34">
        <f t="shared" si="167"/>
        <v>3.5844447747756295E-5</v>
      </c>
      <c r="S228" s="27">
        <f t="shared" si="168"/>
        <v>4239.0886148166182</v>
      </c>
      <c r="T228" s="39">
        <f t="shared" si="169"/>
        <v>106432.60481497657</v>
      </c>
      <c r="U228" s="1">
        <f t="shared" si="170"/>
        <v>9.1256627638666359</v>
      </c>
      <c r="V228" s="52">
        <v>43985232.159999996</v>
      </c>
      <c r="W228" s="51">
        <f t="shared" si="171"/>
        <v>3.092528158205361</v>
      </c>
      <c r="X228" s="34">
        <f t="shared" si="172"/>
        <v>1.9001544343546786E-3</v>
      </c>
      <c r="Y228" s="87">
        <f t="shared" si="173"/>
        <v>3771.3480373831771</v>
      </c>
      <c r="Z228" s="27">
        <f t="shared" si="174"/>
        <v>1067421.573185232</v>
      </c>
      <c r="AA228" s="56">
        <v>11633833.499600001</v>
      </c>
      <c r="AB228" s="51">
        <f t="shared" si="175"/>
        <v>11.692239622019422</v>
      </c>
      <c r="AC228" s="51">
        <f t="shared" si="176"/>
        <v>2.0507422711734469E-3</v>
      </c>
      <c r="AD228" s="92">
        <f t="shared" si="177"/>
        <v>997.49922829460695</v>
      </c>
      <c r="AE228" s="1">
        <f t="shared" si="178"/>
        <v>679076.87076613947</v>
      </c>
      <c r="AF228" s="39">
        <f t="shared" si="179"/>
        <v>1746498.4439513716</v>
      </c>
      <c r="AG228" s="60">
        <f t="shared" si="180"/>
        <v>149.74692994524321</v>
      </c>
      <c r="AH228" s="63">
        <v>3806.3026</v>
      </c>
      <c r="AI228" s="34">
        <f t="shared" si="181"/>
        <v>4.0626627995223831E-3</v>
      </c>
      <c r="AJ228" s="1">
        <f t="shared" si="182"/>
        <v>720702.89615366887</v>
      </c>
      <c r="AK228" s="39">
        <f t="shared" si="183"/>
        <v>720702.89615366887</v>
      </c>
      <c r="AL228" s="1">
        <f t="shared" si="184"/>
        <v>61.793954913287223</v>
      </c>
      <c r="AM228" s="66">
        <v>1282.6388888888889</v>
      </c>
      <c r="AN228" s="34">
        <f t="shared" si="185"/>
        <v>1.3812272860276268E-3</v>
      </c>
      <c r="AO228" s="1">
        <f t="shared" si="186"/>
        <v>40836.157652112815</v>
      </c>
      <c r="AP228" s="95">
        <v>9.3333333333333304</v>
      </c>
      <c r="AQ228" s="34">
        <f t="shared" si="187"/>
        <v>1.1292143894176478E-3</v>
      </c>
      <c r="AR228" s="27">
        <f t="shared" si="188"/>
        <v>100159.44234005483</v>
      </c>
      <c r="AS228" s="31">
        <v>75.833333330000002</v>
      </c>
      <c r="AT228" s="72">
        <f t="shared" si="189"/>
        <v>1.4138865409876972E-3</v>
      </c>
      <c r="AU228" s="1">
        <f t="shared" si="190"/>
        <v>167211.12236744029</v>
      </c>
      <c r="AV228" s="97">
        <v>36.361111111111114</v>
      </c>
      <c r="AW228" s="34">
        <f t="shared" si="191"/>
        <v>9.6103442250567892E-4</v>
      </c>
      <c r="AX228" s="27">
        <f t="shared" si="192"/>
        <v>113655.2614106238</v>
      </c>
      <c r="AY228" s="75">
        <v>80</v>
      </c>
      <c r="AZ228" s="34">
        <f t="shared" si="193"/>
        <v>8.506204212697636E-4</v>
      </c>
      <c r="BA228" s="27">
        <f t="shared" si="194"/>
        <v>75448.619709300459</v>
      </c>
      <c r="BB228" s="39">
        <f t="shared" si="195"/>
        <v>497310.60347953218</v>
      </c>
      <c r="BC228" s="60">
        <f t="shared" si="196"/>
        <v>42.640024305884609</v>
      </c>
      <c r="BD228" s="81">
        <f t="shared" si="197"/>
        <v>3070944.548399549</v>
      </c>
      <c r="BE228" s="1">
        <v>1322593</v>
      </c>
      <c r="BF228" s="1">
        <f t="shared" si="198"/>
        <v>0</v>
      </c>
      <c r="BG228" s="1">
        <f t="shared" si="199"/>
        <v>1748351.548399549</v>
      </c>
      <c r="BH228" s="72">
        <f t="shared" si="200"/>
        <v>1.1789235543111188E-3</v>
      </c>
      <c r="BI228" s="1">
        <f t="shared" si="201"/>
        <v>-849.57446005629174</v>
      </c>
      <c r="BJ228" s="81">
        <f t="shared" si="202"/>
        <v>3070094.9739394928</v>
      </c>
      <c r="BK228" s="79">
        <v>7.3</v>
      </c>
      <c r="BL228" s="1">
        <f t="shared" si="203"/>
        <v>0</v>
      </c>
      <c r="BM228" s="126">
        <v>857</v>
      </c>
      <c r="BN228" s="27">
        <f t="shared" si="204"/>
        <v>0</v>
      </c>
      <c r="BO228" s="39">
        <f t="shared" si="205"/>
        <v>3070094.9739394928</v>
      </c>
      <c r="BP228" s="1">
        <f t="shared" si="206"/>
        <v>3070094.9739394928</v>
      </c>
      <c r="BQ228" s="72">
        <f t="shared" si="207"/>
        <v>1.0531811649073242E-3</v>
      </c>
      <c r="BR228" s="60">
        <f t="shared" si="208"/>
        <v>6648.4105839391432</v>
      </c>
      <c r="BS228" s="84">
        <f t="shared" si="210"/>
        <v>3076743</v>
      </c>
      <c r="BT228" s="86">
        <f t="shared" si="209"/>
        <v>263.803738317757</v>
      </c>
      <c r="BV228" s="28"/>
    </row>
    <row r="229" spans="1:74" ht="15.6" x14ac:dyDescent="0.3">
      <c r="A229" s="2" t="s">
        <v>589</v>
      </c>
      <c r="B229" s="9" t="s">
        <v>292</v>
      </c>
      <c r="C229" s="158">
        <v>16779</v>
      </c>
      <c r="D229" s="20">
        <v>0</v>
      </c>
      <c r="E229" s="23">
        <v>0</v>
      </c>
      <c r="F229" s="3">
        <v>0</v>
      </c>
      <c r="G229" s="23">
        <v>0</v>
      </c>
      <c r="H229" s="23">
        <v>0</v>
      </c>
      <c r="I229" s="3">
        <v>0</v>
      </c>
      <c r="J229" s="23">
        <f t="shared" si="162"/>
        <v>0</v>
      </c>
      <c r="K229" s="42">
        <f t="shared" si="163"/>
        <v>0</v>
      </c>
      <c r="L229" s="31">
        <v>3877</v>
      </c>
      <c r="M229" s="34">
        <f t="shared" si="164"/>
        <v>1.2472759069532817E-3</v>
      </c>
      <c r="N229" s="1">
        <f t="shared" si="165"/>
        <v>147507.17137305293</v>
      </c>
      <c r="O229" s="37">
        <v>0</v>
      </c>
      <c r="P229" s="37">
        <v>607</v>
      </c>
      <c r="Q229" s="37">
        <f t="shared" si="166"/>
        <v>303.5</v>
      </c>
      <c r="R229" s="34">
        <f t="shared" si="167"/>
        <v>3.1996440857188341E-4</v>
      </c>
      <c r="S229" s="27">
        <f t="shared" si="168"/>
        <v>37840.09984108364</v>
      </c>
      <c r="T229" s="39">
        <f t="shared" si="169"/>
        <v>185347.27121413656</v>
      </c>
      <c r="U229" s="1">
        <f t="shared" si="170"/>
        <v>11.046383647066962</v>
      </c>
      <c r="V229" s="52">
        <v>55245070.219999999</v>
      </c>
      <c r="W229" s="51">
        <f t="shared" si="171"/>
        <v>5.0961079401086149</v>
      </c>
      <c r="X229" s="34">
        <f t="shared" si="172"/>
        <v>3.1312219662914518E-3</v>
      </c>
      <c r="Y229" s="87">
        <f t="shared" si="173"/>
        <v>3292.5126777519517</v>
      </c>
      <c r="Z229" s="27">
        <f t="shared" si="174"/>
        <v>1758980.1212058244</v>
      </c>
      <c r="AA229" s="56">
        <v>13833380.912</v>
      </c>
      <c r="AB229" s="51">
        <f t="shared" si="175"/>
        <v>20.351846218286219</v>
      </c>
      <c r="AC229" s="51">
        <f t="shared" si="176"/>
        <v>3.5695805667257203E-3</v>
      </c>
      <c r="AD229" s="92">
        <f t="shared" si="177"/>
        <v>824.44608808629835</v>
      </c>
      <c r="AE229" s="1">
        <f t="shared" si="178"/>
        <v>1182020.5957975823</v>
      </c>
      <c r="AF229" s="39">
        <f t="shared" si="179"/>
        <v>2941000.717003407</v>
      </c>
      <c r="AG229" s="60">
        <f t="shared" si="180"/>
        <v>175.27866481932219</v>
      </c>
      <c r="AH229" s="63">
        <v>4655.7932000000001</v>
      </c>
      <c r="AI229" s="34">
        <f t="shared" si="181"/>
        <v>4.9693678678908171E-3</v>
      </c>
      <c r="AJ229" s="1">
        <f t="shared" si="182"/>
        <v>881549.3658156757</v>
      </c>
      <c r="AK229" s="39">
        <f t="shared" si="183"/>
        <v>881549.3658156757</v>
      </c>
      <c r="AL229" s="1">
        <f t="shared" si="184"/>
        <v>52.53885009927145</v>
      </c>
      <c r="AM229" s="66">
        <v>2007.6388888888889</v>
      </c>
      <c r="AN229" s="34">
        <f t="shared" si="185"/>
        <v>2.1619534834357709E-3</v>
      </c>
      <c r="AO229" s="1">
        <f t="shared" si="186"/>
        <v>63918.425431650321</v>
      </c>
      <c r="AP229" s="95">
        <v>6.6666666666666696</v>
      </c>
      <c r="AQ229" s="34">
        <f t="shared" si="187"/>
        <v>8.0658170672689186E-4</v>
      </c>
      <c r="AR229" s="27">
        <f t="shared" si="188"/>
        <v>71542.458814324928</v>
      </c>
      <c r="AS229" s="31">
        <v>115</v>
      </c>
      <c r="AT229" s="72">
        <f t="shared" si="189"/>
        <v>2.1441356336799862E-3</v>
      </c>
      <c r="AU229" s="1">
        <f t="shared" si="190"/>
        <v>253572.91085407749</v>
      </c>
      <c r="AV229" s="97">
        <v>12.361111111111111</v>
      </c>
      <c r="AW229" s="34">
        <f t="shared" si="191"/>
        <v>3.2670765318183883E-4</v>
      </c>
      <c r="AX229" s="27">
        <f t="shared" si="192"/>
        <v>38637.579318355682</v>
      </c>
      <c r="AY229" s="75">
        <v>61</v>
      </c>
      <c r="AZ229" s="34">
        <f t="shared" si="193"/>
        <v>6.4859807121819477E-4</v>
      </c>
      <c r="BA229" s="27">
        <f t="shared" si="194"/>
        <v>57529.572528341603</v>
      </c>
      <c r="BB229" s="39">
        <f t="shared" si="195"/>
        <v>485200.94694674999</v>
      </c>
      <c r="BC229" s="60">
        <f t="shared" si="196"/>
        <v>28.917155190818882</v>
      </c>
      <c r="BD229" s="81">
        <f t="shared" si="197"/>
        <v>4493098.3009799691</v>
      </c>
      <c r="BE229" s="1">
        <v>2317145</v>
      </c>
      <c r="BF229" s="1">
        <f t="shared" si="198"/>
        <v>0</v>
      </c>
      <c r="BG229" s="1">
        <f t="shared" si="199"/>
        <v>2175953.3009799691</v>
      </c>
      <c r="BH229" s="72">
        <f t="shared" si="200"/>
        <v>1.4672578875539026E-3</v>
      </c>
      <c r="BI229" s="1">
        <f t="shared" si="201"/>
        <v>-1057.3584886174715</v>
      </c>
      <c r="BJ229" s="81">
        <f t="shared" si="202"/>
        <v>4492040.9424913516</v>
      </c>
      <c r="BK229" s="79">
        <v>8</v>
      </c>
      <c r="BL229" s="1">
        <f t="shared" si="203"/>
        <v>0</v>
      </c>
      <c r="BM229" s="126">
        <v>882</v>
      </c>
      <c r="BN229" s="27">
        <f t="shared" si="204"/>
        <v>0</v>
      </c>
      <c r="BO229" s="39">
        <f t="shared" si="205"/>
        <v>4492040.9424913516</v>
      </c>
      <c r="BP229" s="1">
        <f t="shared" si="206"/>
        <v>4492040.9424913516</v>
      </c>
      <c r="BQ229" s="72">
        <f t="shared" si="207"/>
        <v>1.5409728209657908E-3</v>
      </c>
      <c r="BR229" s="60">
        <f t="shared" si="208"/>
        <v>9727.6901200308166</v>
      </c>
      <c r="BS229" s="84">
        <f t="shared" si="210"/>
        <v>4501769</v>
      </c>
      <c r="BT229" s="86">
        <f t="shared" si="209"/>
        <v>268.29781274211814</v>
      </c>
      <c r="BV229" s="28"/>
    </row>
    <row r="230" spans="1:74" ht="15.6" x14ac:dyDescent="0.3">
      <c r="A230" s="2" t="s">
        <v>363</v>
      </c>
      <c r="B230" s="9" t="s">
        <v>64</v>
      </c>
      <c r="C230" s="158">
        <v>12324</v>
      </c>
      <c r="D230" s="20">
        <v>0</v>
      </c>
      <c r="E230" s="23">
        <v>0</v>
      </c>
      <c r="F230" s="3">
        <v>0</v>
      </c>
      <c r="G230" s="23">
        <v>0</v>
      </c>
      <c r="H230" s="23">
        <v>0</v>
      </c>
      <c r="I230" s="3">
        <v>0</v>
      </c>
      <c r="J230" s="23">
        <f t="shared" si="162"/>
        <v>0</v>
      </c>
      <c r="K230" s="42">
        <f t="shared" si="163"/>
        <v>0</v>
      </c>
      <c r="L230" s="31">
        <v>4248</v>
      </c>
      <c r="M230" s="34">
        <f t="shared" si="164"/>
        <v>1.3666309137832192E-3</v>
      </c>
      <c r="N230" s="1">
        <f t="shared" si="165"/>
        <v>161622.50812296334</v>
      </c>
      <c r="O230" s="37">
        <v>0</v>
      </c>
      <c r="P230" s="37">
        <v>85</v>
      </c>
      <c r="Q230" s="37">
        <f t="shared" si="166"/>
        <v>42.5</v>
      </c>
      <c r="R230" s="34">
        <f t="shared" si="167"/>
        <v>4.4805559684695367E-5</v>
      </c>
      <c r="S230" s="27">
        <f t="shared" si="168"/>
        <v>5298.8607685207735</v>
      </c>
      <c r="T230" s="39">
        <f t="shared" si="169"/>
        <v>166921.3688914841</v>
      </c>
      <c r="U230" s="1">
        <f t="shared" si="170"/>
        <v>13.544414872726721</v>
      </c>
      <c r="V230" s="52">
        <v>44452403.539999999</v>
      </c>
      <c r="W230" s="51">
        <f t="shared" si="171"/>
        <v>3.4167100967517223</v>
      </c>
      <c r="X230" s="34">
        <f t="shared" si="172"/>
        <v>2.0993428383251169E-3</v>
      </c>
      <c r="Y230" s="87">
        <f t="shared" si="173"/>
        <v>3606.978541058098</v>
      </c>
      <c r="Z230" s="27">
        <f t="shared" si="174"/>
        <v>1179316.6884886306</v>
      </c>
      <c r="AA230" s="56">
        <v>13979886.8716</v>
      </c>
      <c r="AB230" s="51">
        <f t="shared" si="175"/>
        <v>10.864249288636568</v>
      </c>
      <c r="AC230" s="51">
        <f t="shared" si="176"/>
        <v>1.9055181882190178E-3</v>
      </c>
      <c r="AD230" s="92">
        <f t="shared" si="177"/>
        <v>1134.3627776371309</v>
      </c>
      <c r="AE230" s="1">
        <f t="shared" si="178"/>
        <v>630987.78751135</v>
      </c>
      <c r="AF230" s="39">
        <f t="shared" si="179"/>
        <v>1810304.4759999807</v>
      </c>
      <c r="AG230" s="60">
        <f t="shared" si="180"/>
        <v>146.89260597208542</v>
      </c>
      <c r="AH230" s="63">
        <v>3605.1329999999998</v>
      </c>
      <c r="AI230" s="34">
        <f t="shared" si="181"/>
        <v>3.8479441246816598E-3</v>
      </c>
      <c r="AJ230" s="1">
        <f t="shared" si="182"/>
        <v>682612.51591483154</v>
      </c>
      <c r="AK230" s="39">
        <f t="shared" si="183"/>
        <v>682612.51591483154</v>
      </c>
      <c r="AL230" s="1">
        <f t="shared" si="184"/>
        <v>55.388876656510185</v>
      </c>
      <c r="AM230" s="66">
        <v>1330.6111111111111</v>
      </c>
      <c r="AN230" s="34">
        <f t="shared" si="185"/>
        <v>1.4328868317335219E-3</v>
      </c>
      <c r="AO230" s="1">
        <f t="shared" si="186"/>
        <v>42363.478589096005</v>
      </c>
      <c r="AP230" s="95">
        <v>12.6666666666667</v>
      </c>
      <c r="AQ230" s="34">
        <f t="shared" si="187"/>
        <v>1.5325052427810979E-3</v>
      </c>
      <c r="AR230" s="27">
        <f t="shared" si="188"/>
        <v>135930.67174721765</v>
      </c>
      <c r="AS230" s="31">
        <v>83.416666669999998</v>
      </c>
      <c r="AT230" s="72">
        <f t="shared" si="189"/>
        <v>1.5552751952169794E-3</v>
      </c>
      <c r="AU230" s="1">
        <f t="shared" si="190"/>
        <v>183932.23461961918</v>
      </c>
      <c r="AV230" s="97">
        <v>25.388888888888889</v>
      </c>
      <c r="AW230" s="34">
        <f t="shared" si="191"/>
        <v>6.7103549440045108E-4</v>
      </c>
      <c r="AX230" s="27">
        <f t="shared" si="192"/>
        <v>79358.983139274365</v>
      </c>
      <c r="AY230" s="75">
        <v>77</v>
      </c>
      <c r="AZ230" s="34">
        <f t="shared" si="193"/>
        <v>8.1872215547214744E-4</v>
      </c>
      <c r="BA230" s="27">
        <f t="shared" si="194"/>
        <v>72619.296470201691</v>
      </c>
      <c r="BB230" s="39">
        <f t="shared" si="195"/>
        <v>514204.66456540884</v>
      </c>
      <c r="BC230" s="60">
        <f t="shared" si="196"/>
        <v>41.723844901445055</v>
      </c>
      <c r="BD230" s="81">
        <f t="shared" si="197"/>
        <v>3174043.0253717052</v>
      </c>
      <c r="BE230" s="1">
        <v>1387471</v>
      </c>
      <c r="BF230" s="1">
        <f t="shared" si="198"/>
        <v>0</v>
      </c>
      <c r="BG230" s="1">
        <f t="shared" si="199"/>
        <v>1786572.0253717052</v>
      </c>
      <c r="BH230" s="72">
        <f t="shared" si="200"/>
        <v>1.2046958428424087E-3</v>
      </c>
      <c r="BI230" s="1">
        <f t="shared" si="201"/>
        <v>-868.14689253787003</v>
      </c>
      <c r="BJ230" s="81">
        <f t="shared" si="202"/>
        <v>3173174.8784791674</v>
      </c>
      <c r="BK230" s="79">
        <v>7.4</v>
      </c>
      <c r="BL230" s="1">
        <f t="shared" si="203"/>
        <v>0</v>
      </c>
      <c r="BM230" s="126">
        <v>837.53</v>
      </c>
      <c r="BN230" s="27">
        <f t="shared" si="204"/>
        <v>0</v>
      </c>
      <c r="BO230" s="39">
        <f t="shared" si="205"/>
        <v>3173174.8784791674</v>
      </c>
      <c r="BP230" s="1">
        <f t="shared" si="206"/>
        <v>3173174.8784791674</v>
      </c>
      <c r="BQ230" s="72">
        <f t="shared" si="207"/>
        <v>1.0885422253511076E-3</v>
      </c>
      <c r="BR230" s="60">
        <f t="shared" si="208"/>
        <v>6871.6341435196546</v>
      </c>
      <c r="BS230" s="84">
        <f t="shared" si="210"/>
        <v>3180047</v>
      </c>
      <c r="BT230" s="86">
        <f t="shared" si="209"/>
        <v>258.03691983122366</v>
      </c>
      <c r="BV230" s="28"/>
    </row>
    <row r="231" spans="1:74" ht="15.6" x14ac:dyDescent="0.3">
      <c r="A231" s="2" t="s">
        <v>482</v>
      </c>
      <c r="B231" s="9" t="s">
        <v>183</v>
      </c>
      <c r="C231" s="158">
        <v>64495</v>
      </c>
      <c r="D231" s="20">
        <v>0</v>
      </c>
      <c r="E231" s="23">
        <f>C231/($C$7+$C$147+$C$98+$C$81+$C$186+$C$208+$C$231+$C$247+$C$265)*$E$6</f>
        <v>15417226.669483399</v>
      </c>
      <c r="F231" s="3">
        <v>0</v>
      </c>
      <c r="G231" s="23">
        <v>0</v>
      </c>
      <c r="H231" s="23">
        <v>0</v>
      </c>
      <c r="I231" s="3">
        <v>0</v>
      </c>
      <c r="J231" s="23">
        <f t="shared" si="162"/>
        <v>15417226.669483399</v>
      </c>
      <c r="K231" s="42">
        <f t="shared" si="163"/>
        <v>239.04530071297617</v>
      </c>
      <c r="L231" s="31">
        <v>44578</v>
      </c>
      <c r="M231" s="34">
        <f t="shared" si="164"/>
        <v>1.4341260092897445E-2</v>
      </c>
      <c r="N231" s="1">
        <f t="shared" si="165"/>
        <v>1696047.1203167278</v>
      </c>
      <c r="O231" s="37">
        <v>9188</v>
      </c>
      <c r="P231" s="37">
        <v>7783</v>
      </c>
      <c r="Q231" s="37">
        <f t="shared" si="166"/>
        <v>13079.5</v>
      </c>
      <c r="R231" s="34">
        <f t="shared" si="167"/>
        <v>1.3789042774022896E-2</v>
      </c>
      <c r="S231" s="27">
        <f t="shared" si="168"/>
        <v>1630739.9863968813</v>
      </c>
      <c r="T231" s="39">
        <f t="shared" si="169"/>
        <v>3326787.1067136088</v>
      </c>
      <c r="U231" s="1">
        <f t="shared" si="170"/>
        <v>51.582093289613283</v>
      </c>
      <c r="V231" s="50">
        <v>241792400.96000001</v>
      </c>
      <c r="W231" s="51">
        <f t="shared" si="171"/>
        <v>17.203208241801313</v>
      </c>
      <c r="X231" s="34">
        <f t="shared" si="172"/>
        <v>1.0570235986066325E-2</v>
      </c>
      <c r="Y231" s="87">
        <f t="shared" si="173"/>
        <v>3749.0100156601288</v>
      </c>
      <c r="Z231" s="27">
        <f t="shared" si="174"/>
        <v>5937884.6904188152</v>
      </c>
      <c r="AA231" s="56">
        <v>81618180.207200006</v>
      </c>
      <c r="AB231" s="51">
        <f t="shared" si="175"/>
        <v>50.964197124221812</v>
      </c>
      <c r="AC231" s="51">
        <f t="shared" si="176"/>
        <v>8.9387864718604455E-3</v>
      </c>
      <c r="AD231" s="92">
        <f t="shared" si="177"/>
        <v>1265.4962432312584</v>
      </c>
      <c r="AE231" s="1">
        <f t="shared" si="178"/>
        <v>2959963.9267611778</v>
      </c>
      <c r="AF231" s="39">
        <f t="shared" si="179"/>
        <v>8897848.6171799935</v>
      </c>
      <c r="AG231" s="60">
        <f t="shared" si="180"/>
        <v>137.96183606760204</v>
      </c>
      <c r="AH231" s="63">
        <v>2663.4443999999999</v>
      </c>
      <c r="AI231" s="34">
        <f t="shared" si="181"/>
        <v>2.8428313824750066E-3</v>
      </c>
      <c r="AJ231" s="1">
        <f t="shared" si="182"/>
        <v>504308.85154119664</v>
      </c>
      <c r="AK231" s="39">
        <f t="shared" si="183"/>
        <v>504308.85154119664</v>
      </c>
      <c r="AL231" s="1">
        <f t="shared" si="184"/>
        <v>7.8193480353701315</v>
      </c>
      <c r="AM231" s="66">
        <v>10066.611111111111</v>
      </c>
      <c r="AN231" s="34">
        <f t="shared" si="185"/>
        <v>1.0840368294571519E-2</v>
      </c>
      <c r="AO231" s="1">
        <f t="shared" si="186"/>
        <v>320496.84592984041</v>
      </c>
      <c r="AP231" s="95">
        <v>112.666666666667</v>
      </c>
      <c r="AQ231" s="34">
        <f t="shared" si="187"/>
        <v>1.3631230843684507E-2</v>
      </c>
      <c r="AR231" s="27">
        <f t="shared" si="188"/>
        <v>1209067.5539620942</v>
      </c>
      <c r="AS231" s="31">
        <v>533.16666666699996</v>
      </c>
      <c r="AT231" s="72">
        <f t="shared" si="189"/>
        <v>9.9407099886182088E-3</v>
      </c>
      <c r="AU231" s="1">
        <f t="shared" si="190"/>
        <v>1175622.8142357985</v>
      </c>
      <c r="AV231" s="97">
        <v>625.38888888888891</v>
      </c>
      <c r="AW231" s="34">
        <f t="shared" si="191"/>
        <v>1.6529204727496451E-2</v>
      </c>
      <c r="AX231" s="27">
        <f t="shared" si="192"/>
        <v>1954801.0354459772</v>
      </c>
      <c r="AY231" s="75">
        <v>1068</v>
      </c>
      <c r="AZ231" s="34">
        <f t="shared" si="193"/>
        <v>1.1355782623951344E-2</v>
      </c>
      <c r="BA231" s="27">
        <f t="shared" si="194"/>
        <v>1007239.0731191612</v>
      </c>
      <c r="BB231" s="39">
        <f t="shared" si="195"/>
        <v>5667227.322692872</v>
      </c>
      <c r="BC231" s="60">
        <f t="shared" si="196"/>
        <v>87.870801189128954</v>
      </c>
      <c r="BD231" s="81">
        <f t="shared" si="197"/>
        <v>33813398.567611068</v>
      </c>
      <c r="BE231" s="1">
        <v>13733408</v>
      </c>
      <c r="BF231" s="1">
        <f t="shared" si="198"/>
        <v>0</v>
      </c>
      <c r="BG231" s="1">
        <f t="shared" si="199"/>
        <v>20079990.567611068</v>
      </c>
      <c r="BH231" s="72">
        <f t="shared" si="200"/>
        <v>1.3540053699252862E-2</v>
      </c>
      <c r="BI231" s="1">
        <f t="shared" si="201"/>
        <v>-9757.44675607713</v>
      </c>
      <c r="BJ231" s="81">
        <f t="shared" si="202"/>
        <v>33803641.120854989</v>
      </c>
      <c r="BK231" s="79">
        <v>8.5</v>
      </c>
      <c r="BL231" s="1">
        <f t="shared" si="203"/>
        <v>0</v>
      </c>
      <c r="BM231" s="126">
        <v>1140</v>
      </c>
      <c r="BN231" s="27">
        <f t="shared" si="204"/>
        <v>0</v>
      </c>
      <c r="BO231" s="39">
        <f t="shared" si="205"/>
        <v>33803641.120854989</v>
      </c>
      <c r="BP231" s="1">
        <f t="shared" si="206"/>
        <v>33803641.120854989</v>
      </c>
      <c r="BQ231" s="72">
        <f t="shared" si="207"/>
        <v>1.1596174853212484E-2</v>
      </c>
      <c r="BR231" s="60">
        <f t="shared" si="208"/>
        <v>73203.105217031654</v>
      </c>
      <c r="BS231" s="84">
        <f t="shared" si="210"/>
        <v>33876844</v>
      </c>
      <c r="BT231" s="86">
        <f t="shared" si="209"/>
        <v>525.26310566710595</v>
      </c>
      <c r="BV231" s="28"/>
    </row>
    <row r="232" spans="1:74" ht="15.6" x14ac:dyDescent="0.3">
      <c r="A232" s="2" t="s">
        <v>539</v>
      </c>
      <c r="B232" s="9" t="s">
        <v>242</v>
      </c>
      <c r="C232" s="158">
        <v>26702</v>
      </c>
      <c r="D232" s="20">
        <v>0</v>
      </c>
      <c r="E232" s="23">
        <v>0</v>
      </c>
      <c r="F232" s="3">
        <v>0</v>
      </c>
      <c r="G232" s="23">
        <v>0</v>
      </c>
      <c r="H232" s="23">
        <f>C232/($C$9+$C$59+$C$61+$C$66+$C$73+$C$79+$C$93+$C$104+$C$126+$C$139+$C$166+$C$174+$C$198+$C$213+$C$232+$C$249+$C$259+$C$261+$C$262+$C$267+$C$274)*$H$6</f>
        <v>2143348.8800811474</v>
      </c>
      <c r="I232" s="3">
        <v>0</v>
      </c>
      <c r="J232" s="23">
        <f t="shared" si="162"/>
        <v>2143348.8800811474</v>
      </c>
      <c r="K232" s="42">
        <f t="shared" si="163"/>
        <v>80.26922627822438</v>
      </c>
      <c r="L232" s="31">
        <v>10110</v>
      </c>
      <c r="M232" s="34">
        <f t="shared" si="164"/>
        <v>3.2525043640179723E-3</v>
      </c>
      <c r="N232" s="1">
        <f t="shared" si="165"/>
        <v>384652.43811750453</v>
      </c>
      <c r="O232" s="37">
        <v>1612</v>
      </c>
      <c r="P232" s="37">
        <v>2378</v>
      </c>
      <c r="Q232" s="37">
        <f t="shared" si="166"/>
        <v>2801</v>
      </c>
      <c r="R232" s="34">
        <f t="shared" si="167"/>
        <v>2.9529499453372172E-3</v>
      </c>
      <c r="S232" s="27">
        <f t="shared" si="168"/>
        <v>349226.09441474557</v>
      </c>
      <c r="T232" s="39">
        <f t="shared" si="169"/>
        <v>733878.53253225004</v>
      </c>
      <c r="U232" s="1">
        <f t="shared" si="170"/>
        <v>27.484028632021946</v>
      </c>
      <c r="V232" s="52">
        <v>72538393.689999998</v>
      </c>
      <c r="W232" s="51">
        <f t="shared" si="171"/>
        <v>9.8292334270188331</v>
      </c>
      <c r="X232" s="34">
        <f t="shared" si="172"/>
        <v>6.0394151733433659E-3</v>
      </c>
      <c r="Y232" s="87">
        <f t="shared" si="173"/>
        <v>2716.5902812523404</v>
      </c>
      <c r="Z232" s="27">
        <f t="shared" si="174"/>
        <v>3392672.6843327875</v>
      </c>
      <c r="AA232" s="56">
        <v>27176829.742400002</v>
      </c>
      <c r="AB232" s="51">
        <f t="shared" si="175"/>
        <v>26.235466415996864</v>
      </c>
      <c r="AC232" s="51">
        <f t="shared" si="176"/>
        <v>4.6015290245944923E-3</v>
      </c>
      <c r="AD232" s="92">
        <f t="shared" si="177"/>
        <v>1017.78255345667</v>
      </c>
      <c r="AE232" s="1">
        <f t="shared" si="178"/>
        <v>1523737.0266782327</v>
      </c>
      <c r="AF232" s="39">
        <f t="shared" si="179"/>
        <v>4916409.7110110205</v>
      </c>
      <c r="AG232" s="60">
        <f t="shared" si="180"/>
        <v>184.12140330353608</v>
      </c>
      <c r="AH232" s="63">
        <v>2285.7057</v>
      </c>
      <c r="AI232" s="34">
        <f t="shared" si="181"/>
        <v>2.4396514134336737E-3</v>
      </c>
      <c r="AJ232" s="1">
        <f t="shared" si="182"/>
        <v>432786.0632375757</v>
      </c>
      <c r="AK232" s="39">
        <f t="shared" si="183"/>
        <v>432786.0632375757</v>
      </c>
      <c r="AL232" s="1">
        <f t="shared" si="184"/>
        <v>16.208001769065078</v>
      </c>
      <c r="AM232" s="66">
        <v>6271.833333333333</v>
      </c>
      <c r="AN232" s="34">
        <f t="shared" si="185"/>
        <v>6.7539097780841082E-3</v>
      </c>
      <c r="AO232" s="1">
        <f t="shared" si="186"/>
        <v>199680.18823259216</v>
      </c>
      <c r="AP232" s="95">
        <v>48</v>
      </c>
      <c r="AQ232" s="34">
        <f t="shared" si="187"/>
        <v>5.8073882884336191E-3</v>
      </c>
      <c r="AR232" s="27">
        <f t="shared" si="188"/>
        <v>515105.70346313925</v>
      </c>
      <c r="AS232" s="31">
        <v>355.33333333299998</v>
      </c>
      <c r="AT232" s="72">
        <f t="shared" si="189"/>
        <v>6.6250683637702062E-3</v>
      </c>
      <c r="AU232" s="1">
        <f t="shared" si="190"/>
        <v>783503.54484113923</v>
      </c>
      <c r="AV232" s="97">
        <v>82.166666666666671</v>
      </c>
      <c r="AW232" s="34">
        <f t="shared" si="191"/>
        <v>2.1716881755323133E-3</v>
      </c>
      <c r="AX232" s="27">
        <f t="shared" si="192"/>
        <v>256831.36994089014</v>
      </c>
      <c r="AY232" s="75">
        <v>394</v>
      </c>
      <c r="AZ232" s="34">
        <f t="shared" si="193"/>
        <v>4.1893055747535858E-3</v>
      </c>
      <c r="BA232" s="27">
        <f t="shared" si="194"/>
        <v>371584.45206830476</v>
      </c>
      <c r="BB232" s="39">
        <f t="shared" si="195"/>
        <v>2126705.2585460655</v>
      </c>
      <c r="BC232" s="60">
        <f t="shared" si="196"/>
        <v>79.645916356305349</v>
      </c>
      <c r="BD232" s="81">
        <f t="shared" si="197"/>
        <v>10353128.445408059</v>
      </c>
      <c r="BE232" s="1">
        <v>5418845</v>
      </c>
      <c r="BF232" s="1">
        <f t="shared" si="198"/>
        <v>0</v>
      </c>
      <c r="BG232" s="1">
        <f t="shared" si="199"/>
        <v>4934283.4454080593</v>
      </c>
      <c r="BH232" s="72">
        <f t="shared" si="200"/>
        <v>3.3272158467008701E-3</v>
      </c>
      <c r="BI232" s="1">
        <f t="shared" si="201"/>
        <v>-2397.7106879532721</v>
      </c>
      <c r="BJ232" s="81">
        <f t="shared" si="202"/>
        <v>10350730.734720105</v>
      </c>
      <c r="BK232" s="79">
        <v>8</v>
      </c>
      <c r="BL232" s="1">
        <f t="shared" si="203"/>
        <v>0</v>
      </c>
      <c r="BM232" s="126">
        <v>944</v>
      </c>
      <c r="BN232" s="27">
        <f t="shared" si="204"/>
        <v>0</v>
      </c>
      <c r="BO232" s="39">
        <f t="shared" si="205"/>
        <v>10350730.734720105</v>
      </c>
      <c r="BP232" s="1">
        <f t="shared" si="206"/>
        <v>10350730.734720105</v>
      </c>
      <c r="BQ232" s="72">
        <f t="shared" si="207"/>
        <v>3.5507678900390301E-3</v>
      </c>
      <c r="BR232" s="60">
        <f t="shared" si="208"/>
        <v>22414.911705455794</v>
      </c>
      <c r="BS232" s="84">
        <f t="shared" si="210"/>
        <v>10373146</v>
      </c>
      <c r="BT232" s="86">
        <f t="shared" si="209"/>
        <v>388.47824133023744</v>
      </c>
      <c r="BV232" s="28"/>
    </row>
    <row r="233" spans="1:74" ht="15.6" x14ac:dyDescent="0.3">
      <c r="A233" s="2" t="s">
        <v>395</v>
      </c>
      <c r="B233" s="9" t="s">
        <v>96</v>
      </c>
      <c r="C233" s="158">
        <v>11735</v>
      </c>
      <c r="D233" s="20">
        <v>0</v>
      </c>
      <c r="E233" s="23">
        <v>0</v>
      </c>
      <c r="F233" s="3">
        <v>0</v>
      </c>
      <c r="G233" s="23">
        <v>0</v>
      </c>
      <c r="H233" s="23">
        <v>0</v>
      </c>
      <c r="I233" s="3">
        <v>0</v>
      </c>
      <c r="J233" s="23">
        <f t="shared" si="162"/>
        <v>0</v>
      </c>
      <c r="K233" s="42">
        <f t="shared" si="163"/>
        <v>0</v>
      </c>
      <c r="L233" s="31">
        <v>3332</v>
      </c>
      <c r="M233" s="34">
        <f t="shared" si="164"/>
        <v>1.0719430802084949E-3</v>
      </c>
      <c r="N233" s="1">
        <f t="shared" si="165"/>
        <v>126771.70364070476</v>
      </c>
      <c r="O233" s="37">
        <v>1057</v>
      </c>
      <c r="P233" s="37">
        <v>368</v>
      </c>
      <c r="Q233" s="37">
        <f t="shared" si="166"/>
        <v>1241</v>
      </c>
      <c r="R233" s="34">
        <f t="shared" si="167"/>
        <v>1.3083223427931049E-3</v>
      </c>
      <c r="S233" s="27">
        <f t="shared" si="168"/>
        <v>154726.73444080658</v>
      </c>
      <c r="T233" s="39">
        <f t="shared" si="169"/>
        <v>281498.43808151135</v>
      </c>
      <c r="U233" s="1">
        <f t="shared" si="170"/>
        <v>23.987936777291125</v>
      </c>
      <c r="V233" s="52">
        <v>62340160.57</v>
      </c>
      <c r="W233" s="51">
        <f t="shared" si="171"/>
        <v>2.2090129980555488</v>
      </c>
      <c r="X233" s="34">
        <f t="shared" si="172"/>
        <v>1.3572926838726748E-3</v>
      </c>
      <c r="Y233" s="87">
        <f t="shared" si="173"/>
        <v>5312.3272748189174</v>
      </c>
      <c r="Z233" s="27">
        <f t="shared" si="174"/>
        <v>762466.1794314693</v>
      </c>
      <c r="AA233" s="56">
        <v>10878658.6272</v>
      </c>
      <c r="AB233" s="51">
        <f t="shared" si="175"/>
        <v>12.658750469077317</v>
      </c>
      <c r="AC233" s="51">
        <f t="shared" si="176"/>
        <v>2.2202619452208858E-3</v>
      </c>
      <c r="AD233" s="92">
        <f t="shared" si="177"/>
        <v>927.02672579463149</v>
      </c>
      <c r="AE233" s="1">
        <f t="shared" si="178"/>
        <v>735211.12586176407</v>
      </c>
      <c r="AF233" s="39">
        <f t="shared" si="179"/>
        <v>1497677.3052932334</v>
      </c>
      <c r="AG233" s="60">
        <f t="shared" si="180"/>
        <v>127.62482362958956</v>
      </c>
      <c r="AH233" s="63">
        <v>1479.8604</v>
      </c>
      <c r="AI233" s="34">
        <f t="shared" si="181"/>
        <v>1.5795312216023796E-3</v>
      </c>
      <c r="AJ233" s="1">
        <f t="shared" si="182"/>
        <v>280203.59605227574</v>
      </c>
      <c r="AK233" s="39">
        <f t="shared" si="183"/>
        <v>280203.59605227574</v>
      </c>
      <c r="AL233" s="1">
        <f t="shared" si="184"/>
        <v>23.877596595847955</v>
      </c>
      <c r="AM233" s="66">
        <v>1029.3333333333333</v>
      </c>
      <c r="AN233" s="34">
        <f t="shared" si="185"/>
        <v>1.1084517230328041E-3</v>
      </c>
      <c r="AO233" s="1">
        <f t="shared" si="186"/>
        <v>32771.51397848819</v>
      </c>
      <c r="AP233" s="95">
        <v>2.6666666666666701</v>
      </c>
      <c r="AQ233" s="34">
        <f t="shared" si="187"/>
        <v>3.2263268269075706E-4</v>
      </c>
      <c r="AR233" s="27">
        <f t="shared" si="188"/>
        <v>28616.983525729996</v>
      </c>
      <c r="AS233" s="31">
        <v>43.666666669999998</v>
      </c>
      <c r="AT233" s="72">
        <f t="shared" si="189"/>
        <v>8.1415005227107107E-4</v>
      </c>
      <c r="AU233" s="1">
        <f t="shared" si="190"/>
        <v>96284.206737448912</v>
      </c>
      <c r="AV233" s="97">
        <v>19.666666666666668</v>
      </c>
      <c r="AW233" s="34">
        <f t="shared" si="191"/>
        <v>5.197955470848133E-4</v>
      </c>
      <c r="AX233" s="27">
        <f t="shared" si="192"/>
        <v>61472.822825608593</v>
      </c>
      <c r="AY233" s="75">
        <v>47</v>
      </c>
      <c r="AZ233" s="34">
        <f t="shared" si="193"/>
        <v>4.9973949749598616E-4</v>
      </c>
      <c r="BA233" s="27">
        <f t="shared" si="194"/>
        <v>44326.064079214026</v>
      </c>
      <c r="BB233" s="39">
        <f t="shared" si="195"/>
        <v>263471.59114648972</v>
      </c>
      <c r="BC233" s="60">
        <f t="shared" si="196"/>
        <v>22.451775981805685</v>
      </c>
      <c r="BD233" s="81">
        <f t="shared" si="197"/>
        <v>2322850.93057351</v>
      </c>
      <c r="BE233" s="1">
        <v>1296786</v>
      </c>
      <c r="BF233" s="1">
        <f t="shared" si="198"/>
        <v>0</v>
      </c>
      <c r="BG233" s="1">
        <f t="shared" si="199"/>
        <v>1026064.93057351</v>
      </c>
      <c r="BH233" s="72">
        <f t="shared" si="200"/>
        <v>6.9188151319626552E-4</v>
      </c>
      <c r="BI233" s="1">
        <f t="shared" si="201"/>
        <v>-498.59455335093361</v>
      </c>
      <c r="BJ233" s="81">
        <f t="shared" si="202"/>
        <v>2322352.3360201591</v>
      </c>
      <c r="BK233" s="79">
        <v>7.5</v>
      </c>
      <c r="BL233" s="1">
        <f t="shared" si="203"/>
        <v>0</v>
      </c>
      <c r="BM233" s="126">
        <v>661.21</v>
      </c>
      <c r="BN233" s="27">
        <f t="shared" si="204"/>
        <v>0</v>
      </c>
      <c r="BO233" s="39">
        <f t="shared" si="205"/>
        <v>2322352.3360201591</v>
      </c>
      <c r="BP233" s="1">
        <f t="shared" si="206"/>
        <v>2322352.3360201591</v>
      </c>
      <c r="BQ233" s="72">
        <f t="shared" si="207"/>
        <v>7.9667168583924107E-4</v>
      </c>
      <c r="BR233" s="60">
        <f t="shared" si="208"/>
        <v>5029.1446947062814</v>
      </c>
      <c r="BS233" s="84">
        <f t="shared" si="210"/>
        <v>2327381</v>
      </c>
      <c r="BT233" s="86">
        <f t="shared" si="209"/>
        <v>198.32816361312314</v>
      </c>
      <c r="BV233" s="28"/>
    </row>
    <row r="234" spans="1:74" ht="15.6" x14ac:dyDescent="0.3">
      <c r="A234" s="2" t="s">
        <v>425</v>
      </c>
      <c r="B234" s="9" t="s">
        <v>126</v>
      </c>
      <c r="C234" s="158">
        <v>17294</v>
      </c>
      <c r="D234" s="20">
        <v>0</v>
      </c>
      <c r="E234" s="23">
        <v>0</v>
      </c>
      <c r="F234" s="3">
        <v>0</v>
      </c>
      <c r="G234" s="23">
        <v>0</v>
      </c>
      <c r="H234" s="23">
        <v>0</v>
      </c>
      <c r="I234" s="3">
        <v>0</v>
      </c>
      <c r="J234" s="23">
        <f t="shared" si="162"/>
        <v>0</v>
      </c>
      <c r="K234" s="42">
        <f t="shared" si="163"/>
        <v>0</v>
      </c>
      <c r="L234" s="31">
        <v>5210</v>
      </c>
      <c r="M234" s="34">
        <f t="shared" si="164"/>
        <v>1.6761174813584208E-3</v>
      </c>
      <c r="N234" s="1">
        <f t="shared" si="165"/>
        <v>198223.46217529164</v>
      </c>
      <c r="O234" s="37">
        <v>899</v>
      </c>
      <c r="P234" s="37">
        <v>800</v>
      </c>
      <c r="Q234" s="37">
        <f t="shared" si="166"/>
        <v>1299</v>
      </c>
      <c r="R234" s="34">
        <f t="shared" si="167"/>
        <v>1.3694687536569244E-3</v>
      </c>
      <c r="S234" s="27">
        <f t="shared" si="168"/>
        <v>161958.12090137613</v>
      </c>
      <c r="T234" s="39">
        <f t="shared" si="169"/>
        <v>360181.58307666774</v>
      </c>
      <c r="U234" s="1">
        <f t="shared" si="170"/>
        <v>20.826967912378151</v>
      </c>
      <c r="V234" s="52">
        <v>103548226.59</v>
      </c>
      <c r="W234" s="51">
        <f t="shared" si="171"/>
        <v>2.888339528828622</v>
      </c>
      <c r="X234" s="34">
        <f t="shared" si="172"/>
        <v>1.7746939988447978E-3</v>
      </c>
      <c r="Y234" s="87">
        <f t="shared" si="173"/>
        <v>5987.5232213484451</v>
      </c>
      <c r="Z234" s="27">
        <f t="shared" si="174"/>
        <v>996943.52517860138</v>
      </c>
      <c r="AA234" s="56">
        <v>18612856.1164</v>
      </c>
      <c r="AB234" s="51">
        <f t="shared" si="175"/>
        <v>16.068594423640068</v>
      </c>
      <c r="AC234" s="51">
        <f t="shared" si="176"/>
        <v>2.8183262478509853E-3</v>
      </c>
      <c r="AD234" s="92">
        <f t="shared" si="177"/>
        <v>1076.2609064646699</v>
      </c>
      <c r="AE234" s="1">
        <f t="shared" si="178"/>
        <v>933252.41113482299</v>
      </c>
      <c r="AF234" s="39">
        <f t="shared" si="179"/>
        <v>1930195.9363134243</v>
      </c>
      <c r="AG234" s="60">
        <f t="shared" si="180"/>
        <v>111.61072836321408</v>
      </c>
      <c r="AH234" s="63">
        <v>2496.6608999999999</v>
      </c>
      <c r="AI234" s="34">
        <f t="shared" si="181"/>
        <v>2.664814763138399E-3</v>
      </c>
      <c r="AJ234" s="1">
        <f t="shared" si="182"/>
        <v>472729.29413011606</v>
      </c>
      <c r="AK234" s="39">
        <f t="shared" si="183"/>
        <v>472729.29413011606</v>
      </c>
      <c r="AL234" s="1">
        <f t="shared" si="184"/>
        <v>27.33487302706812</v>
      </c>
      <c r="AM234" s="66">
        <v>1316.8888888888889</v>
      </c>
      <c r="AN234" s="34">
        <f t="shared" si="185"/>
        <v>1.418109868456908E-3</v>
      </c>
      <c r="AO234" s="1">
        <f t="shared" si="186"/>
        <v>41926.595819628899</v>
      </c>
      <c r="AP234" s="95">
        <v>5.6666666666666696</v>
      </c>
      <c r="AQ234" s="34">
        <f t="shared" si="187"/>
        <v>6.855944507178582E-4</v>
      </c>
      <c r="AR234" s="27">
        <f t="shared" si="188"/>
        <v>60811.089992176196</v>
      </c>
      <c r="AS234" s="31">
        <v>61.583333332999999</v>
      </c>
      <c r="AT234" s="72">
        <f t="shared" si="189"/>
        <v>1.1482001690441546E-3</v>
      </c>
      <c r="AU234" s="1">
        <f t="shared" si="190"/>
        <v>135790.13124648476</v>
      </c>
      <c r="AV234" s="97">
        <v>50.111111111111114</v>
      </c>
      <c r="AW234" s="34">
        <f t="shared" si="191"/>
        <v>1.3244508007641289E-3</v>
      </c>
      <c r="AX234" s="27">
        <f t="shared" si="192"/>
        <v>156634.14177598574</v>
      </c>
      <c r="AY234" s="75">
        <v>2</v>
      </c>
      <c r="AZ234" s="34">
        <f t="shared" si="193"/>
        <v>2.1265510531744091E-5</v>
      </c>
      <c r="BA234" s="27">
        <f t="shared" si="194"/>
        <v>1886.2154927325116</v>
      </c>
      <c r="BB234" s="39">
        <f t="shared" si="195"/>
        <v>397048.17432700814</v>
      </c>
      <c r="BC234" s="60">
        <f t="shared" si="196"/>
        <v>22.958724085058872</v>
      </c>
      <c r="BD234" s="81">
        <f t="shared" si="197"/>
        <v>3160154.9878472164</v>
      </c>
      <c r="BE234" s="1">
        <v>1799031</v>
      </c>
      <c r="BF234" s="1">
        <f t="shared" si="198"/>
        <v>0</v>
      </c>
      <c r="BG234" s="1">
        <f t="shared" si="199"/>
        <v>1361123.9878472164</v>
      </c>
      <c r="BH234" s="72">
        <f t="shared" si="200"/>
        <v>9.178137721100087E-4</v>
      </c>
      <c r="BI234" s="1">
        <f t="shared" si="201"/>
        <v>-661.40941626043059</v>
      </c>
      <c r="BJ234" s="81">
        <f t="shared" si="202"/>
        <v>3159493.5784309562</v>
      </c>
      <c r="BK234" s="79">
        <v>6.5</v>
      </c>
      <c r="BL234" s="1">
        <f t="shared" si="203"/>
        <v>0</v>
      </c>
      <c r="BM234" s="126">
        <v>913.1</v>
      </c>
      <c r="BN234" s="27">
        <f t="shared" si="204"/>
        <v>0</v>
      </c>
      <c r="BO234" s="39">
        <f t="shared" si="205"/>
        <v>3159493.5784309562</v>
      </c>
      <c r="BP234" s="1">
        <f t="shared" si="206"/>
        <v>3159493.5784309562</v>
      </c>
      <c r="BQ234" s="72">
        <f t="shared" si="207"/>
        <v>1.0838489218394796E-3</v>
      </c>
      <c r="BR234" s="60">
        <f t="shared" si="208"/>
        <v>6842.0067538738358</v>
      </c>
      <c r="BS234" s="84">
        <f t="shared" si="210"/>
        <v>3166336</v>
      </c>
      <c r="BT234" s="86">
        <f t="shared" si="209"/>
        <v>183.08870128368221</v>
      </c>
      <c r="BV234" s="28"/>
    </row>
    <row r="235" spans="1:74" ht="15.6" x14ac:dyDescent="0.3">
      <c r="A235" s="2" t="s">
        <v>488</v>
      </c>
      <c r="B235" s="9" t="s">
        <v>189</v>
      </c>
      <c r="C235" s="158">
        <v>5444</v>
      </c>
      <c r="D235" s="20">
        <v>0</v>
      </c>
      <c r="E235" s="23">
        <v>0</v>
      </c>
      <c r="F235" s="3">
        <v>0</v>
      </c>
      <c r="G235" s="23">
        <v>0</v>
      </c>
      <c r="H235" s="23">
        <v>0</v>
      </c>
      <c r="I235" s="3">
        <v>0</v>
      </c>
      <c r="J235" s="23">
        <f t="shared" si="162"/>
        <v>0</v>
      </c>
      <c r="K235" s="42">
        <f t="shared" si="163"/>
        <v>0</v>
      </c>
      <c r="L235" s="31">
        <v>2237</v>
      </c>
      <c r="M235" s="34">
        <f t="shared" si="164"/>
        <v>7.1966886867539108E-4</v>
      </c>
      <c r="N235" s="1">
        <f t="shared" si="165"/>
        <v>85110.534527087802</v>
      </c>
      <c r="O235" s="37">
        <v>17</v>
      </c>
      <c r="P235" s="37">
        <v>151</v>
      </c>
      <c r="Q235" s="37">
        <f t="shared" si="166"/>
        <v>92.5</v>
      </c>
      <c r="R235" s="34">
        <f t="shared" si="167"/>
        <v>9.7517982843160517E-5</v>
      </c>
      <c r="S235" s="27">
        <f t="shared" si="168"/>
        <v>11532.814613839331</v>
      </c>
      <c r="T235" s="39">
        <f t="shared" si="169"/>
        <v>96643.349140927137</v>
      </c>
      <c r="U235" s="1">
        <f t="shared" si="170"/>
        <v>17.752268394733125</v>
      </c>
      <c r="V235" s="52">
        <v>21521400.689999998</v>
      </c>
      <c r="W235" s="51">
        <f t="shared" si="171"/>
        <v>1.3771007020826025</v>
      </c>
      <c r="X235" s="34">
        <f t="shared" si="172"/>
        <v>8.4613748743801568E-4</v>
      </c>
      <c r="Y235" s="87">
        <f t="shared" si="173"/>
        <v>3953.2330437178539</v>
      </c>
      <c r="Z235" s="27">
        <f t="shared" si="174"/>
        <v>475322.10626807384</v>
      </c>
      <c r="AA235" s="56">
        <v>5144437.6204000004</v>
      </c>
      <c r="AB235" s="51">
        <f t="shared" si="175"/>
        <v>5.7610060004373418</v>
      </c>
      <c r="AC235" s="51">
        <f t="shared" si="176"/>
        <v>1.0104427305211369E-3</v>
      </c>
      <c r="AD235" s="92">
        <f t="shared" si="177"/>
        <v>944.97384650991921</v>
      </c>
      <c r="AE235" s="1">
        <f t="shared" si="178"/>
        <v>334595.08646011265</v>
      </c>
      <c r="AF235" s="39">
        <f t="shared" si="179"/>
        <v>809917.19272818649</v>
      </c>
      <c r="AG235" s="60">
        <f t="shared" si="180"/>
        <v>148.77244539459707</v>
      </c>
      <c r="AH235" s="63">
        <v>2414.0320000000002</v>
      </c>
      <c r="AI235" s="34">
        <f t="shared" si="181"/>
        <v>2.5766206825638661E-3</v>
      </c>
      <c r="AJ235" s="1">
        <f t="shared" si="182"/>
        <v>457083.95696328342</v>
      </c>
      <c r="AK235" s="39">
        <f t="shared" si="183"/>
        <v>457083.95696328342</v>
      </c>
      <c r="AL235" s="1">
        <f t="shared" si="184"/>
        <v>83.961050140206353</v>
      </c>
      <c r="AM235" s="66">
        <v>675.16666666666663</v>
      </c>
      <c r="AN235" s="34">
        <f t="shared" si="185"/>
        <v>7.270624886667568E-4</v>
      </c>
      <c r="AO235" s="1">
        <f t="shared" si="186"/>
        <v>21495.693511472746</v>
      </c>
      <c r="AP235" s="95">
        <v>1.3333333333333299</v>
      </c>
      <c r="AQ235" s="34">
        <f t="shared" si="187"/>
        <v>1.6131634134537791E-4</v>
      </c>
      <c r="AR235" s="27">
        <f t="shared" si="188"/>
        <v>14308.491762864944</v>
      </c>
      <c r="AS235" s="31">
        <v>26.5</v>
      </c>
      <c r="AT235" s="72">
        <f t="shared" si="189"/>
        <v>4.9408342863060549E-4</v>
      </c>
      <c r="AU235" s="1">
        <f t="shared" si="190"/>
        <v>58432.018588113504</v>
      </c>
      <c r="AV235" s="97">
        <v>9.8333333333333339</v>
      </c>
      <c r="AW235" s="34">
        <f t="shared" si="191"/>
        <v>2.5989777354240665E-4</v>
      </c>
      <c r="AX235" s="27">
        <f t="shared" si="192"/>
        <v>30736.411412804297</v>
      </c>
      <c r="AY235" s="75">
        <v>8</v>
      </c>
      <c r="AZ235" s="34">
        <f t="shared" si="193"/>
        <v>8.5062042126976366E-5</v>
      </c>
      <c r="BA235" s="27">
        <f t="shared" si="194"/>
        <v>7544.8619709300465</v>
      </c>
      <c r="BB235" s="39">
        <f t="shared" si="195"/>
        <v>132517.47724618553</v>
      </c>
      <c r="BC235" s="60">
        <f t="shared" si="196"/>
        <v>24.341931896801164</v>
      </c>
      <c r="BD235" s="81">
        <f t="shared" si="197"/>
        <v>1496161.9760785827</v>
      </c>
      <c r="BE235" s="1">
        <v>698555</v>
      </c>
      <c r="BF235" s="1">
        <f t="shared" si="198"/>
        <v>0</v>
      </c>
      <c r="BG235" s="1">
        <f t="shared" si="199"/>
        <v>797606.97607858269</v>
      </c>
      <c r="BH235" s="72">
        <f t="shared" si="200"/>
        <v>5.378309940255885E-4</v>
      </c>
      <c r="BI235" s="1">
        <f t="shared" si="201"/>
        <v>-387.58024189093817</v>
      </c>
      <c r="BJ235" s="81">
        <f t="shared" si="202"/>
        <v>1495774.3958366918</v>
      </c>
      <c r="BK235" s="79">
        <v>6.5</v>
      </c>
      <c r="BL235" s="1">
        <f t="shared" si="203"/>
        <v>0</v>
      </c>
      <c r="BM235" s="126">
        <v>945</v>
      </c>
      <c r="BN235" s="27">
        <f t="shared" si="204"/>
        <v>0</v>
      </c>
      <c r="BO235" s="39">
        <f t="shared" si="205"/>
        <v>1495774.3958366918</v>
      </c>
      <c r="BP235" s="1">
        <f t="shared" si="206"/>
        <v>1495774.3958366918</v>
      </c>
      <c r="BQ235" s="72">
        <f t="shared" si="207"/>
        <v>5.131181393468134E-4</v>
      </c>
      <c r="BR235" s="60">
        <f t="shared" si="208"/>
        <v>3239.1578791144693</v>
      </c>
      <c r="BS235" s="84">
        <f t="shared" si="210"/>
        <v>1499014</v>
      </c>
      <c r="BT235" s="86">
        <f t="shared" si="209"/>
        <v>275.35157972079355</v>
      </c>
      <c r="BV235" s="28"/>
    </row>
    <row r="236" spans="1:74" ht="15.6" x14ac:dyDescent="0.3">
      <c r="A236" s="2" t="s">
        <v>319</v>
      </c>
      <c r="B236" s="9" t="s">
        <v>20</v>
      </c>
      <c r="C236" s="158">
        <v>15254</v>
      </c>
      <c r="D236" s="20">
        <v>0</v>
      </c>
      <c r="E236" s="23">
        <v>0</v>
      </c>
      <c r="F236" s="3">
        <v>0</v>
      </c>
      <c r="G236" s="23">
        <v>0</v>
      </c>
      <c r="H236" s="23">
        <v>0</v>
      </c>
      <c r="I236" s="3">
        <v>0</v>
      </c>
      <c r="J236" s="23">
        <f t="shared" si="162"/>
        <v>0</v>
      </c>
      <c r="K236" s="42">
        <f t="shared" si="163"/>
        <v>0</v>
      </c>
      <c r="L236" s="31">
        <v>6045</v>
      </c>
      <c r="M236" s="34">
        <f t="shared" si="164"/>
        <v>1.9447466746279566E-3</v>
      </c>
      <c r="N236" s="1">
        <f t="shared" si="165"/>
        <v>229992.48154503608</v>
      </c>
      <c r="O236" s="37">
        <v>372</v>
      </c>
      <c r="P236" s="37">
        <v>184</v>
      </c>
      <c r="Q236" s="37">
        <f t="shared" si="166"/>
        <v>464</v>
      </c>
      <c r="R236" s="34">
        <f t="shared" si="167"/>
        <v>4.8917128691055645E-4</v>
      </c>
      <c r="S236" s="27">
        <f t="shared" si="168"/>
        <v>57851.091684556202</v>
      </c>
      <c r="T236" s="39">
        <f t="shared" si="169"/>
        <v>287843.57322959229</v>
      </c>
      <c r="U236" s="1">
        <f t="shared" si="170"/>
        <v>18.870038890100453</v>
      </c>
      <c r="V236" s="52">
        <v>79728976.539999992</v>
      </c>
      <c r="W236" s="51">
        <f t="shared" si="171"/>
        <v>2.9184435333026291</v>
      </c>
      <c r="X236" s="34">
        <f t="shared" si="172"/>
        <v>1.7931909226129269E-3</v>
      </c>
      <c r="Y236" s="87">
        <f t="shared" si="173"/>
        <v>5226.7586560902055</v>
      </c>
      <c r="Z236" s="27">
        <f t="shared" si="174"/>
        <v>1007334.2676944163</v>
      </c>
      <c r="AA236" s="56">
        <v>13822329.367600001</v>
      </c>
      <c r="AB236" s="51">
        <f t="shared" si="175"/>
        <v>16.833958286757383</v>
      </c>
      <c r="AC236" s="51">
        <f t="shared" si="176"/>
        <v>2.9525660579868811E-3</v>
      </c>
      <c r="AD236" s="92">
        <f t="shared" si="177"/>
        <v>906.14457634718769</v>
      </c>
      <c r="AE236" s="1">
        <f t="shared" si="178"/>
        <v>977704.1940237392</v>
      </c>
      <c r="AF236" s="39">
        <f t="shared" si="179"/>
        <v>1985038.4617181555</v>
      </c>
      <c r="AG236" s="60">
        <f t="shared" si="180"/>
        <v>130.13232343766589</v>
      </c>
      <c r="AH236" s="63">
        <v>1138.5495000000001</v>
      </c>
      <c r="AI236" s="34">
        <f t="shared" si="181"/>
        <v>1.2152325196280532E-3</v>
      </c>
      <c r="AJ236" s="1">
        <f t="shared" si="182"/>
        <v>215578.21547459514</v>
      </c>
      <c r="AK236" s="39">
        <f t="shared" si="183"/>
        <v>215578.21547459514</v>
      </c>
      <c r="AL236" s="1">
        <f t="shared" si="184"/>
        <v>14.132569521082676</v>
      </c>
      <c r="AM236" s="66">
        <v>1389</v>
      </c>
      <c r="AN236" s="34">
        <f t="shared" si="185"/>
        <v>1.4957637078619479E-3</v>
      </c>
      <c r="AO236" s="1">
        <f t="shared" si="186"/>
        <v>44222.44130452082</v>
      </c>
      <c r="AP236" s="95">
        <v>12.6666666666667</v>
      </c>
      <c r="AQ236" s="34">
        <f t="shared" si="187"/>
        <v>1.5325052427810979E-3</v>
      </c>
      <c r="AR236" s="27">
        <f t="shared" si="188"/>
        <v>135930.67174721765</v>
      </c>
      <c r="AS236" s="31">
        <v>70.916666669999998</v>
      </c>
      <c r="AT236" s="72">
        <f t="shared" si="189"/>
        <v>1.322216974164807E-3</v>
      </c>
      <c r="AU236" s="1">
        <f t="shared" si="190"/>
        <v>156369.96170069772</v>
      </c>
      <c r="AV236" s="97">
        <v>20</v>
      </c>
      <c r="AW236" s="34">
        <f t="shared" si="191"/>
        <v>5.2860564110319996E-4</v>
      </c>
      <c r="AX236" s="27">
        <f t="shared" si="192"/>
        <v>62514.735076890094</v>
      </c>
      <c r="AY236" s="75">
        <v>154</v>
      </c>
      <c r="AZ236" s="34">
        <f t="shared" si="193"/>
        <v>1.6374443109442949E-3</v>
      </c>
      <c r="BA236" s="27">
        <f t="shared" si="194"/>
        <v>145238.59294040338</v>
      </c>
      <c r="BB236" s="39">
        <f t="shared" si="195"/>
        <v>544276.40276972973</v>
      </c>
      <c r="BC236" s="60">
        <f t="shared" si="196"/>
        <v>35.680896995524435</v>
      </c>
      <c r="BD236" s="81">
        <f t="shared" si="197"/>
        <v>3032736.6531920731</v>
      </c>
      <c r="BE236" s="1">
        <v>1836167</v>
      </c>
      <c r="BF236" s="1">
        <f t="shared" si="198"/>
        <v>0</v>
      </c>
      <c r="BG236" s="1">
        <f t="shared" si="199"/>
        <v>1196569.6531920731</v>
      </c>
      <c r="BH236" s="72">
        <f t="shared" si="200"/>
        <v>8.0685383315120553E-4</v>
      </c>
      <c r="BI236" s="1">
        <f t="shared" si="201"/>
        <v>-581.44771740041551</v>
      </c>
      <c r="BJ236" s="81">
        <f t="shared" si="202"/>
        <v>3032155.2054746728</v>
      </c>
      <c r="BK236" s="79">
        <v>6.5</v>
      </c>
      <c r="BL236" s="1">
        <f t="shared" si="203"/>
        <v>0</v>
      </c>
      <c r="BM236" s="126">
        <v>787</v>
      </c>
      <c r="BN236" s="27">
        <f t="shared" si="204"/>
        <v>0</v>
      </c>
      <c r="BO236" s="39">
        <f t="shared" si="205"/>
        <v>3032155.2054746728</v>
      </c>
      <c r="BP236" s="1">
        <f t="shared" si="206"/>
        <v>3032155.2054746728</v>
      </c>
      <c r="BQ236" s="72">
        <f t="shared" si="207"/>
        <v>1.0401661116639319E-3</v>
      </c>
      <c r="BR236" s="60">
        <f t="shared" si="208"/>
        <v>6566.2505334016705</v>
      </c>
      <c r="BS236" s="84">
        <f t="shared" si="210"/>
        <v>3038721</v>
      </c>
      <c r="BT236" s="86">
        <f t="shared" si="209"/>
        <v>199.2081421266553</v>
      </c>
      <c r="BV236" s="28"/>
    </row>
    <row r="237" spans="1:74" ht="15.6" x14ac:dyDescent="0.3">
      <c r="A237" s="2" t="s">
        <v>320</v>
      </c>
      <c r="B237" s="9" t="s">
        <v>21</v>
      </c>
      <c r="C237" s="158">
        <v>8692</v>
      </c>
      <c r="D237" s="20">
        <v>0</v>
      </c>
      <c r="E237" s="23">
        <v>0</v>
      </c>
      <c r="F237" s="3">
        <v>0</v>
      </c>
      <c r="G237" s="23">
        <v>0</v>
      </c>
      <c r="H237" s="23">
        <v>0</v>
      </c>
      <c r="I237" s="3">
        <v>0</v>
      </c>
      <c r="J237" s="23">
        <f t="shared" si="162"/>
        <v>0</v>
      </c>
      <c r="K237" s="42">
        <f t="shared" si="163"/>
        <v>0</v>
      </c>
      <c r="L237" s="31">
        <v>3658</v>
      </c>
      <c r="M237" s="34">
        <f t="shared" si="164"/>
        <v>1.1768210646466608E-3</v>
      </c>
      <c r="N237" s="1">
        <f t="shared" si="165"/>
        <v>139174.93755032952</v>
      </c>
      <c r="O237" s="37">
        <v>0</v>
      </c>
      <c r="P237" s="37">
        <v>130</v>
      </c>
      <c r="Q237" s="37">
        <f t="shared" si="166"/>
        <v>65</v>
      </c>
      <c r="R237" s="34">
        <f t="shared" si="167"/>
        <v>6.852615010600468E-5</v>
      </c>
      <c r="S237" s="27">
        <f t="shared" si="168"/>
        <v>8104.1399989141237</v>
      </c>
      <c r="T237" s="39">
        <f t="shared" si="169"/>
        <v>147279.07754924364</v>
      </c>
      <c r="U237" s="1">
        <f t="shared" si="170"/>
        <v>16.944210486567375</v>
      </c>
      <c r="V237" s="52">
        <v>41798647.49000001</v>
      </c>
      <c r="W237" s="51">
        <f t="shared" si="171"/>
        <v>1.8074954223835815</v>
      </c>
      <c r="X237" s="34">
        <f t="shared" si="172"/>
        <v>1.110586635340791E-3</v>
      </c>
      <c r="Y237" s="87">
        <f t="shared" si="173"/>
        <v>4808.8641843074101</v>
      </c>
      <c r="Z237" s="27">
        <f t="shared" si="174"/>
        <v>623877.78173228458</v>
      </c>
      <c r="AA237" s="56">
        <v>9523830.1236000005</v>
      </c>
      <c r="AB237" s="51">
        <f t="shared" si="175"/>
        <v>7.9328235614771581</v>
      </c>
      <c r="AC237" s="51">
        <f t="shared" si="176"/>
        <v>1.391365310085233E-3</v>
      </c>
      <c r="AD237" s="92">
        <f t="shared" si="177"/>
        <v>1095.7006584905662</v>
      </c>
      <c r="AE237" s="1">
        <f t="shared" si="178"/>
        <v>460732.68891297298</v>
      </c>
      <c r="AF237" s="39">
        <f t="shared" si="179"/>
        <v>1084610.4706452575</v>
      </c>
      <c r="AG237" s="60">
        <f t="shared" si="180"/>
        <v>124.78261282158968</v>
      </c>
      <c r="AH237" s="63">
        <v>423.69589999999999</v>
      </c>
      <c r="AI237" s="34">
        <f t="shared" si="181"/>
        <v>4.5223245551737155E-4</v>
      </c>
      <c r="AJ237" s="1">
        <f t="shared" si="182"/>
        <v>80224.536593185025</v>
      </c>
      <c r="AK237" s="39">
        <f t="shared" si="183"/>
        <v>80224.536593185025</v>
      </c>
      <c r="AL237" s="1">
        <f t="shared" si="184"/>
        <v>9.2296981814524877</v>
      </c>
      <c r="AM237" s="66">
        <v>919.08333333333337</v>
      </c>
      <c r="AN237" s="34">
        <f t="shared" si="185"/>
        <v>9.8972749784073818E-4</v>
      </c>
      <c r="AO237" s="1">
        <f t="shared" si="186"/>
        <v>29261.417395461973</v>
      </c>
      <c r="AP237" s="95">
        <v>3</v>
      </c>
      <c r="AQ237" s="34">
        <f t="shared" si="187"/>
        <v>3.629617680271012E-4</v>
      </c>
      <c r="AR237" s="27">
        <f t="shared" si="188"/>
        <v>32194.106466446203</v>
      </c>
      <c r="AS237" s="73">
        <v>47.083333330000002</v>
      </c>
      <c r="AT237" s="72">
        <f t="shared" si="189"/>
        <v>8.7785263256770062E-4</v>
      </c>
      <c r="AU237" s="1">
        <f t="shared" si="190"/>
        <v>103817.89465392093</v>
      </c>
      <c r="AV237" s="97">
        <v>22.916666666666668</v>
      </c>
      <c r="AW237" s="34">
        <f t="shared" si="191"/>
        <v>6.0569396376408333E-4</v>
      </c>
      <c r="AX237" s="27">
        <f t="shared" si="192"/>
        <v>71631.467275603238</v>
      </c>
      <c r="AY237" s="75">
        <v>140</v>
      </c>
      <c r="AZ237" s="34">
        <f t="shared" si="193"/>
        <v>1.4885857372220863E-3</v>
      </c>
      <c r="BA237" s="27">
        <f t="shared" si="194"/>
        <v>132035.0844912758</v>
      </c>
      <c r="BB237" s="39">
        <f t="shared" si="195"/>
        <v>368939.97028270812</v>
      </c>
      <c r="BC237" s="60">
        <f t="shared" si="196"/>
        <v>42.445923870537058</v>
      </c>
      <c r="BD237" s="81">
        <f t="shared" si="197"/>
        <v>1681054.0550703942</v>
      </c>
      <c r="BE237" s="1">
        <v>892396</v>
      </c>
      <c r="BF237" s="1">
        <f t="shared" si="198"/>
        <v>0</v>
      </c>
      <c r="BG237" s="1">
        <f t="shared" si="199"/>
        <v>788658.05507039418</v>
      </c>
      <c r="BH237" s="72">
        <f t="shared" si="200"/>
        <v>5.3179668486626598E-4</v>
      </c>
      <c r="BI237" s="1">
        <f t="shared" si="201"/>
        <v>-383.23170298262892</v>
      </c>
      <c r="BJ237" s="81">
        <f t="shared" si="202"/>
        <v>1680670.8233674115</v>
      </c>
      <c r="BK237" s="79">
        <v>6</v>
      </c>
      <c r="BL237" s="1">
        <f t="shared" si="203"/>
        <v>0</v>
      </c>
      <c r="BM237" s="126">
        <v>897</v>
      </c>
      <c r="BN237" s="27">
        <f t="shared" si="204"/>
        <v>0</v>
      </c>
      <c r="BO237" s="39">
        <f t="shared" si="205"/>
        <v>1680670.8233674115</v>
      </c>
      <c r="BP237" s="1">
        <f t="shared" si="206"/>
        <v>1680670.8233674115</v>
      </c>
      <c r="BQ237" s="72">
        <f t="shared" si="207"/>
        <v>5.7654596050119695E-4</v>
      </c>
      <c r="BR237" s="60">
        <f t="shared" si="208"/>
        <v>3639.5583149845033</v>
      </c>
      <c r="BS237" s="84">
        <f t="shared" si="210"/>
        <v>1684310</v>
      </c>
      <c r="BT237" s="86">
        <f t="shared" si="209"/>
        <v>193.77703635526922</v>
      </c>
      <c r="BV237" s="28"/>
    </row>
    <row r="238" spans="1:74" ht="15.6" x14ac:dyDescent="0.3">
      <c r="A238" s="2" t="s">
        <v>431</v>
      </c>
      <c r="B238" s="9" t="s">
        <v>132</v>
      </c>
      <c r="C238" s="158">
        <v>23375</v>
      </c>
      <c r="D238" s="20">
        <v>0</v>
      </c>
      <c r="E238" s="23">
        <v>0</v>
      </c>
      <c r="F238" s="3">
        <v>0</v>
      </c>
      <c r="G238" s="23">
        <v>0</v>
      </c>
      <c r="H238" s="23">
        <v>0</v>
      </c>
      <c r="I238" s="3">
        <v>0</v>
      </c>
      <c r="J238" s="23">
        <f t="shared" si="162"/>
        <v>0</v>
      </c>
      <c r="K238" s="42">
        <f t="shared" si="163"/>
        <v>0</v>
      </c>
      <c r="L238" s="31">
        <v>5162</v>
      </c>
      <c r="M238" s="34">
        <f t="shared" si="164"/>
        <v>1.6606753241405314E-3</v>
      </c>
      <c r="N238" s="1">
        <f t="shared" si="165"/>
        <v>196397.21914565365</v>
      </c>
      <c r="O238" s="37">
        <v>0</v>
      </c>
      <c r="P238" s="37">
        <v>472</v>
      </c>
      <c r="Q238" s="37">
        <f t="shared" si="166"/>
        <v>236</v>
      </c>
      <c r="R238" s="34">
        <f t="shared" si="167"/>
        <v>2.4880263730795544E-4</v>
      </c>
      <c r="S238" s="27">
        <f t="shared" si="168"/>
        <v>29424.262149903585</v>
      </c>
      <c r="T238" s="39">
        <f t="shared" si="169"/>
        <v>225821.48129555723</v>
      </c>
      <c r="U238" s="1">
        <f t="shared" si="170"/>
        <v>9.6608120340345334</v>
      </c>
      <c r="V238" s="52">
        <v>98103878.440000013</v>
      </c>
      <c r="W238" s="51">
        <f t="shared" si="171"/>
        <v>5.5695109478691061</v>
      </c>
      <c r="X238" s="34">
        <f t="shared" si="172"/>
        <v>3.4220968681241823E-3</v>
      </c>
      <c r="Y238" s="87">
        <f t="shared" si="173"/>
        <v>4196.957366417113</v>
      </c>
      <c r="Z238" s="27">
        <f t="shared" si="174"/>
        <v>1922380.6005041499</v>
      </c>
      <c r="AA238" s="56">
        <v>19843442.0548</v>
      </c>
      <c r="AB238" s="51">
        <f t="shared" si="175"/>
        <v>27.535072972273561</v>
      </c>
      <c r="AC238" s="51">
        <f t="shared" si="176"/>
        <v>4.8294715049924828E-3</v>
      </c>
      <c r="AD238" s="92">
        <f t="shared" si="177"/>
        <v>848.91730715721928</v>
      </c>
      <c r="AE238" s="1">
        <f t="shared" si="178"/>
        <v>1599217.2410762943</v>
      </c>
      <c r="AF238" s="39">
        <f t="shared" si="179"/>
        <v>3521597.841580444</v>
      </c>
      <c r="AG238" s="60">
        <f t="shared" si="180"/>
        <v>150.65659215317407</v>
      </c>
      <c r="AH238" s="63">
        <v>3702.7948000000001</v>
      </c>
      <c r="AI238" s="34">
        <f t="shared" si="181"/>
        <v>3.9521835936598745E-3</v>
      </c>
      <c r="AJ238" s="1">
        <f t="shared" si="182"/>
        <v>701104.25172784354</v>
      </c>
      <c r="AK238" s="39">
        <f t="shared" si="183"/>
        <v>701104.25172784354</v>
      </c>
      <c r="AL238" s="1">
        <f t="shared" si="184"/>
        <v>29.993764779800792</v>
      </c>
      <c r="AM238" s="66">
        <v>2837.0277777777778</v>
      </c>
      <c r="AN238" s="34">
        <f t="shared" si="185"/>
        <v>3.0550922881182373E-3</v>
      </c>
      <c r="AO238" s="1">
        <f t="shared" si="186"/>
        <v>90324.186020210895</v>
      </c>
      <c r="AP238" s="95">
        <v>18.3333333333333</v>
      </c>
      <c r="AQ238" s="34">
        <f t="shared" si="187"/>
        <v>2.2180996934989478E-3</v>
      </c>
      <c r="AR238" s="27">
        <f t="shared" si="188"/>
        <v>196741.76173939311</v>
      </c>
      <c r="AS238" s="31">
        <v>118.99999996700001</v>
      </c>
      <c r="AT238" s="72">
        <f t="shared" si="189"/>
        <v>2.2187142638014079E-3</v>
      </c>
      <c r="AU238" s="1">
        <f t="shared" si="190"/>
        <v>262392.83811536798</v>
      </c>
      <c r="AV238" s="97">
        <v>49.972222222222221</v>
      </c>
      <c r="AW238" s="34">
        <f t="shared" si="191"/>
        <v>1.3207799282564676E-3</v>
      </c>
      <c r="AX238" s="27">
        <f t="shared" si="192"/>
        <v>156200.01167128509</v>
      </c>
      <c r="AY238" s="75">
        <v>56</v>
      </c>
      <c r="AZ238" s="34">
        <f t="shared" si="193"/>
        <v>5.9543429488883453E-4</v>
      </c>
      <c r="BA238" s="27">
        <f t="shared" si="194"/>
        <v>52814.033796510324</v>
      </c>
      <c r="BB238" s="39">
        <f t="shared" si="195"/>
        <v>758472.83134276734</v>
      </c>
      <c r="BC238" s="60">
        <f t="shared" si="196"/>
        <v>32.448035565465986</v>
      </c>
      <c r="BD238" s="81">
        <f t="shared" si="197"/>
        <v>5206996.4059466114</v>
      </c>
      <c r="BE238" s="1">
        <v>3007105</v>
      </c>
      <c r="BF238" s="1">
        <f t="shared" si="198"/>
        <v>0</v>
      </c>
      <c r="BG238" s="1">
        <f t="shared" si="199"/>
        <v>2199891.4059466114</v>
      </c>
      <c r="BH238" s="72">
        <f t="shared" si="200"/>
        <v>1.4833994900917791E-3</v>
      </c>
      <c r="BI238" s="1">
        <f t="shared" si="201"/>
        <v>-1068.9907044726995</v>
      </c>
      <c r="BJ238" s="81">
        <f t="shared" si="202"/>
        <v>5205927.4152421383</v>
      </c>
      <c r="BK238" s="79">
        <v>8.5</v>
      </c>
      <c r="BL238" s="1">
        <f t="shared" si="203"/>
        <v>0</v>
      </c>
      <c r="BM238" s="126">
        <v>1008</v>
      </c>
      <c r="BN238" s="27">
        <f t="shared" si="204"/>
        <v>0</v>
      </c>
      <c r="BO238" s="39">
        <f t="shared" si="205"/>
        <v>5205927.4152421383</v>
      </c>
      <c r="BP238" s="1">
        <f t="shared" si="206"/>
        <v>5205927.4152421383</v>
      </c>
      <c r="BQ238" s="72">
        <f t="shared" si="207"/>
        <v>1.785868107061286E-3</v>
      </c>
      <c r="BR238" s="60">
        <f t="shared" si="208"/>
        <v>11273.63916116978</v>
      </c>
      <c r="BS238" s="84">
        <f t="shared" si="210"/>
        <v>5217201</v>
      </c>
      <c r="BT238" s="86">
        <f t="shared" si="209"/>
        <v>223.19576470588234</v>
      </c>
      <c r="BV238" s="28"/>
    </row>
    <row r="239" spans="1:74" ht="15.6" x14ac:dyDescent="0.3">
      <c r="A239" s="2" t="s">
        <v>321</v>
      </c>
      <c r="B239" s="9" t="s">
        <v>22</v>
      </c>
      <c r="C239" s="158">
        <v>20031</v>
      </c>
      <c r="D239" s="20">
        <v>0</v>
      </c>
      <c r="E239" s="23">
        <v>0</v>
      </c>
      <c r="F239" s="3">
        <v>0</v>
      </c>
      <c r="G239" s="23">
        <v>0</v>
      </c>
      <c r="H239" s="23">
        <v>0</v>
      </c>
      <c r="I239" s="3">
        <v>0</v>
      </c>
      <c r="J239" s="23">
        <f t="shared" si="162"/>
        <v>0</v>
      </c>
      <c r="K239" s="42">
        <f t="shared" si="163"/>
        <v>0</v>
      </c>
      <c r="L239" s="31">
        <v>7838</v>
      </c>
      <c r="M239" s="34">
        <f t="shared" si="164"/>
        <v>2.52157558903787E-3</v>
      </c>
      <c r="N239" s="1">
        <f t="shared" si="165"/>
        <v>298210.26804797235</v>
      </c>
      <c r="O239" s="37">
        <v>1242</v>
      </c>
      <c r="P239" s="37">
        <v>536</v>
      </c>
      <c r="Q239" s="37">
        <f t="shared" si="166"/>
        <v>1510</v>
      </c>
      <c r="R239" s="34">
        <f t="shared" si="167"/>
        <v>1.5919151793856473E-3</v>
      </c>
      <c r="S239" s="27">
        <f t="shared" si="168"/>
        <v>188265.40612862044</v>
      </c>
      <c r="T239" s="39">
        <f t="shared" si="169"/>
        <v>486475.67417659279</v>
      </c>
      <c r="U239" s="1">
        <f t="shared" si="170"/>
        <v>24.286140191532763</v>
      </c>
      <c r="V239" s="52">
        <v>133769447.14000002</v>
      </c>
      <c r="W239" s="51">
        <f t="shared" si="171"/>
        <v>2.9994962943972587</v>
      </c>
      <c r="X239" s="34">
        <f t="shared" si="172"/>
        <v>1.8429924945087273E-3</v>
      </c>
      <c r="Y239" s="87">
        <f t="shared" si="173"/>
        <v>6678.1212690329994</v>
      </c>
      <c r="Z239" s="27">
        <f t="shared" si="174"/>
        <v>1035310.5580732384</v>
      </c>
      <c r="AA239" s="56">
        <v>42887610.604800001</v>
      </c>
      <c r="AB239" s="51">
        <f t="shared" si="175"/>
        <v>9.3556380348942287</v>
      </c>
      <c r="AC239" s="51">
        <f t="shared" si="176"/>
        <v>1.6409176524079798E-3</v>
      </c>
      <c r="AD239" s="92">
        <f t="shared" si="177"/>
        <v>2141.0618843193051</v>
      </c>
      <c r="AE239" s="1">
        <f t="shared" si="178"/>
        <v>543368.73055457929</v>
      </c>
      <c r="AF239" s="39">
        <f t="shared" si="179"/>
        <v>1578679.2886278178</v>
      </c>
      <c r="AG239" s="60">
        <f t="shared" si="180"/>
        <v>78.81180613188647</v>
      </c>
      <c r="AH239" s="63">
        <v>1806.0282</v>
      </c>
      <c r="AI239" s="34">
        <f t="shared" si="181"/>
        <v>1.9276669130374369E-3</v>
      </c>
      <c r="AJ239" s="1">
        <f t="shared" si="182"/>
        <v>341961.7122073262</v>
      </c>
      <c r="AK239" s="39">
        <f t="shared" si="183"/>
        <v>341961.7122073262</v>
      </c>
      <c r="AL239" s="1">
        <f t="shared" si="184"/>
        <v>17.071624592248327</v>
      </c>
      <c r="AM239" s="66">
        <v>1413.4722222222222</v>
      </c>
      <c r="AN239" s="34">
        <f t="shared" si="185"/>
        <v>1.5221169561346135E-3</v>
      </c>
      <c r="AO239" s="1">
        <f t="shared" si="186"/>
        <v>45001.578389339695</v>
      </c>
      <c r="AP239" s="95">
        <v>3.6666666666666701</v>
      </c>
      <c r="AQ239" s="34">
        <f t="shared" si="187"/>
        <v>4.4361993869979077E-4</v>
      </c>
      <c r="AR239" s="27">
        <f t="shared" si="188"/>
        <v>39348.352347878732</v>
      </c>
      <c r="AS239" s="31">
        <v>75.333333330000002</v>
      </c>
      <c r="AT239" s="72">
        <f t="shared" si="189"/>
        <v>1.4045642121456102E-3</v>
      </c>
      <c r="AU239" s="1">
        <f t="shared" si="190"/>
        <v>166108.63145068343</v>
      </c>
      <c r="AV239" s="97">
        <v>32.527777777777779</v>
      </c>
      <c r="AW239" s="34">
        <f t="shared" si="191"/>
        <v>8.5971834129423212E-4</v>
      </c>
      <c r="AX239" s="27">
        <f t="shared" si="192"/>
        <v>101673.27052088652</v>
      </c>
      <c r="AY239" s="75">
        <v>26</v>
      </c>
      <c r="AZ239" s="34">
        <f t="shared" si="193"/>
        <v>2.764516369126732E-4</v>
      </c>
      <c r="BA239" s="27">
        <f t="shared" si="194"/>
        <v>24520.801405522652</v>
      </c>
      <c r="BB239" s="39">
        <f t="shared" si="195"/>
        <v>376652.63411431102</v>
      </c>
      <c r="BC239" s="60">
        <f t="shared" si="196"/>
        <v>18.803486301947533</v>
      </c>
      <c r="BD239" s="81">
        <f t="shared" si="197"/>
        <v>2783769.3091260479</v>
      </c>
      <c r="BE239" s="1">
        <v>2238407</v>
      </c>
      <c r="BF239" s="1">
        <f t="shared" si="198"/>
        <v>0</v>
      </c>
      <c r="BG239" s="1">
        <f t="shared" si="199"/>
        <v>545362.30912604788</v>
      </c>
      <c r="BH239" s="72">
        <f t="shared" si="200"/>
        <v>3.6774095716090444E-4</v>
      </c>
      <c r="BI239" s="1">
        <f t="shared" si="201"/>
        <v>-265.00728056376636</v>
      </c>
      <c r="BJ239" s="81">
        <f t="shared" si="202"/>
        <v>2783504.3018454839</v>
      </c>
      <c r="BK239" s="79">
        <v>5</v>
      </c>
      <c r="BL239" s="1">
        <f t="shared" si="203"/>
        <v>0</v>
      </c>
      <c r="BM239" s="126">
        <v>551</v>
      </c>
      <c r="BN239" s="27">
        <f t="shared" si="204"/>
        <v>0</v>
      </c>
      <c r="BO239" s="39">
        <f t="shared" si="205"/>
        <v>2783504.3018454839</v>
      </c>
      <c r="BP239" s="1">
        <f t="shared" si="206"/>
        <v>2783504.3018454839</v>
      </c>
      <c r="BQ239" s="72">
        <f t="shared" si="207"/>
        <v>9.5486762723189661E-4</v>
      </c>
      <c r="BR239" s="60">
        <f t="shared" si="208"/>
        <v>6027.7872892913238</v>
      </c>
      <c r="BS239" s="84">
        <f t="shared" si="210"/>
        <v>2789532</v>
      </c>
      <c r="BT239" s="86">
        <f t="shared" si="209"/>
        <v>139.26074584394189</v>
      </c>
      <c r="BV239" s="28"/>
    </row>
    <row r="240" spans="1:74" ht="15.6" x14ac:dyDescent="0.3">
      <c r="A240" s="2" t="s">
        <v>322</v>
      </c>
      <c r="B240" s="9" t="s">
        <v>23</v>
      </c>
      <c r="C240" s="158">
        <v>34157</v>
      </c>
      <c r="D240" s="20">
        <v>0</v>
      </c>
      <c r="E240" s="23">
        <v>0</v>
      </c>
      <c r="F240" s="3">
        <v>0</v>
      </c>
      <c r="G240" s="23">
        <v>0</v>
      </c>
      <c r="H240" s="23">
        <v>0</v>
      </c>
      <c r="I240" s="3">
        <v>0</v>
      </c>
      <c r="J240" s="23">
        <f t="shared" si="162"/>
        <v>0</v>
      </c>
      <c r="K240" s="42">
        <f t="shared" si="163"/>
        <v>0</v>
      </c>
      <c r="L240" s="31">
        <v>12766</v>
      </c>
      <c r="M240" s="34">
        <f t="shared" si="164"/>
        <v>4.10697039674119E-3</v>
      </c>
      <c r="N240" s="1">
        <f t="shared" si="165"/>
        <v>485704.55242414068</v>
      </c>
      <c r="O240" s="37">
        <v>3046</v>
      </c>
      <c r="P240" s="37">
        <v>2146</v>
      </c>
      <c r="Q240" s="37">
        <f t="shared" si="166"/>
        <v>4119</v>
      </c>
      <c r="R240" s="34">
        <f t="shared" si="167"/>
        <v>4.3424494197943581E-3</v>
      </c>
      <c r="S240" s="27">
        <f t="shared" si="168"/>
        <v>513553.11777734268</v>
      </c>
      <c r="T240" s="39">
        <f t="shared" si="169"/>
        <v>999257.67020148342</v>
      </c>
      <c r="U240" s="1">
        <f t="shared" si="170"/>
        <v>29.254842937069515</v>
      </c>
      <c r="V240" s="52">
        <v>174450783.58999997</v>
      </c>
      <c r="W240" s="51">
        <f t="shared" si="171"/>
        <v>6.6878498622397631</v>
      </c>
      <c r="X240" s="34">
        <f t="shared" si="172"/>
        <v>4.1092423162956164E-3</v>
      </c>
      <c r="Y240" s="87">
        <f t="shared" si="173"/>
        <v>5107.3215911818943</v>
      </c>
      <c r="Z240" s="27">
        <f t="shared" si="174"/>
        <v>2308388.1070694374</v>
      </c>
      <c r="AA240" s="56">
        <v>49145700.770400003</v>
      </c>
      <c r="AB240" s="51">
        <f t="shared" si="175"/>
        <v>23.739627896458707</v>
      </c>
      <c r="AC240" s="51">
        <f t="shared" si="176"/>
        <v>4.1637752905364965E-3</v>
      </c>
      <c r="AD240" s="92">
        <f t="shared" si="177"/>
        <v>1438.8178344233979</v>
      </c>
      <c r="AE240" s="1">
        <f t="shared" si="178"/>
        <v>1378780.5199202197</v>
      </c>
      <c r="AF240" s="39">
        <f t="shared" si="179"/>
        <v>3687168.6269896571</v>
      </c>
      <c r="AG240" s="60">
        <f t="shared" si="180"/>
        <v>107.94767183855892</v>
      </c>
      <c r="AH240" s="63">
        <v>1197.2751000000001</v>
      </c>
      <c r="AI240" s="34">
        <f t="shared" si="181"/>
        <v>1.2779133770300978E-3</v>
      </c>
      <c r="AJ240" s="1">
        <f t="shared" si="182"/>
        <v>226697.59153217971</v>
      </c>
      <c r="AK240" s="39">
        <f t="shared" si="183"/>
        <v>226697.59153217971</v>
      </c>
      <c r="AL240" s="1">
        <f t="shared" si="184"/>
        <v>6.6369292248200873</v>
      </c>
      <c r="AM240" s="66">
        <v>3475.75</v>
      </c>
      <c r="AN240" s="34">
        <f t="shared" si="185"/>
        <v>3.7429090767466993E-3</v>
      </c>
      <c r="AO240" s="1">
        <f t="shared" si="186"/>
        <v>110659.57549617585</v>
      </c>
      <c r="AP240" s="95">
        <v>37</v>
      </c>
      <c r="AQ240" s="34">
        <f t="shared" si="187"/>
        <v>4.4765284723342477E-3</v>
      </c>
      <c r="AR240" s="27">
        <f t="shared" si="188"/>
        <v>397060.64641950314</v>
      </c>
      <c r="AS240" s="31">
        <v>275.83333329999999</v>
      </c>
      <c r="AT240" s="72">
        <f t="shared" si="189"/>
        <v>5.1428180772631156E-3</v>
      </c>
      <c r="AU240" s="1">
        <f t="shared" si="190"/>
        <v>608207.4890040342</v>
      </c>
      <c r="AV240" s="97">
        <v>104.25</v>
      </c>
      <c r="AW240" s="34">
        <f t="shared" si="191"/>
        <v>2.7553569042504298E-3</v>
      </c>
      <c r="AX240" s="27">
        <f t="shared" si="192"/>
        <v>325858.05658828962</v>
      </c>
      <c r="AY240" s="75">
        <v>261</v>
      </c>
      <c r="AZ240" s="34">
        <f t="shared" si="193"/>
        <v>2.775149124392604E-3</v>
      </c>
      <c r="BA240" s="27">
        <f t="shared" si="194"/>
        <v>246151.12180159279</v>
      </c>
      <c r="BB240" s="39">
        <f t="shared" si="195"/>
        <v>1687936.8893095958</v>
      </c>
      <c r="BC240" s="60">
        <f t="shared" si="196"/>
        <v>49.417012305225747</v>
      </c>
      <c r="BD240" s="81">
        <f t="shared" si="197"/>
        <v>6601060.7780329157</v>
      </c>
      <c r="BE240" s="1">
        <v>4604580</v>
      </c>
      <c r="BF240" s="1">
        <f t="shared" si="198"/>
        <v>0</v>
      </c>
      <c r="BG240" s="1">
        <f t="shared" si="199"/>
        <v>1996480.7780329157</v>
      </c>
      <c r="BH240" s="72">
        <f t="shared" si="200"/>
        <v>1.3462385280048406E-3</v>
      </c>
      <c r="BI240" s="1">
        <f t="shared" si="201"/>
        <v>-970.14761165324751</v>
      </c>
      <c r="BJ240" s="81">
        <f t="shared" si="202"/>
        <v>6600090.6304212622</v>
      </c>
      <c r="BK240" s="79">
        <v>6.5</v>
      </c>
      <c r="BL240" s="1">
        <f t="shared" si="203"/>
        <v>0</v>
      </c>
      <c r="BM240" s="126">
        <v>724.18</v>
      </c>
      <c r="BN240" s="27">
        <f t="shared" si="204"/>
        <v>0</v>
      </c>
      <c r="BO240" s="39">
        <f t="shared" si="205"/>
        <v>6600090.6304212622</v>
      </c>
      <c r="BP240" s="1">
        <f t="shared" si="206"/>
        <v>6600090.6304212622</v>
      </c>
      <c r="BQ240" s="72">
        <f t="shared" si="207"/>
        <v>2.2641290245563515E-3</v>
      </c>
      <c r="BR240" s="60">
        <f t="shared" si="208"/>
        <v>14292.754059638779</v>
      </c>
      <c r="BS240" s="84">
        <f t="shared" si="210"/>
        <v>6614383</v>
      </c>
      <c r="BT240" s="86">
        <f t="shared" si="209"/>
        <v>193.64648534707379</v>
      </c>
      <c r="BV240" s="28"/>
    </row>
    <row r="241" spans="1:74" ht="15.6" x14ac:dyDescent="0.3">
      <c r="A241" s="2" t="s">
        <v>399</v>
      </c>
      <c r="B241" s="9" t="s">
        <v>100</v>
      </c>
      <c r="C241" s="158">
        <v>18628</v>
      </c>
      <c r="D241" s="20">
        <v>0</v>
      </c>
      <c r="E241" s="23">
        <v>0</v>
      </c>
      <c r="F241" s="3">
        <v>0</v>
      </c>
      <c r="G241" s="23">
        <v>0</v>
      </c>
      <c r="H241" s="23">
        <v>0</v>
      </c>
      <c r="I241" s="3">
        <v>0</v>
      </c>
      <c r="J241" s="23">
        <f t="shared" si="162"/>
        <v>0</v>
      </c>
      <c r="K241" s="42">
        <f t="shared" si="163"/>
        <v>0</v>
      </c>
      <c r="L241" s="31">
        <v>5798</v>
      </c>
      <c r="M241" s="34">
        <f t="shared" si="164"/>
        <v>1.865283907277567E-3</v>
      </c>
      <c r="N241" s="1">
        <f t="shared" si="165"/>
        <v>220594.93928835719</v>
      </c>
      <c r="O241" s="37">
        <v>628</v>
      </c>
      <c r="P241" s="37">
        <v>1600</v>
      </c>
      <c r="Q241" s="37">
        <f t="shared" si="166"/>
        <v>1428</v>
      </c>
      <c r="R241" s="34">
        <f t="shared" si="167"/>
        <v>1.5054668054057644E-3</v>
      </c>
      <c r="S241" s="27">
        <f t="shared" si="168"/>
        <v>178041.72182229799</v>
      </c>
      <c r="T241" s="39">
        <f t="shared" si="169"/>
        <v>398636.66111065517</v>
      </c>
      <c r="U241" s="1">
        <f t="shared" si="170"/>
        <v>21.399863705747002</v>
      </c>
      <c r="V241" s="52">
        <v>131212721.95000002</v>
      </c>
      <c r="W241" s="51">
        <f t="shared" si="171"/>
        <v>2.6445788094559068</v>
      </c>
      <c r="X241" s="34">
        <f t="shared" si="172"/>
        <v>1.6249191259439337E-3</v>
      </c>
      <c r="Y241" s="87">
        <f t="shared" si="173"/>
        <v>7043.8437808675126</v>
      </c>
      <c r="Z241" s="27">
        <f t="shared" si="174"/>
        <v>912806.71631456085</v>
      </c>
      <c r="AA241" s="56">
        <v>40808590.102800004</v>
      </c>
      <c r="AB241" s="51">
        <f t="shared" si="175"/>
        <v>8.5031701199643042</v>
      </c>
      <c r="AC241" s="51">
        <f t="shared" si="176"/>
        <v>1.4914003619246748E-3</v>
      </c>
      <c r="AD241" s="92">
        <f t="shared" si="177"/>
        <v>2190.7123739961353</v>
      </c>
      <c r="AE241" s="1">
        <f t="shared" si="178"/>
        <v>493858.00696241559</v>
      </c>
      <c r="AF241" s="39">
        <f t="shared" si="179"/>
        <v>1406664.7232769765</v>
      </c>
      <c r="AG241" s="60">
        <f t="shared" si="180"/>
        <v>75.513459484484457</v>
      </c>
      <c r="AH241" s="63">
        <v>1231.9280000000001</v>
      </c>
      <c r="AI241" s="34">
        <f t="shared" si="181"/>
        <v>1.3149002019151106E-3</v>
      </c>
      <c r="AJ241" s="1">
        <f t="shared" si="182"/>
        <v>233258.93150292282</v>
      </c>
      <c r="AK241" s="39">
        <f t="shared" si="183"/>
        <v>233258.93150292282</v>
      </c>
      <c r="AL241" s="1">
        <f t="shared" si="184"/>
        <v>12.521952517872172</v>
      </c>
      <c r="AM241" s="66">
        <v>990.11111111111109</v>
      </c>
      <c r="AN241" s="34">
        <f t="shared" si="185"/>
        <v>1.0662147348818349E-3</v>
      </c>
      <c r="AO241" s="1">
        <f t="shared" si="186"/>
        <v>31522.772135395975</v>
      </c>
      <c r="AP241" s="95">
        <v>1.3333333333333299</v>
      </c>
      <c r="AQ241" s="34">
        <f t="shared" si="187"/>
        <v>1.6131634134537791E-4</v>
      </c>
      <c r="AR241" s="27">
        <f t="shared" si="188"/>
        <v>14308.491762864944</v>
      </c>
      <c r="AS241" s="31">
        <v>81.666666667000001</v>
      </c>
      <c r="AT241" s="72">
        <f t="shared" si="189"/>
        <v>1.5226470442137414E-3</v>
      </c>
      <c r="AU241" s="1">
        <f t="shared" si="190"/>
        <v>180073.51640435524</v>
      </c>
      <c r="AV241" s="97">
        <v>55.888888888888886</v>
      </c>
      <c r="AW241" s="34">
        <f t="shared" si="191"/>
        <v>1.4771590970828309E-3</v>
      </c>
      <c r="AX241" s="27">
        <f t="shared" si="192"/>
        <v>174693.95413153176</v>
      </c>
      <c r="AY241" s="75">
        <v>57</v>
      </c>
      <c r="AZ241" s="34">
        <f t="shared" si="193"/>
        <v>6.0606705015470662E-4</v>
      </c>
      <c r="BA241" s="27">
        <f t="shared" si="194"/>
        <v>53757.141542876583</v>
      </c>
      <c r="BB241" s="39">
        <f t="shared" si="195"/>
        <v>454355.87597702444</v>
      </c>
      <c r="BC241" s="60">
        <f t="shared" si="196"/>
        <v>24.391017606668694</v>
      </c>
      <c r="BD241" s="81">
        <f t="shared" si="197"/>
        <v>2492916.1918675788</v>
      </c>
      <c r="BE241" s="1">
        <v>2187459</v>
      </c>
      <c r="BF241" s="1">
        <f t="shared" si="198"/>
        <v>0</v>
      </c>
      <c r="BG241" s="1">
        <f t="shared" si="199"/>
        <v>305457.19186757877</v>
      </c>
      <c r="BH241" s="72">
        <f t="shared" si="200"/>
        <v>2.0597154997578532E-4</v>
      </c>
      <c r="BI241" s="1">
        <f t="shared" si="201"/>
        <v>-148.43046244833599</v>
      </c>
      <c r="BJ241" s="81">
        <f t="shared" si="202"/>
        <v>2492767.7614051304</v>
      </c>
      <c r="BK241" s="79">
        <v>6</v>
      </c>
      <c r="BL241" s="1">
        <f t="shared" si="203"/>
        <v>0</v>
      </c>
      <c r="BM241" s="126">
        <v>652</v>
      </c>
      <c r="BN241" s="27">
        <f t="shared" si="204"/>
        <v>0</v>
      </c>
      <c r="BO241" s="39">
        <f t="shared" si="205"/>
        <v>2492767.7614051304</v>
      </c>
      <c r="BP241" s="1">
        <f t="shared" si="206"/>
        <v>2492767.7614051304</v>
      </c>
      <c r="BQ241" s="72">
        <f t="shared" si="207"/>
        <v>8.5513186956274914E-4</v>
      </c>
      <c r="BR241" s="60">
        <f t="shared" si="208"/>
        <v>5398.1859548019265</v>
      </c>
      <c r="BS241" s="84">
        <f t="shared" si="210"/>
        <v>2498166</v>
      </c>
      <c r="BT241" s="86">
        <f t="shared" si="209"/>
        <v>134.10811681339919</v>
      </c>
      <c r="BV241" s="28"/>
    </row>
    <row r="242" spans="1:74" ht="15.6" x14ac:dyDescent="0.3">
      <c r="A242" s="2" t="s">
        <v>550</v>
      </c>
      <c r="B242" s="9" t="s">
        <v>253</v>
      </c>
      <c r="C242" s="158">
        <v>19716</v>
      </c>
      <c r="D242" s="20">
        <v>0</v>
      </c>
      <c r="E242" s="23">
        <v>0</v>
      </c>
      <c r="F242" s="3">
        <v>0</v>
      </c>
      <c r="G242" s="23">
        <v>0</v>
      </c>
      <c r="H242" s="23">
        <v>0</v>
      </c>
      <c r="I242" s="3">
        <v>0</v>
      </c>
      <c r="J242" s="23">
        <f t="shared" si="162"/>
        <v>0</v>
      </c>
      <c r="K242" s="42">
        <f t="shared" si="163"/>
        <v>0</v>
      </c>
      <c r="L242" s="31">
        <v>4973</v>
      </c>
      <c r="M242" s="34">
        <f t="shared" si="164"/>
        <v>1.5998718300950915E-3</v>
      </c>
      <c r="N242" s="1">
        <f t="shared" si="165"/>
        <v>189206.38721645399</v>
      </c>
      <c r="O242" s="37">
        <v>0</v>
      </c>
      <c r="P242" s="37">
        <v>467</v>
      </c>
      <c r="Q242" s="37">
        <f t="shared" si="166"/>
        <v>233.5</v>
      </c>
      <c r="R242" s="34">
        <f t="shared" si="167"/>
        <v>2.461670161500322E-4</v>
      </c>
      <c r="S242" s="27">
        <f t="shared" si="168"/>
        <v>29112.564457637662</v>
      </c>
      <c r="T242" s="39">
        <f t="shared" si="169"/>
        <v>218318.95167409166</v>
      </c>
      <c r="U242" s="1">
        <f t="shared" si="170"/>
        <v>11.073186836786958</v>
      </c>
      <c r="V242" s="52">
        <v>91145219.780000001</v>
      </c>
      <c r="W242" s="51">
        <f t="shared" si="171"/>
        <v>4.2648496206193469</v>
      </c>
      <c r="X242" s="34">
        <f t="shared" si="172"/>
        <v>2.6204685952410265E-3</v>
      </c>
      <c r="Y242" s="87">
        <f t="shared" si="173"/>
        <v>4622.9062578616349</v>
      </c>
      <c r="Z242" s="27">
        <f t="shared" si="174"/>
        <v>1472061.77552859</v>
      </c>
      <c r="AA242" s="56">
        <v>17785871.968800001</v>
      </c>
      <c r="AB242" s="51">
        <f t="shared" si="175"/>
        <v>21.855586090009773</v>
      </c>
      <c r="AC242" s="51">
        <f t="shared" si="176"/>
        <v>3.8333266940275327E-3</v>
      </c>
      <c r="AD242" s="92">
        <f t="shared" si="177"/>
        <v>902.10346768107127</v>
      </c>
      <c r="AE242" s="1">
        <f t="shared" si="178"/>
        <v>1269356.7263891259</v>
      </c>
      <c r="AF242" s="39">
        <f t="shared" si="179"/>
        <v>2741418.5019177161</v>
      </c>
      <c r="AG242" s="60">
        <f t="shared" si="180"/>
        <v>139.04536934052121</v>
      </c>
      <c r="AH242" s="63">
        <v>4170.8818000000001</v>
      </c>
      <c r="AI242" s="34">
        <f t="shared" si="181"/>
        <v>4.4517969564650366E-3</v>
      </c>
      <c r="AJ242" s="1">
        <f t="shared" si="182"/>
        <v>789734.00401077606</v>
      </c>
      <c r="AK242" s="39">
        <f t="shared" si="183"/>
        <v>789734.00401077606</v>
      </c>
      <c r="AL242" s="1">
        <f t="shared" si="184"/>
        <v>40.055488132013394</v>
      </c>
      <c r="AM242" s="66">
        <v>2230.5</v>
      </c>
      <c r="AN242" s="34">
        <f t="shared" si="185"/>
        <v>2.4019445287156767E-3</v>
      </c>
      <c r="AO242" s="1">
        <f t="shared" si="186"/>
        <v>71013.79073414953</v>
      </c>
      <c r="AP242" s="95">
        <v>22.3333333333333</v>
      </c>
      <c r="AQ242" s="34">
        <f t="shared" si="187"/>
        <v>2.7020487175350829E-3</v>
      </c>
      <c r="AR242" s="27">
        <f t="shared" si="188"/>
        <v>239667.23702798807</v>
      </c>
      <c r="AS242" s="31">
        <v>125.5</v>
      </c>
      <c r="AT242" s="72">
        <f t="shared" si="189"/>
        <v>2.3399045393638108E-3</v>
      </c>
      <c r="AU242" s="1">
        <f t="shared" si="190"/>
        <v>276725.2201059715</v>
      </c>
      <c r="AV242" s="97">
        <v>77.5</v>
      </c>
      <c r="AW242" s="34">
        <f t="shared" si="191"/>
        <v>2.0483468592748999E-3</v>
      </c>
      <c r="AX242" s="27">
        <f t="shared" si="192"/>
        <v>242244.59842294912</v>
      </c>
      <c r="AY242" s="75">
        <v>102</v>
      </c>
      <c r="AZ242" s="34">
        <f t="shared" si="193"/>
        <v>1.0845410371189486E-3</v>
      </c>
      <c r="BA242" s="27">
        <f t="shared" si="194"/>
        <v>96196.990129358092</v>
      </c>
      <c r="BB242" s="39">
        <f t="shared" si="195"/>
        <v>925847.83642041637</v>
      </c>
      <c r="BC242" s="60">
        <f t="shared" si="196"/>
        <v>46.959212640516149</v>
      </c>
      <c r="BD242" s="81">
        <f t="shared" si="197"/>
        <v>4675319.2940229997</v>
      </c>
      <c r="BE242" s="1">
        <v>2351544</v>
      </c>
      <c r="BF242" s="1">
        <f t="shared" si="198"/>
        <v>0</v>
      </c>
      <c r="BG242" s="1">
        <f t="shared" si="199"/>
        <v>2323775.2940229997</v>
      </c>
      <c r="BH242" s="72">
        <f t="shared" si="200"/>
        <v>1.5669351118530841E-3</v>
      </c>
      <c r="BI242" s="1">
        <f t="shared" si="201"/>
        <v>-1129.1894599338177</v>
      </c>
      <c r="BJ242" s="81">
        <f t="shared" si="202"/>
        <v>4674190.1045630658</v>
      </c>
      <c r="BK242" s="79">
        <v>7.9</v>
      </c>
      <c r="BL242" s="1">
        <f t="shared" si="203"/>
        <v>0</v>
      </c>
      <c r="BM242" s="126">
        <v>945</v>
      </c>
      <c r="BN242" s="27">
        <f t="shared" si="204"/>
        <v>0</v>
      </c>
      <c r="BO242" s="39">
        <f t="shared" si="205"/>
        <v>4674190.1045630658</v>
      </c>
      <c r="BP242" s="1">
        <f t="shared" si="206"/>
        <v>4674190.1045630658</v>
      </c>
      <c r="BQ242" s="72">
        <f t="shared" si="207"/>
        <v>1.6034582060519141E-3</v>
      </c>
      <c r="BR242" s="60">
        <f t="shared" si="208"/>
        <v>10122.141245241217</v>
      </c>
      <c r="BS242" s="84">
        <f t="shared" si="210"/>
        <v>4684312</v>
      </c>
      <c r="BT242" s="86">
        <f t="shared" si="209"/>
        <v>237.5893690403733</v>
      </c>
      <c r="BV242" s="28"/>
    </row>
    <row r="243" spans="1:74" ht="15.6" x14ac:dyDescent="0.3">
      <c r="A243" s="2" t="s">
        <v>340</v>
      </c>
      <c r="B243" s="9" t="s">
        <v>41</v>
      </c>
      <c r="C243" s="158">
        <v>21391</v>
      </c>
      <c r="D243" s="20">
        <v>0</v>
      </c>
      <c r="E243" s="23">
        <v>0</v>
      </c>
      <c r="F243" s="3">
        <v>0</v>
      </c>
      <c r="G243" s="23">
        <v>0</v>
      </c>
      <c r="H243" s="23">
        <v>0</v>
      </c>
      <c r="I243" s="3">
        <v>0</v>
      </c>
      <c r="J243" s="23">
        <f t="shared" si="162"/>
        <v>0</v>
      </c>
      <c r="K243" s="42">
        <f t="shared" si="163"/>
        <v>0</v>
      </c>
      <c r="L243" s="31">
        <v>9520</v>
      </c>
      <c r="M243" s="34">
        <f t="shared" si="164"/>
        <v>3.0626945148814139E-3</v>
      </c>
      <c r="N243" s="1">
        <f t="shared" si="165"/>
        <v>362204.86754487071</v>
      </c>
      <c r="O243" s="37">
        <v>4246</v>
      </c>
      <c r="P243" s="37">
        <v>315</v>
      </c>
      <c r="Q243" s="37">
        <f t="shared" si="166"/>
        <v>4403.5</v>
      </c>
      <c r="R243" s="34">
        <f t="shared" si="167"/>
        <v>4.6423831075660246E-3</v>
      </c>
      <c r="S243" s="27">
        <f t="shared" si="168"/>
        <v>549024.31515720522</v>
      </c>
      <c r="T243" s="39">
        <f t="shared" si="169"/>
        <v>911229.18270207592</v>
      </c>
      <c r="U243" s="1">
        <f t="shared" si="170"/>
        <v>42.598718278812392</v>
      </c>
      <c r="V243" s="52">
        <v>109669312.02000001</v>
      </c>
      <c r="W243" s="51">
        <f t="shared" si="171"/>
        <v>4.172314684681834</v>
      </c>
      <c r="X243" s="34">
        <f t="shared" si="172"/>
        <v>2.5636119847723838E-3</v>
      </c>
      <c r="Y243" s="87">
        <f t="shared" si="173"/>
        <v>5126.8903753915201</v>
      </c>
      <c r="Z243" s="27">
        <f t="shared" si="174"/>
        <v>1440122.2807721915</v>
      </c>
      <c r="AA243" s="56">
        <v>25208034.6076</v>
      </c>
      <c r="AB243" s="51">
        <f t="shared" si="175"/>
        <v>18.151945922116642</v>
      </c>
      <c r="AC243" s="51">
        <f t="shared" si="176"/>
        <v>3.1837324593001945E-3</v>
      </c>
      <c r="AD243" s="92">
        <f t="shared" si="177"/>
        <v>1178.4411485017063</v>
      </c>
      <c r="AE243" s="1">
        <f t="shared" si="178"/>
        <v>1054251.9682792968</v>
      </c>
      <c r="AF243" s="39">
        <f t="shared" si="179"/>
        <v>2494374.249051488</v>
      </c>
      <c r="AG243" s="60">
        <f t="shared" si="180"/>
        <v>116.60858534203581</v>
      </c>
      <c r="AH243" s="63">
        <v>2063.2957999999999</v>
      </c>
      <c r="AI243" s="34">
        <f t="shared" si="181"/>
        <v>2.2022618724719298E-3</v>
      </c>
      <c r="AJ243" s="1">
        <f t="shared" si="182"/>
        <v>390673.9465962851</v>
      </c>
      <c r="AK243" s="39">
        <f t="shared" si="183"/>
        <v>390673.9465962851</v>
      </c>
      <c r="AL243" s="1">
        <f t="shared" si="184"/>
        <v>18.263472796797021</v>
      </c>
      <c r="AM243" s="66">
        <v>2291.4444444444443</v>
      </c>
      <c r="AN243" s="34">
        <f t="shared" si="185"/>
        <v>2.4675733899077634E-3</v>
      </c>
      <c r="AO243" s="1">
        <f t="shared" si="186"/>
        <v>72954.116232552027</v>
      </c>
      <c r="AP243" s="95">
        <v>13.3333333333333</v>
      </c>
      <c r="AQ243" s="34">
        <f t="shared" si="187"/>
        <v>1.6131634134537792E-3</v>
      </c>
      <c r="AR243" s="27">
        <f t="shared" si="188"/>
        <v>143084.91762864945</v>
      </c>
      <c r="AS243" s="31">
        <v>127.08333330000001</v>
      </c>
      <c r="AT243" s="72">
        <f t="shared" si="189"/>
        <v>2.3694252467422643E-3</v>
      </c>
      <c r="AU243" s="1">
        <f t="shared" si="190"/>
        <v>280216.44126886886</v>
      </c>
      <c r="AV243" s="97">
        <v>57.555555555555557</v>
      </c>
      <c r="AW243" s="34">
        <f t="shared" si="191"/>
        <v>1.5212095671747643E-3</v>
      </c>
      <c r="AX243" s="27">
        <f t="shared" si="192"/>
        <v>179903.51538793926</v>
      </c>
      <c r="AY243" s="75">
        <v>69</v>
      </c>
      <c r="AZ243" s="34">
        <f t="shared" si="193"/>
        <v>7.3366011334517116E-4</v>
      </c>
      <c r="BA243" s="27">
        <f t="shared" si="194"/>
        <v>65074.434499271651</v>
      </c>
      <c r="BB243" s="39">
        <f t="shared" si="195"/>
        <v>741233.42501728109</v>
      </c>
      <c r="BC243" s="60">
        <f t="shared" si="196"/>
        <v>34.651649058822919</v>
      </c>
      <c r="BD243" s="81">
        <f t="shared" si="197"/>
        <v>4537510.8033671305</v>
      </c>
      <c r="BE243" s="1">
        <v>2547700</v>
      </c>
      <c r="BF243" s="1">
        <f t="shared" si="198"/>
        <v>0</v>
      </c>
      <c r="BG243" s="1">
        <f t="shared" si="199"/>
        <v>1989810.8033671305</v>
      </c>
      <c r="BH243" s="72">
        <f t="shared" si="200"/>
        <v>1.341740925536189E-3</v>
      </c>
      <c r="BI243" s="1">
        <f t="shared" si="201"/>
        <v>-966.90647852389441</v>
      </c>
      <c r="BJ243" s="81">
        <f t="shared" si="202"/>
        <v>4536543.8968886063</v>
      </c>
      <c r="BK243" s="79">
        <v>7.3</v>
      </c>
      <c r="BL243" s="1">
        <f t="shared" si="203"/>
        <v>0</v>
      </c>
      <c r="BM243" s="126">
        <v>880</v>
      </c>
      <c r="BN243" s="27">
        <f t="shared" si="204"/>
        <v>0</v>
      </c>
      <c r="BO243" s="39">
        <f t="shared" si="205"/>
        <v>4536543.8968886063</v>
      </c>
      <c r="BP243" s="1">
        <f t="shared" si="206"/>
        <v>4536543.8968886063</v>
      </c>
      <c r="BQ243" s="72">
        <f t="shared" si="207"/>
        <v>1.5562393432563947E-3</v>
      </c>
      <c r="BR243" s="60">
        <f t="shared" si="208"/>
        <v>9824.063006062941</v>
      </c>
      <c r="BS243" s="84">
        <f t="shared" si="210"/>
        <v>4546368</v>
      </c>
      <c r="BT243" s="86">
        <f t="shared" si="209"/>
        <v>212.53648730774626</v>
      </c>
      <c r="BV243" s="28"/>
    </row>
    <row r="244" spans="1:74" ht="15.6" x14ac:dyDescent="0.3">
      <c r="A244" s="2" t="s">
        <v>522</v>
      </c>
      <c r="B244" s="9" t="s">
        <v>223</v>
      </c>
      <c r="C244" s="158">
        <v>6940</v>
      </c>
      <c r="D244" s="20">
        <v>0</v>
      </c>
      <c r="E244" s="23">
        <v>0</v>
      </c>
      <c r="F244" s="3">
        <v>0</v>
      </c>
      <c r="G244" s="23">
        <v>0</v>
      </c>
      <c r="H244" s="23">
        <v>0</v>
      </c>
      <c r="I244" s="3">
        <v>0</v>
      </c>
      <c r="J244" s="23">
        <f t="shared" si="162"/>
        <v>0</v>
      </c>
      <c r="K244" s="42">
        <f t="shared" si="163"/>
        <v>0</v>
      </c>
      <c r="L244" s="31">
        <v>1815</v>
      </c>
      <c r="M244" s="34">
        <f t="shared" si="164"/>
        <v>5.8390656980144607E-4</v>
      </c>
      <c r="N244" s="1">
        <f t="shared" si="165"/>
        <v>69054.814558187019</v>
      </c>
      <c r="O244" s="37">
        <v>0</v>
      </c>
      <c r="P244" s="37">
        <v>55</v>
      </c>
      <c r="Q244" s="37">
        <f t="shared" si="166"/>
        <v>27.5</v>
      </c>
      <c r="R244" s="34">
        <f t="shared" si="167"/>
        <v>2.8991832737155827E-5</v>
      </c>
      <c r="S244" s="27">
        <f t="shared" si="168"/>
        <v>3428.6746149252062</v>
      </c>
      <c r="T244" s="39">
        <f t="shared" si="169"/>
        <v>72483.489173112219</v>
      </c>
      <c r="U244" s="1">
        <f t="shared" si="170"/>
        <v>10.444306797278418</v>
      </c>
      <c r="V244" s="52">
        <v>27435956.5</v>
      </c>
      <c r="W244" s="51">
        <f t="shared" si="171"/>
        <v>1.7554919217050078</v>
      </c>
      <c r="X244" s="34">
        <f t="shared" si="172"/>
        <v>1.078633916606711E-3</v>
      </c>
      <c r="Y244" s="87">
        <f t="shared" si="173"/>
        <v>3953.3078530259368</v>
      </c>
      <c r="Z244" s="27">
        <f t="shared" si="174"/>
        <v>605928.17685700487</v>
      </c>
      <c r="AA244" s="56">
        <v>5734617.9539999999</v>
      </c>
      <c r="AB244" s="51">
        <f t="shared" si="175"/>
        <v>8.3987460692834848</v>
      </c>
      <c r="AC244" s="51">
        <f t="shared" si="176"/>
        <v>1.473085067183792E-3</v>
      </c>
      <c r="AD244" s="92">
        <f t="shared" si="177"/>
        <v>826.31382622478384</v>
      </c>
      <c r="AE244" s="1">
        <f t="shared" si="178"/>
        <v>487793.1331776267</v>
      </c>
      <c r="AF244" s="39">
        <f t="shared" si="179"/>
        <v>1093721.3100346315</v>
      </c>
      <c r="AG244" s="60">
        <f t="shared" si="180"/>
        <v>157.59673055254058</v>
      </c>
      <c r="AH244" s="63">
        <v>6531.2401</v>
      </c>
      <c r="AI244" s="34">
        <f t="shared" si="181"/>
        <v>6.9711289346829249E-3</v>
      </c>
      <c r="AJ244" s="1">
        <f t="shared" si="182"/>
        <v>1236655.1349713965</v>
      </c>
      <c r="AK244" s="39">
        <f t="shared" si="183"/>
        <v>1236655.1349713965</v>
      </c>
      <c r="AL244" s="1">
        <f t="shared" si="184"/>
        <v>178.19238256071995</v>
      </c>
      <c r="AM244" s="66">
        <v>794.66666666666663</v>
      </c>
      <c r="AN244" s="34">
        <f t="shared" si="185"/>
        <v>8.5574770327403018E-4</v>
      </c>
      <c r="AO244" s="1">
        <f t="shared" si="186"/>
        <v>25300.287993755133</v>
      </c>
      <c r="AP244" s="95">
        <v>3.6666666666666701</v>
      </c>
      <c r="AQ244" s="34">
        <f t="shared" si="187"/>
        <v>4.4361993869979077E-4</v>
      </c>
      <c r="AR244" s="27">
        <f t="shared" si="188"/>
        <v>39348.352347878732</v>
      </c>
      <c r="AS244" s="31">
        <v>43.5</v>
      </c>
      <c r="AT244" s="72">
        <f t="shared" si="189"/>
        <v>8.1104260926156003E-4</v>
      </c>
      <c r="AU244" s="1">
        <f t="shared" si="190"/>
        <v>95916.709757846707</v>
      </c>
      <c r="AV244" s="97">
        <v>12.333333333333334</v>
      </c>
      <c r="AW244" s="34">
        <f t="shared" si="191"/>
        <v>3.2597347868030667E-4</v>
      </c>
      <c r="AX244" s="27">
        <f t="shared" si="192"/>
        <v>38550.753297415562</v>
      </c>
      <c r="AY244" s="75">
        <v>13</v>
      </c>
      <c r="AZ244" s="34">
        <f t="shared" si="193"/>
        <v>1.382258184563366E-4</v>
      </c>
      <c r="BA244" s="27">
        <f t="shared" si="194"/>
        <v>12260.400702761326</v>
      </c>
      <c r="BB244" s="39">
        <f t="shared" si="195"/>
        <v>211376.50409965747</v>
      </c>
      <c r="BC244" s="60">
        <f t="shared" si="196"/>
        <v>30.457709524446322</v>
      </c>
      <c r="BD244" s="81">
        <f t="shared" si="197"/>
        <v>2614236.4382787975</v>
      </c>
      <c r="BE244" s="1">
        <v>1084005</v>
      </c>
      <c r="BF244" s="1">
        <f t="shared" si="198"/>
        <v>0</v>
      </c>
      <c r="BG244" s="1">
        <f t="shared" si="199"/>
        <v>1530231.4382787975</v>
      </c>
      <c r="BH244" s="72">
        <f t="shared" si="200"/>
        <v>1.0318439033532307E-3</v>
      </c>
      <c r="BI244" s="1">
        <f t="shared" si="201"/>
        <v>-743.58360544076015</v>
      </c>
      <c r="BJ244" s="81">
        <f t="shared" si="202"/>
        <v>2613492.8546733567</v>
      </c>
      <c r="BK244" s="79">
        <v>7</v>
      </c>
      <c r="BL244" s="1">
        <f t="shared" si="203"/>
        <v>0</v>
      </c>
      <c r="BM244" s="126">
        <v>881.6</v>
      </c>
      <c r="BN244" s="27">
        <f t="shared" si="204"/>
        <v>0</v>
      </c>
      <c r="BO244" s="39">
        <f t="shared" si="205"/>
        <v>2613492.8546733567</v>
      </c>
      <c r="BP244" s="1">
        <f t="shared" si="206"/>
        <v>2613492.8546733567</v>
      </c>
      <c r="BQ244" s="72">
        <f t="shared" si="207"/>
        <v>8.965460262715969E-4</v>
      </c>
      <c r="BR244" s="60">
        <f t="shared" si="208"/>
        <v>5659.6208597949781</v>
      </c>
      <c r="BS244" s="84">
        <f t="shared" si="210"/>
        <v>2619152</v>
      </c>
      <c r="BT244" s="86">
        <f t="shared" si="209"/>
        <v>377.39942363112391</v>
      </c>
      <c r="BV244" s="28"/>
    </row>
    <row r="245" spans="1:74" ht="15.6" x14ac:dyDescent="0.3">
      <c r="A245" s="2" t="s">
        <v>505</v>
      </c>
      <c r="B245" s="9" t="s">
        <v>206</v>
      </c>
      <c r="C245" s="158">
        <v>10534</v>
      </c>
      <c r="D245" s="20">
        <v>0</v>
      </c>
      <c r="E245" s="23">
        <v>0</v>
      </c>
      <c r="F245" s="3">
        <v>0</v>
      </c>
      <c r="G245" s="23">
        <v>0</v>
      </c>
      <c r="H245" s="23">
        <v>0</v>
      </c>
      <c r="I245" s="3">
        <v>0</v>
      </c>
      <c r="J245" s="23">
        <f t="shared" si="162"/>
        <v>0</v>
      </c>
      <c r="K245" s="42">
        <f t="shared" si="163"/>
        <v>0</v>
      </c>
      <c r="L245" s="31">
        <v>2926</v>
      </c>
      <c r="M245" s="34">
        <f t="shared" si="164"/>
        <v>9.4132816707384636E-4</v>
      </c>
      <c r="N245" s="1">
        <f t="shared" si="165"/>
        <v>111324.73134834997</v>
      </c>
      <c r="O245" s="37">
        <v>0</v>
      </c>
      <c r="P245" s="37">
        <v>193</v>
      </c>
      <c r="Q245" s="37">
        <f t="shared" si="166"/>
        <v>96.5</v>
      </c>
      <c r="R245" s="34">
        <f t="shared" si="167"/>
        <v>1.0173497669583772E-4</v>
      </c>
      <c r="S245" s="27">
        <f t="shared" si="168"/>
        <v>12031.530921464815</v>
      </c>
      <c r="T245" s="39">
        <f t="shared" si="169"/>
        <v>123356.26226981479</v>
      </c>
      <c r="U245" s="1">
        <f t="shared" si="170"/>
        <v>11.710296399260944</v>
      </c>
      <c r="V245" s="52">
        <v>52418143.530000001</v>
      </c>
      <c r="W245" s="51">
        <f t="shared" si="171"/>
        <v>2.1169226631708602</v>
      </c>
      <c r="X245" s="34">
        <f t="shared" si="172"/>
        <v>1.3007092514055974E-3</v>
      </c>
      <c r="Y245" s="87">
        <f t="shared" si="173"/>
        <v>4976.0910888551361</v>
      </c>
      <c r="Z245" s="27">
        <f t="shared" si="174"/>
        <v>730680.14382918924</v>
      </c>
      <c r="AA245" s="56">
        <v>9363547.4243999999</v>
      </c>
      <c r="AB245" s="51">
        <f t="shared" si="175"/>
        <v>11.850760291002686</v>
      </c>
      <c r="AC245" s="51">
        <f t="shared" si="176"/>
        <v>2.0785457585503612E-3</v>
      </c>
      <c r="AD245" s="92">
        <f t="shared" si="177"/>
        <v>888.88811699259543</v>
      </c>
      <c r="AE245" s="1">
        <f t="shared" si="178"/>
        <v>688283.63724757417</v>
      </c>
      <c r="AF245" s="39">
        <f t="shared" si="179"/>
        <v>1418963.7810767633</v>
      </c>
      <c r="AG245" s="60">
        <f t="shared" si="180"/>
        <v>134.70322584742388</v>
      </c>
      <c r="AH245" s="63">
        <v>1941.5417</v>
      </c>
      <c r="AI245" s="34">
        <f t="shared" si="181"/>
        <v>2.0723074508872327E-3</v>
      </c>
      <c r="AJ245" s="1">
        <f t="shared" si="182"/>
        <v>367620.46354199946</v>
      </c>
      <c r="AK245" s="39">
        <f t="shared" si="183"/>
        <v>367620.46354199946</v>
      </c>
      <c r="AL245" s="1">
        <f t="shared" si="184"/>
        <v>34.898468154736989</v>
      </c>
      <c r="AM245" s="66">
        <v>1066.8055555555557</v>
      </c>
      <c r="AN245" s="34">
        <f t="shared" si="185"/>
        <v>1.1488041996727885E-3</v>
      </c>
      <c r="AO245" s="1">
        <f t="shared" si="186"/>
        <v>33964.540002802227</v>
      </c>
      <c r="AP245" s="95">
        <v>3</v>
      </c>
      <c r="AQ245" s="34">
        <f t="shared" si="187"/>
        <v>3.629617680271012E-4</v>
      </c>
      <c r="AR245" s="27">
        <f t="shared" si="188"/>
        <v>32194.106466446203</v>
      </c>
      <c r="AS245" s="31">
        <v>51.666666663000001</v>
      </c>
      <c r="AT245" s="72">
        <f t="shared" si="189"/>
        <v>9.6330731361394888E-4</v>
      </c>
      <c r="AU245" s="1">
        <f t="shared" si="190"/>
        <v>113924.0613901238</v>
      </c>
      <c r="AV245" s="97">
        <v>25.194444444444443</v>
      </c>
      <c r="AW245" s="34">
        <f t="shared" si="191"/>
        <v>6.6589627288972549E-4</v>
      </c>
      <c r="AX245" s="27">
        <f t="shared" si="192"/>
        <v>78751.200992693484</v>
      </c>
      <c r="AY245" s="75">
        <v>25</v>
      </c>
      <c r="AZ245" s="34">
        <f t="shared" si="193"/>
        <v>2.6581888164680116E-4</v>
      </c>
      <c r="BA245" s="27">
        <f t="shared" si="194"/>
        <v>23577.693659156397</v>
      </c>
      <c r="BB245" s="39">
        <f t="shared" si="195"/>
        <v>282411.60251122207</v>
      </c>
      <c r="BC245" s="60">
        <f t="shared" si="196"/>
        <v>26.809531280731164</v>
      </c>
      <c r="BD245" s="81">
        <f t="shared" si="197"/>
        <v>2192352.1093997997</v>
      </c>
      <c r="BE245" s="1">
        <v>1151877</v>
      </c>
      <c r="BF245" s="1">
        <f t="shared" si="198"/>
        <v>0</v>
      </c>
      <c r="BG245" s="1">
        <f t="shared" si="199"/>
        <v>1040475.1093997997</v>
      </c>
      <c r="BH245" s="72">
        <f t="shared" si="200"/>
        <v>7.015983800676334E-4</v>
      </c>
      <c r="BI245" s="1">
        <f t="shared" si="201"/>
        <v>-505.5968749989263</v>
      </c>
      <c r="BJ245" s="81">
        <f t="shared" si="202"/>
        <v>2191846.5125248008</v>
      </c>
      <c r="BK245" s="79">
        <v>7.9</v>
      </c>
      <c r="BL245" s="1">
        <f t="shared" si="203"/>
        <v>0</v>
      </c>
      <c r="BM245" s="126">
        <v>941</v>
      </c>
      <c r="BN245" s="27">
        <f t="shared" si="204"/>
        <v>0</v>
      </c>
      <c r="BO245" s="39">
        <f t="shared" si="205"/>
        <v>2191846.5125248008</v>
      </c>
      <c r="BP245" s="1">
        <f t="shared" si="206"/>
        <v>2191846.5125248008</v>
      </c>
      <c r="BQ245" s="72">
        <f t="shared" si="207"/>
        <v>7.5190229714516355E-4</v>
      </c>
      <c r="BR245" s="60">
        <f t="shared" si="208"/>
        <v>4746.5292363711696</v>
      </c>
      <c r="BS245" s="84">
        <f t="shared" si="210"/>
        <v>2196593</v>
      </c>
      <c r="BT245" s="86">
        <f t="shared" si="209"/>
        <v>208.52411239794949</v>
      </c>
      <c r="BV245" s="28"/>
    </row>
    <row r="246" spans="1:74" ht="15.6" x14ac:dyDescent="0.3">
      <c r="A246" s="2" t="s">
        <v>535</v>
      </c>
      <c r="B246" s="9" t="s">
        <v>238</v>
      </c>
      <c r="C246" s="158">
        <v>8263</v>
      </c>
      <c r="D246" s="20">
        <v>0</v>
      </c>
      <c r="E246" s="23">
        <v>0</v>
      </c>
      <c r="F246" s="3">
        <v>0</v>
      </c>
      <c r="G246" s="23">
        <v>0</v>
      </c>
      <c r="H246" s="23">
        <v>0</v>
      </c>
      <c r="I246" s="3">
        <v>0</v>
      </c>
      <c r="J246" s="23">
        <f t="shared" si="162"/>
        <v>0</v>
      </c>
      <c r="K246" s="42">
        <f t="shared" si="163"/>
        <v>0</v>
      </c>
      <c r="L246" s="31">
        <v>5083</v>
      </c>
      <c r="M246" s="34">
        <f t="shared" si="164"/>
        <v>1.6352601070527548E-3</v>
      </c>
      <c r="N246" s="1">
        <f t="shared" si="165"/>
        <v>193391.52749270774</v>
      </c>
      <c r="O246" s="37">
        <v>0</v>
      </c>
      <c r="P246" s="37">
        <v>190</v>
      </c>
      <c r="Q246" s="37">
        <f t="shared" si="166"/>
        <v>95</v>
      </c>
      <c r="R246" s="34">
        <f t="shared" si="167"/>
        <v>1.0015360400108377E-4</v>
      </c>
      <c r="S246" s="27">
        <f t="shared" si="168"/>
        <v>11844.512306105258</v>
      </c>
      <c r="T246" s="39">
        <f t="shared" si="169"/>
        <v>205236.039798813</v>
      </c>
      <c r="U246" s="1">
        <f t="shared" si="170"/>
        <v>24.837957134069104</v>
      </c>
      <c r="V246" s="52">
        <v>70950221.049999997</v>
      </c>
      <c r="W246" s="51">
        <f t="shared" si="171"/>
        <v>0.96232496515949906</v>
      </c>
      <c r="X246" s="34">
        <f t="shared" si="172"/>
        <v>5.9128517390741472E-4</v>
      </c>
      <c r="Y246" s="87">
        <f t="shared" si="173"/>
        <v>8586.4965569405776</v>
      </c>
      <c r="Z246" s="27">
        <f t="shared" si="174"/>
        <v>332157.50210729818</v>
      </c>
      <c r="AA246" s="56">
        <v>18934440.600400001</v>
      </c>
      <c r="AB246" s="51">
        <f t="shared" si="175"/>
        <v>3.6059776172398568</v>
      </c>
      <c r="AC246" s="51">
        <f t="shared" si="176"/>
        <v>6.3246486281828915E-4</v>
      </c>
      <c r="AD246" s="92">
        <f t="shared" si="177"/>
        <v>2291.4729033522935</v>
      </c>
      <c r="AE246" s="1">
        <f t="shared" si="178"/>
        <v>209432.58738526001</v>
      </c>
      <c r="AF246" s="39">
        <f t="shared" si="179"/>
        <v>541590.08949255815</v>
      </c>
      <c r="AG246" s="60">
        <f t="shared" si="180"/>
        <v>65.544002116974241</v>
      </c>
      <c r="AH246" s="63">
        <v>661.81420000000003</v>
      </c>
      <c r="AI246" s="34">
        <f t="shared" si="181"/>
        <v>7.0638838082281378E-4</v>
      </c>
      <c r="AJ246" s="1">
        <f t="shared" si="182"/>
        <v>125310.95416733905</v>
      </c>
      <c r="AK246" s="39">
        <f t="shared" si="183"/>
        <v>125310.95416733905</v>
      </c>
      <c r="AL246" s="1">
        <f t="shared" si="184"/>
        <v>15.165309714067416</v>
      </c>
      <c r="AM246" s="66">
        <v>465.41666666666669</v>
      </c>
      <c r="AN246" s="34">
        <f t="shared" si="185"/>
        <v>5.011903232786765E-4</v>
      </c>
      <c r="AO246" s="1">
        <f t="shared" si="186"/>
        <v>14817.754660772069</v>
      </c>
      <c r="AP246" s="95">
        <v>1</v>
      </c>
      <c r="AQ246" s="34">
        <f t="shared" si="187"/>
        <v>1.2098725600903373E-4</v>
      </c>
      <c r="AR246" s="27">
        <f t="shared" si="188"/>
        <v>10731.368822148734</v>
      </c>
      <c r="AS246" s="31">
        <v>12.5</v>
      </c>
      <c r="AT246" s="72">
        <f t="shared" si="189"/>
        <v>2.3305822105217241E-4</v>
      </c>
      <c r="AU246" s="1">
        <f t="shared" si="190"/>
        <v>27562.272918921466</v>
      </c>
      <c r="AV246" s="97">
        <v>10.583333333333334</v>
      </c>
      <c r="AW246" s="34">
        <f t="shared" si="191"/>
        <v>2.7972048508377665E-4</v>
      </c>
      <c r="AX246" s="27">
        <f t="shared" si="192"/>
        <v>33080.713978187676</v>
      </c>
      <c r="AY246" s="75">
        <v>3</v>
      </c>
      <c r="AZ246" s="34">
        <f t="shared" si="193"/>
        <v>3.1898265797616134E-5</v>
      </c>
      <c r="BA246" s="27">
        <f t="shared" si="194"/>
        <v>2829.3232390987673</v>
      </c>
      <c r="BB246" s="39">
        <f t="shared" si="195"/>
        <v>89021.433619128715</v>
      </c>
      <c r="BC246" s="60">
        <f t="shared" si="196"/>
        <v>10.773500377481389</v>
      </c>
      <c r="BD246" s="81">
        <f t="shared" si="197"/>
        <v>961158.517077839</v>
      </c>
      <c r="BE246" s="1">
        <v>809273</v>
      </c>
      <c r="BF246" s="1">
        <f t="shared" si="198"/>
        <v>0</v>
      </c>
      <c r="BG246" s="1">
        <f t="shared" si="199"/>
        <v>151885.517077839</v>
      </c>
      <c r="BH246" s="72">
        <f t="shared" si="200"/>
        <v>1.0241728204244846E-4</v>
      </c>
      <c r="BI246" s="1">
        <f t="shared" si="201"/>
        <v>-73.80555488391218</v>
      </c>
      <c r="BJ246" s="81">
        <f t="shared" si="202"/>
        <v>961084.7115229551</v>
      </c>
      <c r="BK246" s="79">
        <v>5.5</v>
      </c>
      <c r="BL246" s="1">
        <f t="shared" si="203"/>
        <v>0</v>
      </c>
      <c r="BM246" s="126">
        <v>472</v>
      </c>
      <c r="BN246" s="27">
        <f t="shared" si="204"/>
        <v>0</v>
      </c>
      <c r="BO246" s="39">
        <f t="shared" si="205"/>
        <v>961084.7115229551</v>
      </c>
      <c r="BP246" s="1">
        <f t="shared" si="206"/>
        <v>961084.7115229551</v>
      </c>
      <c r="BQ246" s="72">
        <f t="shared" si="207"/>
        <v>3.2969544090602926E-4</v>
      </c>
      <c r="BR246" s="60">
        <f t="shared" si="208"/>
        <v>2081.2664827603621</v>
      </c>
      <c r="BS246" s="84">
        <f t="shared" si="210"/>
        <v>963166</v>
      </c>
      <c r="BT246" s="86">
        <f t="shared" si="209"/>
        <v>116.56371777804671</v>
      </c>
      <c r="BV246" s="28"/>
    </row>
    <row r="247" spans="1:74" ht="15.6" x14ac:dyDescent="0.3">
      <c r="A247" s="2" t="s">
        <v>551</v>
      </c>
      <c r="B247" s="9" t="s">
        <v>254</v>
      </c>
      <c r="C247" s="158">
        <v>80167</v>
      </c>
      <c r="D247" s="20">
        <v>0</v>
      </c>
      <c r="E247" s="23">
        <f>C247/($C$7+$C$147+$C$98+$C$81+$C$186+$C$208+$C$231+$C$247+$C$265)*$E$6</f>
        <v>19163544.622257162</v>
      </c>
      <c r="F247" s="3">
        <v>0</v>
      </c>
      <c r="G247" s="23">
        <v>0</v>
      </c>
      <c r="H247" s="23">
        <v>0</v>
      </c>
      <c r="I247" s="3">
        <v>0</v>
      </c>
      <c r="J247" s="23">
        <f t="shared" si="162"/>
        <v>19163544.622257162</v>
      </c>
      <c r="K247" s="42">
        <f t="shared" si="163"/>
        <v>239.0453007129762</v>
      </c>
      <c r="L247" s="31">
        <v>38497</v>
      </c>
      <c r="M247" s="34">
        <f t="shared" si="164"/>
        <v>1.238493180035607E-2</v>
      </c>
      <c r="N247" s="1">
        <f t="shared" si="165"/>
        <v>1464684.9564994629</v>
      </c>
      <c r="O247" s="37">
        <v>12950</v>
      </c>
      <c r="P247" s="37">
        <v>7441</v>
      </c>
      <c r="Q247" s="37">
        <f t="shared" si="166"/>
        <v>16670.5</v>
      </c>
      <c r="R247" s="34">
        <f t="shared" si="167"/>
        <v>1.7574849005263862E-2</v>
      </c>
      <c r="S247" s="27">
        <f t="shared" si="168"/>
        <v>2078462.5515676599</v>
      </c>
      <c r="T247" s="39">
        <f t="shared" si="169"/>
        <v>3543147.5080671227</v>
      </c>
      <c r="U247" s="1">
        <f t="shared" si="170"/>
        <v>44.197082441242941</v>
      </c>
      <c r="V247" s="50">
        <v>296753893.97999996</v>
      </c>
      <c r="W247" s="51">
        <f t="shared" si="171"/>
        <v>21.656827490301232</v>
      </c>
      <c r="X247" s="34">
        <f t="shared" si="172"/>
        <v>1.3306691058111787E-2</v>
      </c>
      <c r="Y247" s="87">
        <f t="shared" si="173"/>
        <v>3701.6963835493402</v>
      </c>
      <c r="Z247" s="27">
        <f t="shared" si="174"/>
        <v>7475102.4686913872</v>
      </c>
      <c r="AA247" s="56">
        <v>90830696.855599999</v>
      </c>
      <c r="AB247" s="51">
        <f t="shared" si="175"/>
        <v>70.75524147103107</v>
      </c>
      <c r="AC247" s="51">
        <f t="shared" si="176"/>
        <v>1.2410006062351542E-2</v>
      </c>
      <c r="AD247" s="92">
        <f t="shared" si="177"/>
        <v>1133.0185345042223</v>
      </c>
      <c r="AE247" s="1">
        <f t="shared" si="178"/>
        <v>4109413.5530684348</v>
      </c>
      <c r="AF247" s="39">
        <f t="shared" si="179"/>
        <v>11584516.021759823</v>
      </c>
      <c r="AG247" s="60">
        <f t="shared" si="180"/>
        <v>144.50479650928466</v>
      </c>
      <c r="AH247" s="63">
        <v>5105.8721999999998</v>
      </c>
      <c r="AI247" s="34">
        <f t="shared" si="181"/>
        <v>5.4497603648368653E-3</v>
      </c>
      <c r="AJ247" s="1">
        <f t="shared" si="182"/>
        <v>966769.40029163868</v>
      </c>
      <c r="AK247" s="39">
        <f t="shared" si="183"/>
        <v>966769.40029163868</v>
      </c>
      <c r="AL247" s="1">
        <f t="shared" si="184"/>
        <v>12.059443415515595</v>
      </c>
      <c r="AM247" s="66">
        <v>14765.916666666666</v>
      </c>
      <c r="AN247" s="34">
        <f t="shared" si="185"/>
        <v>1.5900879959189249E-2</v>
      </c>
      <c r="AO247" s="1">
        <f t="shared" si="186"/>
        <v>470111.50691080809</v>
      </c>
      <c r="AP247" s="95">
        <v>187</v>
      </c>
      <c r="AQ247" s="34">
        <f t="shared" si="187"/>
        <v>2.2624616873689309E-2</v>
      </c>
      <c r="AR247" s="27">
        <f t="shared" si="188"/>
        <v>2006765.9697418134</v>
      </c>
      <c r="AS247" s="31">
        <v>850.74999996700001</v>
      </c>
      <c r="AT247" s="72">
        <f t="shared" si="189"/>
        <v>1.586194252419558E-2</v>
      </c>
      <c r="AU247" s="1">
        <f t="shared" si="190"/>
        <v>1875888.2947890304</v>
      </c>
      <c r="AV247" s="97">
        <v>925.08333333333337</v>
      </c>
      <c r="AW247" s="34">
        <f t="shared" si="191"/>
        <v>2.4450213424527596E-2</v>
      </c>
      <c r="AX247" s="27">
        <f t="shared" si="192"/>
        <v>2891566.9753689873</v>
      </c>
      <c r="AY247" s="75">
        <v>1606</v>
      </c>
      <c r="AZ247" s="34">
        <f t="shared" si="193"/>
        <v>1.7076204956990505E-2</v>
      </c>
      <c r="BA247" s="27">
        <f t="shared" si="194"/>
        <v>1514631.040664207</v>
      </c>
      <c r="BB247" s="39">
        <f t="shared" si="195"/>
        <v>8758963.7874748465</v>
      </c>
      <c r="BC247" s="60">
        <f t="shared" si="196"/>
        <v>109.25896924513636</v>
      </c>
      <c r="BD247" s="81">
        <f t="shared" si="197"/>
        <v>44016941.339850597</v>
      </c>
      <c r="BE247" s="1">
        <v>18704826</v>
      </c>
      <c r="BF247" s="1">
        <f t="shared" si="198"/>
        <v>0</v>
      </c>
      <c r="BG247" s="1">
        <f t="shared" si="199"/>
        <v>25312115.339850597</v>
      </c>
      <c r="BH247" s="72">
        <f t="shared" si="200"/>
        <v>1.7068105674117044E-2</v>
      </c>
      <c r="BI247" s="1">
        <f t="shared" si="201"/>
        <v>-12299.887137928021</v>
      </c>
      <c r="BJ247" s="81">
        <f t="shared" si="202"/>
        <v>44004641.45271267</v>
      </c>
      <c r="BK247" s="79">
        <v>8.5</v>
      </c>
      <c r="BL247" s="1">
        <f t="shared" si="203"/>
        <v>0</v>
      </c>
      <c r="BM247" s="126">
        <v>834.38</v>
      </c>
      <c r="BN247" s="27">
        <f t="shared" si="204"/>
        <v>0</v>
      </c>
      <c r="BO247" s="39">
        <f t="shared" si="205"/>
        <v>44004641.45271267</v>
      </c>
      <c r="BP247" s="1">
        <f t="shared" si="206"/>
        <v>44004641.45271267</v>
      </c>
      <c r="BQ247" s="72">
        <f t="shared" si="207"/>
        <v>1.509557845600722E-2</v>
      </c>
      <c r="BR247" s="60">
        <f t="shared" si="208"/>
        <v>95293.769886621114</v>
      </c>
      <c r="BS247" s="84">
        <f t="shared" si="210"/>
        <v>44099935</v>
      </c>
      <c r="BT247" s="86">
        <f t="shared" si="209"/>
        <v>550.10085197150943</v>
      </c>
      <c r="BV247" s="28"/>
    </row>
    <row r="248" spans="1:74" ht="15.6" x14ac:dyDescent="0.3">
      <c r="A248" s="2" t="s">
        <v>389</v>
      </c>
      <c r="B248" s="9" t="s">
        <v>90</v>
      </c>
      <c r="C248" s="158">
        <v>35486</v>
      </c>
      <c r="D248" s="20">
        <v>0</v>
      </c>
      <c r="E248" s="23">
        <v>0</v>
      </c>
      <c r="F248" s="3">
        <v>0</v>
      </c>
      <c r="G248" s="23">
        <v>0</v>
      </c>
      <c r="H248" s="23">
        <v>0</v>
      </c>
      <c r="I248" s="3">
        <v>0</v>
      </c>
      <c r="J248" s="23">
        <f t="shared" si="162"/>
        <v>0</v>
      </c>
      <c r="K248" s="42">
        <f t="shared" si="163"/>
        <v>0</v>
      </c>
      <c r="L248" s="31">
        <v>11031</v>
      </c>
      <c r="M248" s="34">
        <f t="shared" si="164"/>
        <v>3.5488007556362267E-3</v>
      </c>
      <c r="N248" s="1">
        <f t="shared" si="165"/>
        <v>419693.47624868376</v>
      </c>
      <c r="O248" s="37">
        <v>26</v>
      </c>
      <c r="P248" s="37">
        <v>721</v>
      </c>
      <c r="Q248" s="37">
        <f t="shared" si="166"/>
        <v>386.5</v>
      </c>
      <c r="R248" s="34">
        <f t="shared" si="167"/>
        <v>4.0746703101493553E-4</v>
      </c>
      <c r="S248" s="27">
        <f t="shared" si="168"/>
        <v>48188.463224312443</v>
      </c>
      <c r="T248" s="39">
        <f t="shared" si="169"/>
        <v>467881.93947299622</v>
      </c>
      <c r="U248" s="1">
        <f t="shared" si="170"/>
        <v>13.184972650425413</v>
      </c>
      <c r="V248" s="52">
        <v>134667380.50999999</v>
      </c>
      <c r="W248" s="51">
        <f t="shared" si="171"/>
        <v>9.3508627793238421</v>
      </c>
      <c r="X248" s="34">
        <f t="shared" si="172"/>
        <v>5.7454879846544037E-3</v>
      </c>
      <c r="Y248" s="87">
        <f t="shared" si="173"/>
        <v>3794.9439359183903</v>
      </c>
      <c r="Z248" s="27">
        <f t="shared" si="174"/>
        <v>3227557.5671192557</v>
      </c>
      <c r="AA248" s="56">
        <v>49920381.3992</v>
      </c>
      <c r="AB248" s="51">
        <f t="shared" si="175"/>
        <v>25.225291969026909</v>
      </c>
      <c r="AC248" s="51">
        <f t="shared" si="176"/>
        <v>4.4243510410233045E-3</v>
      </c>
      <c r="AD248" s="92">
        <f t="shared" si="177"/>
        <v>1406.7627063968889</v>
      </c>
      <c r="AE248" s="1">
        <f t="shared" si="178"/>
        <v>1465066.8210929495</v>
      </c>
      <c r="AF248" s="39">
        <f t="shared" si="179"/>
        <v>4692624.3882122049</v>
      </c>
      <c r="AG248" s="60">
        <f t="shared" si="180"/>
        <v>132.2387529789834</v>
      </c>
      <c r="AH248" s="63">
        <v>2682.3508999999999</v>
      </c>
      <c r="AI248" s="34">
        <f t="shared" si="181"/>
        <v>2.863011263659222E-3</v>
      </c>
      <c r="AJ248" s="1">
        <f t="shared" si="182"/>
        <v>507888.69548374845</v>
      </c>
      <c r="AK248" s="39">
        <f t="shared" si="183"/>
        <v>507888.69548374845</v>
      </c>
      <c r="AL248" s="1">
        <f t="shared" si="184"/>
        <v>14.312368130635981</v>
      </c>
      <c r="AM248" s="66">
        <v>4244.2222222222226</v>
      </c>
      <c r="AN248" s="34">
        <f t="shared" si="185"/>
        <v>4.5704489331182064E-3</v>
      </c>
      <c r="AO248" s="1">
        <f t="shared" si="186"/>
        <v>135125.89496440979</v>
      </c>
      <c r="AP248" s="95">
        <v>26.3333333333333</v>
      </c>
      <c r="AQ248" s="34">
        <f t="shared" si="187"/>
        <v>3.1859977415712175E-3</v>
      </c>
      <c r="AR248" s="27">
        <f t="shared" si="188"/>
        <v>282592.71231658297</v>
      </c>
      <c r="AS248" s="31">
        <v>279.41666663299998</v>
      </c>
      <c r="AT248" s="72">
        <f t="shared" si="189"/>
        <v>5.2096281006251896E-3</v>
      </c>
      <c r="AU248" s="1">
        <f t="shared" si="190"/>
        <v>616108.67390672339</v>
      </c>
      <c r="AV248" s="97">
        <v>126.77777777777777</v>
      </c>
      <c r="AW248" s="34">
        <f t="shared" si="191"/>
        <v>3.3507724249930617E-3</v>
      </c>
      <c r="AX248" s="27">
        <f t="shared" si="192"/>
        <v>396273.95957073104</v>
      </c>
      <c r="AY248" s="75">
        <v>510</v>
      </c>
      <c r="AZ248" s="34">
        <f t="shared" si="193"/>
        <v>5.4227051855947435E-3</v>
      </c>
      <c r="BA248" s="27">
        <f t="shared" si="194"/>
        <v>480984.9506467905</v>
      </c>
      <c r="BB248" s="39">
        <f t="shared" si="195"/>
        <v>1911086.1914052374</v>
      </c>
      <c r="BC248" s="60">
        <f t="shared" si="196"/>
        <v>53.854652296827972</v>
      </c>
      <c r="BD248" s="81">
        <f t="shared" si="197"/>
        <v>7579481.214574188</v>
      </c>
      <c r="BE248" s="1">
        <v>3700971</v>
      </c>
      <c r="BF248" s="1">
        <f t="shared" si="198"/>
        <v>0</v>
      </c>
      <c r="BG248" s="1">
        <f t="shared" si="199"/>
        <v>3878510.214574188</v>
      </c>
      <c r="BH248" s="72">
        <f t="shared" si="200"/>
        <v>2.6153018549292585E-3</v>
      </c>
      <c r="BI248" s="1">
        <f t="shared" si="201"/>
        <v>-1884.6800143746925</v>
      </c>
      <c r="BJ248" s="81">
        <f t="shared" si="202"/>
        <v>7577596.5345598133</v>
      </c>
      <c r="BK248" s="79">
        <v>7.4</v>
      </c>
      <c r="BL248" s="1">
        <f t="shared" si="203"/>
        <v>0</v>
      </c>
      <c r="BM248" s="126">
        <v>566.75</v>
      </c>
      <c r="BN248" s="27">
        <f t="shared" si="204"/>
        <v>0</v>
      </c>
      <c r="BO248" s="39">
        <f t="shared" si="205"/>
        <v>7577596.5345598133</v>
      </c>
      <c r="BP248" s="1">
        <f t="shared" si="206"/>
        <v>7577596.5345598133</v>
      </c>
      <c r="BQ248" s="72">
        <f t="shared" si="207"/>
        <v>2.599457675807619E-3</v>
      </c>
      <c r="BR248" s="60">
        <f t="shared" si="208"/>
        <v>16409.581276419802</v>
      </c>
      <c r="BS248" s="84">
        <f t="shared" si="210"/>
        <v>7594006</v>
      </c>
      <c r="BT248" s="86">
        <f t="shared" si="209"/>
        <v>214.00005636025475</v>
      </c>
      <c r="BV248" s="28"/>
    </row>
    <row r="249" spans="1:74" ht="15.6" x14ac:dyDescent="0.3">
      <c r="A249" s="2" t="s">
        <v>565</v>
      </c>
      <c r="B249" s="9" t="s">
        <v>268</v>
      </c>
      <c r="C249" s="158">
        <v>40845</v>
      </c>
      <c r="D249" s="20">
        <v>0</v>
      </c>
      <c r="E249" s="23">
        <v>0</v>
      </c>
      <c r="F249" s="3">
        <v>0</v>
      </c>
      <c r="G249" s="23">
        <v>0</v>
      </c>
      <c r="H249" s="23">
        <f>C249/($C$9+$C$59+$C$61+$C$66+$C$73+$C$79+$C$93+$C$104+$C$126+$C$139+$C$166+$C$174+$C$198+$C$213+$C$232+$C$249+$C$259+$C$261+$C$262+$C$267+$C$274)*$H$6</f>
        <v>3278596.5473340745</v>
      </c>
      <c r="I249" s="3">
        <v>0</v>
      </c>
      <c r="J249" s="23">
        <f t="shared" si="162"/>
        <v>3278596.5473340745</v>
      </c>
      <c r="K249" s="42">
        <f t="shared" si="163"/>
        <v>80.269226278224366</v>
      </c>
      <c r="L249" s="31">
        <v>21960</v>
      </c>
      <c r="M249" s="34">
        <f t="shared" si="164"/>
        <v>7.0647869271844377E-3</v>
      </c>
      <c r="N249" s="1">
        <f t="shared" si="165"/>
        <v>835506.18605938659</v>
      </c>
      <c r="O249" s="37">
        <v>3881</v>
      </c>
      <c r="P249" s="37">
        <v>3782</v>
      </c>
      <c r="Q249" s="37">
        <f t="shared" si="166"/>
        <v>5772</v>
      </c>
      <c r="R249" s="34">
        <f t="shared" si="167"/>
        <v>6.0851221294132155E-3</v>
      </c>
      <c r="S249" s="27">
        <f t="shared" si="168"/>
        <v>719647.63190357422</v>
      </c>
      <c r="T249" s="39">
        <f t="shared" si="169"/>
        <v>1555153.8179629608</v>
      </c>
      <c r="U249" s="1">
        <f t="shared" si="170"/>
        <v>38.074521188957299</v>
      </c>
      <c r="V249" s="52">
        <v>157989258.64999998</v>
      </c>
      <c r="W249" s="51">
        <f t="shared" si="171"/>
        <v>10.559667405591691</v>
      </c>
      <c r="X249" s="34">
        <f t="shared" si="172"/>
        <v>6.4882186416985212E-3</v>
      </c>
      <c r="Y249" s="87">
        <f t="shared" si="173"/>
        <v>3868.0195531888844</v>
      </c>
      <c r="Z249" s="27">
        <f t="shared" si="174"/>
        <v>3644790.3520240164</v>
      </c>
      <c r="AA249" s="56">
        <v>49846121.738400005</v>
      </c>
      <c r="AB249" s="51">
        <f t="shared" si="175"/>
        <v>33.46928440602791</v>
      </c>
      <c r="AC249" s="51">
        <f t="shared" si="176"/>
        <v>5.8702933344016699E-3</v>
      </c>
      <c r="AD249" s="92">
        <f t="shared" si="177"/>
        <v>1220.3726707895705</v>
      </c>
      <c r="AE249" s="1">
        <f t="shared" si="178"/>
        <v>1943871.9745723009</v>
      </c>
      <c r="AF249" s="39">
        <f t="shared" si="179"/>
        <v>5588662.3265963178</v>
      </c>
      <c r="AG249" s="60">
        <f t="shared" si="180"/>
        <v>136.82610666167994</v>
      </c>
      <c r="AH249" s="63">
        <v>8034.3595999999998</v>
      </c>
      <c r="AI249" s="34">
        <f t="shared" si="181"/>
        <v>8.5754857916198069E-3</v>
      </c>
      <c r="AJ249" s="1">
        <f t="shared" si="182"/>
        <v>1521262.716332651</v>
      </c>
      <c r="AK249" s="39">
        <f t="shared" si="183"/>
        <v>1521262.716332651</v>
      </c>
      <c r="AL249" s="1">
        <f t="shared" si="184"/>
        <v>37.24477209775128</v>
      </c>
      <c r="AM249" s="66">
        <v>7045.5</v>
      </c>
      <c r="AN249" s="34">
        <f t="shared" si="185"/>
        <v>7.5870433432263171E-3</v>
      </c>
      <c r="AO249" s="1">
        <f t="shared" si="186"/>
        <v>224311.88640100899</v>
      </c>
      <c r="AP249" s="95">
        <v>65.3333333333333</v>
      </c>
      <c r="AQ249" s="34">
        <f t="shared" si="187"/>
        <v>7.9045007259235332E-3</v>
      </c>
      <c r="AR249" s="27">
        <f t="shared" si="188"/>
        <v>701116.09638038359</v>
      </c>
      <c r="AS249" s="31">
        <v>421.25</v>
      </c>
      <c r="AT249" s="72">
        <f t="shared" si="189"/>
        <v>7.8540620494582103E-3</v>
      </c>
      <c r="AU249" s="1">
        <f t="shared" si="190"/>
        <v>928848.59736765339</v>
      </c>
      <c r="AV249" s="97">
        <v>194.5</v>
      </c>
      <c r="AW249" s="34">
        <f t="shared" si="191"/>
        <v>5.1406898597286194E-3</v>
      </c>
      <c r="AX249" s="27">
        <f t="shared" si="192"/>
        <v>607955.79862275615</v>
      </c>
      <c r="AY249" s="75">
        <v>871</v>
      </c>
      <c r="AZ249" s="34">
        <f t="shared" si="193"/>
        <v>9.2611298365745508E-3</v>
      </c>
      <c r="BA249" s="27">
        <f t="shared" si="194"/>
        <v>821446.84708500875</v>
      </c>
      <c r="BB249" s="39">
        <f t="shared" si="195"/>
        <v>3283679.2258568108</v>
      </c>
      <c r="BC249" s="60">
        <f t="shared" si="196"/>
        <v>80.393664484191717</v>
      </c>
      <c r="BD249" s="81">
        <f t="shared" si="197"/>
        <v>15227354.634082817</v>
      </c>
      <c r="BE249" s="1">
        <v>6729364</v>
      </c>
      <c r="BF249" s="1">
        <f t="shared" si="198"/>
        <v>0</v>
      </c>
      <c r="BG249" s="1">
        <f t="shared" si="199"/>
        <v>8497990.6340828165</v>
      </c>
      <c r="BH249" s="72">
        <f t="shared" si="200"/>
        <v>5.7302442017490634E-3</v>
      </c>
      <c r="BI249" s="1">
        <f t="shared" si="201"/>
        <v>-4129.4188294815576</v>
      </c>
      <c r="BJ249" s="81">
        <f t="shared" si="202"/>
        <v>15223225.215253334</v>
      </c>
      <c r="BK249" s="79">
        <v>8</v>
      </c>
      <c r="BL249" s="1">
        <f t="shared" si="203"/>
        <v>0</v>
      </c>
      <c r="BM249" s="126">
        <v>944.58</v>
      </c>
      <c r="BN249" s="27">
        <f t="shared" si="204"/>
        <v>0</v>
      </c>
      <c r="BO249" s="39">
        <f t="shared" si="205"/>
        <v>15223225.215253334</v>
      </c>
      <c r="BP249" s="1">
        <f t="shared" si="206"/>
        <v>15223225.215253334</v>
      </c>
      <c r="BQ249" s="72">
        <f t="shared" si="207"/>
        <v>5.2222534488156336E-3</v>
      </c>
      <c r="BR249" s="60">
        <f t="shared" si="208"/>
        <v>32966.488822626969</v>
      </c>
      <c r="BS249" s="84">
        <f t="shared" si="210"/>
        <v>15256192</v>
      </c>
      <c r="BT249" s="86">
        <f t="shared" si="209"/>
        <v>373.51431019708656</v>
      </c>
      <c r="BV249" s="28"/>
    </row>
    <row r="250" spans="1:74" ht="15.6" x14ac:dyDescent="0.3">
      <c r="A250" s="2" t="s">
        <v>468</v>
      </c>
      <c r="B250" s="9" t="s">
        <v>169</v>
      </c>
      <c r="C250" s="158">
        <v>2056</v>
      </c>
      <c r="D250" s="20">
        <v>0</v>
      </c>
      <c r="E250" s="23">
        <v>0</v>
      </c>
      <c r="F250" s="3">
        <v>0</v>
      </c>
      <c r="G250" s="23">
        <v>0</v>
      </c>
      <c r="H250" s="23">
        <v>0</v>
      </c>
      <c r="I250" s="3">
        <v>0</v>
      </c>
      <c r="J250" s="23">
        <f t="shared" si="162"/>
        <v>0</v>
      </c>
      <c r="K250" s="42">
        <f t="shared" si="163"/>
        <v>0</v>
      </c>
      <c r="L250" s="31">
        <v>705</v>
      </c>
      <c r="M250" s="34">
        <f t="shared" si="164"/>
        <v>2.2680668413775176E-4</v>
      </c>
      <c r="N250" s="1">
        <f t="shared" si="165"/>
        <v>26822.944497808177</v>
      </c>
      <c r="O250" s="37">
        <v>0</v>
      </c>
      <c r="P250" s="37">
        <v>167</v>
      </c>
      <c r="Q250" s="37">
        <f t="shared" si="166"/>
        <v>83.5</v>
      </c>
      <c r="R250" s="34">
        <f t="shared" si="167"/>
        <v>8.8029746674636787E-5</v>
      </c>
      <c r="S250" s="27">
        <f t="shared" si="168"/>
        <v>10410.70292168199</v>
      </c>
      <c r="T250" s="39">
        <f t="shared" si="169"/>
        <v>37233.647419490168</v>
      </c>
      <c r="U250" s="1">
        <f t="shared" si="170"/>
        <v>18.109750690413506</v>
      </c>
      <c r="V250" s="52">
        <v>7463461.1599999992</v>
      </c>
      <c r="W250" s="51">
        <f t="shared" si="171"/>
        <v>0.56637743660476159</v>
      </c>
      <c r="X250" s="34">
        <f t="shared" si="172"/>
        <v>3.4800155168433804E-4</v>
      </c>
      <c r="Y250" s="87">
        <f t="shared" si="173"/>
        <v>3630.0881128404667</v>
      </c>
      <c r="Z250" s="27">
        <f t="shared" si="174"/>
        <v>195491.67007362374</v>
      </c>
      <c r="AA250" s="56">
        <v>2301375.8196</v>
      </c>
      <c r="AB250" s="51">
        <f t="shared" si="175"/>
        <v>1.8367864839801413</v>
      </c>
      <c r="AC250" s="51">
        <f t="shared" si="176"/>
        <v>3.221603223666697E-4</v>
      </c>
      <c r="AD250" s="92">
        <f t="shared" si="177"/>
        <v>1119.3462157587549</v>
      </c>
      <c r="AE250" s="1">
        <f t="shared" si="178"/>
        <v>106679.23837771501</v>
      </c>
      <c r="AF250" s="39">
        <f t="shared" si="179"/>
        <v>302170.90845133876</v>
      </c>
      <c r="AG250" s="60">
        <f t="shared" si="180"/>
        <v>146.97028621174064</v>
      </c>
      <c r="AH250" s="63">
        <v>868.73580000000004</v>
      </c>
      <c r="AI250" s="34">
        <f t="shared" si="181"/>
        <v>9.2724646150658572E-4</v>
      </c>
      <c r="AJ250" s="1">
        <f t="shared" si="182"/>
        <v>164490.444625284</v>
      </c>
      <c r="AK250" s="39">
        <f t="shared" si="183"/>
        <v>164490.444625284</v>
      </c>
      <c r="AL250" s="1">
        <f t="shared" si="184"/>
        <v>80.005080070663425</v>
      </c>
      <c r="AM250" s="66">
        <v>302.61111111111109</v>
      </c>
      <c r="AN250" s="34">
        <f t="shared" si="185"/>
        <v>3.2587092699480158E-4</v>
      </c>
      <c r="AO250" s="1">
        <f t="shared" si="186"/>
        <v>9634.4147582483365</v>
      </c>
      <c r="AP250" s="95">
        <v>1.6666666666666701</v>
      </c>
      <c r="AQ250" s="34">
        <f t="shared" si="187"/>
        <v>2.0164542668172329E-4</v>
      </c>
      <c r="AR250" s="27">
        <f t="shared" si="188"/>
        <v>17885.614703581261</v>
      </c>
      <c r="AS250" s="31">
        <v>19.583333329999999</v>
      </c>
      <c r="AT250" s="72">
        <f t="shared" si="189"/>
        <v>3.6512454625292124E-4</v>
      </c>
      <c r="AU250" s="1">
        <f t="shared" si="190"/>
        <v>43180.894232293685</v>
      </c>
      <c r="AV250" s="97">
        <v>10.388888888888889</v>
      </c>
      <c r="AW250" s="34">
        <f t="shared" si="191"/>
        <v>2.7458126357305111E-4</v>
      </c>
      <c r="AX250" s="27">
        <f t="shared" si="192"/>
        <v>32472.931831606802</v>
      </c>
      <c r="AY250" s="75">
        <v>24</v>
      </c>
      <c r="AZ250" s="34">
        <f t="shared" si="193"/>
        <v>2.5518612638092907E-4</v>
      </c>
      <c r="BA250" s="27">
        <f t="shared" si="194"/>
        <v>22634.585912790139</v>
      </c>
      <c r="BB250" s="39">
        <f t="shared" si="195"/>
        <v>125808.44143852024</v>
      </c>
      <c r="BC250" s="60">
        <f t="shared" si="196"/>
        <v>61.190876186050701</v>
      </c>
      <c r="BD250" s="81">
        <f t="shared" si="197"/>
        <v>629703.44193463319</v>
      </c>
      <c r="BE250" s="1">
        <v>254026</v>
      </c>
      <c r="BF250" s="1">
        <f t="shared" si="198"/>
        <v>0</v>
      </c>
      <c r="BG250" s="1">
        <f t="shared" si="199"/>
        <v>375677.44193463319</v>
      </c>
      <c r="BH250" s="72">
        <f t="shared" si="200"/>
        <v>2.5332147045913924E-4</v>
      </c>
      <c r="BI250" s="1">
        <f t="shared" si="201"/>
        <v>-182.55250792045297</v>
      </c>
      <c r="BJ250" s="81">
        <f t="shared" si="202"/>
        <v>629520.88942671276</v>
      </c>
      <c r="BK250" s="79">
        <v>7</v>
      </c>
      <c r="BL250" s="1">
        <f t="shared" si="203"/>
        <v>0</v>
      </c>
      <c r="BM250" s="126">
        <v>1400</v>
      </c>
      <c r="BN250" s="27">
        <f t="shared" si="204"/>
        <v>0</v>
      </c>
      <c r="BO250" s="39">
        <f t="shared" si="205"/>
        <v>629520.88942671276</v>
      </c>
      <c r="BP250" s="1">
        <f t="shared" si="206"/>
        <v>629520.88942671276</v>
      </c>
      <c r="BQ250" s="72">
        <f t="shared" si="207"/>
        <v>2.159540826221316E-4</v>
      </c>
      <c r="BR250" s="60">
        <f t="shared" si="208"/>
        <v>1363.2520751320012</v>
      </c>
      <c r="BS250" s="84">
        <f t="shared" si="210"/>
        <v>630884</v>
      </c>
      <c r="BT250" s="86">
        <f t="shared" si="209"/>
        <v>306.85019455252916</v>
      </c>
      <c r="BV250" s="28"/>
    </row>
    <row r="251" spans="1:74" ht="15.6" x14ac:dyDescent="0.3">
      <c r="A251" s="2" t="s">
        <v>323</v>
      </c>
      <c r="B251" s="9" t="s">
        <v>24</v>
      </c>
      <c r="C251" s="158">
        <v>18782</v>
      </c>
      <c r="D251" s="20">
        <v>0</v>
      </c>
      <c r="E251" s="23">
        <v>0</v>
      </c>
      <c r="F251" s="3">
        <v>0</v>
      </c>
      <c r="G251" s="23">
        <v>0</v>
      </c>
      <c r="H251" s="23">
        <v>0</v>
      </c>
      <c r="I251" s="3">
        <v>0</v>
      </c>
      <c r="J251" s="23">
        <f t="shared" si="162"/>
        <v>0</v>
      </c>
      <c r="K251" s="42">
        <f t="shared" si="163"/>
        <v>0</v>
      </c>
      <c r="L251" s="31">
        <v>4451</v>
      </c>
      <c r="M251" s="34">
        <f t="shared" si="164"/>
        <v>1.4319383703505434E-3</v>
      </c>
      <c r="N251" s="1">
        <f t="shared" si="165"/>
        <v>169345.99426914071</v>
      </c>
      <c r="O251" s="37">
        <v>1545</v>
      </c>
      <c r="P251" s="37">
        <v>211</v>
      </c>
      <c r="Q251" s="37">
        <f t="shared" si="166"/>
        <v>1650.5</v>
      </c>
      <c r="R251" s="34">
        <f t="shared" si="167"/>
        <v>1.7400370884609344E-3</v>
      </c>
      <c r="S251" s="27">
        <f t="shared" si="168"/>
        <v>205782.81643396558</v>
      </c>
      <c r="T251" s="39">
        <f t="shared" si="169"/>
        <v>375128.81070310628</v>
      </c>
      <c r="U251" s="1">
        <f t="shared" si="170"/>
        <v>19.972783021142916</v>
      </c>
      <c r="V251" s="52">
        <v>92101151.939999998</v>
      </c>
      <c r="W251" s="51">
        <f t="shared" si="171"/>
        <v>3.8301749388521276</v>
      </c>
      <c r="X251" s="34">
        <f t="shared" si="172"/>
        <v>2.3533896935113165E-3</v>
      </c>
      <c r="Y251" s="87">
        <f t="shared" si="173"/>
        <v>4903.6924683207326</v>
      </c>
      <c r="Z251" s="27">
        <f t="shared" si="174"/>
        <v>1322028.8222619621</v>
      </c>
      <c r="AA251" s="56">
        <v>19462481.521600001</v>
      </c>
      <c r="AB251" s="51">
        <f t="shared" si="175"/>
        <v>18.125310670609668</v>
      </c>
      <c r="AC251" s="51">
        <f t="shared" si="176"/>
        <v>3.1790608105883586E-3</v>
      </c>
      <c r="AD251" s="92">
        <f t="shared" si="177"/>
        <v>1036.2305144074114</v>
      </c>
      <c r="AE251" s="1">
        <f t="shared" si="178"/>
        <v>1052705.0120219719</v>
      </c>
      <c r="AF251" s="39">
        <f t="shared" si="179"/>
        <v>2374733.834283934</v>
      </c>
      <c r="AG251" s="60">
        <f t="shared" si="180"/>
        <v>126.43668588456681</v>
      </c>
      <c r="AH251" s="63">
        <v>1483.8777</v>
      </c>
      <c r="AI251" s="34">
        <f t="shared" si="181"/>
        <v>1.5838190927938401E-3</v>
      </c>
      <c r="AJ251" s="1">
        <f t="shared" si="182"/>
        <v>280964.25016966468</v>
      </c>
      <c r="AK251" s="39">
        <f t="shared" si="183"/>
        <v>280964.25016966468</v>
      </c>
      <c r="AL251" s="1">
        <f t="shared" si="184"/>
        <v>14.959229590547581</v>
      </c>
      <c r="AM251" s="66">
        <v>1661.3611111111111</v>
      </c>
      <c r="AN251" s="34">
        <f t="shared" si="185"/>
        <v>1.78905950730972E-3</v>
      </c>
      <c r="AO251" s="1">
        <f t="shared" si="186"/>
        <v>52893.768338174661</v>
      </c>
      <c r="AP251" s="95">
        <v>7</v>
      </c>
      <c r="AQ251" s="34">
        <f t="shared" si="187"/>
        <v>8.4691079206323616E-4</v>
      </c>
      <c r="AR251" s="27">
        <f t="shared" si="188"/>
        <v>75119.581755041145</v>
      </c>
      <c r="AS251" s="31">
        <v>141.66666670000001</v>
      </c>
      <c r="AT251" s="72">
        <f t="shared" si="189"/>
        <v>2.6413265058794428E-3</v>
      </c>
      <c r="AU251" s="1">
        <f t="shared" si="190"/>
        <v>312372.42648794269</v>
      </c>
      <c r="AV251" s="97">
        <v>55.638888888888886</v>
      </c>
      <c r="AW251" s="34">
        <f t="shared" si="191"/>
        <v>1.4705515265690408E-3</v>
      </c>
      <c r="AX251" s="27">
        <f t="shared" si="192"/>
        <v>173912.5199430706</v>
      </c>
      <c r="AY251" s="75">
        <v>109</v>
      </c>
      <c r="AZ251" s="34">
        <f t="shared" si="193"/>
        <v>1.1589703239800529E-3</v>
      </c>
      <c r="BA251" s="27">
        <f t="shared" si="194"/>
        <v>102798.74435392188</v>
      </c>
      <c r="BB251" s="39">
        <f t="shared" si="195"/>
        <v>717097.04087815096</v>
      </c>
      <c r="BC251" s="60">
        <f t="shared" si="196"/>
        <v>38.180014954645458</v>
      </c>
      <c r="BD251" s="81">
        <f t="shared" si="197"/>
        <v>3747923.9360348559</v>
      </c>
      <c r="BE251" s="1">
        <v>2121048</v>
      </c>
      <c r="BF251" s="1">
        <f t="shared" si="198"/>
        <v>0</v>
      </c>
      <c r="BG251" s="1">
        <f t="shared" si="199"/>
        <v>1626875.9360348559</v>
      </c>
      <c r="BH251" s="72">
        <f t="shared" si="200"/>
        <v>1.097011846781704E-3</v>
      </c>
      <c r="BI251" s="1">
        <f t="shared" si="201"/>
        <v>-790.54595524602428</v>
      </c>
      <c r="BJ251" s="81">
        <f t="shared" si="202"/>
        <v>3747133.39007961</v>
      </c>
      <c r="BK251" s="79">
        <v>6.5</v>
      </c>
      <c r="BL251" s="1">
        <f t="shared" si="203"/>
        <v>0</v>
      </c>
      <c r="BM251" s="126">
        <v>755</v>
      </c>
      <c r="BN251" s="27">
        <f t="shared" si="204"/>
        <v>0</v>
      </c>
      <c r="BO251" s="39">
        <f t="shared" si="205"/>
        <v>3747133.39007961</v>
      </c>
      <c r="BP251" s="1">
        <f t="shared" si="206"/>
        <v>3747133.39007961</v>
      </c>
      <c r="BQ251" s="72">
        <f t="shared" si="207"/>
        <v>1.2854359042069664E-3</v>
      </c>
      <c r="BR251" s="60">
        <f t="shared" si="208"/>
        <v>8114.5637192030508</v>
      </c>
      <c r="BS251" s="84">
        <f t="shared" si="210"/>
        <v>3755248</v>
      </c>
      <c r="BT251" s="86">
        <f t="shared" si="209"/>
        <v>199.93866467894793</v>
      </c>
      <c r="BV251" s="28"/>
    </row>
    <row r="252" spans="1:74" ht="15.6" x14ac:dyDescent="0.3">
      <c r="A252" s="2" t="s">
        <v>483</v>
      </c>
      <c r="B252" s="9" t="s">
        <v>184</v>
      </c>
      <c r="C252" s="158">
        <v>11530</v>
      </c>
      <c r="D252" s="20">
        <v>0</v>
      </c>
      <c r="E252" s="23">
        <v>0</v>
      </c>
      <c r="F252" s="3">
        <v>0</v>
      </c>
      <c r="G252" s="23">
        <v>0</v>
      </c>
      <c r="H252" s="23">
        <v>0</v>
      </c>
      <c r="I252" s="3">
        <v>0</v>
      </c>
      <c r="J252" s="23">
        <f t="shared" si="162"/>
        <v>0</v>
      </c>
      <c r="K252" s="42">
        <f t="shared" si="163"/>
        <v>0</v>
      </c>
      <c r="L252" s="31">
        <v>6031</v>
      </c>
      <c r="M252" s="34">
        <f t="shared" si="164"/>
        <v>1.9402427121060723E-3</v>
      </c>
      <c r="N252" s="1">
        <f t="shared" si="165"/>
        <v>229459.82732805834</v>
      </c>
      <c r="O252" s="37">
        <v>0</v>
      </c>
      <c r="P252" s="37">
        <v>335</v>
      </c>
      <c r="Q252" s="37">
        <f t="shared" si="166"/>
        <v>167.5</v>
      </c>
      <c r="R252" s="34">
        <f t="shared" si="167"/>
        <v>1.7658661758085823E-4</v>
      </c>
      <c r="S252" s="27">
        <f t="shared" si="168"/>
        <v>20883.745381817167</v>
      </c>
      <c r="T252" s="39">
        <f t="shared" si="169"/>
        <v>250343.5727098755</v>
      </c>
      <c r="U252" s="1">
        <f t="shared" si="170"/>
        <v>21.712365369460148</v>
      </c>
      <c r="V252" s="52">
        <v>39245247.200000003</v>
      </c>
      <c r="W252" s="51">
        <f t="shared" si="171"/>
        <v>3.3874394859207304</v>
      </c>
      <c r="X252" s="34">
        <f t="shared" si="172"/>
        <v>2.0813579799434049E-3</v>
      </c>
      <c r="Y252" s="87">
        <f t="shared" si="173"/>
        <v>3403.7508412836082</v>
      </c>
      <c r="Z252" s="27">
        <f t="shared" si="174"/>
        <v>1169213.6013499054</v>
      </c>
      <c r="AA252" s="56">
        <v>12467016.1304</v>
      </c>
      <c r="AB252" s="51">
        <f t="shared" si="175"/>
        <v>10.663409641047336</v>
      </c>
      <c r="AC252" s="51">
        <f t="shared" si="176"/>
        <v>1.8702922290911223E-3</v>
      </c>
      <c r="AD252" s="92">
        <f t="shared" si="177"/>
        <v>1081.2676609193409</v>
      </c>
      <c r="AE252" s="1">
        <f t="shared" si="178"/>
        <v>619323.16517895937</v>
      </c>
      <c r="AF252" s="39">
        <f t="shared" si="179"/>
        <v>1788536.7665288649</v>
      </c>
      <c r="AG252" s="60">
        <f t="shared" si="180"/>
        <v>155.12027463389981</v>
      </c>
      <c r="AH252" s="63">
        <v>3405.5418</v>
      </c>
      <c r="AI252" s="34">
        <f t="shared" si="181"/>
        <v>3.6349101574526667E-3</v>
      </c>
      <c r="AJ252" s="1">
        <f t="shared" si="182"/>
        <v>644820.99721456156</v>
      </c>
      <c r="AK252" s="39">
        <f t="shared" si="183"/>
        <v>644820.99721456156</v>
      </c>
      <c r="AL252" s="1">
        <f t="shared" si="184"/>
        <v>55.925498457464144</v>
      </c>
      <c r="AM252" s="66">
        <v>1704.7222222222222</v>
      </c>
      <c r="AN252" s="34">
        <f t="shared" si="185"/>
        <v>1.835753514748575E-3</v>
      </c>
      <c r="AO252" s="1">
        <f t="shared" si="186"/>
        <v>54274.282514567698</v>
      </c>
      <c r="AP252" s="95">
        <v>17.3333333333333</v>
      </c>
      <c r="AQ252" s="34">
        <f t="shared" si="187"/>
        <v>2.097112437489914E-3</v>
      </c>
      <c r="AR252" s="27">
        <f t="shared" si="188"/>
        <v>186010.39291724437</v>
      </c>
      <c r="AS252" s="31">
        <v>47.083333330000002</v>
      </c>
      <c r="AT252" s="72">
        <f t="shared" si="189"/>
        <v>8.7785263256770062E-4</v>
      </c>
      <c r="AU252" s="1">
        <f t="shared" si="190"/>
        <v>103817.89465392093</v>
      </c>
      <c r="AV252" s="97">
        <v>38.277777777777779</v>
      </c>
      <c r="AW252" s="34">
        <f t="shared" si="191"/>
        <v>1.0116924631114021E-3</v>
      </c>
      <c r="AX252" s="27">
        <f t="shared" si="192"/>
        <v>119646.25685549242</v>
      </c>
      <c r="AY252" s="75">
        <v>62</v>
      </c>
      <c r="AZ252" s="34">
        <f t="shared" si="193"/>
        <v>6.5923082648406686E-4</v>
      </c>
      <c r="BA252" s="27">
        <f t="shared" si="194"/>
        <v>58472.680274707862</v>
      </c>
      <c r="BB252" s="39">
        <f t="shared" si="195"/>
        <v>522221.50721593329</v>
      </c>
      <c r="BC252" s="60">
        <f t="shared" si="196"/>
        <v>45.292411727314246</v>
      </c>
      <c r="BD252" s="81">
        <f t="shared" si="197"/>
        <v>3205922.8436692352</v>
      </c>
      <c r="BE252" s="1">
        <v>1505626</v>
      </c>
      <c r="BF252" s="1">
        <f t="shared" si="198"/>
        <v>0</v>
      </c>
      <c r="BG252" s="1">
        <f t="shared" si="199"/>
        <v>1700296.8436692352</v>
      </c>
      <c r="BH252" s="72">
        <f t="shared" si="200"/>
        <v>1.1465199891620543E-3</v>
      </c>
      <c r="BI252" s="1">
        <f t="shared" si="201"/>
        <v>-826.22329257410365</v>
      </c>
      <c r="BJ252" s="81">
        <f t="shared" si="202"/>
        <v>3205096.620376661</v>
      </c>
      <c r="BK252" s="79">
        <v>8</v>
      </c>
      <c r="BL252" s="1">
        <f t="shared" si="203"/>
        <v>0</v>
      </c>
      <c r="BM252" s="126">
        <v>1150</v>
      </c>
      <c r="BN252" s="27">
        <f t="shared" si="204"/>
        <v>0</v>
      </c>
      <c r="BO252" s="39">
        <f t="shared" si="205"/>
        <v>3205096.620376661</v>
      </c>
      <c r="BP252" s="1">
        <f t="shared" si="206"/>
        <v>3205096.620376661</v>
      </c>
      <c r="BQ252" s="72">
        <f t="shared" si="207"/>
        <v>1.0994928238188591E-3</v>
      </c>
      <c r="BR252" s="60">
        <f t="shared" si="208"/>
        <v>6940.7619224615364</v>
      </c>
      <c r="BS252" s="84">
        <f t="shared" si="210"/>
        <v>3212037</v>
      </c>
      <c r="BT252" s="86">
        <f t="shared" si="209"/>
        <v>278.58083261058107</v>
      </c>
      <c r="BV252" s="28"/>
    </row>
    <row r="253" spans="1:74" ht="15.6" x14ac:dyDescent="0.3">
      <c r="A253" s="2" t="s">
        <v>390</v>
      </c>
      <c r="B253" s="9" t="s">
        <v>91</v>
      </c>
      <c r="C253" s="158">
        <v>12497</v>
      </c>
      <c r="D253" s="20">
        <v>0</v>
      </c>
      <c r="E253" s="23">
        <v>0</v>
      </c>
      <c r="F253" s="3">
        <v>0</v>
      </c>
      <c r="G253" s="23">
        <v>0</v>
      </c>
      <c r="H253" s="23">
        <v>0</v>
      </c>
      <c r="I253" s="3">
        <v>0</v>
      </c>
      <c r="J253" s="23">
        <f t="shared" si="162"/>
        <v>0</v>
      </c>
      <c r="K253" s="42">
        <f t="shared" si="163"/>
        <v>0</v>
      </c>
      <c r="L253" s="31">
        <v>7916</v>
      </c>
      <c r="M253" s="34">
        <f t="shared" si="164"/>
        <v>2.5466690945169404E-3</v>
      </c>
      <c r="N253" s="1">
        <f t="shared" si="165"/>
        <v>301177.91297113412</v>
      </c>
      <c r="O253" s="37">
        <v>0</v>
      </c>
      <c r="P253" s="37">
        <v>8</v>
      </c>
      <c r="Q253" s="37">
        <f t="shared" si="166"/>
        <v>4</v>
      </c>
      <c r="R253" s="34">
        <f t="shared" si="167"/>
        <v>4.2169938526772111E-6</v>
      </c>
      <c r="S253" s="27">
        <f t="shared" si="168"/>
        <v>498.71630762548455</v>
      </c>
      <c r="T253" s="39">
        <f t="shared" si="169"/>
        <v>301676.62927875959</v>
      </c>
      <c r="U253" s="1">
        <f t="shared" si="170"/>
        <v>24.139923924042538</v>
      </c>
      <c r="V253" s="52">
        <v>68138995.890000001</v>
      </c>
      <c r="W253" s="51">
        <f t="shared" si="171"/>
        <v>2.2920063167957552</v>
      </c>
      <c r="X253" s="34">
        <f t="shared" si="172"/>
        <v>1.4082866003573447E-3</v>
      </c>
      <c r="Y253" s="87">
        <f t="shared" si="173"/>
        <v>5452.4282539809556</v>
      </c>
      <c r="Z253" s="27">
        <f t="shared" si="174"/>
        <v>791112.27554493002</v>
      </c>
      <c r="AA253" s="56">
        <v>23520989.923599999</v>
      </c>
      <c r="AB253" s="51">
        <f t="shared" si="175"/>
        <v>6.6398144596499478</v>
      </c>
      <c r="AC253" s="51">
        <f t="shared" si="176"/>
        <v>1.1645799799988234E-3</v>
      </c>
      <c r="AD253" s="92">
        <f t="shared" si="177"/>
        <v>1882.1309053052732</v>
      </c>
      <c r="AE253" s="1">
        <f t="shared" si="178"/>
        <v>385635.64992590289</v>
      </c>
      <c r="AF253" s="39">
        <f t="shared" si="179"/>
        <v>1176747.925470833</v>
      </c>
      <c r="AG253" s="60">
        <f t="shared" si="180"/>
        <v>94.162433021591823</v>
      </c>
      <c r="AH253" s="63">
        <v>1180.9056</v>
      </c>
      <c r="AI253" s="34">
        <f t="shared" si="181"/>
        <v>1.2604413666080199E-3</v>
      </c>
      <c r="AJ253" s="1">
        <f t="shared" si="182"/>
        <v>223598.11487507221</v>
      </c>
      <c r="AK253" s="39">
        <f t="shared" si="183"/>
        <v>223598.11487507221</v>
      </c>
      <c r="AL253" s="1">
        <f t="shared" si="184"/>
        <v>17.892143304398832</v>
      </c>
      <c r="AM253" s="66">
        <v>939.86111111111109</v>
      </c>
      <c r="AN253" s="34">
        <f t="shared" si="185"/>
        <v>1.0121023329235463E-3</v>
      </c>
      <c r="AO253" s="1">
        <f t="shared" si="186"/>
        <v>29922.932196193549</v>
      </c>
      <c r="AP253" s="95">
        <v>5.6666666666666696</v>
      </c>
      <c r="AQ253" s="34">
        <f t="shared" si="187"/>
        <v>6.855944507178582E-4</v>
      </c>
      <c r="AR253" s="27">
        <f t="shared" si="188"/>
        <v>60811.089992176196</v>
      </c>
      <c r="AS253" s="31">
        <v>73.916666669999998</v>
      </c>
      <c r="AT253" s="72">
        <f t="shared" si="189"/>
        <v>1.3781509472173283E-3</v>
      </c>
      <c r="AU253" s="1">
        <f t="shared" si="190"/>
        <v>162984.90720123885</v>
      </c>
      <c r="AV253" s="97">
        <v>21.138888888888889</v>
      </c>
      <c r="AW253" s="34">
        <f t="shared" si="191"/>
        <v>5.5870679566602109E-4</v>
      </c>
      <c r="AX253" s="27">
        <f t="shared" si="192"/>
        <v>66074.601935435232</v>
      </c>
      <c r="AY253" s="75">
        <v>78</v>
      </c>
      <c r="AZ253" s="34">
        <f t="shared" si="193"/>
        <v>8.2935491073801953E-4</v>
      </c>
      <c r="BA253" s="27">
        <f t="shared" si="194"/>
        <v>73562.404216567957</v>
      </c>
      <c r="BB253" s="39">
        <f t="shared" si="195"/>
        <v>393355.93554161181</v>
      </c>
      <c r="BC253" s="60">
        <f t="shared" si="196"/>
        <v>31.476029090310618</v>
      </c>
      <c r="BD253" s="81">
        <f t="shared" si="197"/>
        <v>2095378.6051662767</v>
      </c>
      <c r="BE253" s="1">
        <v>1170642</v>
      </c>
      <c r="BF253" s="1">
        <f t="shared" si="198"/>
        <v>0</v>
      </c>
      <c r="BG253" s="1">
        <f t="shared" si="199"/>
        <v>924736.60516627668</v>
      </c>
      <c r="BH253" s="72">
        <f t="shared" si="200"/>
        <v>6.2355523771074196E-4</v>
      </c>
      <c r="BI253" s="1">
        <f t="shared" si="201"/>
        <v>-449.35619655417719</v>
      </c>
      <c r="BJ253" s="81">
        <f t="shared" si="202"/>
        <v>2094929.2489697225</v>
      </c>
      <c r="BK253" s="79">
        <v>6.7</v>
      </c>
      <c r="BL253" s="1">
        <f t="shared" si="203"/>
        <v>0</v>
      </c>
      <c r="BM253" s="126">
        <v>661.21</v>
      </c>
      <c r="BN253" s="27">
        <f t="shared" si="204"/>
        <v>0</v>
      </c>
      <c r="BO253" s="39">
        <f t="shared" si="205"/>
        <v>2094929.2489697225</v>
      </c>
      <c r="BP253" s="1">
        <f t="shared" si="206"/>
        <v>2094929.2489697225</v>
      </c>
      <c r="BQ253" s="72">
        <f t="shared" si="207"/>
        <v>7.1865530075026335E-4</v>
      </c>
      <c r="BR253" s="60">
        <f t="shared" si="208"/>
        <v>4536.6511165554857</v>
      </c>
      <c r="BS253" s="84">
        <f t="shared" si="210"/>
        <v>2099466</v>
      </c>
      <c r="BT253" s="86">
        <f t="shared" si="209"/>
        <v>167.99759942386171</v>
      </c>
      <c r="BV253" s="28"/>
    </row>
    <row r="254" spans="1:74" ht="15.6" x14ac:dyDescent="0.3">
      <c r="A254" s="2" t="s">
        <v>552</v>
      </c>
      <c r="B254" s="9" t="s">
        <v>255</v>
      </c>
      <c r="C254" s="158">
        <v>19030</v>
      </c>
      <c r="D254" s="20">
        <v>0</v>
      </c>
      <c r="E254" s="23">
        <v>0</v>
      </c>
      <c r="F254" s="3">
        <v>0</v>
      </c>
      <c r="G254" s="23">
        <v>0</v>
      </c>
      <c r="H254" s="23">
        <v>0</v>
      </c>
      <c r="I254" s="3">
        <v>0</v>
      </c>
      <c r="J254" s="23">
        <f t="shared" si="162"/>
        <v>0</v>
      </c>
      <c r="K254" s="42">
        <f t="shared" si="163"/>
        <v>0</v>
      </c>
      <c r="L254" s="31">
        <v>4407</v>
      </c>
      <c r="M254" s="34">
        <f t="shared" si="164"/>
        <v>1.4177830595674781E-3</v>
      </c>
      <c r="N254" s="1">
        <f t="shared" si="165"/>
        <v>167671.93815863921</v>
      </c>
      <c r="O254" s="37">
        <v>501</v>
      </c>
      <c r="P254" s="37">
        <v>610</v>
      </c>
      <c r="Q254" s="37">
        <f t="shared" si="166"/>
        <v>806</v>
      </c>
      <c r="R254" s="34">
        <f t="shared" si="167"/>
        <v>8.4972426131445808E-4</v>
      </c>
      <c r="S254" s="27">
        <f t="shared" si="168"/>
        <v>100491.33598653514</v>
      </c>
      <c r="T254" s="39">
        <f t="shared" si="169"/>
        <v>268163.27414517436</v>
      </c>
      <c r="U254" s="1">
        <f t="shared" si="170"/>
        <v>14.091606628753251</v>
      </c>
      <c r="V254" s="52">
        <v>83406346.090000004</v>
      </c>
      <c r="W254" s="51">
        <f t="shared" si="171"/>
        <v>4.3418866426450355</v>
      </c>
      <c r="X254" s="34">
        <f t="shared" si="172"/>
        <v>2.6678027605333285E-3</v>
      </c>
      <c r="Y254" s="87">
        <f t="shared" si="173"/>
        <v>4382.8873405149761</v>
      </c>
      <c r="Z254" s="27">
        <f t="shared" si="174"/>
        <v>1498651.9874967439</v>
      </c>
      <c r="AA254" s="56">
        <v>15730883.948000001</v>
      </c>
      <c r="AB254" s="51">
        <f t="shared" si="175"/>
        <v>23.021014025473249</v>
      </c>
      <c r="AC254" s="51">
        <f t="shared" si="176"/>
        <v>4.0377351229106007E-3</v>
      </c>
      <c r="AD254" s="92">
        <f t="shared" si="177"/>
        <v>826.63604561219131</v>
      </c>
      <c r="AE254" s="1">
        <f t="shared" si="178"/>
        <v>1337043.9429620351</v>
      </c>
      <c r="AF254" s="39">
        <f t="shared" si="179"/>
        <v>2835695.930458779</v>
      </c>
      <c r="AG254" s="60">
        <f t="shared" si="180"/>
        <v>149.01187233099208</v>
      </c>
      <c r="AH254" s="63">
        <v>3188.8849</v>
      </c>
      <c r="AI254" s="34">
        <f t="shared" si="181"/>
        <v>3.4036610896854744E-3</v>
      </c>
      <c r="AJ254" s="1">
        <f t="shared" si="182"/>
        <v>603798.18013699248</v>
      </c>
      <c r="AK254" s="39">
        <f t="shared" si="183"/>
        <v>603798.18013699248</v>
      </c>
      <c r="AL254" s="1">
        <f t="shared" si="184"/>
        <v>31.728753554229769</v>
      </c>
      <c r="AM254" s="66">
        <v>2119.4166666666665</v>
      </c>
      <c r="AN254" s="34">
        <f t="shared" si="185"/>
        <v>2.282322917089808E-3</v>
      </c>
      <c r="AO254" s="1">
        <f t="shared" si="186"/>
        <v>67477.162808847977</v>
      </c>
      <c r="AP254" s="95">
        <v>12.3333333333333</v>
      </c>
      <c r="AQ254" s="34">
        <f t="shared" si="187"/>
        <v>1.4921761574447454E-3</v>
      </c>
      <c r="AR254" s="27">
        <f t="shared" si="188"/>
        <v>132353.54880650071</v>
      </c>
      <c r="AS254" s="31">
        <v>114</v>
      </c>
      <c r="AT254" s="72">
        <f t="shared" si="189"/>
        <v>2.1254909759958122E-3</v>
      </c>
      <c r="AU254" s="1">
        <f t="shared" si="190"/>
        <v>251367.92902056375</v>
      </c>
      <c r="AV254" s="97">
        <v>86.583333333333329</v>
      </c>
      <c r="AW254" s="34">
        <f t="shared" si="191"/>
        <v>2.2884219212759363E-3</v>
      </c>
      <c r="AX254" s="27">
        <f t="shared" si="192"/>
        <v>270636.70727036998</v>
      </c>
      <c r="AY254" s="75">
        <v>120</v>
      </c>
      <c r="AZ254" s="34">
        <f t="shared" si="193"/>
        <v>1.2759306319046454E-3</v>
      </c>
      <c r="BA254" s="27">
        <f t="shared" si="194"/>
        <v>113172.92956395069</v>
      </c>
      <c r="BB254" s="39">
        <f t="shared" si="195"/>
        <v>835008.27747023315</v>
      </c>
      <c r="BC254" s="60">
        <f t="shared" si="196"/>
        <v>43.878522200222449</v>
      </c>
      <c r="BD254" s="81">
        <f t="shared" si="197"/>
        <v>4542665.6622111788</v>
      </c>
      <c r="BE254" s="1">
        <v>2312641</v>
      </c>
      <c r="BF254" s="1">
        <f t="shared" si="198"/>
        <v>0</v>
      </c>
      <c r="BG254" s="1">
        <f t="shared" si="199"/>
        <v>2230024.6622111788</v>
      </c>
      <c r="BH254" s="72">
        <f t="shared" si="200"/>
        <v>1.5037185189569471E-3</v>
      </c>
      <c r="BI254" s="1">
        <f t="shared" si="201"/>
        <v>-1083.6333230834375</v>
      </c>
      <c r="BJ254" s="81">
        <f t="shared" si="202"/>
        <v>4541582.0288880952</v>
      </c>
      <c r="BK254" s="79">
        <v>8</v>
      </c>
      <c r="BL254" s="1">
        <f t="shared" si="203"/>
        <v>0</v>
      </c>
      <c r="BM254" s="126">
        <v>976</v>
      </c>
      <c r="BN254" s="27">
        <f t="shared" si="204"/>
        <v>0</v>
      </c>
      <c r="BO254" s="39">
        <f t="shared" si="205"/>
        <v>4541582.0288880952</v>
      </c>
      <c r="BP254" s="1">
        <f t="shared" si="206"/>
        <v>4541582.0288880952</v>
      </c>
      <c r="BQ254" s="72">
        <f t="shared" si="207"/>
        <v>1.5579676499613074E-3</v>
      </c>
      <c r="BR254" s="60">
        <f t="shared" si="208"/>
        <v>9834.9732776972087</v>
      </c>
      <c r="BS254" s="84">
        <f t="shared" si="210"/>
        <v>4551417</v>
      </c>
      <c r="BT254" s="86">
        <f t="shared" si="209"/>
        <v>239.1706253284288</v>
      </c>
      <c r="BV254" s="28"/>
    </row>
    <row r="255" spans="1:74" ht="15.6" x14ac:dyDescent="0.3">
      <c r="A255" s="2" t="s">
        <v>553</v>
      </c>
      <c r="B255" s="9" t="s">
        <v>256</v>
      </c>
      <c r="C255" s="158">
        <v>30635</v>
      </c>
      <c r="D255" s="20">
        <v>0</v>
      </c>
      <c r="E255" s="23">
        <v>0</v>
      </c>
      <c r="F255" s="3">
        <v>0</v>
      </c>
      <c r="G255" s="23">
        <v>0</v>
      </c>
      <c r="H255" s="23">
        <v>0</v>
      </c>
      <c r="I255" s="3">
        <v>0</v>
      </c>
      <c r="J255" s="23">
        <f t="shared" si="162"/>
        <v>0</v>
      </c>
      <c r="K255" s="42">
        <f t="shared" si="163"/>
        <v>0</v>
      </c>
      <c r="L255" s="31">
        <v>13195</v>
      </c>
      <c r="M255" s="34">
        <f t="shared" si="164"/>
        <v>4.2449846768760771E-3</v>
      </c>
      <c r="N255" s="1">
        <f t="shared" si="165"/>
        <v>502026.59950153035</v>
      </c>
      <c r="O255" s="37">
        <v>272</v>
      </c>
      <c r="P255" s="37">
        <v>1506</v>
      </c>
      <c r="Q255" s="37">
        <f t="shared" si="166"/>
        <v>1025</v>
      </c>
      <c r="R255" s="34">
        <f t="shared" si="167"/>
        <v>1.0806046747485355E-3</v>
      </c>
      <c r="S255" s="27">
        <f t="shared" si="168"/>
        <v>127796.05382903042</v>
      </c>
      <c r="T255" s="39">
        <f t="shared" si="169"/>
        <v>629822.65333056077</v>
      </c>
      <c r="U255" s="1">
        <f t="shared" si="170"/>
        <v>20.558924541555761</v>
      </c>
      <c r="V255" s="52">
        <v>135542586.90999997</v>
      </c>
      <c r="W255" s="51">
        <f t="shared" si="171"/>
        <v>6.9240468726125499</v>
      </c>
      <c r="X255" s="34">
        <f t="shared" si="172"/>
        <v>4.2543697892501774E-3</v>
      </c>
      <c r="Y255" s="87">
        <f t="shared" si="173"/>
        <v>4424.4356752080939</v>
      </c>
      <c r="Z255" s="27">
        <f t="shared" si="174"/>
        <v>2389914.214996641</v>
      </c>
      <c r="AA255" s="56">
        <v>32588807.867200002</v>
      </c>
      <c r="AB255" s="51">
        <f t="shared" si="175"/>
        <v>28.798329439494015</v>
      </c>
      <c r="AC255" s="51">
        <f t="shared" si="176"/>
        <v>5.0510384177833781E-3</v>
      </c>
      <c r="AD255" s="92">
        <f t="shared" si="177"/>
        <v>1063.77698277134</v>
      </c>
      <c r="AE255" s="1">
        <f t="shared" si="178"/>
        <v>1672586.268436939</v>
      </c>
      <c r="AF255" s="39">
        <f t="shared" si="179"/>
        <v>4062500.48343358</v>
      </c>
      <c r="AG255" s="60">
        <f t="shared" si="180"/>
        <v>132.60977585877527</v>
      </c>
      <c r="AH255" s="63">
        <v>2349.3389000000002</v>
      </c>
      <c r="AI255" s="34">
        <f t="shared" si="181"/>
        <v>2.5075704050699587E-3</v>
      </c>
      <c r="AJ255" s="1">
        <f t="shared" si="182"/>
        <v>444834.6669222975</v>
      </c>
      <c r="AK255" s="39">
        <f t="shared" si="183"/>
        <v>444834.6669222975</v>
      </c>
      <c r="AL255" s="1">
        <f t="shared" si="184"/>
        <v>14.520472235100295</v>
      </c>
      <c r="AM255" s="66">
        <v>4369.6111111111113</v>
      </c>
      <c r="AN255" s="34">
        <f t="shared" si="185"/>
        <v>4.7054756785243502E-3</v>
      </c>
      <c r="AO255" s="1">
        <f t="shared" si="186"/>
        <v>139117.97759877116</v>
      </c>
      <c r="AP255" s="95">
        <v>31</v>
      </c>
      <c r="AQ255" s="34">
        <f t="shared" si="187"/>
        <v>3.7506049362800455E-3</v>
      </c>
      <c r="AR255" s="27">
        <f t="shared" si="188"/>
        <v>332672.43348661077</v>
      </c>
      <c r="AS255" s="31">
        <v>241.41666670000001</v>
      </c>
      <c r="AT255" s="72">
        <f t="shared" si="189"/>
        <v>4.5011311098757788E-3</v>
      </c>
      <c r="AU255" s="1">
        <f t="shared" si="190"/>
        <v>532319.36438093602</v>
      </c>
      <c r="AV255" s="97">
        <v>130.38888888888889</v>
      </c>
      <c r="AW255" s="34">
        <f t="shared" si="191"/>
        <v>3.4462151101922506E-3</v>
      </c>
      <c r="AX255" s="27">
        <f t="shared" si="192"/>
        <v>407561.34229294735</v>
      </c>
      <c r="AY255" s="75">
        <v>511</v>
      </c>
      <c r="AZ255" s="34">
        <f t="shared" si="193"/>
        <v>5.433337940860615E-3</v>
      </c>
      <c r="BA255" s="27">
        <f t="shared" si="194"/>
        <v>481928.05839315668</v>
      </c>
      <c r="BB255" s="39">
        <f t="shared" si="195"/>
        <v>1893599.1761524219</v>
      </c>
      <c r="BC255" s="60">
        <f t="shared" si="196"/>
        <v>61.811626445321423</v>
      </c>
      <c r="BD255" s="81">
        <f t="shared" si="197"/>
        <v>7030756.9798388602</v>
      </c>
      <c r="BE255" s="1">
        <v>3838056</v>
      </c>
      <c r="BF255" s="1">
        <f t="shared" si="198"/>
        <v>0</v>
      </c>
      <c r="BG255" s="1">
        <f t="shared" si="199"/>
        <v>3192700.9798388602</v>
      </c>
      <c r="BH255" s="72">
        <f t="shared" si="200"/>
        <v>2.1528567240665999E-3</v>
      </c>
      <c r="BI255" s="1">
        <f t="shared" si="201"/>
        <v>-1551.4255205429215</v>
      </c>
      <c r="BJ255" s="81">
        <f t="shared" si="202"/>
        <v>7029205.5543183172</v>
      </c>
      <c r="BK255" s="79">
        <v>8</v>
      </c>
      <c r="BL255" s="1">
        <f t="shared" si="203"/>
        <v>0</v>
      </c>
      <c r="BM255" s="126">
        <v>944.58</v>
      </c>
      <c r="BN255" s="27">
        <f t="shared" si="204"/>
        <v>0</v>
      </c>
      <c r="BO255" s="39">
        <f t="shared" si="205"/>
        <v>7029205.5543183172</v>
      </c>
      <c r="BP255" s="1">
        <f t="shared" si="206"/>
        <v>7029205.5543183172</v>
      </c>
      <c r="BQ255" s="72">
        <f t="shared" si="207"/>
        <v>2.411334814365877E-3</v>
      </c>
      <c r="BR255" s="60">
        <f t="shared" si="208"/>
        <v>15222.019188561675</v>
      </c>
      <c r="BS255" s="84">
        <f t="shared" si="210"/>
        <v>7044428</v>
      </c>
      <c r="BT255" s="86">
        <f t="shared" si="209"/>
        <v>229.94705402317609</v>
      </c>
      <c r="BV255" s="28"/>
    </row>
    <row r="256" spans="1:74" ht="15.6" x14ac:dyDescent="0.3">
      <c r="A256" s="2" t="s">
        <v>391</v>
      </c>
      <c r="B256" s="9" t="s">
        <v>92</v>
      </c>
      <c r="C256" s="158">
        <v>16283</v>
      </c>
      <c r="D256" s="20">
        <v>0</v>
      </c>
      <c r="E256" s="23">
        <v>0</v>
      </c>
      <c r="F256" s="3">
        <v>0</v>
      </c>
      <c r="G256" s="23">
        <v>0</v>
      </c>
      <c r="H256" s="23">
        <v>0</v>
      </c>
      <c r="I256" s="3">
        <v>0</v>
      </c>
      <c r="J256" s="23">
        <f t="shared" si="162"/>
        <v>0</v>
      </c>
      <c r="K256" s="42">
        <f t="shared" si="163"/>
        <v>0</v>
      </c>
      <c r="L256" s="31">
        <v>7649</v>
      </c>
      <c r="M256" s="34">
        <f t="shared" si="164"/>
        <v>2.4607720949924301E-3</v>
      </c>
      <c r="N256" s="1">
        <f t="shared" si="165"/>
        <v>291019.43611877272</v>
      </c>
      <c r="O256" s="37">
        <v>1345</v>
      </c>
      <c r="P256" s="37">
        <v>777</v>
      </c>
      <c r="Q256" s="37">
        <f t="shared" si="166"/>
        <v>1733.5</v>
      </c>
      <c r="R256" s="34">
        <f t="shared" si="167"/>
        <v>1.8275397109039865E-3</v>
      </c>
      <c r="S256" s="27">
        <f t="shared" si="168"/>
        <v>216131.17981719438</v>
      </c>
      <c r="T256" s="39">
        <f t="shared" si="169"/>
        <v>507150.61593596707</v>
      </c>
      <c r="U256" s="1">
        <f t="shared" si="170"/>
        <v>31.146018297363327</v>
      </c>
      <c r="V256" s="52">
        <v>84727798.13000001</v>
      </c>
      <c r="W256" s="51">
        <f t="shared" si="171"/>
        <v>3.1292691991499058</v>
      </c>
      <c r="X256" s="34">
        <f t="shared" si="172"/>
        <v>1.9227293789637837E-3</v>
      </c>
      <c r="Y256" s="87">
        <f t="shared" si="173"/>
        <v>5203.4513375913539</v>
      </c>
      <c r="Z256" s="27">
        <f t="shared" si="174"/>
        <v>1080103.1649830083</v>
      </c>
      <c r="AA256" s="56">
        <v>18886383.271600001</v>
      </c>
      <c r="AB256" s="51">
        <f t="shared" si="175"/>
        <v>14.038478685259596</v>
      </c>
      <c r="AC256" s="51">
        <f t="shared" si="176"/>
        <v>2.4622572401451479E-3</v>
      </c>
      <c r="AD256" s="92">
        <f t="shared" si="177"/>
        <v>1159.8835148068538</v>
      </c>
      <c r="AE256" s="1">
        <f t="shared" si="178"/>
        <v>815344.74866130995</v>
      </c>
      <c r="AF256" s="39">
        <f t="shared" si="179"/>
        <v>1895447.9136443182</v>
      </c>
      <c r="AG256" s="60">
        <f t="shared" si="180"/>
        <v>116.40655368447572</v>
      </c>
      <c r="AH256" s="63">
        <v>1457.0588</v>
      </c>
      <c r="AI256" s="34">
        <f t="shared" si="181"/>
        <v>1.5551938995803235E-3</v>
      </c>
      <c r="AJ256" s="1">
        <f t="shared" si="182"/>
        <v>275886.23590415262</v>
      </c>
      <c r="AK256" s="39">
        <f t="shared" si="183"/>
        <v>275886.23590415262</v>
      </c>
      <c r="AL256" s="1">
        <f t="shared" si="184"/>
        <v>16.943206774191037</v>
      </c>
      <c r="AM256" s="66">
        <v>1452.4166666666667</v>
      </c>
      <c r="AN256" s="34">
        <f t="shared" si="185"/>
        <v>1.5640548154743155E-3</v>
      </c>
      <c r="AO256" s="1">
        <f t="shared" si="186"/>
        <v>46241.476451673472</v>
      </c>
      <c r="AP256" s="95">
        <v>10.3333333333333</v>
      </c>
      <c r="AQ256" s="34">
        <f t="shared" si="187"/>
        <v>1.2502016454266779E-3</v>
      </c>
      <c r="AR256" s="27">
        <f t="shared" si="188"/>
        <v>110890.81116220323</v>
      </c>
      <c r="AS256" s="31">
        <v>74.833333330000002</v>
      </c>
      <c r="AT256" s="72">
        <f t="shared" si="189"/>
        <v>1.3952418833035234E-3</v>
      </c>
      <c r="AU256" s="1">
        <f t="shared" si="190"/>
        <v>165006.14053392658</v>
      </c>
      <c r="AV256" s="97">
        <v>59.583333333333336</v>
      </c>
      <c r="AW256" s="34">
        <f t="shared" si="191"/>
        <v>1.5748043057866165E-3</v>
      </c>
      <c r="AX256" s="27">
        <f t="shared" si="192"/>
        <v>186241.8149165684</v>
      </c>
      <c r="AY256" s="75">
        <v>118</v>
      </c>
      <c r="AZ256" s="34">
        <f t="shared" si="193"/>
        <v>1.2546651213729014E-3</v>
      </c>
      <c r="BA256" s="27">
        <f t="shared" si="194"/>
        <v>111286.71407121819</v>
      </c>
      <c r="BB256" s="39">
        <f t="shared" si="195"/>
        <v>619666.95713558979</v>
      </c>
      <c r="BC256" s="60">
        <f t="shared" si="196"/>
        <v>38.056068116169612</v>
      </c>
      <c r="BD256" s="81">
        <f t="shared" si="197"/>
        <v>3298151.7226200276</v>
      </c>
      <c r="BE256" s="1">
        <v>1767758</v>
      </c>
      <c r="BF256" s="1">
        <f t="shared" si="198"/>
        <v>0</v>
      </c>
      <c r="BG256" s="1">
        <f t="shared" si="199"/>
        <v>1530393.7226200276</v>
      </c>
      <c r="BH256" s="72">
        <f t="shared" si="200"/>
        <v>1.0319533326225026E-3</v>
      </c>
      <c r="BI256" s="1">
        <f t="shared" si="201"/>
        <v>-743.66246408432187</v>
      </c>
      <c r="BJ256" s="81">
        <f t="shared" si="202"/>
        <v>3297408.0601559435</v>
      </c>
      <c r="BK256" s="79">
        <v>6.9</v>
      </c>
      <c r="BL256" s="1">
        <f t="shared" si="203"/>
        <v>0</v>
      </c>
      <c r="BM256" s="126">
        <v>802.9</v>
      </c>
      <c r="BN256" s="27">
        <f t="shared" si="204"/>
        <v>0</v>
      </c>
      <c r="BO256" s="39">
        <f t="shared" si="205"/>
        <v>3297408.0601559435</v>
      </c>
      <c r="BP256" s="1">
        <f t="shared" si="206"/>
        <v>3297408.0601559435</v>
      </c>
      <c r="BQ256" s="72">
        <f t="shared" si="207"/>
        <v>1.1311598147446366E-3</v>
      </c>
      <c r="BR256" s="60">
        <f t="shared" si="208"/>
        <v>7140.6659509873125</v>
      </c>
      <c r="BS256" s="84">
        <f t="shared" si="210"/>
        <v>3304549</v>
      </c>
      <c r="BT256" s="86">
        <f t="shared" si="209"/>
        <v>202.94472763004362</v>
      </c>
      <c r="BV256" s="28"/>
    </row>
    <row r="257" spans="1:74" ht="15.6" x14ac:dyDescent="0.3">
      <c r="A257" s="2" t="s">
        <v>426</v>
      </c>
      <c r="B257" s="9" t="s">
        <v>127</v>
      </c>
      <c r="C257" s="158">
        <v>22852</v>
      </c>
      <c r="D257" s="20">
        <v>0</v>
      </c>
      <c r="E257" s="23">
        <v>0</v>
      </c>
      <c r="F257" s="3">
        <v>0</v>
      </c>
      <c r="G257" s="23">
        <v>0</v>
      </c>
      <c r="H257" s="23">
        <v>0</v>
      </c>
      <c r="I257" s="3">
        <v>0</v>
      </c>
      <c r="J257" s="23">
        <f t="shared" si="162"/>
        <v>0</v>
      </c>
      <c r="K257" s="42">
        <f t="shared" si="163"/>
        <v>0</v>
      </c>
      <c r="L257" s="31">
        <v>5304</v>
      </c>
      <c r="M257" s="34">
        <f t="shared" si="164"/>
        <v>1.7063583725767878E-3</v>
      </c>
      <c r="N257" s="1">
        <f t="shared" si="165"/>
        <v>201799.8547749994</v>
      </c>
      <c r="O257" s="37">
        <v>1059</v>
      </c>
      <c r="P257" s="37">
        <v>1564</v>
      </c>
      <c r="Q257" s="37">
        <f t="shared" si="166"/>
        <v>1841</v>
      </c>
      <c r="R257" s="34">
        <f t="shared" si="167"/>
        <v>1.9408714206946864E-3</v>
      </c>
      <c r="S257" s="27">
        <f t="shared" si="168"/>
        <v>229534.18058462924</v>
      </c>
      <c r="T257" s="39">
        <f t="shared" si="169"/>
        <v>431334.03535962861</v>
      </c>
      <c r="U257" s="1">
        <f t="shared" si="170"/>
        <v>18.875110946946815</v>
      </c>
      <c r="V257" s="52">
        <v>151344461.90000004</v>
      </c>
      <c r="W257" s="51">
        <f t="shared" si="171"/>
        <v>3.4504989310084553</v>
      </c>
      <c r="X257" s="34">
        <f t="shared" si="172"/>
        <v>2.1201038467816621E-3</v>
      </c>
      <c r="Y257" s="87">
        <f t="shared" si="173"/>
        <v>6622.8103404516032</v>
      </c>
      <c r="Z257" s="27">
        <f t="shared" si="174"/>
        <v>1190979.2922785818</v>
      </c>
      <c r="AA257" s="56">
        <v>41959603.3948</v>
      </c>
      <c r="AB257" s="51">
        <f t="shared" si="175"/>
        <v>12.445634890455549</v>
      </c>
      <c r="AC257" s="51">
        <f t="shared" si="176"/>
        <v>2.182882868170311E-3</v>
      </c>
      <c r="AD257" s="92">
        <f t="shared" si="177"/>
        <v>1836.1457813232978</v>
      </c>
      <c r="AE257" s="1">
        <f t="shared" si="178"/>
        <v>722833.52628114668</v>
      </c>
      <c r="AF257" s="39">
        <f t="shared" si="179"/>
        <v>1913812.8185597286</v>
      </c>
      <c r="AG257" s="60">
        <f t="shared" si="180"/>
        <v>83.748154146671126</v>
      </c>
      <c r="AH257" s="63">
        <v>2327.7646</v>
      </c>
      <c r="AI257" s="34">
        <f t="shared" si="181"/>
        <v>2.4845430435470632E-3</v>
      </c>
      <c r="AJ257" s="1">
        <f t="shared" si="182"/>
        <v>440749.68941880413</v>
      </c>
      <c r="AK257" s="39">
        <f t="shared" si="183"/>
        <v>440749.68941880413</v>
      </c>
      <c r="AL257" s="1">
        <f t="shared" si="184"/>
        <v>19.287138518239285</v>
      </c>
      <c r="AM257" s="66">
        <v>1258.0833333333333</v>
      </c>
      <c r="AN257" s="34">
        <f t="shared" si="185"/>
        <v>1.3547842991115807E-3</v>
      </c>
      <c r="AO257" s="1">
        <f t="shared" si="186"/>
        <v>40054.367433066407</v>
      </c>
      <c r="AP257" s="95">
        <v>6</v>
      </c>
      <c r="AQ257" s="34">
        <f t="shared" si="187"/>
        <v>7.2592353605420239E-4</v>
      </c>
      <c r="AR257" s="27">
        <f t="shared" si="188"/>
        <v>64388.212932892406</v>
      </c>
      <c r="AS257" s="31">
        <v>59.000000002999997</v>
      </c>
      <c r="AT257" s="72">
        <f t="shared" si="189"/>
        <v>1.1000348034221877E-3</v>
      </c>
      <c r="AU257" s="1">
        <f t="shared" si="190"/>
        <v>130093.92818392425</v>
      </c>
      <c r="AV257" s="97">
        <v>62.916666666666664</v>
      </c>
      <c r="AW257" s="34">
        <f t="shared" si="191"/>
        <v>1.662905245970483E-3</v>
      </c>
      <c r="AX257" s="27">
        <f t="shared" si="192"/>
        <v>196660.9374293834</v>
      </c>
      <c r="AY257" s="75">
        <v>291</v>
      </c>
      <c r="AZ257" s="34">
        <f t="shared" si="193"/>
        <v>3.0941317823687652E-3</v>
      </c>
      <c r="BA257" s="27">
        <f t="shared" si="194"/>
        <v>274444.35419258045</v>
      </c>
      <c r="BB257" s="39">
        <f t="shared" si="195"/>
        <v>705641.80017184687</v>
      </c>
      <c r="BC257" s="60">
        <f t="shared" si="196"/>
        <v>30.878776482226801</v>
      </c>
      <c r="BD257" s="81">
        <f t="shared" si="197"/>
        <v>3491538.343510008</v>
      </c>
      <c r="BE257" s="1">
        <v>2287553</v>
      </c>
      <c r="BF257" s="1">
        <f t="shared" si="198"/>
        <v>0</v>
      </c>
      <c r="BG257" s="1">
        <f t="shared" si="199"/>
        <v>1203985.343510008</v>
      </c>
      <c r="BH257" s="72">
        <f t="shared" si="200"/>
        <v>8.1185427599423288E-4</v>
      </c>
      <c r="BI257" s="1">
        <f t="shared" si="201"/>
        <v>-585.0512152802163</v>
      </c>
      <c r="BJ257" s="81">
        <f t="shared" si="202"/>
        <v>3490953.2922947276</v>
      </c>
      <c r="BK257" s="79">
        <v>6.7</v>
      </c>
      <c r="BL257" s="1">
        <f t="shared" si="203"/>
        <v>0</v>
      </c>
      <c r="BM257" s="126">
        <v>614</v>
      </c>
      <c r="BN257" s="27">
        <f t="shared" si="204"/>
        <v>0</v>
      </c>
      <c r="BO257" s="39">
        <f t="shared" si="205"/>
        <v>3490953.2922947276</v>
      </c>
      <c r="BP257" s="1">
        <f t="shared" si="206"/>
        <v>3490953.2922947276</v>
      </c>
      <c r="BQ257" s="72">
        <f t="shared" si="207"/>
        <v>1.1975545663000329E-3</v>
      </c>
      <c r="BR257" s="60">
        <f t="shared" si="208"/>
        <v>7559.7957110583156</v>
      </c>
      <c r="BS257" s="84">
        <f t="shared" si="210"/>
        <v>3498513</v>
      </c>
      <c r="BT257" s="86">
        <f t="shared" si="209"/>
        <v>153.09438998774723</v>
      </c>
      <c r="BV257" s="28"/>
    </row>
    <row r="258" spans="1:74" ht="15.6" x14ac:dyDescent="0.3">
      <c r="A258" s="2" t="s">
        <v>566</v>
      </c>
      <c r="B258" s="9" t="s">
        <v>269</v>
      </c>
      <c r="C258" s="158">
        <v>18884</v>
      </c>
      <c r="D258" s="20">
        <v>0</v>
      </c>
      <c r="E258" s="23">
        <v>0</v>
      </c>
      <c r="F258" s="3">
        <v>0</v>
      </c>
      <c r="G258" s="23">
        <v>0</v>
      </c>
      <c r="H258" s="23">
        <v>0</v>
      </c>
      <c r="I258" s="3">
        <v>0</v>
      </c>
      <c r="J258" s="23">
        <f t="shared" si="162"/>
        <v>0</v>
      </c>
      <c r="K258" s="42">
        <f t="shared" si="163"/>
        <v>0</v>
      </c>
      <c r="L258" s="31">
        <v>10309</v>
      </c>
      <c r="M258" s="34">
        <f t="shared" si="164"/>
        <v>3.316524974150472E-3</v>
      </c>
      <c r="N258" s="1">
        <f t="shared" si="165"/>
        <v>392223.73734454537</v>
      </c>
      <c r="O258" s="37">
        <v>2052</v>
      </c>
      <c r="P258" s="37">
        <v>1510</v>
      </c>
      <c r="Q258" s="37">
        <f t="shared" si="166"/>
        <v>2807</v>
      </c>
      <c r="R258" s="34">
        <f t="shared" si="167"/>
        <v>2.9592754361162329E-3</v>
      </c>
      <c r="S258" s="27">
        <f t="shared" si="168"/>
        <v>349974.16887618374</v>
      </c>
      <c r="T258" s="39">
        <f t="shared" si="169"/>
        <v>742197.90622072911</v>
      </c>
      <c r="U258" s="1">
        <f t="shared" si="170"/>
        <v>39.303002871252339</v>
      </c>
      <c r="V258" s="52">
        <v>82745508.390000015</v>
      </c>
      <c r="W258" s="51">
        <f t="shared" si="171"/>
        <v>4.3096654179611829</v>
      </c>
      <c r="X258" s="34">
        <f t="shared" si="172"/>
        <v>2.6480049446910014E-3</v>
      </c>
      <c r="Y258" s="87">
        <f t="shared" si="173"/>
        <v>4381.7786692438049</v>
      </c>
      <c r="Z258" s="27">
        <f t="shared" si="174"/>
        <v>1487530.4621354514</v>
      </c>
      <c r="AA258" s="56">
        <v>29151100.0768</v>
      </c>
      <c r="AB258" s="51">
        <f t="shared" si="175"/>
        <v>12.233001672681493</v>
      </c>
      <c r="AC258" s="51">
        <f t="shared" si="176"/>
        <v>2.1455883940540189E-3</v>
      </c>
      <c r="AD258" s="92">
        <f t="shared" si="177"/>
        <v>1543.6930775683118</v>
      </c>
      <c r="AE258" s="1">
        <f t="shared" si="178"/>
        <v>710483.9418717568</v>
      </c>
      <c r="AF258" s="39">
        <f t="shared" si="179"/>
        <v>2198014.4040072081</v>
      </c>
      <c r="AG258" s="60">
        <f t="shared" si="180"/>
        <v>116.39559436598221</v>
      </c>
      <c r="AH258" s="63">
        <v>3468.4911000000002</v>
      </c>
      <c r="AI258" s="34">
        <f t="shared" si="181"/>
        <v>3.7020991873963119E-3</v>
      </c>
      <c r="AJ258" s="1">
        <f t="shared" si="182"/>
        <v>656740.10811784246</v>
      </c>
      <c r="AK258" s="39">
        <f t="shared" si="183"/>
        <v>656740.10811784246</v>
      </c>
      <c r="AL258" s="1">
        <f t="shared" si="184"/>
        <v>34.777595219118965</v>
      </c>
      <c r="AM258" s="66">
        <v>2241.75</v>
      </c>
      <c r="AN258" s="34">
        <f t="shared" si="185"/>
        <v>2.4140592455720099E-3</v>
      </c>
      <c r="AO258" s="1">
        <f t="shared" si="186"/>
        <v>71371.963854866495</v>
      </c>
      <c r="AP258" s="95">
        <v>22</v>
      </c>
      <c r="AQ258" s="34">
        <f t="shared" si="187"/>
        <v>2.661719632198742E-3</v>
      </c>
      <c r="AR258" s="27">
        <f t="shared" si="188"/>
        <v>236090.11408727214</v>
      </c>
      <c r="AS258" s="31">
        <v>99.416666669999998</v>
      </c>
      <c r="AT258" s="72">
        <f t="shared" si="189"/>
        <v>1.8535897181637601E-3</v>
      </c>
      <c r="AU258" s="1">
        <f t="shared" si="190"/>
        <v>219211.94395583865</v>
      </c>
      <c r="AV258" s="97">
        <v>46.25</v>
      </c>
      <c r="AW258" s="34">
        <f t="shared" si="191"/>
        <v>1.2224005450511498E-3</v>
      </c>
      <c r="AX258" s="27">
        <f t="shared" si="192"/>
        <v>144565.32486530833</v>
      </c>
      <c r="AY258" s="75">
        <v>129</v>
      </c>
      <c r="AZ258" s="34">
        <f t="shared" si="193"/>
        <v>1.3716254292974938E-3</v>
      </c>
      <c r="BA258" s="27">
        <f t="shared" si="194"/>
        <v>121660.899281247</v>
      </c>
      <c r="BB258" s="39">
        <f t="shared" si="195"/>
        <v>792900.24604453251</v>
      </c>
      <c r="BC258" s="60">
        <f t="shared" si="196"/>
        <v>41.987939316062935</v>
      </c>
      <c r="BD258" s="81">
        <f t="shared" si="197"/>
        <v>4389852.6643903125</v>
      </c>
      <c r="BE258" s="1">
        <v>2111572</v>
      </c>
      <c r="BF258" s="1">
        <f t="shared" si="198"/>
        <v>0</v>
      </c>
      <c r="BG258" s="1">
        <f t="shared" si="199"/>
        <v>2278280.6643903125</v>
      </c>
      <c r="BH258" s="72">
        <f t="shared" si="200"/>
        <v>1.536257820139222E-3</v>
      </c>
      <c r="BI258" s="1">
        <f t="shared" si="201"/>
        <v>-1107.082306803755</v>
      </c>
      <c r="BJ258" s="81">
        <f t="shared" si="202"/>
        <v>4388745.5820835084</v>
      </c>
      <c r="BK258" s="79">
        <v>7</v>
      </c>
      <c r="BL258" s="1">
        <f t="shared" si="203"/>
        <v>0</v>
      </c>
      <c r="BM258" s="126">
        <v>850.13</v>
      </c>
      <c r="BN258" s="27">
        <f t="shared" si="204"/>
        <v>0</v>
      </c>
      <c r="BO258" s="39">
        <f t="shared" si="205"/>
        <v>4388745.5820835084</v>
      </c>
      <c r="BP258" s="1">
        <f t="shared" si="206"/>
        <v>4388745.5820835084</v>
      </c>
      <c r="BQ258" s="72">
        <f t="shared" si="207"/>
        <v>1.5055378494332136E-3</v>
      </c>
      <c r="BR258" s="60">
        <f t="shared" si="208"/>
        <v>9503.9999823520811</v>
      </c>
      <c r="BS258" s="84">
        <f t="shared" si="210"/>
        <v>4398250</v>
      </c>
      <c r="BT258" s="86">
        <f t="shared" si="209"/>
        <v>232.90881169243804</v>
      </c>
      <c r="BV258" s="28"/>
    </row>
    <row r="259" spans="1:74" ht="15.6" x14ac:dyDescent="0.3">
      <c r="A259" s="2" t="s">
        <v>489</v>
      </c>
      <c r="B259" s="9" t="s">
        <v>190</v>
      </c>
      <c r="C259" s="158">
        <v>20500</v>
      </c>
      <c r="D259" s="20">
        <v>0</v>
      </c>
      <c r="E259" s="23">
        <v>0</v>
      </c>
      <c r="F259" s="3">
        <v>0</v>
      </c>
      <c r="G259" s="23">
        <v>0</v>
      </c>
      <c r="H259" s="23">
        <f>C259/($C$9+$C$59+$C$61+$C$66+$C$73+$C$79+$C$93+$C$104+$C$126+$C$139+$C$166+$C$174+$C$198+$C$213+$C$232+$C$249+$C$259+$C$261+$C$262+$C$267+$C$274)*$H$6</f>
        <v>1645519.1387035998</v>
      </c>
      <c r="I259" s="3">
        <v>0</v>
      </c>
      <c r="J259" s="23">
        <f t="shared" si="162"/>
        <v>1645519.1387035998</v>
      </c>
      <c r="K259" s="42">
        <f t="shared" si="163"/>
        <v>80.26922627822438</v>
      </c>
      <c r="L259" s="31">
        <v>12538</v>
      </c>
      <c r="M259" s="34">
        <f t="shared" si="164"/>
        <v>4.0336201499562149E-3</v>
      </c>
      <c r="N259" s="1">
        <f t="shared" si="165"/>
        <v>477029.89803336019</v>
      </c>
      <c r="O259" s="37">
        <v>3022</v>
      </c>
      <c r="P259" s="37">
        <v>2469</v>
      </c>
      <c r="Q259" s="37">
        <f t="shared" si="166"/>
        <v>4256.5</v>
      </c>
      <c r="R259" s="34">
        <f t="shared" si="167"/>
        <v>4.4874085834801375E-3</v>
      </c>
      <c r="S259" s="27">
        <f t="shared" si="168"/>
        <v>530696.49085196876</v>
      </c>
      <c r="T259" s="39">
        <f t="shared" si="169"/>
        <v>1007726.388885329</v>
      </c>
      <c r="U259" s="1">
        <f t="shared" si="170"/>
        <v>49.157384823674583</v>
      </c>
      <c r="V259" s="52">
        <v>80121266.75999999</v>
      </c>
      <c r="W259" s="51">
        <f t="shared" si="171"/>
        <v>5.2451741840133641</v>
      </c>
      <c r="X259" s="34">
        <f t="shared" si="172"/>
        <v>3.2228133342202011E-3</v>
      </c>
      <c r="Y259" s="87">
        <f t="shared" si="173"/>
        <v>3908.3544760975606</v>
      </c>
      <c r="Z259" s="27">
        <f t="shared" si="174"/>
        <v>1810432.0454689676</v>
      </c>
      <c r="AA259" s="56">
        <v>25535412.994000003</v>
      </c>
      <c r="AB259" s="51">
        <f t="shared" si="175"/>
        <v>16.457536837126746</v>
      </c>
      <c r="AC259" s="51">
        <f t="shared" si="176"/>
        <v>2.8865442004566803E-3</v>
      </c>
      <c r="AD259" s="92">
        <f t="shared" si="177"/>
        <v>1245.6299021463417</v>
      </c>
      <c r="AE259" s="1">
        <f t="shared" si="178"/>
        <v>955841.90686850226</v>
      </c>
      <c r="AF259" s="39">
        <f t="shared" si="179"/>
        <v>2766273.9523374699</v>
      </c>
      <c r="AG259" s="60">
        <f t="shared" si="180"/>
        <v>134.94019279694976</v>
      </c>
      <c r="AH259" s="63">
        <v>5216.4597000000003</v>
      </c>
      <c r="AI259" s="34">
        <f t="shared" si="181"/>
        <v>5.5677960991324469E-3</v>
      </c>
      <c r="AJ259" s="1">
        <f t="shared" si="182"/>
        <v>987708.54778043623</v>
      </c>
      <c r="AK259" s="39">
        <f t="shared" si="183"/>
        <v>987708.54778043623</v>
      </c>
      <c r="AL259" s="1">
        <f t="shared" si="184"/>
        <v>48.180904769777378</v>
      </c>
      <c r="AM259" s="66">
        <v>2879.3888888888887</v>
      </c>
      <c r="AN259" s="34">
        <f t="shared" si="185"/>
        <v>3.1007094318365289E-3</v>
      </c>
      <c r="AO259" s="1">
        <f t="shared" si="186"/>
        <v>91672.862585873518</v>
      </c>
      <c r="AP259" s="95">
        <v>15</v>
      </c>
      <c r="AQ259" s="34">
        <f t="shared" si="187"/>
        <v>1.8148088401355061E-3</v>
      </c>
      <c r="AR259" s="27">
        <f t="shared" si="188"/>
        <v>160970.53233223103</v>
      </c>
      <c r="AS259" s="31">
        <v>138.08333329999999</v>
      </c>
      <c r="AT259" s="72">
        <f t="shared" si="189"/>
        <v>2.5745164812681757E-3</v>
      </c>
      <c r="AU259" s="1">
        <f t="shared" si="190"/>
        <v>304471.24143751967</v>
      </c>
      <c r="AV259" s="97">
        <v>90.611111111111114</v>
      </c>
      <c r="AW259" s="34">
        <f t="shared" si="191"/>
        <v>2.3948772239981088E-3</v>
      </c>
      <c r="AX259" s="27">
        <f t="shared" si="192"/>
        <v>283226.48030668817</v>
      </c>
      <c r="AY259" s="75">
        <v>291</v>
      </c>
      <c r="AZ259" s="34">
        <f t="shared" si="193"/>
        <v>3.0941317823687652E-3</v>
      </c>
      <c r="BA259" s="27">
        <f t="shared" si="194"/>
        <v>274444.35419258045</v>
      </c>
      <c r="BB259" s="39">
        <f t="shared" si="195"/>
        <v>1114785.4708548929</v>
      </c>
      <c r="BC259" s="60">
        <f t="shared" si="196"/>
        <v>54.379779066092333</v>
      </c>
      <c r="BD259" s="81">
        <f t="shared" si="197"/>
        <v>7522013.4985617287</v>
      </c>
      <c r="BE259" s="1">
        <v>3010687</v>
      </c>
      <c r="BF259" s="1">
        <f t="shared" si="198"/>
        <v>0</v>
      </c>
      <c r="BG259" s="1">
        <f t="shared" si="199"/>
        <v>4511326.4985617287</v>
      </c>
      <c r="BH259" s="72">
        <f t="shared" si="200"/>
        <v>3.0420135328109049E-3</v>
      </c>
      <c r="BI259" s="1">
        <f t="shared" si="201"/>
        <v>-2192.1837045082293</v>
      </c>
      <c r="BJ259" s="81">
        <f t="shared" si="202"/>
        <v>7519821.3148572203</v>
      </c>
      <c r="BK259" s="79">
        <v>7.5</v>
      </c>
      <c r="BL259" s="1">
        <f t="shared" si="203"/>
        <v>0</v>
      </c>
      <c r="BM259" s="126">
        <v>1032</v>
      </c>
      <c r="BN259" s="27">
        <f t="shared" si="204"/>
        <v>0</v>
      </c>
      <c r="BO259" s="39">
        <f t="shared" si="205"/>
        <v>7519821.3148572203</v>
      </c>
      <c r="BP259" s="1">
        <f t="shared" si="206"/>
        <v>7519821.3148572203</v>
      </c>
      <c r="BQ259" s="72">
        <f t="shared" si="207"/>
        <v>2.5796381673866549E-3</v>
      </c>
      <c r="BR259" s="60">
        <f t="shared" si="208"/>
        <v>16284.466781454441</v>
      </c>
      <c r="BS259" s="84">
        <f t="shared" si="210"/>
        <v>7536106</v>
      </c>
      <c r="BT259" s="86">
        <f t="shared" si="209"/>
        <v>367.61492682926831</v>
      </c>
      <c r="BV259" s="28"/>
    </row>
    <row r="260" spans="1:74" ht="15.6" x14ac:dyDescent="0.3">
      <c r="A260" s="2" t="s">
        <v>432</v>
      </c>
      <c r="B260" s="9" t="s">
        <v>133</v>
      </c>
      <c r="C260" s="158">
        <v>11037</v>
      </c>
      <c r="D260" s="20">
        <v>0</v>
      </c>
      <c r="E260" s="23">
        <v>0</v>
      </c>
      <c r="F260" s="3">
        <v>0</v>
      </c>
      <c r="G260" s="23">
        <v>0</v>
      </c>
      <c r="H260" s="23">
        <v>0</v>
      </c>
      <c r="I260" s="3">
        <v>0</v>
      </c>
      <c r="J260" s="23">
        <f t="shared" si="162"/>
        <v>0</v>
      </c>
      <c r="K260" s="42">
        <f t="shared" si="163"/>
        <v>0</v>
      </c>
      <c r="L260" s="31">
        <v>2931</v>
      </c>
      <c r="M260" s="34">
        <f t="shared" si="164"/>
        <v>9.4293672511737653E-4</v>
      </c>
      <c r="N260" s="1">
        <f t="shared" si="165"/>
        <v>111514.9649972706</v>
      </c>
      <c r="O260" s="37">
        <v>42</v>
      </c>
      <c r="P260" s="37">
        <v>406</v>
      </c>
      <c r="Q260" s="37">
        <f t="shared" si="166"/>
        <v>245</v>
      </c>
      <c r="R260" s="34">
        <f t="shared" si="167"/>
        <v>2.5829087347647918E-4</v>
      </c>
      <c r="S260" s="27">
        <f t="shared" si="168"/>
        <v>30546.37384206093</v>
      </c>
      <c r="T260" s="39">
        <f t="shared" si="169"/>
        <v>142061.33883933153</v>
      </c>
      <c r="U260" s="1">
        <f t="shared" si="170"/>
        <v>12.871372550451348</v>
      </c>
      <c r="V260" s="52">
        <v>53092508.800000004</v>
      </c>
      <c r="W260" s="51">
        <f t="shared" si="171"/>
        <v>2.2943984330987197</v>
      </c>
      <c r="X260" s="34">
        <f t="shared" si="172"/>
        <v>1.4097563979365551E-3</v>
      </c>
      <c r="Y260" s="87">
        <f t="shared" si="173"/>
        <v>4810.4112349370307</v>
      </c>
      <c r="Z260" s="27">
        <f t="shared" si="174"/>
        <v>791937.94193072431</v>
      </c>
      <c r="AA260" s="56">
        <v>9935223.9116000012</v>
      </c>
      <c r="AB260" s="51">
        <f t="shared" si="175"/>
        <v>12.260958593773902</v>
      </c>
      <c r="AC260" s="51">
        <f t="shared" si="176"/>
        <v>2.150491854957103E-3</v>
      </c>
      <c r="AD260" s="92">
        <f t="shared" si="177"/>
        <v>900.17431472320391</v>
      </c>
      <c r="AE260" s="1">
        <f t="shared" si="178"/>
        <v>712107.65974835039</v>
      </c>
      <c r="AF260" s="39">
        <f t="shared" si="179"/>
        <v>1504045.6016790746</v>
      </c>
      <c r="AG260" s="60">
        <f t="shared" si="180"/>
        <v>136.27304536369255</v>
      </c>
      <c r="AH260" s="63">
        <v>3489.3861000000002</v>
      </c>
      <c r="AI260" s="34">
        <f t="shared" si="181"/>
        <v>3.7244014970434802E-3</v>
      </c>
      <c r="AJ260" s="1">
        <f t="shared" si="182"/>
        <v>660696.46382511884</v>
      </c>
      <c r="AK260" s="39">
        <f t="shared" si="183"/>
        <v>660696.46382511884</v>
      </c>
      <c r="AL260" s="1">
        <f t="shared" si="184"/>
        <v>59.861961024292725</v>
      </c>
      <c r="AM260" s="66">
        <v>1094.3333333333333</v>
      </c>
      <c r="AN260" s="34">
        <f t="shared" si="185"/>
        <v>1.1784478648693964E-3</v>
      </c>
      <c r="AO260" s="1">
        <f t="shared" si="186"/>
        <v>34840.958675963971</v>
      </c>
      <c r="AP260" s="95">
        <v>4.6666666666666696</v>
      </c>
      <c r="AQ260" s="34">
        <f t="shared" si="187"/>
        <v>5.6460719470882443E-4</v>
      </c>
      <c r="AR260" s="27">
        <f t="shared" si="188"/>
        <v>50079.721170027457</v>
      </c>
      <c r="AS260" s="31">
        <v>45.833333330000002</v>
      </c>
      <c r="AT260" s="72">
        <f t="shared" si="189"/>
        <v>8.5454681046248334E-4</v>
      </c>
      <c r="AU260" s="1">
        <f t="shared" si="190"/>
        <v>101061.66736202878</v>
      </c>
      <c r="AV260" s="97">
        <v>31.666666666666668</v>
      </c>
      <c r="AW260" s="34">
        <f t="shared" si="191"/>
        <v>8.3695893174673332E-4</v>
      </c>
      <c r="AX260" s="27">
        <f t="shared" si="192"/>
        <v>98981.663871742654</v>
      </c>
      <c r="AY260" s="75">
        <v>37</v>
      </c>
      <c r="AZ260" s="34">
        <f t="shared" si="193"/>
        <v>3.934119448372657E-4</v>
      </c>
      <c r="BA260" s="27">
        <f t="shared" si="194"/>
        <v>34894.986615551468</v>
      </c>
      <c r="BB260" s="39">
        <f t="shared" si="195"/>
        <v>319858.99769531435</v>
      </c>
      <c r="BC260" s="60">
        <f t="shared" si="196"/>
        <v>28.980610464375676</v>
      </c>
      <c r="BD260" s="81">
        <f t="shared" si="197"/>
        <v>2626662.4020388392</v>
      </c>
      <c r="BE260" s="1">
        <v>1314035</v>
      </c>
      <c r="BF260" s="1">
        <f t="shared" si="198"/>
        <v>0</v>
      </c>
      <c r="BG260" s="1">
        <f t="shared" si="199"/>
        <v>1312627.4020388392</v>
      </c>
      <c r="BH260" s="72">
        <f t="shared" si="200"/>
        <v>8.8511224399599557E-4</v>
      </c>
      <c r="BI260" s="1">
        <f t="shared" si="201"/>
        <v>-637.84352601344801</v>
      </c>
      <c r="BJ260" s="81">
        <f t="shared" si="202"/>
        <v>2626024.5585128255</v>
      </c>
      <c r="BK260" s="79">
        <v>8.5</v>
      </c>
      <c r="BL260" s="1">
        <f t="shared" si="203"/>
        <v>0</v>
      </c>
      <c r="BM260" s="126">
        <v>850.13</v>
      </c>
      <c r="BN260" s="27">
        <f t="shared" si="204"/>
        <v>0</v>
      </c>
      <c r="BO260" s="39">
        <f t="shared" si="205"/>
        <v>2626024.5585128255</v>
      </c>
      <c r="BP260" s="1">
        <f t="shared" si="206"/>
        <v>2626024.5585128255</v>
      </c>
      <c r="BQ260" s="72">
        <f t="shared" si="207"/>
        <v>9.0084496638907134E-4</v>
      </c>
      <c r="BR260" s="60">
        <f t="shared" si="208"/>
        <v>5686.7587539475498</v>
      </c>
      <c r="BS260" s="84">
        <f t="shared" si="210"/>
        <v>2631711</v>
      </c>
      <c r="BT260" s="86">
        <f t="shared" si="209"/>
        <v>238.44441424300081</v>
      </c>
      <c r="BV260" s="28"/>
    </row>
    <row r="261" spans="1:74" ht="15.6" x14ac:dyDescent="0.3">
      <c r="A261" s="2" t="s">
        <v>427</v>
      </c>
      <c r="B261" s="9" t="s">
        <v>128</v>
      </c>
      <c r="C261" s="158">
        <v>35973</v>
      </c>
      <c r="D261" s="20">
        <v>0</v>
      </c>
      <c r="E261" s="23">
        <v>0</v>
      </c>
      <c r="F261" s="3">
        <v>0</v>
      </c>
      <c r="G261" s="23">
        <v>0</v>
      </c>
      <c r="H261" s="23">
        <f>C261/($C$9+$C$59+$C$61+$C$66+$C$73+$C$79+$C$93+$C$104+$C$126+$C$139+$C$166+$C$174+$C$198+$C$213+$C$232+$C$249+$C$259+$C$261+$C$262+$C$267+$C$274)*$H$6</f>
        <v>2887524.8769065654</v>
      </c>
      <c r="I261" s="3">
        <v>0</v>
      </c>
      <c r="J261" s="23">
        <f t="shared" si="162"/>
        <v>2887524.8769065654</v>
      </c>
      <c r="K261" s="42">
        <f t="shared" si="163"/>
        <v>80.26922627822438</v>
      </c>
      <c r="L261" s="31">
        <v>16045</v>
      </c>
      <c r="M261" s="34">
        <f t="shared" si="164"/>
        <v>5.1618627616882651E-3</v>
      </c>
      <c r="N261" s="1">
        <f t="shared" si="165"/>
        <v>610459.77938628686</v>
      </c>
      <c r="O261" s="37">
        <v>3336</v>
      </c>
      <c r="P261" s="37">
        <v>3208</v>
      </c>
      <c r="Q261" s="37">
        <f t="shared" si="166"/>
        <v>4940</v>
      </c>
      <c r="R261" s="34">
        <f t="shared" si="167"/>
        <v>5.2079874080563559E-3</v>
      </c>
      <c r="S261" s="27">
        <f t="shared" si="168"/>
        <v>615914.63991747343</v>
      </c>
      <c r="T261" s="39">
        <f t="shared" si="169"/>
        <v>1226374.4193037604</v>
      </c>
      <c r="U261" s="1">
        <f t="shared" si="170"/>
        <v>34.091524735322615</v>
      </c>
      <c r="V261" s="52">
        <v>147966792.07999998</v>
      </c>
      <c r="W261" s="51">
        <f t="shared" si="171"/>
        <v>8.7455888636171348</v>
      </c>
      <c r="X261" s="34">
        <f t="shared" si="172"/>
        <v>5.3735871138805222E-3</v>
      </c>
      <c r="Y261" s="87">
        <f t="shared" si="173"/>
        <v>4113.2736241069688</v>
      </c>
      <c r="Z261" s="27">
        <f t="shared" si="174"/>
        <v>3018640.3310393193</v>
      </c>
      <c r="AA261" s="56">
        <v>43998948.260800004</v>
      </c>
      <c r="AB261" s="51">
        <f t="shared" si="175"/>
        <v>29.411083222480443</v>
      </c>
      <c r="AC261" s="51">
        <f t="shared" si="176"/>
        <v>5.158511419125671E-3</v>
      </c>
      <c r="AD261" s="92">
        <f t="shared" si="177"/>
        <v>1223.1103399994442</v>
      </c>
      <c r="AE261" s="1">
        <f t="shared" si="178"/>
        <v>1708174.5675953741</v>
      </c>
      <c r="AF261" s="39">
        <f t="shared" si="179"/>
        <v>4726814.8986346936</v>
      </c>
      <c r="AG261" s="60">
        <f t="shared" si="180"/>
        <v>131.39896307326867</v>
      </c>
      <c r="AH261" s="63">
        <v>5230.8563999999997</v>
      </c>
      <c r="AI261" s="34">
        <f t="shared" si="181"/>
        <v>5.5831624385101622E-3</v>
      </c>
      <c r="AJ261" s="1">
        <f t="shared" si="182"/>
        <v>990434.48538325715</v>
      </c>
      <c r="AK261" s="39">
        <f t="shared" si="183"/>
        <v>990434.48538325715</v>
      </c>
      <c r="AL261" s="1">
        <f t="shared" si="184"/>
        <v>27.532718577356828</v>
      </c>
      <c r="AM261" s="66">
        <v>5454.333333333333</v>
      </c>
      <c r="AN261" s="34">
        <f t="shared" si="185"/>
        <v>5.8735736865238907E-3</v>
      </c>
      <c r="AO261" s="1">
        <f t="shared" si="186"/>
        <v>173652.94146049296</v>
      </c>
      <c r="AP261" s="95">
        <v>52</v>
      </c>
      <c r="AQ261" s="34">
        <f t="shared" si="187"/>
        <v>6.2913373124697542E-3</v>
      </c>
      <c r="AR261" s="27">
        <f t="shared" si="188"/>
        <v>558031.1787517342</v>
      </c>
      <c r="AS261" s="31">
        <v>351.25000003299999</v>
      </c>
      <c r="AT261" s="72">
        <f t="shared" si="189"/>
        <v>6.5489360121813184E-3</v>
      </c>
      <c r="AU261" s="1">
        <f t="shared" si="190"/>
        <v>774499.86909445759</v>
      </c>
      <c r="AV261" s="97">
        <v>281.66666666666669</v>
      </c>
      <c r="AW261" s="34">
        <f t="shared" si="191"/>
        <v>7.4445294455367335E-3</v>
      </c>
      <c r="AX261" s="27">
        <f t="shared" si="192"/>
        <v>880415.85233286885</v>
      </c>
      <c r="AY261" s="75">
        <v>498</v>
      </c>
      <c r="AZ261" s="34">
        <f t="shared" si="193"/>
        <v>5.2951121224042788E-3</v>
      </c>
      <c r="BA261" s="27">
        <f t="shared" si="194"/>
        <v>469667.65769039543</v>
      </c>
      <c r="BB261" s="39">
        <f t="shared" si="195"/>
        <v>2856267.4993299488</v>
      </c>
      <c r="BC261" s="60">
        <f t="shared" si="196"/>
        <v>79.400314105855742</v>
      </c>
      <c r="BD261" s="81">
        <f t="shared" si="197"/>
        <v>12687416.179558225</v>
      </c>
      <c r="BE261" s="1">
        <v>5707146</v>
      </c>
      <c r="BF261" s="1">
        <f t="shared" si="198"/>
        <v>0</v>
      </c>
      <c r="BG261" s="1">
        <f t="shared" si="199"/>
        <v>6980270.179558225</v>
      </c>
      <c r="BH261" s="72">
        <f t="shared" si="200"/>
        <v>4.7068365270530148E-3</v>
      </c>
      <c r="BI261" s="1">
        <f t="shared" si="201"/>
        <v>-3391.9146720085027</v>
      </c>
      <c r="BJ261" s="81">
        <f t="shared" si="202"/>
        <v>12684024.264886217</v>
      </c>
      <c r="BK261" s="79">
        <v>7.6</v>
      </c>
      <c r="BL261" s="1">
        <f t="shared" si="203"/>
        <v>0</v>
      </c>
      <c r="BM261" s="126">
        <v>982</v>
      </c>
      <c r="BN261" s="27">
        <f t="shared" si="204"/>
        <v>0</v>
      </c>
      <c r="BO261" s="39">
        <f t="shared" si="205"/>
        <v>12684024.264886217</v>
      </c>
      <c r="BP261" s="1">
        <f t="shared" si="206"/>
        <v>12684024.264886217</v>
      </c>
      <c r="BQ261" s="72">
        <f t="shared" si="207"/>
        <v>4.351192899372797E-3</v>
      </c>
      <c r="BR261" s="60">
        <f t="shared" si="208"/>
        <v>27467.749983448051</v>
      </c>
      <c r="BS261" s="84">
        <f t="shared" si="210"/>
        <v>12711492</v>
      </c>
      <c r="BT261" s="86">
        <f t="shared" si="209"/>
        <v>353.36202151613708</v>
      </c>
      <c r="BV261" s="28"/>
    </row>
    <row r="262" spans="1:74" ht="15.6" x14ac:dyDescent="0.3">
      <c r="A262" s="2" t="s">
        <v>590</v>
      </c>
      <c r="B262" s="9" t="s">
        <v>293</v>
      </c>
      <c r="C262" s="158">
        <v>31562</v>
      </c>
      <c r="D262" s="20">
        <v>0</v>
      </c>
      <c r="E262" s="23">
        <v>0</v>
      </c>
      <c r="F262" s="3">
        <v>0</v>
      </c>
      <c r="G262" s="23">
        <v>0</v>
      </c>
      <c r="H262" s="23">
        <f>C262/($C$9+$C$59+$C$61+$C$66+$C$73+$C$79+$C$93+$C$104+$C$126+$C$139+$C$166+$C$174+$C$198+$C$213+$C$232+$C$249+$C$259+$C$261+$C$262+$C$267+$C$274)*$H$6</f>
        <v>2533457.3197933175</v>
      </c>
      <c r="I262" s="3">
        <v>0</v>
      </c>
      <c r="J262" s="23">
        <f t="shared" si="162"/>
        <v>2533457.3197933175</v>
      </c>
      <c r="K262" s="42">
        <f t="shared" si="163"/>
        <v>80.269226278224366</v>
      </c>
      <c r="L262" s="31">
        <v>13233</v>
      </c>
      <c r="M262" s="34">
        <f t="shared" si="164"/>
        <v>4.2572097180069062E-3</v>
      </c>
      <c r="N262" s="1">
        <f t="shared" si="165"/>
        <v>503472.3752333271</v>
      </c>
      <c r="O262" s="37">
        <v>3137</v>
      </c>
      <c r="P262" s="37">
        <v>2794</v>
      </c>
      <c r="Q262" s="37">
        <f t="shared" si="166"/>
        <v>4534</v>
      </c>
      <c r="R262" s="34">
        <f t="shared" si="167"/>
        <v>4.7799625320096191E-3</v>
      </c>
      <c r="S262" s="27">
        <f t="shared" si="168"/>
        <v>565294.93469348678</v>
      </c>
      <c r="T262" s="39">
        <f t="shared" si="169"/>
        <v>1068767.3099268139</v>
      </c>
      <c r="U262" s="1">
        <f t="shared" si="170"/>
        <v>33.862471007122927</v>
      </c>
      <c r="V262" s="52">
        <v>114409305.59</v>
      </c>
      <c r="W262" s="51">
        <f t="shared" si="171"/>
        <v>8.7069826957071381</v>
      </c>
      <c r="X262" s="34">
        <f t="shared" si="172"/>
        <v>5.3498661718567667E-3</v>
      </c>
      <c r="Y262" s="87">
        <f t="shared" si="173"/>
        <v>3624.9067102845192</v>
      </c>
      <c r="Z262" s="27">
        <f t="shared" si="174"/>
        <v>3005314.9692715365</v>
      </c>
      <c r="AA262" s="56">
        <v>34439198.2324</v>
      </c>
      <c r="AB262" s="51">
        <f t="shared" si="175"/>
        <v>28.925175240079319</v>
      </c>
      <c r="AC262" s="51">
        <f t="shared" si="176"/>
        <v>5.0732863406442157E-3</v>
      </c>
      <c r="AD262" s="92">
        <f t="shared" si="177"/>
        <v>1091.1602</v>
      </c>
      <c r="AE262" s="1">
        <f t="shared" si="178"/>
        <v>1679953.3813354014</v>
      </c>
      <c r="AF262" s="39">
        <f t="shared" si="179"/>
        <v>4685268.3506069379</v>
      </c>
      <c r="AG262" s="60">
        <f t="shared" si="180"/>
        <v>148.44649738948539</v>
      </c>
      <c r="AH262" s="63">
        <v>6842.2155000000002</v>
      </c>
      <c r="AI262" s="34">
        <f t="shared" si="181"/>
        <v>7.3030489951496349E-3</v>
      </c>
      <c r="AJ262" s="1">
        <f t="shared" si="182"/>
        <v>1295536.6520143521</v>
      </c>
      <c r="AK262" s="39">
        <f t="shared" si="183"/>
        <v>1295536.6520143521</v>
      </c>
      <c r="AL262" s="1">
        <f t="shared" si="184"/>
        <v>41.047356061540846</v>
      </c>
      <c r="AM262" s="66">
        <v>5499.0555555555557</v>
      </c>
      <c r="AN262" s="34">
        <f t="shared" si="185"/>
        <v>5.9217334251379572E-3</v>
      </c>
      <c r="AO262" s="1">
        <f t="shared" si="186"/>
        <v>175076.79016260241</v>
      </c>
      <c r="AP262" s="95">
        <v>50</v>
      </c>
      <c r="AQ262" s="34">
        <f t="shared" si="187"/>
        <v>6.0493628004516867E-3</v>
      </c>
      <c r="AR262" s="27">
        <f t="shared" si="188"/>
        <v>536568.44110743678</v>
      </c>
      <c r="AS262" s="31">
        <v>355.25</v>
      </c>
      <c r="AT262" s="72">
        <f t="shared" si="189"/>
        <v>6.6235146423027401E-3</v>
      </c>
      <c r="AU262" s="1">
        <f t="shared" si="190"/>
        <v>783319.79635574808</v>
      </c>
      <c r="AV262" s="97">
        <v>230.94444444444446</v>
      </c>
      <c r="AW262" s="34">
        <f t="shared" si="191"/>
        <v>6.1039268057388957E-3</v>
      </c>
      <c r="AX262" s="27">
        <f t="shared" si="192"/>
        <v>721871.53809620044</v>
      </c>
      <c r="AY262" s="75">
        <v>686</v>
      </c>
      <c r="AZ262" s="34">
        <f t="shared" si="193"/>
        <v>7.2940701123882234E-3</v>
      </c>
      <c r="BA262" s="27">
        <f t="shared" si="194"/>
        <v>646971.9140072515</v>
      </c>
      <c r="BB262" s="39">
        <f t="shared" si="195"/>
        <v>2863808.4797292389</v>
      </c>
      <c r="BC262" s="60">
        <f t="shared" si="196"/>
        <v>90.735963491833189</v>
      </c>
      <c r="BD262" s="81">
        <f t="shared" si="197"/>
        <v>12446838.112070661</v>
      </c>
      <c r="BE262" s="1">
        <v>5804668</v>
      </c>
      <c r="BF262" s="1">
        <f t="shared" si="198"/>
        <v>0</v>
      </c>
      <c r="BG262" s="1">
        <f t="shared" si="199"/>
        <v>6642170.112070661</v>
      </c>
      <c r="BH262" s="72">
        <f t="shared" si="200"/>
        <v>4.4788536973754574E-3</v>
      </c>
      <c r="BI262" s="1">
        <f t="shared" si="201"/>
        <v>-3227.6220944981701</v>
      </c>
      <c r="BJ262" s="81">
        <f t="shared" si="202"/>
        <v>12443610.489976162</v>
      </c>
      <c r="BK262" s="79">
        <v>7.9</v>
      </c>
      <c r="BL262" s="1">
        <f t="shared" si="203"/>
        <v>0</v>
      </c>
      <c r="BM262" s="126">
        <v>900</v>
      </c>
      <c r="BN262" s="27">
        <f t="shared" si="204"/>
        <v>0</v>
      </c>
      <c r="BO262" s="39">
        <f t="shared" si="205"/>
        <v>12443610.489976162</v>
      </c>
      <c r="BP262" s="1">
        <f t="shared" si="206"/>
        <v>12443610.489976162</v>
      </c>
      <c r="BQ262" s="72">
        <f t="shared" si="207"/>
        <v>4.268720121928183E-3</v>
      </c>
      <c r="BR262" s="60">
        <f t="shared" si="208"/>
        <v>26947.124563321137</v>
      </c>
      <c r="BS262" s="84">
        <f t="shared" si="210"/>
        <v>12470558</v>
      </c>
      <c r="BT262" s="86">
        <f t="shared" si="209"/>
        <v>395.11304733540334</v>
      </c>
      <c r="BV262" s="28"/>
    </row>
    <row r="263" spans="1:74" ht="15.6" x14ac:dyDescent="0.3">
      <c r="A263" s="2" t="s">
        <v>440</v>
      </c>
      <c r="B263" s="9" t="s">
        <v>141</v>
      </c>
      <c r="C263" s="158">
        <v>20517</v>
      </c>
      <c r="D263" s="20">
        <v>0</v>
      </c>
      <c r="E263" s="23">
        <v>0</v>
      </c>
      <c r="F263" s="3">
        <v>0</v>
      </c>
      <c r="G263" s="23">
        <v>0</v>
      </c>
      <c r="H263" s="23">
        <v>0</v>
      </c>
      <c r="I263" s="3">
        <v>0</v>
      </c>
      <c r="J263" s="23">
        <f t="shared" ref="J263:J326" si="211">SUM(D263:I263)</f>
        <v>0</v>
      </c>
      <c r="K263" s="42">
        <f t="shared" ref="K263:K326" si="212">J263/C263</f>
        <v>0</v>
      </c>
      <c r="L263" s="31">
        <v>8711</v>
      </c>
      <c r="M263" s="34">
        <f t="shared" ref="M263:M326" si="213">L263/$L$6</f>
        <v>2.8024298234382351E-3</v>
      </c>
      <c r="N263" s="1">
        <f t="shared" ref="N263:N326" si="214">$N$6*M263</f>
        <v>331425.06314951356</v>
      </c>
      <c r="O263" s="37">
        <v>4756</v>
      </c>
      <c r="P263" s="37">
        <v>2436</v>
      </c>
      <c r="Q263" s="37">
        <f t="shared" ref="Q263:Q326" si="215">O263+P263/2</f>
        <v>5974</v>
      </c>
      <c r="R263" s="34">
        <f t="shared" ref="R263:R326" si="216">Q263/$Q$6</f>
        <v>6.2980803189734147E-3</v>
      </c>
      <c r="S263" s="27">
        <f t="shared" ref="S263:S326" si="217">$S$6*R263</f>
        <v>744832.80543866113</v>
      </c>
      <c r="T263" s="39">
        <f t="shared" ref="T263:T326" si="218">N263+S263</f>
        <v>1076257.8685881747</v>
      </c>
      <c r="U263" s="1">
        <f t="shared" ref="U263:U326" si="219">T263/C263</f>
        <v>52.456883003761497</v>
      </c>
      <c r="V263" s="52">
        <v>79074668.429999992</v>
      </c>
      <c r="W263" s="51">
        <f t="shared" ref="W263:W326" si="220">C263*C263/V263</f>
        <v>5.3234151638920766</v>
      </c>
      <c r="X263" s="34">
        <f t="shared" ref="X263:X326" si="221">W263/$W$6</f>
        <v>3.2708872521472949E-3</v>
      </c>
      <c r="Y263" s="87">
        <f t="shared" ref="Y263:Y306" si="222">V263/C263</f>
        <v>3854.104812107033</v>
      </c>
      <c r="Z263" s="27">
        <f t="shared" ref="Z263:Z306" si="223">$Z$6*X263</f>
        <v>1837437.8173026363</v>
      </c>
      <c r="AA263" s="56">
        <v>18579514.460000001</v>
      </c>
      <c r="AB263" s="51">
        <f t="shared" ref="AB263:AB326" si="224">C263*C263/AA263</f>
        <v>22.656527968277164</v>
      </c>
      <c r="AC263" s="51">
        <f t="shared" ref="AC263:AC326" si="225">AB263/$AB$6</f>
        <v>3.9738066550627747E-3</v>
      </c>
      <c r="AD263" s="92">
        <f t="shared" ref="AD263:AD306" si="226">AA263/C263</f>
        <v>905.56682068528539</v>
      </c>
      <c r="AE263" s="1">
        <f t="shared" ref="AE263:AE306" si="227">$AE$6*AC263</f>
        <v>1315874.8548180945</v>
      </c>
      <c r="AF263" s="39">
        <f t="shared" ref="AF263:AF326" si="228">Z263+AE263</f>
        <v>3153312.6721207309</v>
      </c>
      <c r="AG263" s="60">
        <f t="shared" ref="AG263:AG326" si="229">AF263/C263</f>
        <v>153.69267788276701</v>
      </c>
      <c r="AH263" s="63">
        <v>3166.7269000000001</v>
      </c>
      <c r="AI263" s="34">
        <f t="shared" ref="AI263:AI326" si="230">AH263/$AH$6</f>
        <v>3.3800107150905021E-3</v>
      </c>
      <c r="AJ263" s="1">
        <f t="shared" ref="AJ263:AJ326" si="231">$AJ$6*AI263</f>
        <v>599602.68218237034</v>
      </c>
      <c r="AK263" s="39">
        <f t="shared" ref="AK263:AK326" si="232">AJ263</f>
        <v>599602.68218237034</v>
      </c>
      <c r="AL263" s="1">
        <f t="shared" ref="AL263:AL326" si="233">AK263/C263</f>
        <v>29.224676228608974</v>
      </c>
      <c r="AM263" s="66">
        <v>2996.6111111111113</v>
      </c>
      <c r="AN263" s="34">
        <f t="shared" ref="AN263:AN326" si="234">AM263/$AM$6</f>
        <v>3.2269417901914094E-3</v>
      </c>
      <c r="AO263" s="1">
        <f t="shared" ref="AO263:AO326" si="235">AN263*$AO$6</f>
        <v>95404.938065936687</v>
      </c>
      <c r="AP263" s="95">
        <v>27.3333333333333</v>
      </c>
      <c r="AQ263" s="34">
        <f t="shared" ref="AQ263:AQ326" si="236">AP263/$AP$6</f>
        <v>3.3069849975802513E-3</v>
      </c>
      <c r="AR263" s="27">
        <f t="shared" ref="AR263:AR326" si="237">AQ263*$AR$6</f>
        <v>293324.08113873174</v>
      </c>
      <c r="AS263" s="31">
        <v>132.66666663300001</v>
      </c>
      <c r="AT263" s="72">
        <f t="shared" ref="AT263:AT326" si="238">AS263/$AS$6</f>
        <v>2.4735245854726863E-3</v>
      </c>
      <c r="AU263" s="1">
        <f t="shared" ref="AU263:AU326" si="239">AT263*$AU$6</f>
        <v>292527.58983858541</v>
      </c>
      <c r="AV263" s="97">
        <v>95.388888888888886</v>
      </c>
      <c r="AW263" s="34">
        <f t="shared" ref="AW263:AW326" si="240">AV263/$AV$6</f>
        <v>2.5211552382616506E-3</v>
      </c>
      <c r="AX263" s="27">
        <f t="shared" ref="AX263:AX326" si="241">$AX$6*AW263</f>
        <v>298160.55590838968</v>
      </c>
      <c r="AY263" s="75">
        <v>141</v>
      </c>
      <c r="AZ263" s="34">
        <f t="shared" ref="AZ263:AZ326" si="242">AY263/$AY$6</f>
        <v>1.4992184924879585E-3</v>
      </c>
      <c r="BA263" s="27">
        <f t="shared" ref="BA263:BA326" si="243">AZ263*$BA$6</f>
        <v>132978.19223764207</v>
      </c>
      <c r="BB263" s="39">
        <f t="shared" ref="BB263:BB326" si="244">BA263+AX263+AU263+AR263+AO263</f>
        <v>1112395.3571892856</v>
      </c>
      <c r="BC263" s="60">
        <f t="shared" ref="BC263:BC326" si="245">BB263/C263</f>
        <v>54.21822669928769</v>
      </c>
      <c r="BD263" s="81">
        <f t="shared" ref="BD263:BD306" si="246">J263+T263+AF263+AK263+BB263</f>
        <v>5941568.5800805613</v>
      </c>
      <c r="BE263" s="1">
        <v>2869461</v>
      </c>
      <c r="BF263" s="1">
        <f t="shared" ref="BF263:BF326" si="247">IF(BD263&gt;BE263,0,BE263-BD263)</f>
        <v>0</v>
      </c>
      <c r="BG263" s="1">
        <f t="shared" ref="BG263:BG306" si="248">IF(BD263&lt;BE263,0,BD263-BE263)</f>
        <v>3072107.5800805613</v>
      </c>
      <c r="BH263" s="72">
        <f t="shared" ref="BH263:BH326" si="249">BG263/$BG$6</f>
        <v>2.0715398975967411E-3</v>
      </c>
      <c r="BI263" s="1">
        <f t="shared" ref="BI263:BI326" si="250">$BI$6*BH263</f>
        <v>-1492.8257082913208</v>
      </c>
      <c r="BJ263" s="81">
        <f t="shared" ref="BJ263:BJ326" si="251">BD263+BF263+BI263</f>
        <v>5940075.7543722698</v>
      </c>
      <c r="BK263" s="79">
        <v>8</v>
      </c>
      <c r="BL263" s="1">
        <f t="shared" ref="BL263:BL326" si="252">IF(BK263&gt;=5,0,BJ263*(5-BK263)/5*-0.25)</f>
        <v>0</v>
      </c>
      <c r="BM263" s="126">
        <v>1102</v>
      </c>
      <c r="BN263" s="27">
        <f t="shared" ref="BN263:BN326" si="253">IF(BM263&gt;=441,0,BJ263*(441-BM263)/441*-0.25)</f>
        <v>0</v>
      </c>
      <c r="BO263" s="39">
        <f t="shared" ref="BO263:BO326" si="254">BJ263+BL263+BN263</f>
        <v>5940075.7543722698</v>
      </c>
      <c r="BP263" s="1">
        <f t="shared" ref="BP263:BP326" si="255">IF(BK263&lt;5,0,IF(BM263&lt;441,0,IF(BF263&lt;&gt;0,0,BO263)))</f>
        <v>5940075.7543722698</v>
      </c>
      <c r="BQ263" s="72">
        <f t="shared" ref="BQ263:BQ326" si="256">BP263/$BP$6</f>
        <v>2.0377141279769528E-3</v>
      </c>
      <c r="BR263" s="60">
        <f t="shared" ref="BR263:BR326" si="257">$BR$6*BQ263</f>
        <v>12863.466065381475</v>
      </c>
      <c r="BS263" s="84">
        <f t="shared" si="210"/>
        <v>5952939</v>
      </c>
      <c r="BT263" s="86">
        <f t="shared" ref="BT263:BT326" si="258">BS263/C263</f>
        <v>290.1466588682556</v>
      </c>
      <c r="BV263" s="28"/>
    </row>
    <row r="264" spans="1:74" ht="15.6" x14ac:dyDescent="0.3">
      <c r="A264" s="2" t="s">
        <v>428</v>
      </c>
      <c r="B264" s="9" t="s">
        <v>129</v>
      </c>
      <c r="C264" s="158">
        <v>15190</v>
      </c>
      <c r="D264" s="20">
        <v>0</v>
      </c>
      <c r="E264" s="23">
        <v>0</v>
      </c>
      <c r="F264" s="3">
        <v>0</v>
      </c>
      <c r="G264" s="23">
        <v>0</v>
      </c>
      <c r="H264" s="23">
        <v>0</v>
      </c>
      <c r="I264" s="3">
        <v>0</v>
      </c>
      <c r="J264" s="23">
        <f t="shared" si="211"/>
        <v>0</v>
      </c>
      <c r="K264" s="42">
        <f t="shared" si="212"/>
        <v>0</v>
      </c>
      <c r="L264" s="31">
        <v>3595</v>
      </c>
      <c r="M264" s="34">
        <f t="shared" si="213"/>
        <v>1.156553233298181E-3</v>
      </c>
      <c r="N264" s="1">
        <f t="shared" si="214"/>
        <v>136777.99357392965</v>
      </c>
      <c r="O264" s="37">
        <v>0</v>
      </c>
      <c r="P264" s="37">
        <v>115</v>
      </c>
      <c r="Q264" s="37">
        <f t="shared" si="215"/>
        <v>57.5</v>
      </c>
      <c r="R264" s="34">
        <f t="shared" si="216"/>
        <v>6.0619286632234912E-5</v>
      </c>
      <c r="S264" s="27">
        <f t="shared" si="217"/>
        <v>7169.0469221163403</v>
      </c>
      <c r="T264" s="39">
        <f t="shared" si="218"/>
        <v>143947.04049604599</v>
      </c>
      <c r="U264" s="1">
        <f t="shared" si="219"/>
        <v>9.476434529035286</v>
      </c>
      <c r="V264" s="52">
        <v>80592852.040000007</v>
      </c>
      <c r="W264" s="51">
        <f t="shared" si="220"/>
        <v>2.8629846712147695</v>
      </c>
      <c r="X264" s="34">
        <f t="shared" si="221"/>
        <v>1.7591151123601064E-3</v>
      </c>
      <c r="Y264" s="87">
        <f t="shared" si="222"/>
        <v>5305.6518788676767</v>
      </c>
      <c r="Z264" s="27">
        <f t="shared" si="223"/>
        <v>988192.00518669549</v>
      </c>
      <c r="AA264" s="56">
        <v>19242956.361200001</v>
      </c>
      <c r="AB264" s="51">
        <f t="shared" si="224"/>
        <v>11.99067833803533</v>
      </c>
      <c r="AC264" s="51">
        <f t="shared" si="225"/>
        <v>2.1030864678435153E-3</v>
      </c>
      <c r="AD264" s="92">
        <f t="shared" si="226"/>
        <v>1266.8174036339699</v>
      </c>
      <c r="AE264" s="1">
        <f t="shared" si="227"/>
        <v>696409.97682102083</v>
      </c>
      <c r="AF264" s="39">
        <f t="shared" si="228"/>
        <v>1684601.9820077163</v>
      </c>
      <c r="AG264" s="60">
        <f t="shared" si="229"/>
        <v>110.90203963184439</v>
      </c>
      <c r="AH264" s="63">
        <v>1217.5044</v>
      </c>
      <c r="AI264" s="34">
        <f t="shared" si="230"/>
        <v>1.299505150781974E-3</v>
      </c>
      <c r="AJ264" s="1">
        <f t="shared" si="231"/>
        <v>230527.90052998808</v>
      </c>
      <c r="AK264" s="39">
        <f t="shared" si="232"/>
        <v>230527.90052998808</v>
      </c>
      <c r="AL264" s="1">
        <f t="shared" si="233"/>
        <v>15.176293649110473</v>
      </c>
      <c r="AM264" s="66">
        <v>1614.5</v>
      </c>
      <c r="AN264" s="34">
        <f t="shared" si="234"/>
        <v>1.7385964768488948E-3</v>
      </c>
      <c r="AO264" s="1">
        <f t="shared" si="235"/>
        <v>51401.822524225252</v>
      </c>
      <c r="AP264" s="95">
        <v>9</v>
      </c>
      <c r="AQ264" s="34">
        <f t="shared" si="236"/>
        <v>1.0888853040813037E-3</v>
      </c>
      <c r="AR264" s="27">
        <f t="shared" si="237"/>
        <v>96582.319399338623</v>
      </c>
      <c r="AS264" s="31">
        <v>66.833333330000002</v>
      </c>
      <c r="AT264" s="72">
        <f t="shared" si="238"/>
        <v>1.2460846218301329E-3</v>
      </c>
      <c r="AU264" s="1">
        <f t="shared" si="239"/>
        <v>147366.28586581681</v>
      </c>
      <c r="AV264" s="97">
        <v>26.5</v>
      </c>
      <c r="AW264" s="34">
        <f t="shared" si="240"/>
        <v>7.004024744617399E-4</v>
      </c>
      <c r="AX264" s="27">
        <f t="shared" si="241"/>
        <v>82832.023976879369</v>
      </c>
      <c r="AY264" s="75">
        <v>38</v>
      </c>
      <c r="AZ264" s="34">
        <f t="shared" si="242"/>
        <v>4.0404470010313773E-4</v>
      </c>
      <c r="BA264" s="27">
        <f t="shared" si="243"/>
        <v>35838.09436191772</v>
      </c>
      <c r="BB264" s="39">
        <f t="shared" si="244"/>
        <v>414020.54612817778</v>
      </c>
      <c r="BC264" s="60">
        <f t="shared" si="245"/>
        <v>27.256125485725988</v>
      </c>
      <c r="BD264" s="81">
        <f t="shared" si="246"/>
        <v>2473097.4691619282</v>
      </c>
      <c r="BE264" s="1">
        <v>1604888</v>
      </c>
      <c r="BF264" s="1">
        <f t="shared" si="247"/>
        <v>0</v>
      </c>
      <c r="BG264" s="1">
        <f t="shared" si="248"/>
        <v>868209.46916192817</v>
      </c>
      <c r="BH264" s="72">
        <f t="shared" si="249"/>
        <v>5.8543866318413822E-4</v>
      </c>
      <c r="BI264" s="1">
        <f t="shared" si="250"/>
        <v>-421.88803027298258</v>
      </c>
      <c r="BJ264" s="81">
        <f t="shared" si="251"/>
        <v>2472675.5811316553</v>
      </c>
      <c r="BK264" s="79">
        <v>7</v>
      </c>
      <c r="BL264" s="1">
        <f t="shared" si="252"/>
        <v>0</v>
      </c>
      <c r="BM264" s="126">
        <v>567</v>
      </c>
      <c r="BN264" s="27">
        <f t="shared" si="253"/>
        <v>0</v>
      </c>
      <c r="BO264" s="39">
        <f t="shared" si="254"/>
        <v>2472675.5811316553</v>
      </c>
      <c r="BP264" s="1">
        <f t="shared" si="255"/>
        <v>2472675.5811316553</v>
      </c>
      <c r="BQ264" s="72">
        <f t="shared" si="256"/>
        <v>8.4823934473678467E-4</v>
      </c>
      <c r="BR264" s="60">
        <f t="shared" si="257"/>
        <v>5354.6755536193932</v>
      </c>
      <c r="BS264" s="84">
        <f t="shared" ref="BS264:BS306" si="259">ROUND(BJ264+BL264+BR264,0)</f>
        <v>2478030</v>
      </c>
      <c r="BT264" s="86">
        <f t="shared" si="258"/>
        <v>163.13561553653719</v>
      </c>
      <c r="BV264" s="28"/>
    </row>
    <row r="265" spans="1:74" ht="15.6" x14ac:dyDescent="0.3">
      <c r="A265" s="2" t="s">
        <v>364</v>
      </c>
      <c r="B265" s="9" t="s">
        <v>65</v>
      </c>
      <c r="C265" s="158">
        <v>46372</v>
      </c>
      <c r="D265" s="20">
        <v>0</v>
      </c>
      <c r="E265" s="23">
        <f>C265/($C$7+$C$147+$C$98+$C$81+$C$186+$C$208+$C$231+$C$247+$C$265)*$E$6</f>
        <v>11085008.684662132</v>
      </c>
      <c r="F265" s="3">
        <v>0</v>
      </c>
      <c r="G265" s="23">
        <v>0</v>
      </c>
      <c r="H265" s="23">
        <v>0</v>
      </c>
      <c r="I265" s="3">
        <v>0</v>
      </c>
      <c r="J265" s="23">
        <f t="shared" si="211"/>
        <v>11085008.684662132</v>
      </c>
      <c r="K265" s="42">
        <f t="shared" si="212"/>
        <v>239.04530071297617</v>
      </c>
      <c r="L265" s="31">
        <v>30284</v>
      </c>
      <c r="M265" s="34">
        <f t="shared" si="213"/>
        <v>9.7427143580534389E-3</v>
      </c>
      <c r="N265" s="1">
        <f t="shared" si="214"/>
        <v>1152207.1647824438</v>
      </c>
      <c r="O265" s="37">
        <v>9737</v>
      </c>
      <c r="P265" s="37">
        <v>7245</v>
      </c>
      <c r="Q265" s="37">
        <f t="shared" si="215"/>
        <v>13359.5</v>
      </c>
      <c r="R265" s="34">
        <f t="shared" si="216"/>
        <v>1.40842323437103E-2</v>
      </c>
      <c r="S265" s="27">
        <f t="shared" si="217"/>
        <v>1665650.1279306652</v>
      </c>
      <c r="T265" s="39">
        <f t="shared" si="218"/>
        <v>2817857.2927131089</v>
      </c>
      <c r="U265" s="1">
        <f t="shared" si="219"/>
        <v>60.766352383186167</v>
      </c>
      <c r="V265" s="52">
        <v>149186022.95000002</v>
      </c>
      <c r="W265" s="51">
        <f t="shared" si="220"/>
        <v>14.413966814576845</v>
      </c>
      <c r="X265" s="34">
        <f t="shared" si="221"/>
        <v>8.8564312297979113E-3</v>
      </c>
      <c r="Y265" s="87">
        <f t="shared" si="222"/>
        <v>3217.1573999396192</v>
      </c>
      <c r="Z265" s="27">
        <f t="shared" si="223"/>
        <v>4975146.0119231176</v>
      </c>
      <c r="AA265" s="56">
        <v>61922200.220400006</v>
      </c>
      <c r="AB265" s="51">
        <f t="shared" si="224"/>
        <v>34.726840718614717</v>
      </c>
      <c r="AC265" s="51">
        <f t="shared" si="225"/>
        <v>6.090860477393335E-3</v>
      </c>
      <c r="AD265" s="92">
        <f t="shared" si="226"/>
        <v>1335.3359833606487</v>
      </c>
      <c r="AE265" s="1">
        <f t="shared" si="227"/>
        <v>2016909.9410501174</v>
      </c>
      <c r="AF265" s="39">
        <f t="shared" si="228"/>
        <v>6992055.9529732354</v>
      </c>
      <c r="AG265" s="60">
        <f t="shared" si="229"/>
        <v>150.78185010293356</v>
      </c>
      <c r="AH265" s="63">
        <v>3720.3263999999999</v>
      </c>
      <c r="AI265" s="34">
        <f t="shared" si="230"/>
        <v>3.9708959732631423E-3</v>
      </c>
      <c r="AJ265" s="1">
        <f t="shared" si="231"/>
        <v>704423.76576075505</v>
      </c>
      <c r="AK265" s="39">
        <f t="shared" si="232"/>
        <v>704423.76576075505</v>
      </c>
      <c r="AL265" s="1">
        <f t="shared" si="233"/>
        <v>15.190713485740426</v>
      </c>
      <c r="AM265" s="66">
        <v>8171.666666666667</v>
      </c>
      <c r="AN265" s="34">
        <f t="shared" si="234"/>
        <v>8.7997713698669683E-3</v>
      </c>
      <c r="AO265" s="1">
        <f t="shared" si="235"/>
        <v>260166.34235189061</v>
      </c>
      <c r="AP265" s="95">
        <v>134.666666666667</v>
      </c>
      <c r="AQ265" s="34">
        <f t="shared" si="236"/>
        <v>1.629295047588325E-2</v>
      </c>
      <c r="AR265" s="27">
        <f t="shared" si="237"/>
        <v>1445157.6680493664</v>
      </c>
      <c r="AS265" s="31">
        <v>655.25000003299999</v>
      </c>
      <c r="AT265" s="72">
        <f t="shared" si="238"/>
        <v>1.221691194817015E-2</v>
      </c>
      <c r="AU265" s="1">
        <f t="shared" si="239"/>
        <v>1444814.3464826276</v>
      </c>
      <c r="AV265" s="97">
        <v>681.33333333333337</v>
      </c>
      <c r="AW265" s="34">
        <f t="shared" si="240"/>
        <v>1.8007832173582344E-2</v>
      </c>
      <c r="AX265" s="27">
        <f t="shared" si="241"/>
        <v>2129668.6416193889</v>
      </c>
      <c r="AY265" s="75">
        <v>799</v>
      </c>
      <c r="AZ265" s="34">
        <f t="shared" si="242"/>
        <v>8.4955714574317647E-3</v>
      </c>
      <c r="BA265" s="27">
        <f t="shared" si="243"/>
        <v>753543.08934663842</v>
      </c>
      <c r="BB265" s="39">
        <f t="shared" si="244"/>
        <v>6033350.0878499113</v>
      </c>
      <c r="BC265" s="60">
        <f t="shared" si="245"/>
        <v>130.10760993379435</v>
      </c>
      <c r="BD265" s="81">
        <f t="shared" si="246"/>
        <v>27632695.783959143</v>
      </c>
      <c r="BE265" s="1">
        <v>8505600</v>
      </c>
      <c r="BF265" s="1">
        <f t="shared" si="247"/>
        <v>0</v>
      </c>
      <c r="BG265" s="1">
        <f t="shared" si="248"/>
        <v>19127095.783959143</v>
      </c>
      <c r="BH265" s="72">
        <f t="shared" si="249"/>
        <v>1.2897511239038947E-2</v>
      </c>
      <c r="BI265" s="1">
        <f t="shared" si="250"/>
        <v>-9294.4076881890869</v>
      </c>
      <c r="BJ265" s="81">
        <f t="shared" si="251"/>
        <v>27623401.376270954</v>
      </c>
      <c r="BK265" s="79">
        <v>7.5</v>
      </c>
      <c r="BL265" s="1">
        <f t="shared" si="252"/>
        <v>0</v>
      </c>
      <c r="BM265" s="126">
        <v>913</v>
      </c>
      <c r="BN265" s="27">
        <f t="shared" si="253"/>
        <v>0</v>
      </c>
      <c r="BO265" s="39">
        <f t="shared" si="254"/>
        <v>27623401.376270954</v>
      </c>
      <c r="BP265" s="1">
        <f t="shared" si="255"/>
        <v>27623401.376270954</v>
      </c>
      <c r="BQ265" s="72">
        <f t="shared" si="256"/>
        <v>9.4760736352180984E-3</v>
      </c>
      <c r="BR265" s="60">
        <f t="shared" si="257"/>
        <v>59819.554650044003</v>
      </c>
      <c r="BS265" s="84">
        <f t="shared" si="259"/>
        <v>27683221</v>
      </c>
      <c r="BT265" s="86">
        <f t="shared" si="258"/>
        <v>596.98138963167423</v>
      </c>
      <c r="BV265" s="28"/>
    </row>
    <row r="266" spans="1:74" ht="15.6" x14ac:dyDescent="0.3">
      <c r="A266" s="2" t="s">
        <v>497</v>
      </c>
      <c r="B266" s="9" t="s">
        <v>198</v>
      </c>
      <c r="C266" s="158">
        <v>12295</v>
      </c>
      <c r="D266" s="20">
        <v>0</v>
      </c>
      <c r="E266" s="23">
        <v>0</v>
      </c>
      <c r="F266" s="3">
        <v>0</v>
      </c>
      <c r="G266" s="23">
        <v>0</v>
      </c>
      <c r="H266" s="23">
        <v>0</v>
      </c>
      <c r="I266" s="3">
        <v>0</v>
      </c>
      <c r="J266" s="23">
        <f t="shared" si="211"/>
        <v>0</v>
      </c>
      <c r="K266" s="42">
        <f t="shared" si="212"/>
        <v>0</v>
      </c>
      <c r="L266" s="31">
        <v>9266</v>
      </c>
      <c r="M266" s="34">
        <f t="shared" si="213"/>
        <v>2.980979766270082E-3</v>
      </c>
      <c r="N266" s="1">
        <f t="shared" si="214"/>
        <v>352540.99817970296</v>
      </c>
      <c r="O266" s="37">
        <v>1946</v>
      </c>
      <c r="P266" s="37">
        <v>652</v>
      </c>
      <c r="Q266" s="37">
        <f t="shared" si="215"/>
        <v>2272</v>
      </c>
      <c r="R266" s="34">
        <f t="shared" si="216"/>
        <v>2.395252508320656E-3</v>
      </c>
      <c r="S266" s="27">
        <f t="shared" si="217"/>
        <v>283270.86273127521</v>
      </c>
      <c r="T266" s="39">
        <f t="shared" si="218"/>
        <v>635811.86091097817</v>
      </c>
      <c r="U266" s="1">
        <f t="shared" si="219"/>
        <v>51.713042774378053</v>
      </c>
      <c r="V266" s="52">
        <v>42748170.040000007</v>
      </c>
      <c r="W266" s="51">
        <f t="shared" si="220"/>
        <v>3.5362221320480174</v>
      </c>
      <c r="X266" s="34">
        <f t="shared" si="221"/>
        <v>2.1727750957564579E-3</v>
      </c>
      <c r="Y266" s="87">
        <f t="shared" si="222"/>
        <v>3476.8743424156164</v>
      </c>
      <c r="Z266" s="27">
        <f t="shared" si="223"/>
        <v>1220567.63858655</v>
      </c>
      <c r="AA266" s="56">
        <v>16805257.804400001</v>
      </c>
      <c r="AB266" s="51">
        <f t="shared" si="224"/>
        <v>8.9952220167917343</v>
      </c>
      <c r="AC266" s="51">
        <f t="shared" si="225"/>
        <v>1.5777030427673385E-3</v>
      </c>
      <c r="AD266" s="92">
        <f t="shared" si="226"/>
        <v>1366.8367470028468</v>
      </c>
      <c r="AE266" s="1">
        <f t="shared" si="227"/>
        <v>522436.02735491964</v>
      </c>
      <c r="AF266" s="39">
        <f t="shared" si="228"/>
        <v>1743003.6659414696</v>
      </c>
      <c r="AG266" s="60">
        <f t="shared" si="229"/>
        <v>141.76524326486128</v>
      </c>
      <c r="AH266" s="63">
        <v>8171.3458000000001</v>
      </c>
      <c r="AI266" s="34">
        <f t="shared" si="230"/>
        <v>8.7216982180275075E-3</v>
      </c>
      <c r="AJ266" s="1">
        <f t="shared" si="231"/>
        <v>1547200.3154802036</v>
      </c>
      <c r="AK266" s="39">
        <f t="shared" si="232"/>
        <v>1547200.3154802036</v>
      </c>
      <c r="AL266" s="1">
        <f t="shared" si="233"/>
        <v>125.83979792437606</v>
      </c>
      <c r="AM266" s="66">
        <v>2021.3611111111111</v>
      </c>
      <c r="AN266" s="34">
        <f t="shared" si="234"/>
        <v>2.1767304467123849E-3</v>
      </c>
      <c r="AO266" s="1">
        <f t="shared" si="235"/>
        <v>64355.308201117434</v>
      </c>
      <c r="AP266" s="95">
        <v>14.3333333333333</v>
      </c>
      <c r="AQ266" s="34">
        <f t="shared" si="236"/>
        <v>1.7341506694628129E-3</v>
      </c>
      <c r="AR266" s="27">
        <f t="shared" si="237"/>
        <v>153816.28645079819</v>
      </c>
      <c r="AS266" s="31">
        <v>73.833333330000002</v>
      </c>
      <c r="AT266" s="72">
        <f t="shared" si="238"/>
        <v>1.3765972256193496E-3</v>
      </c>
      <c r="AU266" s="1">
        <f t="shared" si="239"/>
        <v>162801.15870041287</v>
      </c>
      <c r="AV266" s="97">
        <v>35.638888888888886</v>
      </c>
      <c r="AW266" s="34">
        <f t="shared" si="240"/>
        <v>9.4194588546584097E-4</v>
      </c>
      <c r="AX266" s="27">
        <f t="shared" si="241"/>
        <v>111397.78486618053</v>
      </c>
      <c r="AY266" s="75">
        <v>229</v>
      </c>
      <c r="AZ266" s="34">
        <f t="shared" si="242"/>
        <v>2.4349009558846985E-3</v>
      </c>
      <c r="BA266" s="27">
        <f t="shared" si="243"/>
        <v>215971.6739178726</v>
      </c>
      <c r="BB266" s="39">
        <f t="shared" si="244"/>
        <v>708342.21213638154</v>
      </c>
      <c r="BC266" s="60">
        <f t="shared" si="245"/>
        <v>57.61221733520793</v>
      </c>
      <c r="BD266" s="81">
        <f t="shared" si="246"/>
        <v>4634358.0544690322</v>
      </c>
      <c r="BE266" s="1">
        <v>1972719</v>
      </c>
      <c r="BF266" s="1">
        <f t="shared" si="247"/>
        <v>0</v>
      </c>
      <c r="BG266" s="1">
        <f t="shared" si="248"/>
        <v>2661639.0544690322</v>
      </c>
      <c r="BH266" s="72">
        <f t="shared" si="249"/>
        <v>1.7947585983267155E-3</v>
      </c>
      <c r="BI266" s="1">
        <f t="shared" si="250"/>
        <v>-1293.3672090348409</v>
      </c>
      <c r="BJ266" s="81">
        <f t="shared" si="251"/>
        <v>4633064.6872599972</v>
      </c>
      <c r="BK266" s="79">
        <v>7</v>
      </c>
      <c r="BL266" s="1">
        <f t="shared" si="252"/>
        <v>0</v>
      </c>
      <c r="BM266" s="126">
        <v>1209</v>
      </c>
      <c r="BN266" s="27">
        <f t="shared" si="253"/>
        <v>0</v>
      </c>
      <c r="BO266" s="39">
        <f t="shared" si="254"/>
        <v>4633064.6872599972</v>
      </c>
      <c r="BP266" s="1">
        <f t="shared" si="255"/>
        <v>4633064.6872599972</v>
      </c>
      <c r="BQ266" s="72">
        <f t="shared" si="256"/>
        <v>1.5893503314518759E-3</v>
      </c>
      <c r="BR266" s="60">
        <f t="shared" si="257"/>
        <v>10033.082547713111</v>
      </c>
      <c r="BS266" s="84">
        <f t="shared" si="259"/>
        <v>4643098</v>
      </c>
      <c r="BT266" s="86">
        <f t="shared" si="258"/>
        <v>377.64115494103294</v>
      </c>
      <c r="BV266" s="28"/>
    </row>
    <row r="267" spans="1:74" ht="15.6" x14ac:dyDescent="0.3">
      <c r="A267" s="2" t="s">
        <v>392</v>
      </c>
      <c r="B267" s="9" t="s">
        <v>93</v>
      </c>
      <c r="C267" s="158">
        <v>46354</v>
      </c>
      <c r="D267" s="20">
        <v>0</v>
      </c>
      <c r="E267" s="23">
        <v>0</v>
      </c>
      <c r="F267" s="3">
        <v>0</v>
      </c>
      <c r="G267" s="23">
        <v>0</v>
      </c>
      <c r="H267" s="23">
        <f>C267/($C$9+$C$59+$C$61+$C$66+$C$73+$C$79+$C$93+$C$104+$C$126+$C$139+$C$166+$C$174+$C$198+$C$213+$C$232+$C$249+$C$259+$C$261+$C$262+$C$267+$C$274)*$H$6</f>
        <v>3720799.7149008126</v>
      </c>
      <c r="I267" s="3">
        <v>0</v>
      </c>
      <c r="J267" s="23">
        <f t="shared" si="211"/>
        <v>3720799.7149008126</v>
      </c>
      <c r="K267" s="42">
        <f t="shared" si="212"/>
        <v>80.26922627822438</v>
      </c>
      <c r="L267" s="31">
        <v>28513</v>
      </c>
      <c r="M267" s="34">
        <f t="shared" si="213"/>
        <v>9.1729630990350589E-3</v>
      </c>
      <c r="N267" s="1">
        <f t="shared" si="214"/>
        <v>1084826.4063347583</v>
      </c>
      <c r="O267" s="37">
        <v>4448</v>
      </c>
      <c r="P267" s="37">
        <v>3592</v>
      </c>
      <c r="Q267" s="37">
        <f t="shared" si="215"/>
        <v>6244</v>
      </c>
      <c r="R267" s="34">
        <f t="shared" si="216"/>
        <v>6.582727404029127E-3</v>
      </c>
      <c r="S267" s="27">
        <f t="shared" si="217"/>
        <v>778496.15620338137</v>
      </c>
      <c r="T267" s="39">
        <f t="shared" si="218"/>
        <v>1863322.5625381395</v>
      </c>
      <c r="U267" s="1">
        <f t="shared" si="219"/>
        <v>40.197664981191259</v>
      </c>
      <c r="V267" s="52">
        <v>167324177.43000001</v>
      </c>
      <c r="W267" s="51">
        <f t="shared" si="220"/>
        <v>12.841499351753304</v>
      </c>
      <c r="X267" s="34">
        <f t="shared" si="221"/>
        <v>7.8902537628491413E-3</v>
      </c>
      <c r="Y267" s="87">
        <f t="shared" si="222"/>
        <v>3609.7030985459724</v>
      </c>
      <c r="Z267" s="27">
        <f t="shared" si="223"/>
        <v>4432390.8268179493</v>
      </c>
      <c r="AA267" s="56">
        <v>61801093.156400003</v>
      </c>
      <c r="AB267" s="51">
        <f t="shared" si="224"/>
        <v>34.767885263166832</v>
      </c>
      <c r="AC267" s="51">
        <f t="shared" si="225"/>
        <v>6.0980594217560193E-3</v>
      </c>
      <c r="AD267" s="92">
        <f t="shared" si="226"/>
        <v>1333.2418595245288</v>
      </c>
      <c r="AE267" s="1">
        <f t="shared" si="227"/>
        <v>2019293.7786875176</v>
      </c>
      <c r="AF267" s="39">
        <f t="shared" si="228"/>
        <v>6451684.6055054665</v>
      </c>
      <c r="AG267" s="60">
        <f t="shared" si="229"/>
        <v>139.1829099000187</v>
      </c>
      <c r="AH267" s="63">
        <v>839.46349999999995</v>
      </c>
      <c r="AI267" s="34">
        <f t="shared" si="230"/>
        <v>8.9600262811655011E-4</v>
      </c>
      <c r="AJ267" s="1">
        <f t="shared" si="231"/>
        <v>158947.89228404892</v>
      </c>
      <c r="AK267" s="39">
        <f t="shared" si="232"/>
        <v>158947.89228404892</v>
      </c>
      <c r="AL267" s="1">
        <f t="shared" si="233"/>
        <v>3.4290005670287123</v>
      </c>
      <c r="AM267" s="66">
        <v>6858.0555555555557</v>
      </c>
      <c r="AN267" s="34">
        <f t="shared" si="234"/>
        <v>7.3851912213830162E-3</v>
      </c>
      <c r="AO267" s="1">
        <f t="shared" si="235"/>
        <v>218344.10314521132</v>
      </c>
      <c r="AP267" s="95">
        <v>90.6666666666667</v>
      </c>
      <c r="AQ267" s="34">
        <f t="shared" si="236"/>
        <v>1.0969511211485729E-2</v>
      </c>
      <c r="AR267" s="27">
        <f t="shared" si="237"/>
        <v>972977.43987481901</v>
      </c>
      <c r="AS267" s="31">
        <v>491.41666663299998</v>
      </c>
      <c r="AT267" s="72">
        <f t="shared" si="238"/>
        <v>9.1622955296700344E-3</v>
      </c>
      <c r="AU267" s="1">
        <f t="shared" si="239"/>
        <v>1083564.8226116314</v>
      </c>
      <c r="AV267" s="97">
        <v>379.94444444444446</v>
      </c>
      <c r="AW267" s="34">
        <f t="shared" si="240"/>
        <v>1.0042038831957735E-2</v>
      </c>
      <c r="AX267" s="27">
        <f t="shared" si="241"/>
        <v>1187606.3144190316</v>
      </c>
      <c r="AY267" s="75">
        <v>791</v>
      </c>
      <c r="AZ267" s="34">
        <f t="shared" si="242"/>
        <v>8.4105094153047871E-3</v>
      </c>
      <c r="BA267" s="27">
        <f t="shared" si="243"/>
        <v>745998.22737570829</v>
      </c>
      <c r="BB267" s="39">
        <f t="shared" si="244"/>
        <v>4208490.907426402</v>
      </c>
      <c r="BC267" s="60">
        <f t="shared" si="245"/>
        <v>90.790242641981322</v>
      </c>
      <c r="BD267" s="81">
        <f t="shared" si="246"/>
        <v>16403245.682654869</v>
      </c>
      <c r="BE267" s="1">
        <v>7687857</v>
      </c>
      <c r="BF267" s="1">
        <f t="shared" si="247"/>
        <v>0</v>
      </c>
      <c r="BG267" s="1">
        <f t="shared" si="248"/>
        <v>8715388.6826548688</v>
      </c>
      <c r="BH267" s="72">
        <f t="shared" si="249"/>
        <v>5.87683696243125E-3</v>
      </c>
      <c r="BI267" s="1">
        <f t="shared" si="250"/>
        <v>-4235.0588135579655</v>
      </c>
      <c r="BJ267" s="81">
        <f t="shared" si="251"/>
        <v>16399010.62384131</v>
      </c>
      <c r="BK267" s="79">
        <v>7.2</v>
      </c>
      <c r="BL267" s="1">
        <f t="shared" si="252"/>
        <v>0</v>
      </c>
      <c r="BM267" s="126">
        <v>960</v>
      </c>
      <c r="BN267" s="27">
        <f t="shared" si="253"/>
        <v>0</v>
      </c>
      <c r="BO267" s="39">
        <f t="shared" si="254"/>
        <v>16399010.62384131</v>
      </c>
      <c r="BP267" s="1">
        <f t="shared" si="255"/>
        <v>16399010.62384131</v>
      </c>
      <c r="BQ267" s="72">
        <f t="shared" si="256"/>
        <v>5.6256009207372379E-3</v>
      </c>
      <c r="BR267" s="60">
        <f t="shared" si="257"/>
        <v>35512.698051088308</v>
      </c>
      <c r="BS267" s="84">
        <f t="shared" si="259"/>
        <v>16434523</v>
      </c>
      <c r="BT267" s="86">
        <f t="shared" si="258"/>
        <v>354.54379341588646</v>
      </c>
      <c r="BV267" s="28"/>
    </row>
    <row r="268" spans="1:74" ht="15.6" x14ac:dyDescent="0.3">
      <c r="A268" s="2" t="s">
        <v>456</v>
      </c>
      <c r="B268" s="9" t="s">
        <v>157</v>
      </c>
      <c r="C268" s="158">
        <v>3646</v>
      </c>
      <c r="D268" s="20">
        <v>0</v>
      </c>
      <c r="E268" s="23">
        <v>0</v>
      </c>
      <c r="F268" s="3">
        <v>0</v>
      </c>
      <c r="G268" s="23">
        <v>0</v>
      </c>
      <c r="H268" s="23">
        <v>0</v>
      </c>
      <c r="I268" s="3">
        <v>0</v>
      </c>
      <c r="J268" s="23">
        <f t="shared" si="211"/>
        <v>0</v>
      </c>
      <c r="K268" s="42">
        <f t="shared" si="212"/>
        <v>0</v>
      </c>
      <c r="L268" s="31">
        <v>1025</v>
      </c>
      <c r="M268" s="34">
        <f t="shared" si="213"/>
        <v>3.2975439892368166E-4</v>
      </c>
      <c r="N268" s="1">
        <f t="shared" si="214"/>
        <v>38997.898028728203</v>
      </c>
      <c r="O268" s="37">
        <v>0</v>
      </c>
      <c r="P268" s="37">
        <v>78</v>
      </c>
      <c r="Q268" s="37">
        <f t="shared" si="215"/>
        <v>39</v>
      </c>
      <c r="R268" s="34">
        <f t="shared" si="216"/>
        <v>4.1115690063602812E-5</v>
      </c>
      <c r="S268" s="27">
        <f t="shared" si="217"/>
        <v>4862.4839993484748</v>
      </c>
      <c r="T268" s="39">
        <f t="shared" si="218"/>
        <v>43860.382028076681</v>
      </c>
      <c r="U268" s="1">
        <f t="shared" si="219"/>
        <v>12.02972628307095</v>
      </c>
      <c r="V268" s="52">
        <v>10531997.149999999</v>
      </c>
      <c r="W268" s="51">
        <f t="shared" si="220"/>
        <v>1.2621837824937128</v>
      </c>
      <c r="X268" s="34">
        <f t="shared" si="221"/>
        <v>7.7552862531340169E-4</v>
      </c>
      <c r="Y268" s="87">
        <f t="shared" si="222"/>
        <v>2888.6443088315959</v>
      </c>
      <c r="Z268" s="27">
        <f t="shared" si="223"/>
        <v>435657.2130745523</v>
      </c>
      <c r="AA268" s="56">
        <v>3053567.8628000002</v>
      </c>
      <c r="AB268" s="51">
        <f t="shared" si="224"/>
        <v>4.3533717268724983</v>
      </c>
      <c r="AC268" s="51">
        <f t="shared" si="225"/>
        <v>7.6355289585545148E-4</v>
      </c>
      <c r="AD268" s="92">
        <f t="shared" si="226"/>
        <v>837.51175611629185</v>
      </c>
      <c r="AE268" s="1">
        <f t="shared" si="227"/>
        <v>252840.69991167093</v>
      </c>
      <c r="AF268" s="39">
        <f t="shared" si="228"/>
        <v>688497.91298622324</v>
      </c>
      <c r="AG268" s="60">
        <f t="shared" si="229"/>
        <v>188.8365093215094</v>
      </c>
      <c r="AH268" s="63">
        <v>3281.3667999999998</v>
      </c>
      <c r="AI268" s="34">
        <f t="shared" si="230"/>
        <v>3.5023717846152857E-3</v>
      </c>
      <c r="AJ268" s="1">
        <f t="shared" si="231"/>
        <v>621309.12978450442</v>
      </c>
      <c r="AK268" s="39">
        <f t="shared" si="232"/>
        <v>621309.12978450442</v>
      </c>
      <c r="AL268" s="1">
        <f t="shared" si="233"/>
        <v>170.40842835559639</v>
      </c>
      <c r="AM268" s="66">
        <v>674.05555555555554</v>
      </c>
      <c r="AN268" s="34">
        <f t="shared" si="234"/>
        <v>7.2586597342168681E-4</v>
      </c>
      <c r="AO268" s="1">
        <f t="shared" si="235"/>
        <v>21460.318388438973</v>
      </c>
      <c r="AP268" s="95">
        <v>4.3333333333333304</v>
      </c>
      <c r="AQ268" s="34">
        <f t="shared" si="236"/>
        <v>5.2427810937247916E-4</v>
      </c>
      <c r="AR268" s="27">
        <f t="shared" si="237"/>
        <v>46502.598229311152</v>
      </c>
      <c r="AS268" s="31">
        <v>17.333333329999999</v>
      </c>
      <c r="AT268" s="72">
        <f t="shared" si="238"/>
        <v>3.2317406646353017E-4</v>
      </c>
      <c r="AU268" s="1">
        <f t="shared" si="239"/>
        <v>38219.685106887824</v>
      </c>
      <c r="AV268" s="97">
        <v>4.9444444444444446</v>
      </c>
      <c r="AW268" s="34">
        <f t="shared" si="240"/>
        <v>1.3068306127273554E-4</v>
      </c>
      <c r="AX268" s="27">
        <f t="shared" si="241"/>
        <v>15455.031727342272</v>
      </c>
      <c r="AY268" s="75">
        <v>0</v>
      </c>
      <c r="AZ268" s="34">
        <f t="shared" si="242"/>
        <v>0</v>
      </c>
      <c r="BA268" s="27">
        <f t="shared" si="243"/>
        <v>0</v>
      </c>
      <c r="BB268" s="39">
        <f t="shared" si="244"/>
        <v>121637.63345198022</v>
      </c>
      <c r="BC268" s="60">
        <f t="shared" si="245"/>
        <v>33.36194005814049</v>
      </c>
      <c r="BD268" s="81">
        <f t="shared" si="246"/>
        <v>1475305.0582507846</v>
      </c>
      <c r="BE268" s="1">
        <v>575380</v>
      </c>
      <c r="BF268" s="1">
        <f t="shared" si="247"/>
        <v>0</v>
      </c>
      <c r="BG268" s="1">
        <f t="shared" si="248"/>
        <v>899925.05825078464</v>
      </c>
      <c r="BH268" s="72">
        <f t="shared" si="249"/>
        <v>6.0682466821838476E-4</v>
      </c>
      <c r="BI268" s="1">
        <f t="shared" si="250"/>
        <v>-437.29955005583042</v>
      </c>
      <c r="BJ268" s="81">
        <f t="shared" si="251"/>
        <v>1474867.7587007289</v>
      </c>
      <c r="BK268" s="79">
        <v>7</v>
      </c>
      <c r="BL268" s="1">
        <f t="shared" si="252"/>
        <v>0</v>
      </c>
      <c r="BM268" s="126">
        <v>1259.45</v>
      </c>
      <c r="BN268" s="27">
        <f t="shared" si="253"/>
        <v>0</v>
      </c>
      <c r="BO268" s="39">
        <f t="shared" si="254"/>
        <v>1474867.7587007289</v>
      </c>
      <c r="BP268" s="1">
        <f t="shared" si="255"/>
        <v>1474867.7587007289</v>
      </c>
      <c r="BQ268" s="72">
        <f t="shared" si="256"/>
        <v>5.0594621905117039E-4</v>
      </c>
      <c r="BR268" s="60">
        <f t="shared" si="257"/>
        <v>3193.8837397835437</v>
      </c>
      <c r="BS268" s="84">
        <f t="shared" si="259"/>
        <v>1478062</v>
      </c>
      <c r="BT268" s="86">
        <f t="shared" si="258"/>
        <v>405.39275918815139</v>
      </c>
      <c r="BV268" s="28"/>
    </row>
    <row r="269" spans="1:74" ht="15.6" x14ac:dyDescent="0.3">
      <c r="A269" s="2" t="s">
        <v>593</v>
      </c>
      <c r="B269" s="9" t="s">
        <v>296</v>
      </c>
      <c r="C269" s="158">
        <v>4287</v>
      </c>
      <c r="D269" s="20">
        <v>0</v>
      </c>
      <c r="E269" s="23">
        <v>0</v>
      </c>
      <c r="F269" s="3">
        <v>0</v>
      </c>
      <c r="G269" s="23">
        <v>0</v>
      </c>
      <c r="H269" s="23">
        <v>0</v>
      </c>
      <c r="I269" s="3">
        <v>0</v>
      </c>
      <c r="J269" s="23">
        <f t="shared" si="211"/>
        <v>0</v>
      </c>
      <c r="K269" s="42">
        <f t="shared" si="212"/>
        <v>0</v>
      </c>
      <c r="L269" s="31">
        <v>1183</v>
      </c>
      <c r="M269" s="34">
        <f t="shared" si="213"/>
        <v>3.8058483309923451E-4</v>
      </c>
      <c r="N269" s="1">
        <f t="shared" si="214"/>
        <v>45009.281334619962</v>
      </c>
      <c r="O269" s="37">
        <v>274</v>
      </c>
      <c r="P269" s="37">
        <v>580</v>
      </c>
      <c r="Q269" s="37">
        <f t="shared" si="215"/>
        <v>564</v>
      </c>
      <c r="R269" s="34">
        <f t="shared" si="216"/>
        <v>5.9459613322748674E-4</v>
      </c>
      <c r="S269" s="27">
        <f t="shared" si="217"/>
        <v>70318.999375193322</v>
      </c>
      <c r="T269" s="39">
        <f t="shared" si="218"/>
        <v>115328.28070981329</v>
      </c>
      <c r="U269" s="1">
        <f t="shared" si="219"/>
        <v>26.901861607140958</v>
      </c>
      <c r="V269" s="52">
        <v>12517575.98</v>
      </c>
      <c r="W269" s="51">
        <f t="shared" si="220"/>
        <v>1.4682051085101542</v>
      </c>
      <c r="X269" s="34">
        <f t="shared" si="221"/>
        <v>9.0211513194328767E-4</v>
      </c>
      <c r="Y269" s="87">
        <f t="shared" si="222"/>
        <v>2919.8917611383254</v>
      </c>
      <c r="Z269" s="27">
        <f t="shared" si="223"/>
        <v>506767.8373521968</v>
      </c>
      <c r="AA269" s="56">
        <v>4066290.8572000004</v>
      </c>
      <c r="AB269" s="51">
        <f t="shared" si="224"/>
        <v>4.5196887397905243</v>
      </c>
      <c r="AC269" s="51">
        <f t="shared" si="225"/>
        <v>7.9272381090956731E-4</v>
      </c>
      <c r="AD269" s="92">
        <f t="shared" si="226"/>
        <v>948.51664501982748</v>
      </c>
      <c r="AE269" s="1">
        <f t="shared" si="227"/>
        <v>262500.27244342497</v>
      </c>
      <c r="AF269" s="39">
        <f t="shared" si="228"/>
        <v>769268.10979562183</v>
      </c>
      <c r="AG269" s="60">
        <f t="shared" si="229"/>
        <v>179.44205966774476</v>
      </c>
      <c r="AH269" s="63">
        <v>4569.8917000000001</v>
      </c>
      <c r="AI269" s="34">
        <f t="shared" si="230"/>
        <v>4.8776807727888222E-3</v>
      </c>
      <c r="AJ269" s="1">
        <f t="shared" si="231"/>
        <v>865284.37946541968</v>
      </c>
      <c r="AK269" s="39">
        <f t="shared" si="232"/>
        <v>865284.37946541968</v>
      </c>
      <c r="AL269" s="1">
        <f t="shared" si="233"/>
        <v>201.839136800891</v>
      </c>
      <c r="AM269" s="66">
        <v>383.80555555555554</v>
      </c>
      <c r="AN269" s="34">
        <f t="shared" si="234"/>
        <v>4.1330627852828844E-4</v>
      </c>
      <c r="AO269" s="1">
        <f t="shared" si="235"/>
        <v>12219.451873941371</v>
      </c>
      <c r="AP269" s="95">
        <v>1</v>
      </c>
      <c r="AQ269" s="34">
        <f t="shared" si="236"/>
        <v>1.2098725600903373E-4</v>
      </c>
      <c r="AR269" s="27">
        <f t="shared" si="237"/>
        <v>10731.368822148734</v>
      </c>
      <c r="AS269" s="31">
        <v>22.833333329999999</v>
      </c>
      <c r="AT269" s="72">
        <f t="shared" si="238"/>
        <v>4.2571968372648604E-4</v>
      </c>
      <c r="AU269" s="1">
        <f t="shared" si="239"/>
        <v>50347.085191213264</v>
      </c>
      <c r="AV269" s="97">
        <v>11.194444444444445</v>
      </c>
      <c r="AW269" s="34">
        <f t="shared" si="240"/>
        <v>2.9587232411748554E-4</v>
      </c>
      <c r="AX269" s="27">
        <f t="shared" si="241"/>
        <v>34990.886438870424</v>
      </c>
      <c r="AY269" s="75">
        <v>25</v>
      </c>
      <c r="AZ269" s="34">
        <f t="shared" si="242"/>
        <v>2.6581888164680116E-4</v>
      </c>
      <c r="BA269" s="27">
        <f t="shared" si="243"/>
        <v>23577.693659156397</v>
      </c>
      <c r="BB269" s="39">
        <f t="shared" si="244"/>
        <v>131866.48598533019</v>
      </c>
      <c r="BC269" s="60">
        <f t="shared" si="245"/>
        <v>30.759618844257101</v>
      </c>
      <c r="BD269" s="81">
        <f t="shared" si="246"/>
        <v>1881747.2559561851</v>
      </c>
      <c r="BE269" s="1">
        <v>703301</v>
      </c>
      <c r="BF269" s="1">
        <f t="shared" si="247"/>
        <v>0</v>
      </c>
      <c r="BG269" s="1">
        <f t="shared" si="248"/>
        <v>1178446.2559561851</v>
      </c>
      <c r="BH269" s="72">
        <f t="shared" si="249"/>
        <v>7.9463312164436699E-4</v>
      </c>
      <c r="BI269" s="1">
        <f t="shared" si="250"/>
        <v>-572.6410357950142</v>
      </c>
      <c r="BJ269" s="81">
        <f t="shared" si="251"/>
        <v>1881174.6149203901</v>
      </c>
      <c r="BK269" s="79">
        <v>7.5</v>
      </c>
      <c r="BL269" s="1">
        <f t="shared" si="252"/>
        <v>0</v>
      </c>
      <c r="BM269" s="126">
        <v>945</v>
      </c>
      <c r="BN269" s="27">
        <f t="shared" si="253"/>
        <v>0</v>
      </c>
      <c r="BO269" s="39">
        <f t="shared" si="254"/>
        <v>1881174.6149203901</v>
      </c>
      <c r="BP269" s="1">
        <f t="shared" si="255"/>
        <v>1881174.6149203901</v>
      </c>
      <c r="BQ269" s="72">
        <f t="shared" si="256"/>
        <v>6.4532781205582028E-4</v>
      </c>
      <c r="BR269" s="60">
        <f t="shared" si="257"/>
        <v>4073.7571072681922</v>
      </c>
      <c r="BS269" s="84">
        <f t="shared" si="259"/>
        <v>1885248</v>
      </c>
      <c r="BT269" s="86">
        <f t="shared" si="258"/>
        <v>439.7592722183345</v>
      </c>
      <c r="BV269" s="28"/>
    </row>
    <row r="270" spans="1:74" ht="15.6" x14ac:dyDescent="0.3">
      <c r="A270" s="2" t="s">
        <v>365</v>
      </c>
      <c r="B270" s="9" t="s">
        <v>66</v>
      </c>
      <c r="C270" s="158">
        <v>8019</v>
      </c>
      <c r="D270" s="20">
        <v>0</v>
      </c>
      <c r="E270" s="23">
        <v>0</v>
      </c>
      <c r="F270" s="3">
        <v>0</v>
      </c>
      <c r="G270" s="23">
        <v>0</v>
      </c>
      <c r="H270" s="23">
        <v>0</v>
      </c>
      <c r="I270" s="3">
        <v>0</v>
      </c>
      <c r="J270" s="23">
        <f t="shared" si="211"/>
        <v>0</v>
      </c>
      <c r="K270" s="42">
        <f t="shared" si="212"/>
        <v>0</v>
      </c>
      <c r="L270" s="31">
        <v>1810</v>
      </c>
      <c r="M270" s="34">
        <f t="shared" si="213"/>
        <v>5.822980117579159E-4</v>
      </c>
      <c r="N270" s="1">
        <f t="shared" si="214"/>
        <v>68864.580909266384</v>
      </c>
      <c r="O270" s="37">
        <v>2110</v>
      </c>
      <c r="P270" s="37">
        <v>166</v>
      </c>
      <c r="Q270" s="37">
        <f t="shared" si="215"/>
        <v>2193</v>
      </c>
      <c r="R270" s="34">
        <f t="shared" si="216"/>
        <v>2.3119668797302812E-3</v>
      </c>
      <c r="S270" s="27">
        <f t="shared" si="217"/>
        <v>273421.2156556719</v>
      </c>
      <c r="T270" s="39">
        <f t="shared" si="218"/>
        <v>342285.79656493827</v>
      </c>
      <c r="U270" s="1">
        <f t="shared" si="219"/>
        <v>42.684349241169507</v>
      </c>
      <c r="V270" s="52">
        <v>33533186.479999997</v>
      </c>
      <c r="W270" s="51">
        <f t="shared" si="220"/>
        <v>1.9176334774612809</v>
      </c>
      <c r="X270" s="34">
        <f t="shared" si="221"/>
        <v>1.1782592006468861E-3</v>
      </c>
      <c r="Y270" s="87">
        <f t="shared" si="222"/>
        <v>4181.7167327596953</v>
      </c>
      <c r="Z270" s="27">
        <f t="shared" si="223"/>
        <v>661893.19501370261</v>
      </c>
      <c r="AA270" s="56">
        <v>6641863.6804</v>
      </c>
      <c r="AB270" s="51">
        <f t="shared" si="224"/>
        <v>9.6816743152619669</v>
      </c>
      <c r="AC270" s="51">
        <f t="shared" si="225"/>
        <v>1.6981022811618336E-3</v>
      </c>
      <c r="AD270" s="92">
        <f t="shared" si="226"/>
        <v>828.26582870682125</v>
      </c>
      <c r="AE270" s="1">
        <f t="shared" si="227"/>
        <v>562304.68330493162</v>
      </c>
      <c r="AF270" s="39">
        <f t="shared" si="228"/>
        <v>1224197.8783186343</v>
      </c>
      <c r="AG270" s="60">
        <f t="shared" si="229"/>
        <v>152.66216215471187</v>
      </c>
      <c r="AH270" s="63">
        <v>2222.2058999999999</v>
      </c>
      <c r="AI270" s="34">
        <f t="shared" si="230"/>
        <v>2.3718748064878383E-3</v>
      </c>
      <c r="AJ270" s="1">
        <f t="shared" si="231"/>
        <v>420762.71812434727</v>
      </c>
      <c r="AK270" s="39">
        <f t="shared" si="232"/>
        <v>420762.71812434727</v>
      </c>
      <c r="AL270" s="1">
        <f t="shared" si="233"/>
        <v>52.470721801265405</v>
      </c>
      <c r="AM270" s="66">
        <v>1002.2222222222222</v>
      </c>
      <c r="AN270" s="34">
        <f t="shared" si="234"/>
        <v>1.0792567510530973E-3</v>
      </c>
      <c r="AO270" s="1">
        <f t="shared" si="235"/>
        <v>31908.360976464108</v>
      </c>
      <c r="AP270" s="95">
        <v>4.3333333333333304</v>
      </c>
      <c r="AQ270" s="34">
        <f t="shared" si="236"/>
        <v>5.2427810937247916E-4</v>
      </c>
      <c r="AR270" s="27">
        <f t="shared" si="237"/>
        <v>46502.598229311152</v>
      </c>
      <c r="AS270" s="31">
        <v>72.416666669999998</v>
      </c>
      <c r="AT270" s="72">
        <f t="shared" si="238"/>
        <v>1.3501839606910677E-3</v>
      </c>
      <c r="AU270" s="1">
        <f t="shared" si="239"/>
        <v>159677.43445096831</v>
      </c>
      <c r="AV270" s="97">
        <v>18.777777777777779</v>
      </c>
      <c r="AW270" s="34">
        <f t="shared" si="240"/>
        <v>4.9630196303578219E-4</v>
      </c>
      <c r="AX270" s="27">
        <f t="shared" si="241"/>
        <v>58694.39015552459</v>
      </c>
      <c r="AY270" s="75">
        <v>91</v>
      </c>
      <c r="AZ270" s="34">
        <f t="shared" si="242"/>
        <v>9.6758072919435616E-4</v>
      </c>
      <c r="BA270" s="27">
        <f t="shared" si="243"/>
        <v>85822.804919329283</v>
      </c>
      <c r="BB270" s="39">
        <f t="shared" si="244"/>
        <v>382605.58873159747</v>
      </c>
      <c r="BC270" s="60">
        <f t="shared" si="245"/>
        <v>47.712381684947935</v>
      </c>
      <c r="BD270" s="81">
        <f t="shared" si="246"/>
        <v>2369851.9817395173</v>
      </c>
      <c r="BE270" s="1">
        <v>957988</v>
      </c>
      <c r="BF270" s="1">
        <f t="shared" si="247"/>
        <v>0</v>
      </c>
      <c r="BG270" s="1">
        <f t="shared" si="248"/>
        <v>1411863.9817395173</v>
      </c>
      <c r="BH270" s="72">
        <f t="shared" si="249"/>
        <v>9.520280432615938E-4</v>
      </c>
      <c r="BI270" s="1">
        <f t="shared" si="250"/>
        <v>-686.06544322123932</v>
      </c>
      <c r="BJ270" s="81">
        <f t="shared" si="251"/>
        <v>2369165.9162962963</v>
      </c>
      <c r="BK270" s="79">
        <v>7.5</v>
      </c>
      <c r="BL270" s="1">
        <f t="shared" si="252"/>
        <v>0</v>
      </c>
      <c r="BM270" s="126">
        <v>756</v>
      </c>
      <c r="BN270" s="27">
        <f t="shared" si="253"/>
        <v>0</v>
      </c>
      <c r="BO270" s="39">
        <f t="shared" si="254"/>
        <v>2369165.9162962963</v>
      </c>
      <c r="BP270" s="1">
        <f t="shared" si="255"/>
        <v>2369165.9162962963</v>
      </c>
      <c r="BQ270" s="72">
        <f t="shared" si="256"/>
        <v>8.1273085711153562E-4</v>
      </c>
      <c r="BR270" s="60">
        <f t="shared" si="257"/>
        <v>5130.5213313321456</v>
      </c>
      <c r="BS270" s="84">
        <f t="shared" si="259"/>
        <v>2374296</v>
      </c>
      <c r="BT270" s="86">
        <f t="shared" si="258"/>
        <v>296.08380097268986</v>
      </c>
      <c r="BV270" s="28"/>
    </row>
    <row r="271" spans="1:74" ht="15.6" x14ac:dyDescent="0.3">
      <c r="A271" s="2" t="s">
        <v>366</v>
      </c>
      <c r="B271" s="9" t="s">
        <v>67</v>
      </c>
      <c r="C271" s="158">
        <v>11556</v>
      </c>
      <c r="D271" s="20">
        <v>0</v>
      </c>
      <c r="E271" s="23">
        <v>0</v>
      </c>
      <c r="F271" s="3">
        <v>0</v>
      </c>
      <c r="G271" s="23">
        <v>0</v>
      </c>
      <c r="H271" s="23">
        <v>0</v>
      </c>
      <c r="I271" s="3">
        <v>0</v>
      </c>
      <c r="J271" s="23">
        <f t="shared" si="211"/>
        <v>0</v>
      </c>
      <c r="K271" s="42">
        <f t="shared" si="212"/>
        <v>0</v>
      </c>
      <c r="L271" s="31">
        <v>2047</v>
      </c>
      <c r="M271" s="34">
        <f t="shared" si="213"/>
        <v>6.5854366302124515E-4</v>
      </c>
      <c r="N271" s="1">
        <f t="shared" si="214"/>
        <v>77881.655868104019</v>
      </c>
      <c r="O271" s="37">
        <v>0</v>
      </c>
      <c r="P271" s="37">
        <v>191</v>
      </c>
      <c r="Q271" s="37">
        <f t="shared" si="215"/>
        <v>95.5</v>
      </c>
      <c r="R271" s="34">
        <f t="shared" si="216"/>
        <v>1.0068072823266841E-4</v>
      </c>
      <c r="S271" s="27">
        <f t="shared" si="217"/>
        <v>11906.851844558443</v>
      </c>
      <c r="T271" s="39">
        <f t="shared" si="218"/>
        <v>89788.507712662467</v>
      </c>
      <c r="U271" s="1">
        <f t="shared" si="219"/>
        <v>7.7698604805003866</v>
      </c>
      <c r="V271" s="52">
        <v>55655780.140000008</v>
      </c>
      <c r="W271" s="51">
        <f t="shared" si="220"/>
        <v>2.3994118070770427</v>
      </c>
      <c r="X271" s="34">
        <f t="shared" si="221"/>
        <v>1.4742801849559281E-3</v>
      </c>
      <c r="Y271" s="87">
        <f t="shared" si="222"/>
        <v>4816.1803513326413</v>
      </c>
      <c r="Z271" s="27">
        <f t="shared" si="223"/>
        <v>828184.51273720642</v>
      </c>
      <c r="AA271" s="56">
        <v>13369326.7344</v>
      </c>
      <c r="AB271" s="51">
        <f t="shared" si="224"/>
        <v>9.9886208672267269</v>
      </c>
      <c r="AC271" s="51">
        <f t="shared" si="225"/>
        <v>1.7519386965496625E-3</v>
      </c>
      <c r="AD271" s="92">
        <f t="shared" si="226"/>
        <v>1156.9164706126687</v>
      </c>
      <c r="AE271" s="1">
        <f t="shared" si="227"/>
        <v>580131.91835476237</v>
      </c>
      <c r="AF271" s="39">
        <f t="shared" si="228"/>
        <v>1408316.4310919689</v>
      </c>
      <c r="AG271" s="60">
        <f t="shared" si="229"/>
        <v>121.86885004257259</v>
      </c>
      <c r="AH271" s="63">
        <v>605.40150000000006</v>
      </c>
      <c r="AI271" s="34">
        <f t="shared" si="230"/>
        <v>6.4617620071117049E-4</v>
      </c>
      <c r="AJ271" s="1">
        <f t="shared" si="231"/>
        <v>114629.51326722563</v>
      </c>
      <c r="AK271" s="39">
        <f t="shared" si="232"/>
        <v>114629.51326722563</v>
      </c>
      <c r="AL271" s="1">
        <f t="shared" si="233"/>
        <v>9.9194802065788874</v>
      </c>
      <c r="AM271" s="66">
        <v>1129.0277777777778</v>
      </c>
      <c r="AN271" s="34">
        <f t="shared" si="234"/>
        <v>1.2158090533967059E-3</v>
      </c>
      <c r="AO271" s="1">
        <f t="shared" si="235"/>
        <v>35945.546892693565</v>
      </c>
      <c r="AP271" s="95">
        <v>8.6666666666666696</v>
      </c>
      <c r="AQ271" s="34">
        <f t="shared" si="236"/>
        <v>1.0485562187449594E-3</v>
      </c>
      <c r="AR271" s="27">
        <f t="shared" si="237"/>
        <v>93005.196458622406</v>
      </c>
      <c r="AS271" s="31">
        <v>82.083333330000002</v>
      </c>
      <c r="AT271" s="72">
        <f t="shared" si="238"/>
        <v>1.5304156515137833E-3</v>
      </c>
      <c r="AU271" s="1">
        <f t="shared" si="239"/>
        <v>180992.258826901</v>
      </c>
      <c r="AV271" s="97">
        <v>24.972222222222221</v>
      </c>
      <c r="AW271" s="34">
        <f t="shared" si="240"/>
        <v>6.6002287687746768E-4</v>
      </c>
      <c r="AX271" s="27">
        <f t="shared" si="241"/>
        <v>78056.592825172484</v>
      </c>
      <c r="AY271" s="75">
        <v>23</v>
      </c>
      <c r="AZ271" s="34">
        <f t="shared" si="242"/>
        <v>2.4455337111505703E-4</v>
      </c>
      <c r="BA271" s="27">
        <f t="shared" si="243"/>
        <v>21691.478166423884</v>
      </c>
      <c r="BB271" s="39">
        <f t="shared" si="244"/>
        <v>409691.07316981332</v>
      </c>
      <c r="BC271" s="60">
        <f t="shared" si="245"/>
        <v>35.452671613864084</v>
      </c>
      <c r="BD271" s="81">
        <f t="shared" si="246"/>
        <v>2022425.5252416702</v>
      </c>
      <c r="BE271" s="1">
        <v>1091417</v>
      </c>
      <c r="BF271" s="1">
        <f t="shared" si="247"/>
        <v>0</v>
      </c>
      <c r="BG271" s="1">
        <f t="shared" si="248"/>
        <v>931008.5252416702</v>
      </c>
      <c r="BH271" s="72">
        <f t="shared" si="249"/>
        <v>6.2778442966839314E-4</v>
      </c>
      <c r="BI271" s="1">
        <f t="shared" si="250"/>
        <v>-452.40390347355873</v>
      </c>
      <c r="BJ271" s="81">
        <f t="shared" si="251"/>
        <v>2021973.1213381966</v>
      </c>
      <c r="BK271" s="79">
        <v>7.5</v>
      </c>
      <c r="BL271" s="1">
        <f t="shared" si="252"/>
        <v>0</v>
      </c>
      <c r="BM271" s="126">
        <v>630</v>
      </c>
      <c r="BN271" s="27">
        <f t="shared" si="253"/>
        <v>0</v>
      </c>
      <c r="BO271" s="39">
        <f t="shared" si="254"/>
        <v>2021973.1213381966</v>
      </c>
      <c r="BP271" s="1">
        <f t="shared" si="255"/>
        <v>2021973.1213381966</v>
      </c>
      <c r="BQ271" s="72">
        <f t="shared" si="256"/>
        <v>6.9362805561995933E-4</v>
      </c>
      <c r="BR271" s="60">
        <f t="shared" si="257"/>
        <v>4378.6617725039387</v>
      </c>
      <c r="BS271" s="84">
        <f t="shared" si="259"/>
        <v>2026352</v>
      </c>
      <c r="BT271" s="86">
        <f t="shared" si="258"/>
        <v>175.35064035998616</v>
      </c>
      <c r="BV271" s="28"/>
    </row>
    <row r="272" spans="1:74" ht="15.6" x14ac:dyDescent="0.3">
      <c r="A272" s="2" t="s">
        <v>514</v>
      </c>
      <c r="B272" s="9" t="s">
        <v>215</v>
      </c>
      <c r="C272" s="158">
        <v>11022</v>
      </c>
      <c r="D272" s="20">
        <v>0</v>
      </c>
      <c r="E272" s="23">
        <v>0</v>
      </c>
      <c r="F272" s="3">
        <v>0</v>
      </c>
      <c r="G272" s="23">
        <v>0</v>
      </c>
      <c r="H272" s="23">
        <v>0</v>
      </c>
      <c r="I272" s="3">
        <v>0</v>
      </c>
      <c r="J272" s="23">
        <f t="shared" si="211"/>
        <v>0</v>
      </c>
      <c r="K272" s="42">
        <f t="shared" si="212"/>
        <v>0</v>
      </c>
      <c r="L272" s="31">
        <v>3477</v>
      </c>
      <c r="M272" s="34">
        <f t="shared" si="213"/>
        <v>1.1185912634708694E-3</v>
      </c>
      <c r="N272" s="1">
        <f t="shared" si="214"/>
        <v>132288.47945940291</v>
      </c>
      <c r="O272" s="37">
        <v>0</v>
      </c>
      <c r="P272" s="37">
        <v>451</v>
      </c>
      <c r="Q272" s="37">
        <f t="shared" si="215"/>
        <v>225.5</v>
      </c>
      <c r="R272" s="34">
        <f t="shared" si="216"/>
        <v>2.3773302844467777E-4</v>
      </c>
      <c r="S272" s="27">
        <f t="shared" si="217"/>
        <v>28115.131842386691</v>
      </c>
      <c r="T272" s="39">
        <f t="shared" si="218"/>
        <v>160403.61130178958</v>
      </c>
      <c r="U272" s="1">
        <f t="shared" si="219"/>
        <v>14.553040401178514</v>
      </c>
      <c r="V272" s="52">
        <v>63227857.469999999</v>
      </c>
      <c r="W272" s="51">
        <f t="shared" si="220"/>
        <v>1.9213759387251304</v>
      </c>
      <c r="X272" s="34">
        <f t="shared" si="221"/>
        <v>1.1805586960765514E-3</v>
      </c>
      <c r="Y272" s="87">
        <f t="shared" si="222"/>
        <v>5736.5140146978765</v>
      </c>
      <c r="Z272" s="27">
        <f t="shared" si="223"/>
        <v>663184.94845473242</v>
      </c>
      <c r="AA272" s="56">
        <v>12627657.608800001</v>
      </c>
      <c r="AB272" s="51">
        <f t="shared" si="224"/>
        <v>9.620508233873835</v>
      </c>
      <c r="AC272" s="51">
        <f t="shared" si="225"/>
        <v>1.6873741509900527E-3</v>
      </c>
      <c r="AD272" s="92">
        <f t="shared" si="226"/>
        <v>1145.6775184902922</v>
      </c>
      <c r="AE272" s="1">
        <f t="shared" si="227"/>
        <v>558752.20127506822</v>
      </c>
      <c r="AF272" s="39">
        <f t="shared" si="228"/>
        <v>1221937.1497298006</v>
      </c>
      <c r="AG272" s="60">
        <f t="shared" si="229"/>
        <v>110.86346849299588</v>
      </c>
      <c r="AH272" s="63">
        <v>2142.2267000000002</v>
      </c>
      <c r="AI272" s="34">
        <f t="shared" si="230"/>
        <v>2.2865088871897878E-3</v>
      </c>
      <c r="AJ272" s="1">
        <f t="shared" si="231"/>
        <v>405619.08738094463</v>
      </c>
      <c r="AK272" s="39">
        <f t="shared" si="232"/>
        <v>405619.08738094463</v>
      </c>
      <c r="AL272" s="1">
        <f t="shared" si="233"/>
        <v>36.800860767641502</v>
      </c>
      <c r="AM272" s="66">
        <v>1264.0833333333333</v>
      </c>
      <c r="AN272" s="34">
        <f t="shared" si="234"/>
        <v>1.3612454814349584E-3</v>
      </c>
      <c r="AO272" s="1">
        <f t="shared" si="235"/>
        <v>40245.393097448788</v>
      </c>
      <c r="AP272" s="95">
        <v>5.6666666666666696</v>
      </c>
      <c r="AQ272" s="34">
        <f t="shared" si="236"/>
        <v>6.855944507178582E-4</v>
      </c>
      <c r="AR272" s="27">
        <f t="shared" si="237"/>
        <v>60811.089992176196</v>
      </c>
      <c r="AS272" s="31">
        <v>55.333333330000002</v>
      </c>
      <c r="AT272" s="72">
        <f t="shared" si="238"/>
        <v>1.0316710584621343E-3</v>
      </c>
      <c r="AU272" s="1">
        <f t="shared" si="239"/>
        <v>122008.99478040908</v>
      </c>
      <c r="AV272" s="97">
        <v>37.916666666666664</v>
      </c>
      <c r="AW272" s="34">
        <f t="shared" si="240"/>
        <v>1.0021481945914831E-3</v>
      </c>
      <c r="AX272" s="27">
        <f t="shared" si="241"/>
        <v>118517.51858327078</v>
      </c>
      <c r="AY272" s="75">
        <v>79</v>
      </c>
      <c r="AZ272" s="34">
        <f t="shared" si="242"/>
        <v>8.3998766600389162E-4</v>
      </c>
      <c r="BA272" s="27">
        <f t="shared" si="243"/>
        <v>74505.511962934208</v>
      </c>
      <c r="BB272" s="39">
        <f t="shared" si="244"/>
        <v>416088.50841623911</v>
      </c>
      <c r="BC272" s="60">
        <f t="shared" si="245"/>
        <v>37.750726584670581</v>
      </c>
      <c r="BD272" s="81">
        <f t="shared" si="246"/>
        <v>2204048.3568287739</v>
      </c>
      <c r="BE272" s="1">
        <v>1238321</v>
      </c>
      <c r="BF272" s="1">
        <f t="shared" si="247"/>
        <v>0</v>
      </c>
      <c r="BG272" s="1">
        <f t="shared" si="248"/>
        <v>965727.35682877386</v>
      </c>
      <c r="BH272" s="72">
        <f t="shared" si="249"/>
        <v>6.5119553847752573E-4</v>
      </c>
      <c r="BI272" s="1">
        <f t="shared" si="250"/>
        <v>-469.27478543456931</v>
      </c>
      <c r="BJ272" s="81">
        <f t="shared" si="251"/>
        <v>2203579.0820433395</v>
      </c>
      <c r="BK272" s="79">
        <v>7.4</v>
      </c>
      <c r="BL272" s="1">
        <f t="shared" si="252"/>
        <v>0</v>
      </c>
      <c r="BM272" s="126">
        <v>913.1</v>
      </c>
      <c r="BN272" s="27">
        <f t="shared" si="253"/>
        <v>0</v>
      </c>
      <c r="BO272" s="39">
        <f t="shared" si="254"/>
        <v>2203579.0820433395</v>
      </c>
      <c r="BP272" s="1">
        <f t="shared" si="255"/>
        <v>2203579.0820433395</v>
      </c>
      <c r="BQ272" s="72">
        <f t="shared" si="256"/>
        <v>7.5592709811639705E-4</v>
      </c>
      <c r="BR272" s="60">
        <f t="shared" si="257"/>
        <v>4771.9365739375908</v>
      </c>
      <c r="BS272" s="84">
        <f t="shared" si="259"/>
        <v>2208351</v>
      </c>
      <c r="BT272" s="86">
        <f t="shared" si="258"/>
        <v>200.358464888405</v>
      </c>
      <c r="BV272" s="28"/>
    </row>
    <row r="273" spans="1:74" ht="15.6" x14ac:dyDescent="0.3">
      <c r="A273" s="2" t="s">
        <v>536</v>
      </c>
      <c r="B273" s="9" t="s">
        <v>239</v>
      </c>
      <c r="C273" s="158">
        <v>7847</v>
      </c>
      <c r="D273" s="20">
        <v>0</v>
      </c>
      <c r="E273" s="23">
        <v>0</v>
      </c>
      <c r="F273" s="3">
        <v>0</v>
      </c>
      <c r="G273" s="23">
        <v>0</v>
      </c>
      <c r="H273" s="23">
        <v>0</v>
      </c>
      <c r="I273" s="3">
        <v>0</v>
      </c>
      <c r="J273" s="23">
        <f t="shared" si="211"/>
        <v>0</v>
      </c>
      <c r="K273" s="42">
        <f t="shared" si="212"/>
        <v>0</v>
      </c>
      <c r="L273" s="31">
        <v>1730</v>
      </c>
      <c r="M273" s="34">
        <f t="shared" si="213"/>
        <v>5.565610830614334E-4</v>
      </c>
      <c r="N273" s="1">
        <f t="shared" si="214"/>
        <v>65820.842526536377</v>
      </c>
      <c r="O273" s="37">
        <v>141</v>
      </c>
      <c r="P273" s="37">
        <v>0</v>
      </c>
      <c r="Q273" s="37">
        <f t="shared" si="215"/>
        <v>141</v>
      </c>
      <c r="R273" s="34">
        <f t="shared" si="216"/>
        <v>1.4864903330687168E-4</v>
      </c>
      <c r="S273" s="27">
        <f t="shared" si="217"/>
        <v>17579.74984379833</v>
      </c>
      <c r="T273" s="39">
        <f t="shared" si="218"/>
        <v>83400.592370334707</v>
      </c>
      <c r="U273" s="1">
        <f t="shared" si="219"/>
        <v>10.628341069241074</v>
      </c>
      <c r="V273" s="52">
        <v>33996190.170000009</v>
      </c>
      <c r="W273" s="51">
        <f t="shared" si="220"/>
        <v>1.8112443980366164</v>
      </c>
      <c r="X273" s="34">
        <f t="shared" si="221"/>
        <v>1.1128901334326357E-3</v>
      </c>
      <c r="Y273" s="87">
        <f t="shared" si="222"/>
        <v>4332.3805492544934</v>
      </c>
      <c r="Z273" s="27">
        <f t="shared" si="223"/>
        <v>625171.78368947865</v>
      </c>
      <c r="AA273" s="56">
        <v>5978169.8704000004</v>
      </c>
      <c r="AB273" s="51">
        <f t="shared" si="224"/>
        <v>10.300043380312975</v>
      </c>
      <c r="AC273" s="51">
        <f t="shared" si="225"/>
        <v>1.8065601662104708E-3</v>
      </c>
      <c r="AD273" s="92">
        <f t="shared" si="226"/>
        <v>761.84145156110617</v>
      </c>
      <c r="AE273" s="1">
        <f t="shared" si="227"/>
        <v>598219.1140084049</v>
      </c>
      <c r="AF273" s="39">
        <f t="shared" si="228"/>
        <v>1223390.8976978837</v>
      </c>
      <c r="AG273" s="60">
        <f t="shared" si="229"/>
        <v>155.90555597016487</v>
      </c>
      <c r="AH273" s="63">
        <v>2815.1516000000001</v>
      </c>
      <c r="AI273" s="34">
        <f t="shared" si="230"/>
        <v>3.004756290352721E-3</v>
      </c>
      <c r="AJ273" s="1">
        <f t="shared" si="231"/>
        <v>533033.7927498552</v>
      </c>
      <c r="AK273" s="39">
        <f t="shared" si="232"/>
        <v>533033.7927498552</v>
      </c>
      <c r="AL273" s="1">
        <f t="shared" si="233"/>
        <v>67.928353861329839</v>
      </c>
      <c r="AM273" s="66">
        <v>889.75</v>
      </c>
      <c r="AN273" s="34">
        <f t="shared" si="234"/>
        <v>9.5813949537089144E-4</v>
      </c>
      <c r="AO273" s="1">
        <f t="shared" si="235"/>
        <v>28327.514147370341</v>
      </c>
      <c r="AP273" s="95">
        <v>8</v>
      </c>
      <c r="AQ273" s="34">
        <f t="shared" si="236"/>
        <v>9.6789804807226982E-4</v>
      </c>
      <c r="AR273" s="27">
        <f t="shared" si="237"/>
        <v>85850.950577189869</v>
      </c>
      <c r="AS273" s="31">
        <v>35.5</v>
      </c>
      <c r="AT273" s="72">
        <f t="shared" si="238"/>
        <v>6.6188534778816965E-4</v>
      </c>
      <c r="AU273" s="1">
        <f t="shared" si="239"/>
        <v>78276.855089736957</v>
      </c>
      <c r="AV273" s="97">
        <v>25.25</v>
      </c>
      <c r="AW273" s="34">
        <f t="shared" si="240"/>
        <v>6.6736462189278991E-4</v>
      </c>
      <c r="AX273" s="27">
        <f t="shared" si="241"/>
        <v>78924.853034573738</v>
      </c>
      <c r="AY273" s="75">
        <v>20</v>
      </c>
      <c r="AZ273" s="34">
        <f t="shared" si="242"/>
        <v>2.126551053174409E-4</v>
      </c>
      <c r="BA273" s="27">
        <f t="shared" si="243"/>
        <v>18862.154927325115</v>
      </c>
      <c r="BB273" s="39">
        <f t="shared" si="244"/>
        <v>290242.32777619601</v>
      </c>
      <c r="BC273" s="60">
        <f t="shared" si="245"/>
        <v>36.987680358888241</v>
      </c>
      <c r="BD273" s="81">
        <f t="shared" si="246"/>
        <v>2130067.6105942698</v>
      </c>
      <c r="BE273" s="1">
        <v>929086</v>
      </c>
      <c r="BF273" s="1">
        <f t="shared" si="247"/>
        <v>0</v>
      </c>
      <c r="BG273" s="1">
        <f t="shared" si="248"/>
        <v>1200981.6105942698</v>
      </c>
      <c r="BH273" s="72">
        <f t="shared" si="249"/>
        <v>8.0982884152799818E-4</v>
      </c>
      <c r="BI273" s="1">
        <f t="shared" si="250"/>
        <v>-583.59161479404543</v>
      </c>
      <c r="BJ273" s="81">
        <f t="shared" si="251"/>
        <v>2129484.0189794758</v>
      </c>
      <c r="BK273" s="79">
        <v>8.5</v>
      </c>
      <c r="BL273" s="1">
        <f t="shared" si="252"/>
        <v>0</v>
      </c>
      <c r="BM273" s="126">
        <v>945</v>
      </c>
      <c r="BN273" s="27">
        <f t="shared" si="253"/>
        <v>0</v>
      </c>
      <c r="BO273" s="39">
        <f t="shared" si="254"/>
        <v>2129484.0189794758</v>
      </c>
      <c r="BP273" s="1">
        <f t="shared" si="255"/>
        <v>2129484.0189794758</v>
      </c>
      <c r="BQ273" s="72">
        <f t="shared" si="256"/>
        <v>7.3050914671949035E-4</v>
      </c>
      <c r="BR273" s="60">
        <f t="shared" si="257"/>
        <v>4611.4808207205124</v>
      </c>
      <c r="BS273" s="84">
        <f t="shared" si="259"/>
        <v>2134095</v>
      </c>
      <c r="BT273" s="86">
        <f t="shared" si="258"/>
        <v>271.96317063846055</v>
      </c>
      <c r="BV273" s="28"/>
    </row>
    <row r="274" spans="1:74" ht="15.6" x14ac:dyDescent="0.3">
      <c r="A274" s="2" t="s">
        <v>465</v>
      </c>
      <c r="B274" s="9" t="s">
        <v>166</v>
      </c>
      <c r="C274" s="158">
        <v>38948</v>
      </c>
      <c r="D274" s="20">
        <v>0</v>
      </c>
      <c r="E274" s="23">
        <v>0</v>
      </c>
      <c r="F274" s="3">
        <v>0</v>
      </c>
      <c r="G274" s="23">
        <v>0</v>
      </c>
      <c r="H274" s="23">
        <f>C274/($C$9+$C$59+$C$61+$C$66+$C$73+$C$79+$C$93+$C$104+$C$126+$C$139+$C$166+$C$174+$C$198+$C$213+$C$232+$C$249+$C$259+$C$261+$C$262+$C$267+$C$274)*$H$6</f>
        <v>3126325.825084283</v>
      </c>
      <c r="I274" s="3">
        <v>0</v>
      </c>
      <c r="J274" s="23">
        <f t="shared" si="211"/>
        <v>3126325.825084283</v>
      </c>
      <c r="K274" s="42">
        <f t="shared" si="212"/>
        <v>80.26922627822438</v>
      </c>
      <c r="L274" s="31">
        <v>25301</v>
      </c>
      <c r="M274" s="34">
        <f t="shared" si="213"/>
        <v>8.1396254118712864E-3</v>
      </c>
      <c r="N274" s="1">
        <f t="shared" si="214"/>
        <v>962620.31026814843</v>
      </c>
      <c r="O274" s="37">
        <v>5671</v>
      </c>
      <c r="P274" s="37">
        <v>4303</v>
      </c>
      <c r="Q274" s="37">
        <f t="shared" si="215"/>
        <v>7822.5</v>
      </c>
      <c r="R274" s="34">
        <f t="shared" si="216"/>
        <v>8.2468586031418708E-3</v>
      </c>
      <c r="S274" s="27">
        <f t="shared" si="217"/>
        <v>975302.07910008822</v>
      </c>
      <c r="T274" s="39">
        <f t="shared" si="218"/>
        <v>1937922.3893682365</v>
      </c>
      <c r="U274" s="1">
        <f t="shared" si="219"/>
        <v>49.756659889294355</v>
      </c>
      <c r="V274" s="52">
        <v>166542252.73999998</v>
      </c>
      <c r="W274" s="51">
        <f t="shared" si="220"/>
        <v>9.108479554243841</v>
      </c>
      <c r="X274" s="34">
        <f t="shared" si="221"/>
        <v>5.5965594910764417E-3</v>
      </c>
      <c r="Y274" s="87">
        <f t="shared" si="222"/>
        <v>4276.0155268563203</v>
      </c>
      <c r="Z274" s="27">
        <f t="shared" si="223"/>
        <v>3143896.2162138051</v>
      </c>
      <c r="AA274" s="56">
        <v>53003059.9956</v>
      </c>
      <c r="AB274" s="51">
        <f t="shared" si="224"/>
        <v>28.619983527855332</v>
      </c>
      <c r="AC274" s="51">
        <f t="shared" si="225"/>
        <v>5.0197577126565663E-3</v>
      </c>
      <c r="AD274" s="92">
        <f t="shared" si="226"/>
        <v>1360.8673101468626</v>
      </c>
      <c r="AE274" s="1">
        <f t="shared" si="227"/>
        <v>1662228.0661160208</v>
      </c>
      <c r="AF274" s="39">
        <f t="shared" si="228"/>
        <v>4806124.2823298257</v>
      </c>
      <c r="AG274" s="60">
        <f t="shared" si="229"/>
        <v>123.39848727353974</v>
      </c>
      <c r="AH274" s="63">
        <v>2061.6457</v>
      </c>
      <c r="AI274" s="34">
        <f t="shared" si="230"/>
        <v>2.2005006357574625E-3</v>
      </c>
      <c r="AJ274" s="1">
        <f t="shared" si="231"/>
        <v>390361.50904890167</v>
      </c>
      <c r="AK274" s="39">
        <f t="shared" si="232"/>
        <v>390361.50904890167</v>
      </c>
      <c r="AL274" s="1">
        <f t="shared" si="233"/>
        <v>10.022632973423582</v>
      </c>
      <c r="AM274" s="66">
        <v>5614.4444444444443</v>
      </c>
      <c r="AN274" s="34">
        <f t="shared" si="234"/>
        <v>6.0459915333384712E-3</v>
      </c>
      <c r="AO274" s="1">
        <f t="shared" si="235"/>
        <v>178750.49668965981</v>
      </c>
      <c r="AP274" s="95">
        <v>35</v>
      </c>
      <c r="AQ274" s="34">
        <f t="shared" si="236"/>
        <v>4.234553960316181E-3</v>
      </c>
      <c r="AR274" s="27">
        <f t="shared" si="237"/>
        <v>375597.90877520572</v>
      </c>
      <c r="AS274" s="31">
        <v>201.58333329999999</v>
      </c>
      <c r="AT274" s="72">
        <f t="shared" si="238"/>
        <v>3.7584522442132115E-3</v>
      </c>
      <c r="AU274" s="1">
        <f t="shared" si="239"/>
        <v>444487.58786564076</v>
      </c>
      <c r="AV274" s="97">
        <v>143.55555555555554</v>
      </c>
      <c r="AW274" s="34">
        <f t="shared" si="240"/>
        <v>3.794213823918524E-3</v>
      </c>
      <c r="AX274" s="27">
        <f t="shared" si="241"/>
        <v>448716.87621856667</v>
      </c>
      <c r="AY274" s="75">
        <v>465</v>
      </c>
      <c r="AZ274" s="34">
        <f t="shared" si="242"/>
        <v>4.9442311986305013E-3</v>
      </c>
      <c r="BA274" s="27">
        <f t="shared" si="243"/>
        <v>438545.10206030897</v>
      </c>
      <c r="BB274" s="39">
        <f t="shared" si="244"/>
        <v>1886097.9716093817</v>
      </c>
      <c r="BC274" s="60">
        <f t="shared" si="245"/>
        <v>48.42605452422157</v>
      </c>
      <c r="BD274" s="81">
        <f t="shared" si="246"/>
        <v>12146831.977440629</v>
      </c>
      <c r="BE274" s="1">
        <v>5953449</v>
      </c>
      <c r="BF274" s="1">
        <f t="shared" si="247"/>
        <v>0</v>
      </c>
      <c r="BG274" s="1">
        <f t="shared" si="248"/>
        <v>6193382.9774406292</v>
      </c>
      <c r="BH274" s="72">
        <f t="shared" si="249"/>
        <v>4.1762339385681014E-3</v>
      </c>
      <c r="BI274" s="1">
        <f t="shared" si="250"/>
        <v>-3009.5434775675285</v>
      </c>
      <c r="BJ274" s="81">
        <f t="shared" si="251"/>
        <v>12143822.433963062</v>
      </c>
      <c r="BK274" s="79">
        <v>6.8</v>
      </c>
      <c r="BL274" s="1">
        <f t="shared" si="252"/>
        <v>0</v>
      </c>
      <c r="BM274" s="126">
        <v>1006</v>
      </c>
      <c r="BN274" s="27">
        <f t="shared" si="253"/>
        <v>0</v>
      </c>
      <c r="BO274" s="39">
        <f t="shared" si="254"/>
        <v>12143822.433963062</v>
      </c>
      <c r="BP274" s="1">
        <f t="shared" si="255"/>
        <v>12143822.433963062</v>
      </c>
      <c r="BQ274" s="72">
        <f t="shared" si="256"/>
        <v>4.1658792858181399E-3</v>
      </c>
      <c r="BR274" s="60">
        <f t="shared" si="257"/>
        <v>26297.921818306866</v>
      </c>
      <c r="BS274" s="84">
        <f t="shared" si="259"/>
        <v>12170120</v>
      </c>
      <c r="BT274" s="86">
        <f t="shared" si="258"/>
        <v>312.47098695696826</v>
      </c>
      <c r="BV274" s="28"/>
    </row>
    <row r="275" spans="1:74" ht="15.6" x14ac:dyDescent="0.3">
      <c r="A275" s="2" t="s">
        <v>591</v>
      </c>
      <c r="B275" s="9" t="s">
        <v>294</v>
      </c>
      <c r="C275" s="158">
        <v>7459</v>
      </c>
      <c r="D275" s="20">
        <v>0</v>
      </c>
      <c r="E275" s="23">
        <v>0</v>
      </c>
      <c r="F275" s="3">
        <v>0</v>
      </c>
      <c r="G275" s="23">
        <v>0</v>
      </c>
      <c r="H275" s="23">
        <v>0</v>
      </c>
      <c r="I275" s="3">
        <v>0</v>
      </c>
      <c r="J275" s="23">
        <f t="shared" si="211"/>
        <v>0</v>
      </c>
      <c r="K275" s="42">
        <f t="shared" si="212"/>
        <v>0</v>
      </c>
      <c r="L275" s="31">
        <v>2376</v>
      </c>
      <c r="M275" s="34">
        <f t="shared" si="213"/>
        <v>7.6438678228552936E-4</v>
      </c>
      <c r="N275" s="1">
        <f t="shared" si="214"/>
        <v>90399.02996708118</v>
      </c>
      <c r="O275" s="37">
        <v>0</v>
      </c>
      <c r="P275" s="37">
        <v>0</v>
      </c>
      <c r="Q275" s="37">
        <f t="shared" si="215"/>
        <v>0</v>
      </c>
      <c r="R275" s="34">
        <f t="shared" si="216"/>
        <v>0</v>
      </c>
      <c r="S275" s="27">
        <f t="shared" si="217"/>
        <v>0</v>
      </c>
      <c r="T275" s="39">
        <f t="shared" si="218"/>
        <v>90399.02996708118</v>
      </c>
      <c r="U275" s="1">
        <f t="shared" si="219"/>
        <v>12.119457027360394</v>
      </c>
      <c r="V275" s="52">
        <v>29707465.73</v>
      </c>
      <c r="W275" s="51">
        <f t="shared" si="220"/>
        <v>1.8728181496752667</v>
      </c>
      <c r="X275" s="34">
        <f t="shared" si="221"/>
        <v>1.1507231397079711E-3</v>
      </c>
      <c r="Y275" s="87">
        <f t="shared" si="222"/>
        <v>3982.7678951602093</v>
      </c>
      <c r="Z275" s="27">
        <f t="shared" si="223"/>
        <v>646424.67047942011</v>
      </c>
      <c r="AA275" s="56">
        <v>6629619.3859999999</v>
      </c>
      <c r="AB275" s="51">
        <f t="shared" si="224"/>
        <v>8.3921380339706886</v>
      </c>
      <c r="AC275" s="51">
        <f t="shared" si="225"/>
        <v>1.4719260610580676E-3</v>
      </c>
      <c r="AD275" s="92">
        <f t="shared" si="226"/>
        <v>888.80806891004158</v>
      </c>
      <c r="AE275" s="1">
        <f t="shared" si="227"/>
        <v>487409.34323770151</v>
      </c>
      <c r="AF275" s="39">
        <f t="shared" si="228"/>
        <v>1133834.0137171217</v>
      </c>
      <c r="AG275" s="60">
        <f t="shared" si="229"/>
        <v>152.0088502100981</v>
      </c>
      <c r="AH275" s="63">
        <v>2139.8696</v>
      </c>
      <c r="AI275" s="34">
        <f t="shared" si="230"/>
        <v>2.2839930329629707E-3</v>
      </c>
      <c r="AJ275" s="1">
        <f t="shared" si="231"/>
        <v>405172.78319153941</v>
      </c>
      <c r="AK275" s="39">
        <f t="shared" si="232"/>
        <v>405172.78319153941</v>
      </c>
      <c r="AL275" s="1">
        <f t="shared" si="233"/>
        <v>54.319987021254782</v>
      </c>
      <c r="AM275" s="66">
        <v>939.44444444444446</v>
      </c>
      <c r="AN275" s="34">
        <f t="shared" si="234"/>
        <v>1.011653639706645E-3</v>
      </c>
      <c r="AO275" s="1">
        <f t="shared" si="235"/>
        <v>29909.66652505588</v>
      </c>
      <c r="AP275" s="95">
        <v>3.3333333333333299</v>
      </c>
      <c r="AQ275" s="34">
        <f t="shared" si="236"/>
        <v>4.0329085336344539E-4</v>
      </c>
      <c r="AR275" s="27">
        <f t="shared" si="237"/>
        <v>35771.229407162413</v>
      </c>
      <c r="AS275" s="31">
        <v>54.083333332999999</v>
      </c>
      <c r="AT275" s="72">
        <f t="shared" si="238"/>
        <v>1.0083652364128511E-3</v>
      </c>
      <c r="AU275" s="1">
        <f t="shared" si="239"/>
        <v>119252.76749513188</v>
      </c>
      <c r="AV275" s="97">
        <v>11.555555555555555</v>
      </c>
      <c r="AW275" s="34">
        <f t="shared" si="240"/>
        <v>3.0541659263740441E-4</v>
      </c>
      <c r="AX275" s="27">
        <f t="shared" si="241"/>
        <v>36119.624711092052</v>
      </c>
      <c r="AY275" s="75">
        <v>71</v>
      </c>
      <c r="AZ275" s="34">
        <f t="shared" si="242"/>
        <v>7.5492562387691523E-4</v>
      </c>
      <c r="BA275" s="27">
        <f t="shared" si="243"/>
        <v>66960.649992004168</v>
      </c>
      <c r="BB275" s="39">
        <f t="shared" si="244"/>
        <v>288013.93813044636</v>
      </c>
      <c r="BC275" s="60">
        <f t="shared" si="245"/>
        <v>38.612942503076333</v>
      </c>
      <c r="BD275" s="81">
        <f t="shared" si="246"/>
        <v>1917419.7650061888</v>
      </c>
      <c r="BE275" s="1">
        <v>809452</v>
      </c>
      <c r="BF275" s="1">
        <f t="shared" si="247"/>
        <v>0</v>
      </c>
      <c r="BG275" s="1">
        <f t="shared" si="248"/>
        <v>1107967.7650061888</v>
      </c>
      <c r="BH275" s="72">
        <f t="shared" si="249"/>
        <v>7.4710906784104943E-4</v>
      </c>
      <c r="BI275" s="1">
        <f t="shared" si="250"/>
        <v>-538.39350362722053</v>
      </c>
      <c r="BJ275" s="81">
        <f t="shared" si="251"/>
        <v>1916881.3715025615</v>
      </c>
      <c r="BK275" s="79">
        <v>7.8</v>
      </c>
      <c r="BL275" s="1">
        <f t="shared" si="252"/>
        <v>0</v>
      </c>
      <c r="BM275" s="126">
        <v>850</v>
      </c>
      <c r="BN275" s="27">
        <f t="shared" si="253"/>
        <v>0</v>
      </c>
      <c r="BO275" s="39">
        <f t="shared" si="254"/>
        <v>1916881.3715025615</v>
      </c>
      <c r="BP275" s="1">
        <f t="shared" si="255"/>
        <v>1916881.3715025615</v>
      </c>
      <c r="BQ275" s="72">
        <f t="shared" si="256"/>
        <v>6.5757684142184625E-4</v>
      </c>
      <c r="BR275" s="60">
        <f t="shared" si="257"/>
        <v>4151.0814833523718</v>
      </c>
      <c r="BS275" s="84">
        <f t="shared" si="259"/>
        <v>1921032</v>
      </c>
      <c r="BT275" s="86">
        <f t="shared" si="258"/>
        <v>257.5455154846494</v>
      </c>
      <c r="BV275" s="28"/>
    </row>
    <row r="276" spans="1:74" ht="15.6" x14ac:dyDescent="0.3">
      <c r="A276" s="2" t="s">
        <v>400</v>
      </c>
      <c r="B276" s="9" t="s">
        <v>101</v>
      </c>
      <c r="C276" s="158">
        <v>17182</v>
      </c>
      <c r="D276" s="20">
        <v>0</v>
      </c>
      <c r="E276" s="23">
        <v>0</v>
      </c>
      <c r="F276" s="3">
        <v>0</v>
      </c>
      <c r="G276" s="23">
        <v>0</v>
      </c>
      <c r="H276" s="23">
        <v>0</v>
      </c>
      <c r="I276" s="3">
        <v>0</v>
      </c>
      <c r="J276" s="23">
        <f t="shared" si="211"/>
        <v>0</v>
      </c>
      <c r="K276" s="42">
        <f t="shared" si="212"/>
        <v>0</v>
      </c>
      <c r="L276" s="31">
        <v>5971</v>
      </c>
      <c r="M276" s="34">
        <f t="shared" si="213"/>
        <v>1.9209400155837104E-3</v>
      </c>
      <c r="N276" s="1">
        <f t="shared" si="214"/>
        <v>227177.02354101083</v>
      </c>
      <c r="O276" s="37">
        <v>540</v>
      </c>
      <c r="P276" s="37">
        <v>714</v>
      </c>
      <c r="Q276" s="37">
        <f t="shared" si="215"/>
        <v>897</v>
      </c>
      <c r="R276" s="34">
        <f t="shared" si="216"/>
        <v>9.4566087146286462E-4</v>
      </c>
      <c r="S276" s="27">
        <f t="shared" si="217"/>
        <v>111837.13198501492</v>
      </c>
      <c r="T276" s="39">
        <f t="shared" si="218"/>
        <v>339014.15552602574</v>
      </c>
      <c r="U276" s="1">
        <f t="shared" si="219"/>
        <v>19.73077380549562</v>
      </c>
      <c r="V276" s="52">
        <v>87608546.24000001</v>
      </c>
      <c r="W276" s="51">
        <f t="shared" si="220"/>
        <v>3.3697754005785447</v>
      </c>
      <c r="X276" s="34">
        <f t="shared" si="221"/>
        <v>2.0705045653988301E-3</v>
      </c>
      <c r="Y276" s="87">
        <f t="shared" si="222"/>
        <v>5098.8561424746831</v>
      </c>
      <c r="Z276" s="27">
        <f t="shared" si="223"/>
        <v>1163116.6396408239</v>
      </c>
      <c r="AA276" s="56">
        <v>27799412.799600001</v>
      </c>
      <c r="AB276" s="51">
        <f t="shared" si="224"/>
        <v>10.619689204523336</v>
      </c>
      <c r="AC276" s="51">
        <f t="shared" si="225"/>
        <v>1.8626239507977943E-3</v>
      </c>
      <c r="AD276" s="92">
        <f t="shared" si="226"/>
        <v>1617.9381212664416</v>
      </c>
      <c r="AE276" s="1">
        <f t="shared" si="227"/>
        <v>616783.91365974373</v>
      </c>
      <c r="AF276" s="39">
        <f t="shared" si="228"/>
        <v>1779900.5533005677</v>
      </c>
      <c r="AG276" s="60">
        <f t="shared" si="229"/>
        <v>103.5909994936892</v>
      </c>
      <c r="AH276" s="63">
        <v>376.80110000000002</v>
      </c>
      <c r="AI276" s="34">
        <f t="shared" si="230"/>
        <v>4.0217922027248001E-4</v>
      </c>
      <c r="AJ276" s="1">
        <f t="shared" si="231"/>
        <v>71345.258793635643</v>
      </c>
      <c r="AK276" s="39">
        <f t="shared" si="232"/>
        <v>71345.258793635643</v>
      </c>
      <c r="AL276" s="1">
        <f t="shared" si="233"/>
        <v>4.1523256194643023</v>
      </c>
      <c r="AM276" s="66">
        <v>1797.6666666666667</v>
      </c>
      <c r="AN276" s="34">
        <f t="shared" si="234"/>
        <v>1.9358420149986767E-3</v>
      </c>
      <c r="AO276" s="1">
        <f t="shared" si="235"/>
        <v>57233.411556342893</v>
      </c>
      <c r="AP276" s="95">
        <v>23.6666666666667</v>
      </c>
      <c r="AQ276" s="34">
        <f t="shared" si="236"/>
        <v>2.8633650588804692E-3</v>
      </c>
      <c r="AR276" s="27">
        <f t="shared" si="237"/>
        <v>253975.72879085375</v>
      </c>
      <c r="AS276" s="31">
        <v>117.833333333</v>
      </c>
      <c r="AT276" s="72">
        <f t="shared" si="238"/>
        <v>2.1969621637789303E-3</v>
      </c>
      <c r="AU276" s="1">
        <f t="shared" si="239"/>
        <v>259820.35938163134</v>
      </c>
      <c r="AV276" s="97">
        <v>108.33333333333333</v>
      </c>
      <c r="AW276" s="34">
        <f t="shared" si="240"/>
        <v>2.8632805559756663E-3</v>
      </c>
      <c r="AX276" s="27">
        <f t="shared" si="241"/>
        <v>338621.48166648799</v>
      </c>
      <c r="AY276" s="75">
        <v>41</v>
      </c>
      <c r="AZ276" s="34">
        <f t="shared" si="242"/>
        <v>4.3594296590075384E-4</v>
      </c>
      <c r="BA276" s="27">
        <f t="shared" si="243"/>
        <v>38667.417601016488</v>
      </c>
      <c r="BB276" s="39">
        <f t="shared" si="244"/>
        <v>948318.39899633243</v>
      </c>
      <c r="BC276" s="60">
        <f t="shared" si="245"/>
        <v>55.192550284968711</v>
      </c>
      <c r="BD276" s="81">
        <f t="shared" si="246"/>
        <v>3138578.366616562</v>
      </c>
      <c r="BE276" s="1">
        <v>1609219</v>
      </c>
      <c r="BF276" s="1">
        <f t="shared" si="247"/>
        <v>0</v>
      </c>
      <c r="BG276" s="1">
        <f t="shared" si="248"/>
        <v>1529359.366616562</v>
      </c>
      <c r="BH276" s="72">
        <f t="shared" si="249"/>
        <v>1.0312558603909341E-3</v>
      </c>
      <c r="BI276" s="1">
        <f t="shared" si="250"/>
        <v>-743.15984065944235</v>
      </c>
      <c r="BJ276" s="81">
        <f t="shared" si="251"/>
        <v>3137835.2067759028</v>
      </c>
      <c r="BK276" s="79">
        <v>7.3</v>
      </c>
      <c r="BL276" s="1">
        <f t="shared" si="252"/>
        <v>0</v>
      </c>
      <c r="BM276" s="126">
        <v>693</v>
      </c>
      <c r="BN276" s="27">
        <f t="shared" si="253"/>
        <v>0</v>
      </c>
      <c r="BO276" s="39">
        <f t="shared" si="254"/>
        <v>3137835.2067759028</v>
      </c>
      <c r="BP276" s="1">
        <f t="shared" si="255"/>
        <v>3137835.2067759028</v>
      </c>
      <c r="BQ276" s="72">
        <f t="shared" si="256"/>
        <v>1.0764191226693273E-3</v>
      </c>
      <c r="BR276" s="60">
        <f t="shared" si="257"/>
        <v>6795.1047040790791</v>
      </c>
      <c r="BS276" s="84">
        <f t="shared" si="259"/>
        <v>3144630</v>
      </c>
      <c r="BT276" s="86">
        <f t="shared" si="258"/>
        <v>183.01885694331276</v>
      </c>
      <c r="BV276" s="28"/>
    </row>
    <row r="277" spans="1:74" ht="15.6" x14ac:dyDescent="0.3">
      <c r="A277" s="2" t="s">
        <v>452</v>
      </c>
      <c r="B277" s="9" t="s">
        <v>153</v>
      </c>
      <c r="C277" s="158">
        <v>19020</v>
      </c>
      <c r="D277" s="20">
        <v>0</v>
      </c>
      <c r="E277" s="23">
        <v>0</v>
      </c>
      <c r="F277" s="3">
        <v>0</v>
      </c>
      <c r="G277" s="23">
        <v>0</v>
      </c>
      <c r="H277" s="23">
        <v>0</v>
      </c>
      <c r="I277" s="3">
        <v>0</v>
      </c>
      <c r="J277" s="23">
        <f t="shared" si="211"/>
        <v>0</v>
      </c>
      <c r="K277" s="42">
        <f t="shared" si="212"/>
        <v>0</v>
      </c>
      <c r="L277" s="31">
        <v>4976</v>
      </c>
      <c r="M277" s="34">
        <f t="shared" si="213"/>
        <v>1.6008369649212096E-3</v>
      </c>
      <c r="N277" s="1">
        <f t="shared" si="214"/>
        <v>189320.52740580638</v>
      </c>
      <c r="O277" s="37">
        <v>446</v>
      </c>
      <c r="P277" s="37">
        <v>482</v>
      </c>
      <c r="Q277" s="37">
        <f t="shared" si="215"/>
        <v>687</v>
      </c>
      <c r="R277" s="34">
        <f t="shared" si="216"/>
        <v>7.2426869419731099E-4</v>
      </c>
      <c r="S277" s="27">
        <f t="shared" si="217"/>
        <v>85654.52583467697</v>
      </c>
      <c r="T277" s="39">
        <f t="shared" si="218"/>
        <v>274975.05324048334</v>
      </c>
      <c r="U277" s="1">
        <f t="shared" si="219"/>
        <v>14.457153167217841</v>
      </c>
      <c r="V277" s="52">
        <v>57933980.769999996</v>
      </c>
      <c r="W277" s="51">
        <f t="shared" si="220"/>
        <v>6.2443559926634755</v>
      </c>
      <c r="X277" s="34">
        <f t="shared" si="221"/>
        <v>3.8367446057578618E-3</v>
      </c>
      <c r="Y277" s="87">
        <f t="shared" si="222"/>
        <v>3045.9506188222922</v>
      </c>
      <c r="Z277" s="27">
        <f t="shared" si="223"/>
        <v>2155311.1099513751</v>
      </c>
      <c r="AA277" s="56">
        <v>13702577.2676</v>
      </c>
      <c r="AB277" s="51">
        <f t="shared" si="224"/>
        <v>26.400902029969881</v>
      </c>
      <c r="AC277" s="51">
        <f t="shared" si="225"/>
        <v>4.6305453480448835E-3</v>
      </c>
      <c r="AD277" s="92">
        <f t="shared" si="226"/>
        <v>720.42992994742372</v>
      </c>
      <c r="AE277" s="1">
        <f t="shared" si="227"/>
        <v>1533345.4081929682</v>
      </c>
      <c r="AF277" s="39">
        <f t="shared" si="228"/>
        <v>3688656.518144343</v>
      </c>
      <c r="AG277" s="60">
        <f t="shared" si="229"/>
        <v>193.93567392977619</v>
      </c>
      <c r="AH277" s="63">
        <v>3235.7276000000002</v>
      </c>
      <c r="AI277" s="34">
        <f t="shared" si="230"/>
        <v>3.4536587159170796E-3</v>
      </c>
      <c r="AJ277" s="1">
        <f t="shared" si="231"/>
        <v>612667.59308215801</v>
      </c>
      <c r="AK277" s="39">
        <f t="shared" si="232"/>
        <v>612667.59308215801</v>
      </c>
      <c r="AL277" s="1">
        <f t="shared" si="233"/>
        <v>32.211755682552997</v>
      </c>
      <c r="AM277" s="66">
        <v>3568</v>
      </c>
      <c r="AN277" s="34">
        <f t="shared" si="234"/>
        <v>3.8422497549686322E-3</v>
      </c>
      <c r="AO277" s="1">
        <f t="shared" si="235"/>
        <v>113596.59508605493</v>
      </c>
      <c r="AP277" s="95">
        <v>29</v>
      </c>
      <c r="AQ277" s="34">
        <f t="shared" si="236"/>
        <v>3.5086304242619784E-3</v>
      </c>
      <c r="AR277" s="27">
        <f t="shared" si="237"/>
        <v>311209.69584231329</v>
      </c>
      <c r="AS277" s="31">
        <v>160.08333329999999</v>
      </c>
      <c r="AT277" s="72">
        <f t="shared" si="238"/>
        <v>2.9846989503199994E-3</v>
      </c>
      <c r="AU277" s="1">
        <f t="shared" si="239"/>
        <v>352980.84177482151</v>
      </c>
      <c r="AV277" s="97">
        <v>49</v>
      </c>
      <c r="AW277" s="34">
        <f t="shared" si="240"/>
        <v>1.2950838207028399E-3</v>
      </c>
      <c r="AX277" s="27">
        <f t="shared" si="241"/>
        <v>153161.10093838072</v>
      </c>
      <c r="AY277" s="75">
        <v>295</v>
      </c>
      <c r="AZ277" s="34">
        <f t="shared" si="242"/>
        <v>3.1366628034322536E-3</v>
      </c>
      <c r="BA277" s="27">
        <f t="shared" si="243"/>
        <v>278216.78517804551</v>
      </c>
      <c r="BB277" s="39">
        <f t="shared" si="244"/>
        <v>1209165.0188196159</v>
      </c>
      <c r="BC277" s="60">
        <f t="shared" si="245"/>
        <v>63.573344838045003</v>
      </c>
      <c r="BD277" s="81">
        <f t="shared" si="246"/>
        <v>5785464.1832866007</v>
      </c>
      <c r="BE277" s="1">
        <v>2651781</v>
      </c>
      <c r="BF277" s="1">
        <f t="shared" si="247"/>
        <v>0</v>
      </c>
      <c r="BG277" s="1">
        <f t="shared" si="248"/>
        <v>3133683.1832866007</v>
      </c>
      <c r="BH277" s="72">
        <f t="shared" si="249"/>
        <v>2.1130606827368735E-3</v>
      </c>
      <c r="BI277" s="1">
        <f t="shared" si="250"/>
        <v>-1522.7470704420275</v>
      </c>
      <c r="BJ277" s="81">
        <f t="shared" si="251"/>
        <v>5783941.4362161588</v>
      </c>
      <c r="BK277" s="79">
        <v>8</v>
      </c>
      <c r="BL277" s="1">
        <f t="shared" si="252"/>
        <v>0</v>
      </c>
      <c r="BM277" s="126">
        <v>1259</v>
      </c>
      <c r="BN277" s="27">
        <f t="shared" si="253"/>
        <v>0</v>
      </c>
      <c r="BO277" s="39">
        <f t="shared" si="254"/>
        <v>5783941.4362161588</v>
      </c>
      <c r="BP277" s="1">
        <f t="shared" si="255"/>
        <v>5783941.4362161588</v>
      </c>
      <c r="BQ277" s="72">
        <f t="shared" si="256"/>
        <v>1.9841530087042615E-3</v>
      </c>
      <c r="BR277" s="60">
        <f t="shared" si="257"/>
        <v>12525.351100809807</v>
      </c>
      <c r="BS277" s="84">
        <f t="shared" si="259"/>
        <v>5796467</v>
      </c>
      <c r="BT277" s="86">
        <f t="shared" si="258"/>
        <v>304.75641430073608</v>
      </c>
      <c r="BV277" s="28"/>
    </row>
    <row r="278" spans="1:74" ht="15.6" x14ac:dyDescent="0.3">
      <c r="A278" s="2" t="s">
        <v>367</v>
      </c>
      <c r="B278" s="9" t="s">
        <v>68</v>
      </c>
      <c r="C278" s="158">
        <v>25308</v>
      </c>
      <c r="D278" s="20">
        <v>0</v>
      </c>
      <c r="E278" s="23">
        <v>0</v>
      </c>
      <c r="F278" s="3">
        <v>0</v>
      </c>
      <c r="G278" s="23">
        <v>0</v>
      </c>
      <c r="H278" s="23">
        <v>0</v>
      </c>
      <c r="I278" s="3">
        <v>0</v>
      </c>
      <c r="J278" s="23">
        <f t="shared" si="211"/>
        <v>0</v>
      </c>
      <c r="K278" s="42">
        <f t="shared" si="212"/>
        <v>0</v>
      </c>
      <c r="L278" s="31">
        <v>13642</v>
      </c>
      <c r="M278" s="34">
        <f t="shared" si="213"/>
        <v>4.3887897659676735E-3</v>
      </c>
      <c r="N278" s="1">
        <f t="shared" si="214"/>
        <v>519033.48771503434</v>
      </c>
      <c r="O278" s="37">
        <v>2604</v>
      </c>
      <c r="P278" s="37">
        <v>1567</v>
      </c>
      <c r="Q278" s="37">
        <f t="shared" si="215"/>
        <v>3387.5</v>
      </c>
      <c r="R278" s="34">
        <f t="shared" si="216"/>
        <v>3.5712666689860133E-3</v>
      </c>
      <c r="S278" s="27">
        <f t="shared" si="217"/>
        <v>422350.37302033225</v>
      </c>
      <c r="T278" s="39">
        <f t="shared" si="218"/>
        <v>941383.86073536659</v>
      </c>
      <c r="U278" s="1">
        <f t="shared" si="219"/>
        <v>37.197086325879823</v>
      </c>
      <c r="V278" s="52">
        <v>109702641.92000002</v>
      </c>
      <c r="W278" s="51">
        <f t="shared" si="220"/>
        <v>5.8384634388939967</v>
      </c>
      <c r="X278" s="34">
        <f t="shared" si="221"/>
        <v>3.5873504219505938E-3</v>
      </c>
      <c r="Y278" s="87">
        <f t="shared" si="222"/>
        <v>4334.7021463568835</v>
      </c>
      <c r="Z278" s="27">
        <f t="shared" si="223"/>
        <v>2015212.6383694012</v>
      </c>
      <c r="AA278" s="56">
        <v>31071368.4164</v>
      </c>
      <c r="AB278" s="51">
        <f t="shared" si="224"/>
        <v>20.613667715450081</v>
      </c>
      <c r="AC278" s="51">
        <f t="shared" si="225"/>
        <v>3.6155023429716229E-3</v>
      </c>
      <c r="AD278" s="92">
        <f t="shared" si="226"/>
        <v>1227.7291139718666</v>
      </c>
      <c r="AE278" s="1">
        <f t="shared" si="227"/>
        <v>1197227.0001085671</v>
      </c>
      <c r="AF278" s="39">
        <f t="shared" si="228"/>
        <v>3212439.6384779681</v>
      </c>
      <c r="AG278" s="60">
        <f t="shared" si="229"/>
        <v>126.93376159625289</v>
      </c>
      <c r="AH278" s="63">
        <v>3557.6714999999999</v>
      </c>
      <c r="AI278" s="34">
        <f t="shared" si="230"/>
        <v>3.797286021340236E-3</v>
      </c>
      <c r="AJ278" s="1">
        <f t="shared" si="231"/>
        <v>673625.93652258953</v>
      </c>
      <c r="AK278" s="39">
        <f t="shared" si="232"/>
        <v>673625.93652258953</v>
      </c>
      <c r="AL278" s="1">
        <f t="shared" si="233"/>
        <v>26.617114608921668</v>
      </c>
      <c r="AM278" s="66">
        <v>2834.7777777777778</v>
      </c>
      <c r="AN278" s="34">
        <f t="shared" si="234"/>
        <v>3.0526693447469706E-3</v>
      </c>
      <c r="AO278" s="1">
        <f t="shared" si="235"/>
        <v>90252.551396067502</v>
      </c>
      <c r="AP278" s="95">
        <v>17.3333333333333</v>
      </c>
      <c r="AQ278" s="34">
        <f t="shared" si="236"/>
        <v>2.097112437489914E-3</v>
      </c>
      <c r="AR278" s="27">
        <f t="shared" si="237"/>
        <v>186010.39291724437</v>
      </c>
      <c r="AS278" s="31">
        <v>159.58333333300001</v>
      </c>
      <c r="AT278" s="72">
        <f t="shared" si="238"/>
        <v>2.9753766220931865E-3</v>
      </c>
      <c r="AU278" s="1">
        <f t="shared" si="239"/>
        <v>351878.35093082907</v>
      </c>
      <c r="AV278" s="97">
        <v>46.222222222222221</v>
      </c>
      <c r="AW278" s="34">
        <f t="shared" si="240"/>
        <v>1.2216663705496176E-3</v>
      </c>
      <c r="AX278" s="27">
        <f t="shared" si="241"/>
        <v>144478.49884436821</v>
      </c>
      <c r="AY278" s="75">
        <v>310</v>
      </c>
      <c r="AZ278" s="34">
        <f t="shared" si="242"/>
        <v>3.2961541324203342E-3</v>
      </c>
      <c r="BA278" s="27">
        <f t="shared" si="243"/>
        <v>292363.40137353929</v>
      </c>
      <c r="BB278" s="39">
        <f t="shared" si="244"/>
        <v>1064983.1954620485</v>
      </c>
      <c r="BC278" s="60">
        <f t="shared" si="245"/>
        <v>42.080891238424549</v>
      </c>
      <c r="BD278" s="81">
        <f t="shared" si="246"/>
        <v>5892432.6311979722</v>
      </c>
      <c r="BE278" s="1">
        <v>3166115</v>
      </c>
      <c r="BF278" s="1">
        <f t="shared" si="247"/>
        <v>0</v>
      </c>
      <c r="BG278" s="1">
        <f t="shared" si="248"/>
        <v>2726317.6311979722</v>
      </c>
      <c r="BH278" s="72">
        <f t="shared" si="249"/>
        <v>1.8383717364480886E-3</v>
      </c>
      <c r="BI278" s="1">
        <f t="shared" si="250"/>
        <v>-1324.7963955459859</v>
      </c>
      <c r="BJ278" s="81">
        <f t="shared" si="251"/>
        <v>5891107.8348024264</v>
      </c>
      <c r="BK278" s="79">
        <v>7</v>
      </c>
      <c r="BL278" s="1">
        <f t="shared" si="252"/>
        <v>0</v>
      </c>
      <c r="BM278" s="126">
        <v>692</v>
      </c>
      <c r="BN278" s="27">
        <f t="shared" si="253"/>
        <v>0</v>
      </c>
      <c r="BO278" s="39">
        <f t="shared" si="254"/>
        <v>5891107.8348024264</v>
      </c>
      <c r="BP278" s="1">
        <f t="shared" si="255"/>
        <v>5891107.8348024264</v>
      </c>
      <c r="BQ278" s="72">
        <f t="shared" si="256"/>
        <v>2.0209159210767022E-3</v>
      </c>
      <c r="BR278" s="60">
        <f t="shared" si="257"/>
        <v>12757.424122866625</v>
      </c>
      <c r="BS278" s="84">
        <f t="shared" si="259"/>
        <v>5903865</v>
      </c>
      <c r="BT278" s="86">
        <f t="shared" si="258"/>
        <v>233.28058321479375</v>
      </c>
      <c r="BV278" s="28"/>
    </row>
    <row r="279" spans="1:74" ht="15.6" x14ac:dyDescent="0.3">
      <c r="A279" s="2" t="s">
        <v>515</v>
      </c>
      <c r="B279" s="9" t="s">
        <v>216</v>
      </c>
      <c r="C279" s="158">
        <v>26444</v>
      </c>
      <c r="D279" s="20">
        <v>0</v>
      </c>
      <c r="E279" s="23">
        <v>0</v>
      </c>
      <c r="F279" s="3">
        <v>0</v>
      </c>
      <c r="G279" s="23">
        <v>0</v>
      </c>
      <c r="H279" s="23">
        <v>0</v>
      </c>
      <c r="I279" s="3">
        <v>0</v>
      </c>
      <c r="J279" s="23">
        <f t="shared" si="211"/>
        <v>0</v>
      </c>
      <c r="K279" s="42">
        <f t="shared" si="212"/>
        <v>0</v>
      </c>
      <c r="L279" s="31">
        <v>12629</v>
      </c>
      <c r="M279" s="34">
        <f t="shared" si="213"/>
        <v>4.0628959063484637E-3</v>
      </c>
      <c r="N279" s="1">
        <f t="shared" si="214"/>
        <v>480492.15044371557</v>
      </c>
      <c r="O279" s="37">
        <v>3946</v>
      </c>
      <c r="P279" s="37">
        <v>2259</v>
      </c>
      <c r="Q279" s="37">
        <f t="shared" si="215"/>
        <v>5075.5</v>
      </c>
      <c r="R279" s="34">
        <f t="shared" si="216"/>
        <v>5.350838074815796E-3</v>
      </c>
      <c r="S279" s="27">
        <f t="shared" si="217"/>
        <v>632808.65483828669</v>
      </c>
      <c r="T279" s="39">
        <f t="shared" si="218"/>
        <v>1113300.8052820023</v>
      </c>
      <c r="U279" s="1">
        <f t="shared" si="219"/>
        <v>42.100317852140456</v>
      </c>
      <c r="V279" s="52">
        <v>113492969.67000002</v>
      </c>
      <c r="W279" s="51">
        <f t="shared" si="220"/>
        <v>6.1614841697533311</v>
      </c>
      <c r="X279" s="34">
        <f t="shared" si="221"/>
        <v>3.7858253404415686E-3</v>
      </c>
      <c r="Y279" s="87">
        <f t="shared" si="222"/>
        <v>4291.8230853879904</v>
      </c>
      <c r="Z279" s="27">
        <f t="shared" si="223"/>
        <v>2126706.949517535</v>
      </c>
      <c r="AA279" s="56">
        <v>31422256.382400002</v>
      </c>
      <c r="AB279" s="51">
        <f t="shared" si="224"/>
        <v>22.254453260450077</v>
      </c>
      <c r="AC279" s="51">
        <f t="shared" si="225"/>
        <v>3.9032853840175008E-3</v>
      </c>
      <c r="AD279" s="92">
        <f t="shared" si="226"/>
        <v>1188.2565565875057</v>
      </c>
      <c r="AE279" s="1">
        <f t="shared" si="227"/>
        <v>1292522.6448709748</v>
      </c>
      <c r="AF279" s="39">
        <f t="shared" si="228"/>
        <v>3419229.5943885101</v>
      </c>
      <c r="AG279" s="60">
        <f t="shared" si="229"/>
        <v>129.30077122933406</v>
      </c>
      <c r="AH279" s="63">
        <v>2233.3413999999998</v>
      </c>
      <c r="AI279" s="34">
        <f t="shared" si="230"/>
        <v>2.3837602991452224E-3</v>
      </c>
      <c r="AJ279" s="1">
        <f t="shared" si="231"/>
        <v>422871.16507234331</v>
      </c>
      <c r="AK279" s="39">
        <f t="shared" si="232"/>
        <v>422871.16507234331</v>
      </c>
      <c r="AL279" s="1">
        <f t="shared" si="233"/>
        <v>15.991195169881383</v>
      </c>
      <c r="AM279" s="66">
        <v>3710.3333333333335</v>
      </c>
      <c r="AN279" s="34">
        <f t="shared" si="234"/>
        <v>3.9955233578620932E-3</v>
      </c>
      <c r="AO279" s="1">
        <f t="shared" si="235"/>
        <v>118128.14834668138</v>
      </c>
      <c r="AP279" s="95">
        <v>40.6666666666667</v>
      </c>
      <c r="AQ279" s="34">
        <f t="shared" si="236"/>
        <v>4.9201484110340428E-3</v>
      </c>
      <c r="AR279" s="27">
        <f t="shared" si="237"/>
        <v>436408.99876738223</v>
      </c>
      <c r="AS279" s="31">
        <v>217.58333336699999</v>
      </c>
      <c r="AT279" s="72">
        <f t="shared" si="238"/>
        <v>4.0567667684091842E-3</v>
      </c>
      <c r="AU279" s="1">
        <f t="shared" si="239"/>
        <v>479767.29734959401</v>
      </c>
      <c r="AV279" s="97">
        <v>222.66666666666666</v>
      </c>
      <c r="AW279" s="34">
        <f t="shared" si="240"/>
        <v>5.8851428042822921E-3</v>
      </c>
      <c r="AX279" s="27">
        <f t="shared" si="241"/>
        <v>695997.38385604299</v>
      </c>
      <c r="AY279" s="75">
        <v>406</v>
      </c>
      <c r="AZ279" s="34">
        <f t="shared" si="242"/>
        <v>4.3168986379440505E-3</v>
      </c>
      <c r="BA279" s="27">
        <f t="shared" si="243"/>
        <v>382901.74502469989</v>
      </c>
      <c r="BB279" s="39">
        <f t="shared" si="244"/>
        <v>2113203.5733444006</v>
      </c>
      <c r="BC279" s="60">
        <f t="shared" si="245"/>
        <v>79.912402561806104</v>
      </c>
      <c r="BD279" s="81">
        <f t="shared" si="246"/>
        <v>7068605.1380872559</v>
      </c>
      <c r="BE279" s="1">
        <v>3749797</v>
      </c>
      <c r="BF279" s="1">
        <f t="shared" si="247"/>
        <v>0</v>
      </c>
      <c r="BG279" s="1">
        <f t="shared" si="248"/>
        <v>3318808.1380872559</v>
      </c>
      <c r="BH279" s="72">
        <f t="shared" si="249"/>
        <v>2.2378915097550777E-3</v>
      </c>
      <c r="BI279" s="1">
        <f t="shared" si="250"/>
        <v>-1612.7046271254555</v>
      </c>
      <c r="BJ279" s="81">
        <f t="shared" si="251"/>
        <v>7066992.4334601304</v>
      </c>
      <c r="BK279" s="79">
        <v>7.5</v>
      </c>
      <c r="BL279" s="1">
        <f t="shared" si="252"/>
        <v>0</v>
      </c>
      <c r="BM279" s="126">
        <v>976</v>
      </c>
      <c r="BN279" s="27">
        <f t="shared" si="253"/>
        <v>0</v>
      </c>
      <c r="BO279" s="39">
        <f t="shared" si="254"/>
        <v>7066992.4334601304</v>
      </c>
      <c r="BP279" s="1">
        <f t="shared" si="255"/>
        <v>7066992.4334601304</v>
      </c>
      <c r="BQ279" s="72">
        <f t="shared" si="256"/>
        <v>2.4242974196698169E-3</v>
      </c>
      <c r="BR279" s="60">
        <f t="shared" si="257"/>
        <v>15303.848151298322</v>
      </c>
      <c r="BS279" s="84">
        <f t="shared" si="259"/>
        <v>7082296</v>
      </c>
      <c r="BT279" s="86">
        <f t="shared" si="258"/>
        <v>267.82241718348206</v>
      </c>
      <c r="BV279" s="28"/>
    </row>
    <row r="280" spans="1:74" ht="15.6" x14ac:dyDescent="0.3">
      <c r="A280" s="2" t="s">
        <v>466</v>
      </c>
      <c r="B280" s="9" t="s">
        <v>167</v>
      </c>
      <c r="C280" s="158">
        <v>31565</v>
      </c>
      <c r="D280" s="20">
        <v>0</v>
      </c>
      <c r="E280" s="23">
        <v>0</v>
      </c>
      <c r="F280" s="3">
        <v>0</v>
      </c>
      <c r="G280" s="23">
        <v>0</v>
      </c>
      <c r="H280" s="23">
        <v>0</v>
      </c>
      <c r="I280" s="3">
        <v>0</v>
      </c>
      <c r="J280" s="23">
        <f t="shared" si="211"/>
        <v>0</v>
      </c>
      <c r="K280" s="42">
        <f t="shared" si="212"/>
        <v>0</v>
      </c>
      <c r="L280" s="31">
        <v>13765</v>
      </c>
      <c r="M280" s="34">
        <f t="shared" si="213"/>
        <v>4.4283602938385153E-3</v>
      </c>
      <c r="N280" s="1">
        <f t="shared" si="214"/>
        <v>523713.23547848169</v>
      </c>
      <c r="O280" s="37">
        <v>766</v>
      </c>
      <c r="P280" s="37">
        <v>1389</v>
      </c>
      <c r="Q280" s="37">
        <f t="shared" si="215"/>
        <v>1460.5</v>
      </c>
      <c r="R280" s="34">
        <f t="shared" si="216"/>
        <v>1.5397298804587668E-3</v>
      </c>
      <c r="S280" s="27">
        <f t="shared" si="217"/>
        <v>182093.79182175503</v>
      </c>
      <c r="T280" s="39">
        <f t="shared" si="218"/>
        <v>705807.02730023675</v>
      </c>
      <c r="U280" s="1">
        <f t="shared" si="219"/>
        <v>22.360431721851313</v>
      </c>
      <c r="V280" s="52">
        <v>122558360.92000002</v>
      </c>
      <c r="W280" s="51">
        <f t="shared" si="220"/>
        <v>8.1295899971309762</v>
      </c>
      <c r="X280" s="34">
        <f t="shared" si="221"/>
        <v>4.9950964687410504E-3</v>
      </c>
      <c r="Y280" s="87">
        <f t="shared" si="222"/>
        <v>3882.7296347220026</v>
      </c>
      <c r="Z280" s="27">
        <f t="shared" si="223"/>
        <v>2806021.2551546395</v>
      </c>
      <c r="AA280" s="56">
        <v>34509623.917599998</v>
      </c>
      <c r="AB280" s="51">
        <f t="shared" si="224"/>
        <v>28.871633819569368</v>
      </c>
      <c r="AC280" s="51">
        <f t="shared" si="225"/>
        <v>5.0638955260656595E-3</v>
      </c>
      <c r="AD280" s="92">
        <f t="shared" si="226"/>
        <v>1093.2876260921907</v>
      </c>
      <c r="AE280" s="1">
        <f t="shared" si="227"/>
        <v>1676843.7341273678</v>
      </c>
      <c r="AF280" s="39">
        <f t="shared" si="228"/>
        <v>4482864.9892820073</v>
      </c>
      <c r="AG280" s="60">
        <f t="shared" si="229"/>
        <v>142.02011687888506</v>
      </c>
      <c r="AH280" s="63">
        <v>2036.5472</v>
      </c>
      <c r="AI280" s="34">
        <f t="shared" si="230"/>
        <v>2.173711714069047E-3</v>
      </c>
      <c r="AJ280" s="1">
        <f t="shared" si="231"/>
        <v>385609.24325712968</v>
      </c>
      <c r="AK280" s="39">
        <f t="shared" si="232"/>
        <v>385609.24325712968</v>
      </c>
      <c r="AL280" s="1">
        <f t="shared" si="233"/>
        <v>12.216354926568341</v>
      </c>
      <c r="AM280" s="66">
        <v>4369.6388888888887</v>
      </c>
      <c r="AN280" s="34">
        <f t="shared" si="234"/>
        <v>4.7055055914054763E-3</v>
      </c>
      <c r="AO280" s="1">
        <f t="shared" si="235"/>
        <v>139118.86197684699</v>
      </c>
      <c r="AP280" s="95">
        <v>22</v>
      </c>
      <c r="AQ280" s="34">
        <f t="shared" si="236"/>
        <v>2.661719632198742E-3</v>
      </c>
      <c r="AR280" s="27">
        <f t="shared" si="237"/>
        <v>236090.11408727214</v>
      </c>
      <c r="AS280" s="31">
        <v>174.41666663300001</v>
      </c>
      <c r="AT280" s="72">
        <f t="shared" si="238"/>
        <v>3.2519390437869425E-3</v>
      </c>
      <c r="AU280" s="1">
        <f t="shared" si="239"/>
        <v>384585.58138778317</v>
      </c>
      <c r="AV280" s="97">
        <v>97.361111111111114</v>
      </c>
      <c r="AW280" s="34">
        <f t="shared" si="240"/>
        <v>2.5732816278704385E-3</v>
      </c>
      <c r="AX280" s="27">
        <f t="shared" si="241"/>
        <v>304325.20339513855</v>
      </c>
      <c r="AY280" s="75">
        <v>248</v>
      </c>
      <c r="AZ280" s="34">
        <f t="shared" si="242"/>
        <v>2.6369233059362674E-3</v>
      </c>
      <c r="BA280" s="27">
        <f t="shared" si="243"/>
        <v>233890.72109883145</v>
      </c>
      <c r="BB280" s="39">
        <f t="shared" si="244"/>
        <v>1298010.4819458723</v>
      </c>
      <c r="BC280" s="60">
        <f t="shared" si="245"/>
        <v>41.121827402055196</v>
      </c>
      <c r="BD280" s="81">
        <f t="shared" si="246"/>
        <v>6872291.7417852459</v>
      </c>
      <c r="BE280" s="1">
        <v>4542015</v>
      </c>
      <c r="BF280" s="1">
        <f t="shared" si="247"/>
        <v>0</v>
      </c>
      <c r="BG280" s="1">
        <f t="shared" si="248"/>
        <v>2330276.7417852459</v>
      </c>
      <c r="BH280" s="72">
        <f t="shared" si="249"/>
        <v>1.5713190756566175E-3</v>
      </c>
      <c r="BI280" s="1">
        <f t="shared" si="250"/>
        <v>-1132.3487009784753</v>
      </c>
      <c r="BJ280" s="81">
        <f t="shared" si="251"/>
        <v>6871159.3930842672</v>
      </c>
      <c r="BK280" s="79">
        <v>6.8</v>
      </c>
      <c r="BL280" s="1">
        <f t="shared" si="252"/>
        <v>0</v>
      </c>
      <c r="BM280" s="126">
        <v>1133.5</v>
      </c>
      <c r="BN280" s="27">
        <f t="shared" si="253"/>
        <v>0</v>
      </c>
      <c r="BO280" s="39">
        <f t="shared" si="254"/>
        <v>6871159.3930842672</v>
      </c>
      <c r="BP280" s="1">
        <f t="shared" si="255"/>
        <v>6871159.3930842672</v>
      </c>
      <c r="BQ280" s="72">
        <f t="shared" si="256"/>
        <v>2.3571178466138924E-3</v>
      </c>
      <c r="BR280" s="60">
        <f t="shared" si="257"/>
        <v>14879.764053128161</v>
      </c>
      <c r="BS280" s="84">
        <f t="shared" si="259"/>
        <v>6886039</v>
      </c>
      <c r="BT280" s="86">
        <f t="shared" si="258"/>
        <v>218.15425312846506</v>
      </c>
      <c r="BV280" s="28"/>
    </row>
    <row r="281" spans="1:74" ht="15.6" x14ac:dyDescent="0.3">
      <c r="A281" s="2" t="s">
        <v>401</v>
      </c>
      <c r="B281" s="9" t="s">
        <v>102</v>
      </c>
      <c r="C281" s="158">
        <v>14488</v>
      </c>
      <c r="D281" s="20">
        <v>0</v>
      </c>
      <c r="E281" s="23">
        <v>0</v>
      </c>
      <c r="F281" s="3">
        <v>0</v>
      </c>
      <c r="G281" s="23">
        <v>0</v>
      </c>
      <c r="H281" s="23">
        <v>0</v>
      </c>
      <c r="I281" s="3">
        <v>0</v>
      </c>
      <c r="J281" s="23">
        <f t="shared" si="211"/>
        <v>0</v>
      </c>
      <c r="K281" s="42">
        <f t="shared" si="212"/>
        <v>0</v>
      </c>
      <c r="L281" s="31">
        <v>3160</v>
      </c>
      <c r="M281" s="34">
        <f t="shared" si="213"/>
        <v>1.0166086835110577E-3</v>
      </c>
      <c r="N281" s="1">
        <f t="shared" si="214"/>
        <v>120227.66611783525</v>
      </c>
      <c r="O281" s="37">
        <v>1039</v>
      </c>
      <c r="P281" s="37">
        <v>167</v>
      </c>
      <c r="Q281" s="37">
        <f t="shared" si="215"/>
        <v>1122.5</v>
      </c>
      <c r="R281" s="34">
        <f t="shared" si="216"/>
        <v>1.1833938999075424E-3</v>
      </c>
      <c r="S281" s="27">
        <f t="shared" si="217"/>
        <v>139952.26382740159</v>
      </c>
      <c r="T281" s="39">
        <f t="shared" si="218"/>
        <v>260179.92994523683</v>
      </c>
      <c r="U281" s="1">
        <f t="shared" si="219"/>
        <v>17.958305490422198</v>
      </c>
      <c r="V281" s="52">
        <v>91059673.719999999</v>
      </c>
      <c r="W281" s="51">
        <f t="shared" si="220"/>
        <v>2.3051053822730521</v>
      </c>
      <c r="X281" s="34">
        <f t="shared" si="221"/>
        <v>1.4163351115039763E-3</v>
      </c>
      <c r="Y281" s="87">
        <f t="shared" si="222"/>
        <v>6285.1790254003308</v>
      </c>
      <c r="Z281" s="27">
        <f t="shared" si="223"/>
        <v>795633.56827493594</v>
      </c>
      <c r="AA281" s="56">
        <v>27642004.150800001</v>
      </c>
      <c r="AB281" s="51">
        <f t="shared" si="224"/>
        <v>7.5935935344950423</v>
      </c>
      <c r="AC281" s="51">
        <f t="shared" si="225"/>
        <v>1.3318665845653244E-3</v>
      </c>
      <c r="AD281" s="92">
        <f t="shared" si="226"/>
        <v>1907.9240855052458</v>
      </c>
      <c r="AE281" s="1">
        <f t="shared" si="227"/>
        <v>441030.45284529129</v>
      </c>
      <c r="AF281" s="39">
        <f t="shared" si="228"/>
        <v>1236664.0211202272</v>
      </c>
      <c r="AG281" s="60">
        <f t="shared" si="229"/>
        <v>85.357814820556811</v>
      </c>
      <c r="AH281" s="63">
        <v>206.6738</v>
      </c>
      <c r="AI281" s="34">
        <f t="shared" si="230"/>
        <v>2.2059359098142357E-4</v>
      </c>
      <c r="AJ281" s="1">
        <f t="shared" si="231"/>
        <v>39132.570862622466</v>
      </c>
      <c r="AK281" s="39">
        <f t="shared" si="232"/>
        <v>39132.570862622466</v>
      </c>
      <c r="AL281" s="1">
        <f t="shared" si="233"/>
        <v>2.7010333284526826</v>
      </c>
      <c r="AM281" s="66">
        <v>900.63888888888891</v>
      </c>
      <c r="AN281" s="34">
        <f t="shared" si="234"/>
        <v>9.6986534477257701E-4</v>
      </c>
      <c r="AO281" s="1">
        <f t="shared" si="235"/>
        <v>28674.190353101327</v>
      </c>
      <c r="AP281" s="95">
        <v>7</v>
      </c>
      <c r="AQ281" s="34">
        <f t="shared" si="236"/>
        <v>8.4691079206323616E-4</v>
      </c>
      <c r="AR281" s="27">
        <f t="shared" si="237"/>
        <v>75119.581755041145</v>
      </c>
      <c r="AS281" s="31">
        <v>55.5</v>
      </c>
      <c r="AT281" s="72">
        <f t="shared" si="238"/>
        <v>1.0347785014716455E-3</v>
      </c>
      <c r="AU281" s="1">
        <f t="shared" si="239"/>
        <v>122376.49176001131</v>
      </c>
      <c r="AV281" s="97">
        <v>81.361111111111114</v>
      </c>
      <c r="AW281" s="34">
        <f t="shared" si="240"/>
        <v>2.1503971149878787E-3</v>
      </c>
      <c r="AX281" s="27">
        <f t="shared" si="241"/>
        <v>254313.4153336265</v>
      </c>
      <c r="AY281" s="75">
        <v>251</v>
      </c>
      <c r="AZ281" s="34">
        <f t="shared" si="242"/>
        <v>2.6688215717338834E-3</v>
      </c>
      <c r="BA281" s="27">
        <f t="shared" si="243"/>
        <v>236720.04433793022</v>
      </c>
      <c r="BB281" s="39">
        <f t="shared" si="244"/>
        <v>717203.72353971051</v>
      </c>
      <c r="BC281" s="60">
        <f t="shared" si="245"/>
        <v>49.503294004673556</v>
      </c>
      <c r="BD281" s="81">
        <f t="shared" si="246"/>
        <v>2253180.2454677969</v>
      </c>
      <c r="BE281" s="1">
        <v>1486727</v>
      </c>
      <c r="BF281" s="1">
        <f t="shared" si="247"/>
        <v>0</v>
      </c>
      <c r="BG281" s="1">
        <f t="shared" si="248"/>
        <v>766453.24546779692</v>
      </c>
      <c r="BH281" s="72">
        <f t="shared" si="249"/>
        <v>5.1682385341056771E-4</v>
      </c>
      <c r="BI281" s="1">
        <f t="shared" si="250"/>
        <v>-372.44174535308463</v>
      </c>
      <c r="BJ281" s="81">
        <f t="shared" si="251"/>
        <v>2252807.803722444</v>
      </c>
      <c r="BK281" s="79">
        <v>7.2</v>
      </c>
      <c r="BL281" s="1">
        <f t="shared" si="252"/>
        <v>0</v>
      </c>
      <c r="BM281" s="126">
        <v>535</v>
      </c>
      <c r="BN281" s="27">
        <f t="shared" si="253"/>
        <v>0</v>
      </c>
      <c r="BO281" s="39">
        <f t="shared" si="254"/>
        <v>2252807.803722444</v>
      </c>
      <c r="BP281" s="1">
        <f t="shared" si="255"/>
        <v>2252807.803722444</v>
      </c>
      <c r="BQ281" s="72">
        <f t="shared" si="256"/>
        <v>7.7281477191313587E-4</v>
      </c>
      <c r="BR281" s="60">
        <f t="shared" si="257"/>
        <v>4878.5432936069747</v>
      </c>
      <c r="BS281" s="84">
        <f t="shared" si="259"/>
        <v>2257686</v>
      </c>
      <c r="BT281" s="86">
        <f t="shared" si="258"/>
        <v>155.83144671452237</v>
      </c>
      <c r="BV281" s="28"/>
    </row>
    <row r="282" spans="1:74" ht="15.6" x14ac:dyDescent="0.3">
      <c r="A282" s="2" t="s">
        <v>516</v>
      </c>
      <c r="B282" s="9" t="s">
        <v>217</v>
      </c>
      <c r="C282" s="158">
        <v>11765</v>
      </c>
      <c r="D282" s="20">
        <v>0</v>
      </c>
      <c r="E282" s="23">
        <v>0</v>
      </c>
      <c r="F282" s="3">
        <v>0</v>
      </c>
      <c r="G282" s="23">
        <v>0</v>
      </c>
      <c r="H282" s="23">
        <v>0</v>
      </c>
      <c r="I282" s="3">
        <v>0</v>
      </c>
      <c r="J282" s="23">
        <f t="shared" si="211"/>
        <v>0</v>
      </c>
      <c r="K282" s="42">
        <f t="shared" si="212"/>
        <v>0</v>
      </c>
      <c r="L282" s="31">
        <v>2975</v>
      </c>
      <c r="M282" s="34">
        <f t="shared" si="213"/>
        <v>9.5709203590044179E-4</v>
      </c>
      <c r="N282" s="1">
        <f t="shared" si="214"/>
        <v>113189.02110777209</v>
      </c>
      <c r="O282" s="37">
        <v>0</v>
      </c>
      <c r="P282" s="37">
        <v>127</v>
      </c>
      <c r="Q282" s="37">
        <f t="shared" si="215"/>
        <v>63.5</v>
      </c>
      <c r="R282" s="34">
        <f t="shared" si="216"/>
        <v>6.6944777411250732E-5</v>
      </c>
      <c r="S282" s="27">
        <f t="shared" si="217"/>
        <v>7917.1213835545677</v>
      </c>
      <c r="T282" s="39">
        <f t="shared" si="218"/>
        <v>121106.14249132665</v>
      </c>
      <c r="U282" s="1">
        <f t="shared" si="219"/>
        <v>10.293764767643575</v>
      </c>
      <c r="V282" s="52">
        <v>53534141.100000001</v>
      </c>
      <c r="W282" s="51">
        <f t="shared" si="220"/>
        <v>2.5855504946169763</v>
      </c>
      <c r="X282" s="34">
        <f t="shared" si="221"/>
        <v>1.5886501225733168E-3</v>
      </c>
      <c r="Y282" s="87">
        <f t="shared" si="222"/>
        <v>4550.2882362940927</v>
      </c>
      <c r="Z282" s="27">
        <f t="shared" si="223"/>
        <v>892432.41623885545</v>
      </c>
      <c r="AA282" s="56">
        <v>10525545.466800001</v>
      </c>
      <c r="AB282" s="51">
        <f t="shared" si="224"/>
        <v>13.150408730511266</v>
      </c>
      <c r="AC282" s="51">
        <f t="shared" si="225"/>
        <v>2.3064955849929811E-3</v>
      </c>
      <c r="AD282" s="92">
        <f t="shared" si="226"/>
        <v>894.64899845303876</v>
      </c>
      <c r="AE282" s="1">
        <f t="shared" si="227"/>
        <v>763766.28419363045</v>
      </c>
      <c r="AF282" s="39">
        <f t="shared" si="228"/>
        <v>1656198.7004324859</v>
      </c>
      <c r="AG282" s="60">
        <f t="shared" si="229"/>
        <v>140.77337020250624</v>
      </c>
      <c r="AH282" s="63">
        <v>1581.3069</v>
      </c>
      <c r="AI282" s="34">
        <f t="shared" si="230"/>
        <v>1.6878102958125456E-3</v>
      </c>
      <c r="AJ282" s="1">
        <f t="shared" si="231"/>
        <v>299411.94442548527</v>
      </c>
      <c r="AK282" s="39">
        <f t="shared" si="232"/>
        <v>299411.94442548527</v>
      </c>
      <c r="AL282" s="1">
        <f t="shared" si="233"/>
        <v>25.449379041690207</v>
      </c>
      <c r="AM282" s="66">
        <v>1187.8333333333333</v>
      </c>
      <c r="AN282" s="34">
        <f t="shared" si="234"/>
        <v>1.279134622742033E-3</v>
      </c>
      <c r="AO282" s="1">
        <f t="shared" si="235"/>
        <v>37817.77527925605</v>
      </c>
      <c r="AP282" s="95">
        <v>9</v>
      </c>
      <c r="AQ282" s="34">
        <f t="shared" si="236"/>
        <v>1.0888853040813037E-3</v>
      </c>
      <c r="AR282" s="27">
        <f t="shared" si="237"/>
        <v>96582.319399338623</v>
      </c>
      <c r="AS282" s="31">
        <v>64.25</v>
      </c>
      <c r="AT282" s="72">
        <f t="shared" si="238"/>
        <v>1.1979192562081662E-3</v>
      </c>
      <c r="AU282" s="1">
        <f t="shared" si="239"/>
        <v>141670.08280325634</v>
      </c>
      <c r="AV282" s="97">
        <v>34.166666666666664</v>
      </c>
      <c r="AW282" s="34">
        <f t="shared" si="240"/>
        <v>9.0303463688463318E-4</v>
      </c>
      <c r="AX282" s="27">
        <f t="shared" si="241"/>
        <v>106796.0057563539</v>
      </c>
      <c r="AY282" s="75">
        <v>94</v>
      </c>
      <c r="AZ282" s="34">
        <f t="shared" si="242"/>
        <v>9.9947899499197232E-4</v>
      </c>
      <c r="BA282" s="27">
        <f t="shared" si="243"/>
        <v>88652.128158428051</v>
      </c>
      <c r="BB282" s="39">
        <f t="shared" si="244"/>
        <v>471518.31139663298</v>
      </c>
      <c r="BC282" s="60">
        <f t="shared" si="245"/>
        <v>40.078054517350871</v>
      </c>
      <c r="BD282" s="81">
        <f t="shared" si="246"/>
        <v>2548235.0987459309</v>
      </c>
      <c r="BE282" s="1">
        <v>1401858</v>
      </c>
      <c r="BF282" s="1">
        <f t="shared" si="247"/>
        <v>0</v>
      </c>
      <c r="BG282" s="1">
        <f t="shared" si="248"/>
        <v>1146377.0987459309</v>
      </c>
      <c r="BH282" s="72">
        <f t="shared" si="249"/>
        <v>7.7300870358228808E-4</v>
      </c>
      <c r="BI282" s="1">
        <f t="shared" si="250"/>
        <v>-557.05770706098338</v>
      </c>
      <c r="BJ282" s="81">
        <f t="shared" si="251"/>
        <v>2547678.0410388699</v>
      </c>
      <c r="BK282" s="79">
        <v>7.5</v>
      </c>
      <c r="BL282" s="1">
        <f t="shared" si="252"/>
        <v>0</v>
      </c>
      <c r="BM282" s="126">
        <v>881.61</v>
      </c>
      <c r="BN282" s="27">
        <f t="shared" si="253"/>
        <v>0</v>
      </c>
      <c r="BO282" s="39">
        <f t="shared" si="254"/>
        <v>2547678.0410388699</v>
      </c>
      <c r="BP282" s="1">
        <f t="shared" si="255"/>
        <v>2547678.0410388699</v>
      </c>
      <c r="BQ282" s="72">
        <f t="shared" si="256"/>
        <v>8.7396857421226089E-4</v>
      </c>
      <c r="BR282" s="60">
        <f t="shared" si="257"/>
        <v>5517.0963101436582</v>
      </c>
      <c r="BS282" s="84">
        <f t="shared" si="259"/>
        <v>2553195</v>
      </c>
      <c r="BT282" s="86">
        <f t="shared" si="258"/>
        <v>217.01614959626011</v>
      </c>
      <c r="BV282" s="28"/>
    </row>
    <row r="283" spans="1:74" ht="15.6" x14ac:dyDescent="0.3">
      <c r="A283" s="2" t="s">
        <v>490</v>
      </c>
      <c r="B283" s="9" t="s">
        <v>191</v>
      </c>
      <c r="C283" s="158">
        <v>9917</v>
      </c>
      <c r="D283" s="20">
        <v>0</v>
      </c>
      <c r="E283" s="23">
        <v>0</v>
      </c>
      <c r="F283" s="3">
        <v>0</v>
      </c>
      <c r="G283" s="23">
        <v>0</v>
      </c>
      <c r="H283" s="23">
        <v>0</v>
      </c>
      <c r="I283" s="3">
        <v>0</v>
      </c>
      <c r="J283" s="23">
        <f t="shared" si="211"/>
        <v>0</v>
      </c>
      <c r="K283" s="42">
        <f t="shared" si="212"/>
        <v>0</v>
      </c>
      <c r="L283" s="31">
        <v>7462</v>
      </c>
      <c r="M283" s="34">
        <f t="shared" si="213"/>
        <v>2.4006120241644026E-3</v>
      </c>
      <c r="N283" s="1">
        <f t="shared" si="214"/>
        <v>283904.69764914137</v>
      </c>
      <c r="O283" s="37">
        <v>0</v>
      </c>
      <c r="P283" s="37">
        <v>198</v>
      </c>
      <c r="Q283" s="37">
        <f t="shared" si="215"/>
        <v>99</v>
      </c>
      <c r="R283" s="34">
        <f t="shared" si="216"/>
        <v>1.0437059785376098E-4</v>
      </c>
      <c r="S283" s="27">
        <f t="shared" si="217"/>
        <v>12343.228613730744</v>
      </c>
      <c r="T283" s="39">
        <f t="shared" si="218"/>
        <v>296247.92626287212</v>
      </c>
      <c r="U283" s="1">
        <f t="shared" si="219"/>
        <v>29.872736337891713</v>
      </c>
      <c r="V283" s="52">
        <v>36467914.969999999</v>
      </c>
      <c r="W283" s="51">
        <f t="shared" si="220"/>
        <v>2.6968059205168209</v>
      </c>
      <c r="X283" s="34">
        <f t="shared" si="221"/>
        <v>1.6570092384988087E-3</v>
      </c>
      <c r="Y283" s="87">
        <f t="shared" si="222"/>
        <v>3677.3131965312091</v>
      </c>
      <c r="Z283" s="27">
        <f t="shared" si="223"/>
        <v>930833.50287870073</v>
      </c>
      <c r="AA283" s="56">
        <v>17422401.921599999</v>
      </c>
      <c r="AB283" s="51">
        <f t="shared" si="224"/>
        <v>5.6448524975233862</v>
      </c>
      <c r="AC283" s="51">
        <f t="shared" si="225"/>
        <v>9.9007016666075183E-4</v>
      </c>
      <c r="AD283" s="92">
        <f t="shared" si="226"/>
        <v>1756.8218132096399</v>
      </c>
      <c r="AE283" s="1">
        <f t="shared" si="227"/>
        <v>327848.97452285909</v>
      </c>
      <c r="AF283" s="39">
        <f t="shared" si="228"/>
        <v>1258682.4774015597</v>
      </c>
      <c r="AG283" s="60">
        <f t="shared" si="229"/>
        <v>126.92169783216292</v>
      </c>
      <c r="AH283" s="63">
        <v>1139.1503</v>
      </c>
      <c r="AI283" s="34">
        <f t="shared" si="230"/>
        <v>1.2158737844108248E-3</v>
      </c>
      <c r="AJ283" s="1">
        <f t="shared" si="231"/>
        <v>215691.97371862151</v>
      </c>
      <c r="AK283" s="39">
        <f t="shared" si="232"/>
        <v>215691.97371862151</v>
      </c>
      <c r="AL283" s="1">
        <f t="shared" si="233"/>
        <v>21.749720048262731</v>
      </c>
      <c r="AM283" s="66">
        <v>1246.5</v>
      </c>
      <c r="AN283" s="34">
        <f t="shared" si="234"/>
        <v>1.3423106276817265E-3</v>
      </c>
      <c r="AO283" s="1">
        <f t="shared" si="235"/>
        <v>39685.581775439314</v>
      </c>
      <c r="AP283" s="95">
        <v>5.3333333333333304</v>
      </c>
      <c r="AQ283" s="34">
        <f t="shared" si="236"/>
        <v>6.4526536538151292E-4</v>
      </c>
      <c r="AR283" s="27">
        <f t="shared" si="237"/>
        <v>57233.967051459891</v>
      </c>
      <c r="AS283" s="31">
        <v>63</v>
      </c>
      <c r="AT283" s="72">
        <f t="shared" si="238"/>
        <v>1.174613434102949E-3</v>
      </c>
      <c r="AU283" s="1">
        <f t="shared" si="239"/>
        <v>138913.85551136421</v>
      </c>
      <c r="AV283" s="97">
        <v>23.5</v>
      </c>
      <c r="AW283" s="34">
        <f t="shared" si="240"/>
        <v>6.2111162829625989E-4</v>
      </c>
      <c r="AX283" s="27">
        <f t="shared" si="241"/>
        <v>73454.813715345852</v>
      </c>
      <c r="AY283" s="75">
        <v>91</v>
      </c>
      <c r="AZ283" s="34">
        <f t="shared" si="242"/>
        <v>9.6758072919435616E-4</v>
      </c>
      <c r="BA283" s="27">
        <f t="shared" si="243"/>
        <v>85822.804919329283</v>
      </c>
      <c r="BB283" s="39">
        <f t="shared" si="244"/>
        <v>395111.02297293855</v>
      </c>
      <c r="BC283" s="60">
        <f t="shared" si="245"/>
        <v>39.841789147215742</v>
      </c>
      <c r="BD283" s="81">
        <f t="shared" si="246"/>
        <v>2165733.4003559919</v>
      </c>
      <c r="BE283" s="1">
        <v>1048905</v>
      </c>
      <c r="BF283" s="1">
        <f t="shared" si="247"/>
        <v>0</v>
      </c>
      <c r="BG283" s="1">
        <f t="shared" si="248"/>
        <v>1116828.4003559919</v>
      </c>
      <c r="BH283" s="72">
        <f t="shared" si="249"/>
        <v>7.53083845470644E-4</v>
      </c>
      <c r="BI283" s="1">
        <f t="shared" si="250"/>
        <v>-542.69914198694039</v>
      </c>
      <c r="BJ283" s="81">
        <f t="shared" si="251"/>
        <v>2165190.7012140048</v>
      </c>
      <c r="BK283" s="79">
        <v>7.5</v>
      </c>
      <c r="BL283" s="1">
        <f t="shared" si="252"/>
        <v>0</v>
      </c>
      <c r="BM283" s="126">
        <v>1007.56</v>
      </c>
      <c r="BN283" s="27">
        <f t="shared" si="253"/>
        <v>0</v>
      </c>
      <c r="BO283" s="39">
        <f t="shared" si="254"/>
        <v>2165190.7012140048</v>
      </c>
      <c r="BP283" s="1">
        <f t="shared" si="255"/>
        <v>2165190.7012140048</v>
      </c>
      <c r="BQ283" s="72">
        <f t="shared" si="256"/>
        <v>7.4275815058091877E-4</v>
      </c>
      <c r="BR283" s="60">
        <f t="shared" si="257"/>
        <v>4688.8050358019682</v>
      </c>
      <c r="BS283" s="84">
        <f t="shared" si="259"/>
        <v>2169880</v>
      </c>
      <c r="BT283" s="86">
        <f t="shared" si="258"/>
        <v>218.80407381264496</v>
      </c>
      <c r="BV283" s="28"/>
    </row>
    <row r="284" spans="1:74" ht="15.6" x14ac:dyDescent="0.3">
      <c r="A284" s="2" t="s">
        <v>324</v>
      </c>
      <c r="B284" s="9" t="s">
        <v>25</v>
      </c>
      <c r="C284" s="158">
        <v>10244</v>
      </c>
      <c r="D284" s="20">
        <v>0</v>
      </c>
      <c r="E284" s="23">
        <v>0</v>
      </c>
      <c r="F284" s="3">
        <v>0</v>
      </c>
      <c r="G284" s="23">
        <v>0</v>
      </c>
      <c r="H284" s="23">
        <v>0</v>
      </c>
      <c r="I284" s="3">
        <v>0</v>
      </c>
      <c r="J284" s="23">
        <f t="shared" si="211"/>
        <v>0</v>
      </c>
      <c r="K284" s="42">
        <f t="shared" si="212"/>
        <v>0</v>
      </c>
      <c r="L284" s="31">
        <v>7819</v>
      </c>
      <c r="M284" s="34">
        <f t="shared" si="213"/>
        <v>2.5154630684724555E-3</v>
      </c>
      <c r="N284" s="1">
        <f t="shared" si="214"/>
        <v>297487.38018207398</v>
      </c>
      <c r="O284" s="37">
        <v>735</v>
      </c>
      <c r="P284" s="37">
        <v>590</v>
      </c>
      <c r="Q284" s="37">
        <f t="shared" si="215"/>
        <v>1030</v>
      </c>
      <c r="R284" s="34">
        <f t="shared" si="216"/>
        <v>1.0858759170643819E-3</v>
      </c>
      <c r="S284" s="27">
        <f t="shared" si="217"/>
        <v>128419.44921356227</v>
      </c>
      <c r="T284" s="39">
        <f t="shared" si="218"/>
        <v>425906.82939563622</v>
      </c>
      <c r="U284" s="1">
        <f t="shared" si="219"/>
        <v>41.576223096020719</v>
      </c>
      <c r="V284" s="52">
        <v>47635881.340000004</v>
      </c>
      <c r="W284" s="51">
        <f t="shared" si="220"/>
        <v>2.202951494714593</v>
      </c>
      <c r="X284" s="34">
        <f t="shared" si="221"/>
        <v>1.3535682901524065E-3</v>
      </c>
      <c r="Y284" s="87">
        <f t="shared" si="222"/>
        <v>4650.1250819992192</v>
      </c>
      <c r="Z284" s="27">
        <f t="shared" si="223"/>
        <v>760373.98201205267</v>
      </c>
      <c r="AA284" s="56">
        <v>22123915.169199999</v>
      </c>
      <c r="AB284" s="51">
        <f t="shared" si="224"/>
        <v>4.7432624468788633</v>
      </c>
      <c r="AC284" s="51">
        <f t="shared" si="225"/>
        <v>8.3193717521537155E-4</v>
      </c>
      <c r="AD284" s="92">
        <f t="shared" si="226"/>
        <v>2159.694959898477</v>
      </c>
      <c r="AE284" s="1">
        <f t="shared" si="227"/>
        <v>275485.2726062006</v>
      </c>
      <c r="AF284" s="39">
        <f t="shared" si="228"/>
        <v>1035859.2546182533</v>
      </c>
      <c r="AG284" s="60">
        <f t="shared" si="229"/>
        <v>101.11863086863075</v>
      </c>
      <c r="AH284" s="63">
        <v>323.83100000000002</v>
      </c>
      <c r="AI284" s="34">
        <f t="shared" si="230"/>
        <v>3.4564150444374361E-4</v>
      </c>
      <c r="AJ284" s="1">
        <f t="shared" si="231"/>
        <v>61315.655661307319</v>
      </c>
      <c r="AK284" s="39">
        <f t="shared" si="232"/>
        <v>61315.655661307319</v>
      </c>
      <c r="AL284" s="1">
        <f t="shared" si="233"/>
        <v>5.9855189048523352</v>
      </c>
      <c r="AM284" s="66">
        <v>1237.6388888888889</v>
      </c>
      <c r="AN284" s="34">
        <f t="shared" si="234"/>
        <v>1.3327684186022937E-3</v>
      </c>
      <c r="AO284" s="1">
        <f t="shared" si="235"/>
        <v>39403.46516924497</v>
      </c>
      <c r="AP284" s="95">
        <v>8</v>
      </c>
      <c r="AQ284" s="34">
        <f t="shared" si="236"/>
        <v>9.6789804807226982E-4</v>
      </c>
      <c r="AR284" s="27">
        <f t="shared" si="237"/>
        <v>85850.950577189869</v>
      </c>
      <c r="AS284" s="31">
        <v>81.583333330000002</v>
      </c>
      <c r="AT284" s="72">
        <f t="shared" si="238"/>
        <v>1.5210933226716965E-3</v>
      </c>
      <c r="AU284" s="1">
        <f t="shared" si="239"/>
        <v>179889.76791014418</v>
      </c>
      <c r="AV284" s="97">
        <v>40.361111111111114</v>
      </c>
      <c r="AW284" s="34">
        <f t="shared" si="240"/>
        <v>1.0667555507263189E-3</v>
      </c>
      <c r="AX284" s="27">
        <f t="shared" si="241"/>
        <v>126158.20842600182</v>
      </c>
      <c r="AY284" s="75">
        <v>35</v>
      </c>
      <c r="AZ284" s="34">
        <f t="shared" si="242"/>
        <v>3.7214643430552157E-4</v>
      </c>
      <c r="BA284" s="27">
        <f t="shared" si="243"/>
        <v>33008.771122818951</v>
      </c>
      <c r="BB284" s="39">
        <f t="shared" si="244"/>
        <v>464311.16320539976</v>
      </c>
      <c r="BC284" s="60">
        <f t="shared" si="245"/>
        <v>45.325181882604426</v>
      </c>
      <c r="BD284" s="81">
        <f t="shared" si="246"/>
        <v>1987392.9028805965</v>
      </c>
      <c r="BE284" s="1">
        <v>979434</v>
      </c>
      <c r="BF284" s="1">
        <f t="shared" si="247"/>
        <v>0</v>
      </c>
      <c r="BG284" s="1">
        <f t="shared" si="248"/>
        <v>1007958.9028805965</v>
      </c>
      <c r="BH284" s="72">
        <f t="shared" si="249"/>
        <v>6.7967251407264815E-4</v>
      </c>
      <c r="BI284" s="1">
        <f t="shared" si="250"/>
        <v>-489.79631210760215</v>
      </c>
      <c r="BJ284" s="81">
        <f t="shared" si="251"/>
        <v>1986903.1065684888</v>
      </c>
      <c r="BK284" s="79">
        <v>5.5</v>
      </c>
      <c r="BL284" s="1">
        <f t="shared" si="252"/>
        <v>0</v>
      </c>
      <c r="BM284" s="126">
        <v>850</v>
      </c>
      <c r="BN284" s="27">
        <f t="shared" si="253"/>
        <v>0</v>
      </c>
      <c r="BO284" s="39">
        <f t="shared" si="254"/>
        <v>1986903.1065684888</v>
      </c>
      <c r="BP284" s="1">
        <f t="shared" si="255"/>
        <v>1986903.1065684888</v>
      </c>
      <c r="BQ284" s="72">
        <f t="shared" si="256"/>
        <v>6.815974574391208E-4</v>
      </c>
      <c r="BR284" s="60">
        <f t="shared" si="257"/>
        <v>4302.7162856857758</v>
      </c>
      <c r="BS284" s="84">
        <f t="shared" si="259"/>
        <v>1991206</v>
      </c>
      <c r="BT284" s="86">
        <f t="shared" si="258"/>
        <v>194.37778211636081</v>
      </c>
      <c r="BV284" s="28"/>
    </row>
    <row r="285" spans="1:74" ht="15.6" x14ac:dyDescent="0.3">
      <c r="A285" s="2" t="s">
        <v>341</v>
      </c>
      <c r="B285" s="9" t="s">
        <v>42</v>
      </c>
      <c r="C285" s="158">
        <v>27436</v>
      </c>
      <c r="D285" s="20">
        <v>0</v>
      </c>
      <c r="E285" s="23">
        <v>0</v>
      </c>
      <c r="F285" s="3">
        <v>0</v>
      </c>
      <c r="G285" s="23">
        <v>0</v>
      </c>
      <c r="H285" s="23">
        <v>0</v>
      </c>
      <c r="I285" s="3">
        <v>0</v>
      </c>
      <c r="J285" s="23">
        <f t="shared" si="211"/>
        <v>0</v>
      </c>
      <c r="K285" s="42">
        <f t="shared" si="212"/>
        <v>0</v>
      </c>
      <c r="L285" s="31">
        <v>11321</v>
      </c>
      <c r="M285" s="34">
        <f t="shared" si="213"/>
        <v>3.6420971221609753E-3</v>
      </c>
      <c r="N285" s="1">
        <f t="shared" si="214"/>
        <v>430727.02788607997</v>
      </c>
      <c r="O285" s="37">
        <v>719</v>
      </c>
      <c r="P285" s="37">
        <v>1415</v>
      </c>
      <c r="Q285" s="37">
        <f t="shared" si="215"/>
        <v>1426.5</v>
      </c>
      <c r="R285" s="34">
        <f t="shared" si="216"/>
        <v>1.5038854327110104E-3</v>
      </c>
      <c r="S285" s="27">
        <f t="shared" si="217"/>
        <v>177854.70320693843</v>
      </c>
      <c r="T285" s="39">
        <f t="shared" si="218"/>
        <v>608581.73109301843</v>
      </c>
      <c r="U285" s="1">
        <f t="shared" si="219"/>
        <v>22.181868023509931</v>
      </c>
      <c r="V285" s="52">
        <v>106458453.81999999</v>
      </c>
      <c r="W285" s="51">
        <f t="shared" si="220"/>
        <v>7.0706840930897155</v>
      </c>
      <c r="X285" s="34">
        <f t="shared" si="221"/>
        <v>4.3444686826076516E-3</v>
      </c>
      <c r="Y285" s="87">
        <f t="shared" si="222"/>
        <v>3880.2468953200173</v>
      </c>
      <c r="Z285" s="27">
        <f t="shared" si="223"/>
        <v>2440527.7339565069</v>
      </c>
      <c r="AA285" s="56">
        <v>29981412.474000003</v>
      </c>
      <c r="AB285" s="51">
        <f t="shared" si="224"/>
        <v>25.106692243161454</v>
      </c>
      <c r="AC285" s="51">
        <f t="shared" si="225"/>
        <v>4.4035494256746219E-3</v>
      </c>
      <c r="AD285" s="92">
        <f t="shared" si="226"/>
        <v>1092.7763695145065</v>
      </c>
      <c r="AE285" s="1">
        <f t="shared" si="227"/>
        <v>1458178.634285457</v>
      </c>
      <c r="AF285" s="39">
        <f t="shared" si="228"/>
        <v>3898706.3682419639</v>
      </c>
      <c r="AG285" s="60">
        <f t="shared" si="229"/>
        <v>142.10185042433167</v>
      </c>
      <c r="AH285" s="63">
        <v>1442.8580999999999</v>
      </c>
      <c r="AI285" s="34">
        <f t="shared" si="230"/>
        <v>1.5400367610971198E-3</v>
      </c>
      <c r="AJ285" s="1">
        <f t="shared" si="231"/>
        <v>273197.40984565439</v>
      </c>
      <c r="AK285" s="39">
        <f t="shared" si="232"/>
        <v>273197.40984565439</v>
      </c>
      <c r="AL285" s="1">
        <f t="shared" si="233"/>
        <v>9.9576253770831897</v>
      </c>
      <c r="AM285" s="66">
        <v>3901.3333333333335</v>
      </c>
      <c r="AN285" s="34">
        <f t="shared" si="234"/>
        <v>4.2012043284896184E-3</v>
      </c>
      <c r="AO285" s="1">
        <f t="shared" si="235"/>
        <v>124209.13199618713</v>
      </c>
      <c r="AP285" s="95">
        <v>57.6666666666667</v>
      </c>
      <c r="AQ285" s="34">
        <f t="shared" si="236"/>
        <v>6.976931763187616E-3</v>
      </c>
      <c r="AR285" s="27">
        <f t="shared" si="237"/>
        <v>618842.26874391071</v>
      </c>
      <c r="AS285" s="31">
        <v>301.5</v>
      </c>
      <c r="AT285" s="72">
        <f t="shared" si="238"/>
        <v>5.6213642917783985E-3</v>
      </c>
      <c r="AU285" s="1">
        <f t="shared" si="239"/>
        <v>664802.02280438575</v>
      </c>
      <c r="AV285" s="97">
        <v>307.66666666666669</v>
      </c>
      <c r="AW285" s="34">
        <f t="shared" si="240"/>
        <v>8.1317167789708936E-3</v>
      </c>
      <c r="AX285" s="27">
        <f t="shared" si="241"/>
        <v>961685.00793282606</v>
      </c>
      <c r="AY285" s="75">
        <v>587</v>
      </c>
      <c r="AZ285" s="34">
        <f t="shared" si="242"/>
        <v>6.2414273410668908E-3</v>
      </c>
      <c r="BA285" s="27">
        <f t="shared" si="243"/>
        <v>553604.24711699213</v>
      </c>
      <c r="BB285" s="39">
        <f t="shared" si="244"/>
        <v>2923142.6785943019</v>
      </c>
      <c r="BC285" s="60">
        <f t="shared" si="245"/>
        <v>106.54405447566343</v>
      </c>
      <c r="BD285" s="81">
        <f t="shared" si="246"/>
        <v>7703628.1877749395</v>
      </c>
      <c r="BE285" s="1">
        <v>3746266</v>
      </c>
      <c r="BF285" s="1">
        <f t="shared" si="247"/>
        <v>0</v>
      </c>
      <c r="BG285" s="1">
        <f t="shared" si="248"/>
        <v>3957362.1877749395</v>
      </c>
      <c r="BH285" s="72">
        <f t="shared" si="249"/>
        <v>2.6684721962118062E-3</v>
      </c>
      <c r="BI285" s="1">
        <f t="shared" si="250"/>
        <v>-1922.9964631562464</v>
      </c>
      <c r="BJ285" s="81">
        <f t="shared" si="251"/>
        <v>7701705.1913117832</v>
      </c>
      <c r="BK285" s="79">
        <v>7.5</v>
      </c>
      <c r="BL285" s="1">
        <f t="shared" si="252"/>
        <v>0</v>
      </c>
      <c r="BM285" s="126">
        <v>992</v>
      </c>
      <c r="BN285" s="27">
        <f t="shared" si="253"/>
        <v>0</v>
      </c>
      <c r="BO285" s="39">
        <f t="shared" si="254"/>
        <v>7701705.1913117832</v>
      </c>
      <c r="BP285" s="1">
        <f t="shared" si="255"/>
        <v>7701705.1913117832</v>
      </c>
      <c r="BQ285" s="72">
        <f t="shared" si="256"/>
        <v>2.6420325475306912E-3</v>
      </c>
      <c r="BR285" s="60">
        <f t="shared" si="257"/>
        <v>16678.343420298846</v>
      </c>
      <c r="BS285" s="84">
        <f t="shared" si="259"/>
        <v>7718384</v>
      </c>
      <c r="BT285" s="86">
        <f t="shared" si="258"/>
        <v>281.32322495990667</v>
      </c>
      <c r="BV285" s="28"/>
    </row>
    <row r="286" spans="1:74" ht="15.6" x14ac:dyDescent="0.3">
      <c r="A286" s="2" t="s">
        <v>491</v>
      </c>
      <c r="B286" s="9" t="s">
        <v>192</v>
      </c>
      <c r="C286" s="158">
        <v>14852</v>
      </c>
      <c r="D286" s="20">
        <v>0</v>
      </c>
      <c r="E286" s="23">
        <v>0</v>
      </c>
      <c r="F286" s="3">
        <v>0</v>
      </c>
      <c r="G286" s="23">
        <v>0</v>
      </c>
      <c r="H286" s="23">
        <v>0</v>
      </c>
      <c r="I286" s="3">
        <v>0</v>
      </c>
      <c r="J286" s="23">
        <f t="shared" si="211"/>
        <v>0</v>
      </c>
      <c r="K286" s="42">
        <f t="shared" si="212"/>
        <v>0</v>
      </c>
      <c r="L286" s="31">
        <v>5790</v>
      </c>
      <c r="M286" s="34">
        <f t="shared" si="213"/>
        <v>1.8627102144079188E-3</v>
      </c>
      <c r="N286" s="1">
        <f t="shared" si="214"/>
        <v>220290.56545008419</v>
      </c>
      <c r="O286" s="37">
        <v>0</v>
      </c>
      <c r="P286" s="37">
        <v>373</v>
      </c>
      <c r="Q286" s="37">
        <f t="shared" si="215"/>
        <v>186.5</v>
      </c>
      <c r="R286" s="34">
        <f t="shared" si="216"/>
        <v>1.9661733838107498E-4</v>
      </c>
      <c r="S286" s="27">
        <f t="shared" si="217"/>
        <v>23252.647843038219</v>
      </c>
      <c r="T286" s="39">
        <f t="shared" si="218"/>
        <v>243543.21329312242</v>
      </c>
      <c r="U286" s="1">
        <f t="shared" si="219"/>
        <v>16.398007897463131</v>
      </c>
      <c r="V286" s="52">
        <v>56809878.919999994</v>
      </c>
      <c r="W286" s="51">
        <f t="shared" si="220"/>
        <v>3.8828089091797704</v>
      </c>
      <c r="X286" s="34">
        <f t="shared" si="221"/>
        <v>2.3857297942313054E-3</v>
      </c>
      <c r="Y286" s="87">
        <f t="shared" si="222"/>
        <v>3825.0659116617285</v>
      </c>
      <c r="Z286" s="27">
        <f t="shared" si="223"/>
        <v>1340196.0409697527</v>
      </c>
      <c r="AA286" s="56">
        <v>14989703.3728</v>
      </c>
      <c r="AB286" s="51">
        <f t="shared" si="224"/>
        <v>14.715561643485438</v>
      </c>
      <c r="AC286" s="51">
        <f t="shared" si="225"/>
        <v>2.5810131576094091E-3</v>
      </c>
      <c r="AD286" s="92">
        <f t="shared" si="226"/>
        <v>1009.2717056827363</v>
      </c>
      <c r="AE286" s="1">
        <f t="shared" si="227"/>
        <v>854669.24006629142</v>
      </c>
      <c r="AF286" s="39">
        <f t="shared" si="228"/>
        <v>2194865.281036044</v>
      </c>
      <c r="AG286" s="60">
        <f t="shared" si="229"/>
        <v>147.7824724640482</v>
      </c>
      <c r="AH286" s="63">
        <v>5374.9219000000003</v>
      </c>
      <c r="AI286" s="34">
        <f t="shared" si="230"/>
        <v>5.736930966410334E-3</v>
      </c>
      <c r="AJ286" s="1">
        <f t="shared" si="231"/>
        <v>1017712.5118559363</v>
      </c>
      <c r="AK286" s="39">
        <f t="shared" si="232"/>
        <v>1017712.5118559363</v>
      </c>
      <c r="AL286" s="1">
        <f t="shared" si="233"/>
        <v>68.523600313488842</v>
      </c>
      <c r="AM286" s="66">
        <v>1922.25</v>
      </c>
      <c r="AN286" s="34">
        <f t="shared" si="234"/>
        <v>2.070001286852145E-3</v>
      </c>
      <c r="AO286" s="1">
        <f t="shared" si="235"/>
        <v>61199.847226504797</v>
      </c>
      <c r="AP286" s="95">
        <v>9</v>
      </c>
      <c r="AQ286" s="34">
        <f t="shared" si="236"/>
        <v>1.0888853040813037E-3</v>
      </c>
      <c r="AR286" s="27">
        <f t="shared" si="237"/>
        <v>96582.319399338623</v>
      </c>
      <c r="AS286" s="31">
        <v>61.083333330000002</v>
      </c>
      <c r="AT286" s="72">
        <f t="shared" si="238"/>
        <v>1.1388778401461336E-3</v>
      </c>
      <c r="AU286" s="1">
        <f t="shared" si="239"/>
        <v>134687.64032311295</v>
      </c>
      <c r="AV286" s="97">
        <v>18.75</v>
      </c>
      <c r="AW286" s="34">
        <f t="shared" si="240"/>
        <v>4.9556778853424997E-4</v>
      </c>
      <c r="AX286" s="27">
        <f t="shared" si="241"/>
        <v>58607.564134584463</v>
      </c>
      <c r="AY286" s="75">
        <v>61</v>
      </c>
      <c r="AZ286" s="34">
        <f t="shared" si="242"/>
        <v>6.4859807121819477E-4</v>
      </c>
      <c r="BA286" s="27">
        <f t="shared" si="243"/>
        <v>57529.572528341603</v>
      </c>
      <c r="BB286" s="39">
        <f t="shared" si="244"/>
        <v>408606.94361188245</v>
      </c>
      <c r="BC286" s="60">
        <f t="shared" si="245"/>
        <v>27.511913790188693</v>
      </c>
      <c r="BD286" s="81">
        <f t="shared" si="246"/>
        <v>3864727.9497969854</v>
      </c>
      <c r="BE286" s="1">
        <v>1820181</v>
      </c>
      <c r="BF286" s="1">
        <f t="shared" si="247"/>
        <v>0</v>
      </c>
      <c r="BG286" s="1">
        <f t="shared" si="248"/>
        <v>2044546.9497969854</v>
      </c>
      <c r="BH286" s="72">
        <f t="shared" si="249"/>
        <v>1.3786498254410447E-3</v>
      </c>
      <c r="BI286" s="1">
        <f t="shared" si="250"/>
        <v>-993.50435129797961</v>
      </c>
      <c r="BJ286" s="81">
        <f t="shared" si="251"/>
        <v>3863734.4454456875</v>
      </c>
      <c r="BK286" s="79">
        <v>7.8</v>
      </c>
      <c r="BL286" s="1">
        <f t="shared" si="252"/>
        <v>0</v>
      </c>
      <c r="BM286" s="126">
        <v>1008</v>
      </c>
      <c r="BN286" s="27">
        <f t="shared" si="253"/>
        <v>0</v>
      </c>
      <c r="BO286" s="39">
        <f t="shared" si="254"/>
        <v>3863734.4454456875</v>
      </c>
      <c r="BP286" s="1">
        <f t="shared" si="255"/>
        <v>3863734.4454456875</v>
      </c>
      <c r="BQ286" s="72">
        <f t="shared" si="256"/>
        <v>1.3254353297499134E-3</v>
      </c>
      <c r="BR286" s="60">
        <f t="shared" si="257"/>
        <v>8367.0678590341267</v>
      </c>
      <c r="BS286" s="84">
        <f t="shared" si="259"/>
        <v>3872102</v>
      </c>
      <c r="BT286" s="86">
        <f t="shared" si="258"/>
        <v>260.71249663345003</v>
      </c>
      <c r="BV286" s="28"/>
    </row>
    <row r="287" spans="1:74" ht="15.6" x14ac:dyDescent="0.3">
      <c r="A287" s="2" t="s">
        <v>325</v>
      </c>
      <c r="B287" s="9" t="s">
        <v>26</v>
      </c>
      <c r="C287" s="158">
        <v>13181</v>
      </c>
      <c r="D287" s="20">
        <v>0</v>
      </c>
      <c r="E287" s="23">
        <v>0</v>
      </c>
      <c r="F287" s="3">
        <v>0</v>
      </c>
      <c r="G287" s="23">
        <v>0</v>
      </c>
      <c r="H287" s="23">
        <v>0</v>
      </c>
      <c r="I287" s="3">
        <v>0</v>
      </c>
      <c r="J287" s="23">
        <f t="shared" si="211"/>
        <v>0</v>
      </c>
      <c r="K287" s="42">
        <f t="shared" si="212"/>
        <v>0</v>
      </c>
      <c r="L287" s="31">
        <v>9276</v>
      </c>
      <c r="M287" s="34">
        <f t="shared" si="213"/>
        <v>2.9841968823571424E-3</v>
      </c>
      <c r="N287" s="1">
        <f t="shared" si="214"/>
        <v>352921.46547754423</v>
      </c>
      <c r="O287" s="37">
        <v>0</v>
      </c>
      <c r="P287" s="37">
        <v>0</v>
      </c>
      <c r="Q287" s="37">
        <f t="shared" si="215"/>
        <v>0</v>
      </c>
      <c r="R287" s="34">
        <f t="shared" si="216"/>
        <v>0</v>
      </c>
      <c r="S287" s="27">
        <f t="shared" si="217"/>
        <v>0</v>
      </c>
      <c r="T287" s="39">
        <f t="shared" si="218"/>
        <v>352921.46547754423</v>
      </c>
      <c r="U287" s="1">
        <f t="shared" si="219"/>
        <v>26.775014450917549</v>
      </c>
      <c r="V287" s="52">
        <v>59778587.089999996</v>
      </c>
      <c r="W287" s="51">
        <f t="shared" si="220"/>
        <v>2.9063711515701534</v>
      </c>
      <c r="X287" s="34">
        <f t="shared" si="221"/>
        <v>1.7857732408623757E-3</v>
      </c>
      <c r="Y287" s="87">
        <f t="shared" si="222"/>
        <v>4535.208792200895</v>
      </c>
      <c r="Z287" s="27">
        <f t="shared" si="223"/>
        <v>1003167.3466376815</v>
      </c>
      <c r="AA287" s="56">
        <v>20237421.6928</v>
      </c>
      <c r="AB287" s="51">
        <f t="shared" si="224"/>
        <v>8.5850244975530732</v>
      </c>
      <c r="AC287" s="51">
        <f t="shared" si="225"/>
        <v>1.5057570837870762E-3</v>
      </c>
      <c r="AD287" s="92">
        <f t="shared" si="226"/>
        <v>1535.3479776041272</v>
      </c>
      <c r="AE287" s="1">
        <f t="shared" si="227"/>
        <v>498612.05036115076</v>
      </c>
      <c r="AF287" s="39">
        <f t="shared" si="228"/>
        <v>1501779.3969988322</v>
      </c>
      <c r="AG287" s="60">
        <f t="shared" si="229"/>
        <v>113.93516402388531</v>
      </c>
      <c r="AH287" s="63">
        <v>587.78139999999996</v>
      </c>
      <c r="AI287" s="34">
        <f t="shared" si="230"/>
        <v>6.2736936049992073E-4</v>
      </c>
      <c r="AJ287" s="1">
        <f t="shared" si="231"/>
        <v>111293.24223598462</v>
      </c>
      <c r="AK287" s="39">
        <f t="shared" si="232"/>
        <v>111293.24223598462</v>
      </c>
      <c r="AL287" s="1">
        <f t="shared" si="233"/>
        <v>8.4434596947109188</v>
      </c>
      <c r="AM287" s="66">
        <v>1471.5</v>
      </c>
      <c r="AN287" s="34">
        <f t="shared" si="234"/>
        <v>1.5846049648083919E-3</v>
      </c>
      <c r="AO287" s="1">
        <f t="shared" si="235"/>
        <v>46849.044189778542</v>
      </c>
      <c r="AP287" s="95">
        <v>11.6666666666667</v>
      </c>
      <c r="AQ287" s="34">
        <f t="shared" si="236"/>
        <v>1.4115179867720642E-3</v>
      </c>
      <c r="AR287" s="27">
        <f t="shared" si="237"/>
        <v>125199.30292506891</v>
      </c>
      <c r="AS287" s="31">
        <v>111.83333330000001</v>
      </c>
      <c r="AT287" s="72">
        <f t="shared" si="238"/>
        <v>2.0850942170586141E-3</v>
      </c>
      <c r="AU287" s="1">
        <f t="shared" si="239"/>
        <v>246590.46830778467</v>
      </c>
      <c r="AV287" s="97">
        <v>29.5</v>
      </c>
      <c r="AW287" s="34">
        <f t="shared" si="240"/>
        <v>7.796933206272199E-4</v>
      </c>
      <c r="AX287" s="27">
        <f t="shared" si="241"/>
        <v>92209.234238412886</v>
      </c>
      <c r="AY287" s="75">
        <v>53</v>
      </c>
      <c r="AZ287" s="34">
        <f t="shared" si="242"/>
        <v>5.6353602909121837E-4</v>
      </c>
      <c r="BA287" s="27">
        <f t="shared" si="243"/>
        <v>49984.710557411556</v>
      </c>
      <c r="BB287" s="39">
        <f t="shared" si="244"/>
        <v>560832.7602184565</v>
      </c>
      <c r="BC287" s="60">
        <f t="shared" si="245"/>
        <v>42.548574479816139</v>
      </c>
      <c r="BD287" s="81">
        <f t="shared" si="246"/>
        <v>2526826.8649308174</v>
      </c>
      <c r="BE287" s="1">
        <v>1470374</v>
      </c>
      <c r="BF287" s="1">
        <f t="shared" si="247"/>
        <v>0</v>
      </c>
      <c r="BG287" s="1">
        <f t="shared" si="248"/>
        <v>1056452.8649308174</v>
      </c>
      <c r="BH287" s="72">
        <f t="shared" si="249"/>
        <v>7.1237227297137149E-4</v>
      </c>
      <c r="BI287" s="1">
        <f t="shared" si="250"/>
        <v>-513.36092739479693</v>
      </c>
      <c r="BJ287" s="81">
        <f t="shared" si="251"/>
        <v>2526313.5040034228</v>
      </c>
      <c r="BK287" s="79">
        <v>5</v>
      </c>
      <c r="BL287" s="1">
        <f t="shared" si="252"/>
        <v>0</v>
      </c>
      <c r="BM287" s="126">
        <v>630</v>
      </c>
      <c r="BN287" s="27">
        <f t="shared" si="253"/>
        <v>0</v>
      </c>
      <c r="BO287" s="39">
        <f t="shared" si="254"/>
        <v>2526313.5040034228</v>
      </c>
      <c r="BP287" s="1">
        <f t="shared" si="255"/>
        <v>2526313.5040034228</v>
      </c>
      <c r="BQ287" s="72">
        <f t="shared" si="256"/>
        <v>8.6663957358078356E-4</v>
      </c>
      <c r="BR287" s="60">
        <f t="shared" si="257"/>
        <v>5470.8305706948349</v>
      </c>
      <c r="BS287" s="84">
        <f t="shared" si="259"/>
        <v>2531784</v>
      </c>
      <c r="BT287" s="86">
        <f t="shared" si="258"/>
        <v>192.07829451483195</v>
      </c>
      <c r="BV287" s="28"/>
    </row>
    <row r="288" spans="1:74" ht="15.6" x14ac:dyDescent="0.3">
      <c r="A288" s="2" t="s">
        <v>542</v>
      </c>
      <c r="B288" s="9" t="s">
        <v>245</v>
      </c>
      <c r="C288" s="158">
        <v>6517</v>
      </c>
      <c r="D288" s="20">
        <v>0</v>
      </c>
      <c r="E288" s="23">
        <v>0</v>
      </c>
      <c r="F288" s="3">
        <v>0</v>
      </c>
      <c r="G288" s="23">
        <v>0</v>
      </c>
      <c r="H288" s="23">
        <v>0</v>
      </c>
      <c r="I288" s="3">
        <v>0</v>
      </c>
      <c r="J288" s="23">
        <f t="shared" si="211"/>
        <v>0</v>
      </c>
      <c r="K288" s="42">
        <f t="shared" si="212"/>
        <v>0</v>
      </c>
      <c r="L288" s="31">
        <v>2647</v>
      </c>
      <c r="M288" s="34">
        <f t="shared" si="213"/>
        <v>8.5157062824486375E-4</v>
      </c>
      <c r="N288" s="1">
        <f t="shared" si="214"/>
        <v>100709.69373857908</v>
      </c>
      <c r="O288" s="37">
        <v>0</v>
      </c>
      <c r="P288" s="37">
        <v>66</v>
      </c>
      <c r="Q288" s="37">
        <f t="shared" si="215"/>
        <v>33</v>
      </c>
      <c r="R288" s="34">
        <f t="shared" si="216"/>
        <v>3.4790199284586992E-5</v>
      </c>
      <c r="S288" s="27">
        <f t="shared" si="217"/>
        <v>4114.4095379102473</v>
      </c>
      <c r="T288" s="39">
        <f t="shared" si="218"/>
        <v>104824.10327648933</v>
      </c>
      <c r="U288" s="1">
        <f t="shared" si="219"/>
        <v>16.084717397036879</v>
      </c>
      <c r="V288" s="52">
        <v>33903938.859999999</v>
      </c>
      <c r="W288" s="51">
        <f t="shared" si="220"/>
        <v>1.2526948321661762</v>
      </c>
      <c r="X288" s="34">
        <f t="shared" si="221"/>
        <v>7.6969829164468472E-4</v>
      </c>
      <c r="Y288" s="87">
        <f t="shared" si="222"/>
        <v>5202.384357833359</v>
      </c>
      <c r="Z288" s="27">
        <f t="shared" si="223"/>
        <v>432381.99300594232</v>
      </c>
      <c r="AA288" s="56">
        <v>6428424.4076000005</v>
      </c>
      <c r="AB288" s="51">
        <f t="shared" si="224"/>
        <v>6.6067960525114593</v>
      </c>
      <c r="AC288" s="51">
        <f t="shared" si="225"/>
        <v>1.1587887675848908E-3</v>
      </c>
      <c r="AD288" s="92">
        <f t="shared" si="226"/>
        <v>986.40853269909474</v>
      </c>
      <c r="AE288" s="1">
        <f t="shared" si="227"/>
        <v>383717.96457885776</v>
      </c>
      <c r="AF288" s="39">
        <f t="shared" si="228"/>
        <v>816099.95758480008</v>
      </c>
      <c r="AG288" s="60">
        <f t="shared" si="229"/>
        <v>125.22632462556392</v>
      </c>
      <c r="AH288" s="63">
        <v>3422.866</v>
      </c>
      <c r="AI288" s="34">
        <f t="shared" si="230"/>
        <v>3.6534011683542924E-3</v>
      </c>
      <c r="AJ288" s="1">
        <f t="shared" si="231"/>
        <v>648101.24117455189</v>
      </c>
      <c r="AK288" s="39">
        <f t="shared" si="232"/>
        <v>648101.24117455189</v>
      </c>
      <c r="AL288" s="1">
        <f t="shared" si="233"/>
        <v>99.447789040133785</v>
      </c>
      <c r="AM288" s="66">
        <v>521.69444444444446</v>
      </c>
      <c r="AN288" s="34">
        <f t="shared" si="234"/>
        <v>5.6179382044146953E-4</v>
      </c>
      <c r="AO288" s="1">
        <f t="shared" si="235"/>
        <v>16609.504642432716</v>
      </c>
      <c r="AP288" s="95">
        <v>1.3333333333333299</v>
      </c>
      <c r="AQ288" s="34">
        <f t="shared" si="236"/>
        <v>1.6131634134537791E-4</v>
      </c>
      <c r="AR288" s="27">
        <f t="shared" si="237"/>
        <v>14308.491762864944</v>
      </c>
      <c r="AS288" s="31">
        <v>24.833333329999999</v>
      </c>
      <c r="AT288" s="72">
        <f t="shared" si="238"/>
        <v>4.6300899909483361E-4</v>
      </c>
      <c r="AU288" s="1">
        <f t="shared" si="239"/>
        <v>54757.048858240698</v>
      </c>
      <c r="AV288" s="97">
        <v>10.305555555555555</v>
      </c>
      <c r="AW288" s="34">
        <f t="shared" si="240"/>
        <v>2.7237874006845442E-4</v>
      </c>
      <c r="AX288" s="27">
        <f t="shared" si="241"/>
        <v>32212.453768786421</v>
      </c>
      <c r="AY288" s="75">
        <v>35</v>
      </c>
      <c r="AZ288" s="34">
        <f t="shared" si="242"/>
        <v>3.7214643430552157E-4</v>
      </c>
      <c r="BA288" s="27">
        <f t="shared" si="243"/>
        <v>33008.771122818951</v>
      </c>
      <c r="BB288" s="39">
        <f t="shared" si="244"/>
        <v>150896.27015514375</v>
      </c>
      <c r="BC288" s="60">
        <f t="shared" si="245"/>
        <v>23.154253514676039</v>
      </c>
      <c r="BD288" s="81">
        <f t="shared" si="246"/>
        <v>1719921.5721909849</v>
      </c>
      <c r="BE288" s="1">
        <v>815464</v>
      </c>
      <c r="BF288" s="1">
        <f t="shared" si="247"/>
        <v>0</v>
      </c>
      <c r="BG288" s="1">
        <f t="shared" si="248"/>
        <v>904457.57219098485</v>
      </c>
      <c r="BH288" s="72">
        <f t="shared" si="249"/>
        <v>6.0988096856555299E-4</v>
      </c>
      <c r="BI288" s="1">
        <f t="shared" si="250"/>
        <v>-439.50202934952182</v>
      </c>
      <c r="BJ288" s="81">
        <f t="shared" si="251"/>
        <v>1719482.0701616353</v>
      </c>
      <c r="BK288" s="79">
        <v>7.7</v>
      </c>
      <c r="BL288" s="1">
        <f t="shared" si="252"/>
        <v>0</v>
      </c>
      <c r="BM288" s="126">
        <v>882</v>
      </c>
      <c r="BN288" s="27">
        <f t="shared" si="253"/>
        <v>0</v>
      </c>
      <c r="BO288" s="39">
        <f t="shared" si="254"/>
        <v>1719482.0701616353</v>
      </c>
      <c r="BP288" s="1">
        <f t="shared" si="255"/>
        <v>1719482.0701616353</v>
      </c>
      <c r="BQ288" s="72">
        <f t="shared" si="256"/>
        <v>5.898599701514573E-4</v>
      </c>
      <c r="BR288" s="60">
        <f t="shared" si="257"/>
        <v>3723.6055858842333</v>
      </c>
      <c r="BS288" s="84">
        <f t="shared" si="259"/>
        <v>1723206</v>
      </c>
      <c r="BT288" s="86">
        <f t="shared" si="258"/>
        <v>264.41706306582785</v>
      </c>
      <c r="BV288" s="28"/>
    </row>
    <row r="289" spans="1:74" ht="15.6" x14ac:dyDescent="0.3">
      <c r="A289" s="2" t="s">
        <v>326</v>
      </c>
      <c r="B289" s="9" t="s">
        <v>27</v>
      </c>
      <c r="C289" s="158">
        <v>21523</v>
      </c>
      <c r="D289" s="20">
        <v>0</v>
      </c>
      <c r="E289" s="23">
        <v>0</v>
      </c>
      <c r="F289" s="3">
        <v>0</v>
      </c>
      <c r="G289" s="23">
        <v>0</v>
      </c>
      <c r="H289" s="23">
        <v>0</v>
      </c>
      <c r="I289" s="3">
        <v>0</v>
      </c>
      <c r="J289" s="23">
        <f t="shared" si="211"/>
        <v>0</v>
      </c>
      <c r="K289" s="42">
        <f t="shared" si="212"/>
        <v>0</v>
      </c>
      <c r="L289" s="31">
        <v>6490</v>
      </c>
      <c r="M289" s="34">
        <f t="shared" si="213"/>
        <v>2.0879083405021402E-3</v>
      </c>
      <c r="N289" s="1">
        <f t="shared" si="214"/>
        <v>246923.27629897173</v>
      </c>
      <c r="O289" s="37">
        <v>990</v>
      </c>
      <c r="P289" s="37">
        <v>378</v>
      </c>
      <c r="Q289" s="37">
        <f t="shared" si="215"/>
        <v>1179</v>
      </c>
      <c r="R289" s="34">
        <f t="shared" si="216"/>
        <v>1.2429589380766081E-3</v>
      </c>
      <c r="S289" s="27">
        <f t="shared" si="217"/>
        <v>146996.63167261158</v>
      </c>
      <c r="T289" s="39">
        <f t="shared" si="218"/>
        <v>393919.90797158331</v>
      </c>
      <c r="U289" s="1">
        <f t="shared" si="219"/>
        <v>18.302277004673293</v>
      </c>
      <c r="V289" s="52">
        <v>87376862.519999996</v>
      </c>
      <c r="W289" s="51">
        <f t="shared" si="220"/>
        <v>5.3016269483693979</v>
      </c>
      <c r="X289" s="34">
        <f t="shared" si="221"/>
        <v>3.257499831815407E-3</v>
      </c>
      <c r="Y289" s="87">
        <f t="shared" si="222"/>
        <v>4059.6971853366163</v>
      </c>
      <c r="Z289" s="27">
        <f t="shared" si="223"/>
        <v>1829917.3647472055</v>
      </c>
      <c r="AA289" s="56">
        <v>23432678.713600002</v>
      </c>
      <c r="AB289" s="51">
        <f t="shared" si="224"/>
        <v>19.768953206836834</v>
      </c>
      <c r="AC289" s="51">
        <f t="shared" si="225"/>
        <v>3.4673449491884546E-3</v>
      </c>
      <c r="AD289" s="92">
        <f t="shared" si="226"/>
        <v>1088.7273481206153</v>
      </c>
      <c r="AE289" s="1">
        <f t="shared" si="227"/>
        <v>1148166.5887807356</v>
      </c>
      <c r="AF289" s="39">
        <f t="shared" si="228"/>
        <v>2978083.9535279414</v>
      </c>
      <c r="AG289" s="60">
        <f t="shared" si="229"/>
        <v>138.36751166324126</v>
      </c>
      <c r="AH289" s="63">
        <v>6746.4425000000001</v>
      </c>
      <c r="AI289" s="34">
        <f t="shared" si="230"/>
        <v>7.2008255396895622E-3</v>
      </c>
      <c r="AJ289" s="1">
        <f t="shared" si="231"/>
        <v>1277402.5503080597</v>
      </c>
      <c r="AK289" s="39">
        <f t="shared" si="232"/>
        <v>1277402.5503080597</v>
      </c>
      <c r="AL289" s="1">
        <f t="shared" si="233"/>
        <v>59.35058078836871</v>
      </c>
      <c r="AM289" s="66">
        <v>2171.7222222222222</v>
      </c>
      <c r="AN289" s="34">
        <f t="shared" si="234"/>
        <v>2.3386488722514759E-3</v>
      </c>
      <c r="AO289" s="1">
        <f t="shared" si="235"/>
        <v>69142.446725662885</v>
      </c>
      <c r="AP289" s="95">
        <v>8</v>
      </c>
      <c r="AQ289" s="34">
        <f t="shared" si="236"/>
        <v>9.6789804807226982E-4</v>
      </c>
      <c r="AR289" s="27">
        <f t="shared" si="237"/>
        <v>85850.950577189869</v>
      </c>
      <c r="AS289" s="31">
        <v>153.66666663300001</v>
      </c>
      <c r="AT289" s="72">
        <f t="shared" si="238"/>
        <v>2.865062396840336E-3</v>
      </c>
      <c r="AU289" s="1">
        <f t="shared" si="239"/>
        <v>338832.20834237349</v>
      </c>
      <c r="AV289" s="97">
        <v>70.277777777777771</v>
      </c>
      <c r="AW289" s="34">
        <f t="shared" si="240"/>
        <v>1.8574614888765219E-3</v>
      </c>
      <c r="AX289" s="27">
        <f t="shared" si="241"/>
        <v>219669.83297851656</v>
      </c>
      <c r="AY289" s="75">
        <v>192</v>
      </c>
      <c r="AZ289" s="34">
        <f t="shared" si="242"/>
        <v>2.0414890110474326E-3</v>
      </c>
      <c r="BA289" s="27">
        <f t="shared" si="243"/>
        <v>181076.68730232111</v>
      </c>
      <c r="BB289" s="39">
        <f t="shared" si="244"/>
        <v>894572.12592606398</v>
      </c>
      <c r="BC289" s="60">
        <f t="shared" si="245"/>
        <v>41.56354253245663</v>
      </c>
      <c r="BD289" s="81">
        <f t="shared" si="246"/>
        <v>5543978.5377336489</v>
      </c>
      <c r="BE289" s="1">
        <v>2623136</v>
      </c>
      <c r="BF289" s="1">
        <f t="shared" si="247"/>
        <v>0</v>
      </c>
      <c r="BG289" s="1">
        <f t="shared" si="248"/>
        <v>2920842.5377336489</v>
      </c>
      <c r="BH289" s="72">
        <f t="shared" si="249"/>
        <v>1.9695410052516129E-3</v>
      </c>
      <c r="BI289" s="1">
        <f t="shared" si="250"/>
        <v>-1419.3216599808366</v>
      </c>
      <c r="BJ289" s="81">
        <f t="shared" si="251"/>
        <v>5542559.2160736676</v>
      </c>
      <c r="BK289" s="79">
        <v>7</v>
      </c>
      <c r="BL289" s="1">
        <f t="shared" si="252"/>
        <v>0</v>
      </c>
      <c r="BM289" s="126">
        <v>740</v>
      </c>
      <c r="BN289" s="27">
        <f t="shared" si="253"/>
        <v>0</v>
      </c>
      <c r="BO289" s="39">
        <f t="shared" si="254"/>
        <v>5542559.2160736676</v>
      </c>
      <c r="BP289" s="1">
        <f t="shared" si="255"/>
        <v>5542559.2160736676</v>
      </c>
      <c r="BQ289" s="72">
        <f t="shared" si="256"/>
        <v>1.9013480108278033E-3</v>
      </c>
      <c r="BR289" s="60">
        <f t="shared" si="257"/>
        <v>12002.628474704594</v>
      </c>
      <c r="BS289" s="84">
        <f t="shared" si="259"/>
        <v>5554562</v>
      </c>
      <c r="BT289" s="86">
        <f t="shared" si="258"/>
        <v>258.07564001300932</v>
      </c>
      <c r="BV289" s="28"/>
    </row>
    <row r="290" spans="1:74" ht="15.6" x14ac:dyDescent="0.3">
      <c r="A290" s="2" t="s">
        <v>327</v>
      </c>
      <c r="B290" s="9" t="s">
        <v>28</v>
      </c>
      <c r="C290" s="158">
        <v>13172</v>
      </c>
      <c r="D290" s="20">
        <v>0</v>
      </c>
      <c r="E290" s="23">
        <v>0</v>
      </c>
      <c r="F290" s="3">
        <v>0</v>
      </c>
      <c r="G290" s="23">
        <v>0</v>
      </c>
      <c r="H290" s="23">
        <v>0</v>
      </c>
      <c r="I290" s="3">
        <v>0</v>
      </c>
      <c r="J290" s="23">
        <f t="shared" si="211"/>
        <v>0</v>
      </c>
      <c r="K290" s="42">
        <f t="shared" si="212"/>
        <v>0</v>
      </c>
      <c r="L290" s="31">
        <v>5241</v>
      </c>
      <c r="M290" s="34">
        <f t="shared" si="213"/>
        <v>1.6860905412283077E-3</v>
      </c>
      <c r="N290" s="1">
        <f t="shared" si="214"/>
        <v>199402.91079859951</v>
      </c>
      <c r="O290" s="37">
        <v>657</v>
      </c>
      <c r="P290" s="37">
        <v>342</v>
      </c>
      <c r="Q290" s="37">
        <f t="shared" si="215"/>
        <v>828</v>
      </c>
      <c r="R290" s="34">
        <f t="shared" si="216"/>
        <v>8.7291772750418273E-4</v>
      </c>
      <c r="S290" s="27">
        <f t="shared" si="217"/>
        <v>103234.2756784753</v>
      </c>
      <c r="T290" s="39">
        <f t="shared" si="218"/>
        <v>302637.18647707481</v>
      </c>
      <c r="U290" s="1">
        <f t="shared" si="219"/>
        <v>22.975796118818312</v>
      </c>
      <c r="V290" s="52">
        <v>63298517.849999994</v>
      </c>
      <c r="W290" s="51">
        <f t="shared" si="220"/>
        <v>2.7410054752174582</v>
      </c>
      <c r="X290" s="34">
        <f t="shared" si="221"/>
        <v>1.6841669475201734E-3</v>
      </c>
      <c r="Y290" s="87">
        <f t="shared" si="222"/>
        <v>4805.5358221986025</v>
      </c>
      <c r="Z290" s="27">
        <f t="shared" si="223"/>
        <v>946089.48626803875</v>
      </c>
      <c r="AA290" s="56">
        <v>15385293.7004</v>
      </c>
      <c r="AB290" s="51">
        <f t="shared" si="224"/>
        <v>11.277105746475881</v>
      </c>
      <c r="AC290" s="51">
        <f t="shared" si="225"/>
        <v>1.9779305076196175E-3</v>
      </c>
      <c r="AD290" s="92">
        <f t="shared" si="226"/>
        <v>1168.0301928636502</v>
      </c>
      <c r="AE290" s="1">
        <f t="shared" si="227"/>
        <v>654966.19374732231</v>
      </c>
      <c r="AF290" s="39">
        <f t="shared" si="228"/>
        <v>1601055.6800153609</v>
      </c>
      <c r="AG290" s="60">
        <f t="shared" si="229"/>
        <v>121.54993015604016</v>
      </c>
      <c r="AH290" s="63">
        <v>2645.6945999999998</v>
      </c>
      <c r="AI290" s="34">
        <f t="shared" si="230"/>
        <v>2.8238861067738678E-3</v>
      </c>
      <c r="AJ290" s="1">
        <f t="shared" si="231"/>
        <v>500948.02251353383</v>
      </c>
      <c r="AK290" s="39">
        <f t="shared" si="232"/>
        <v>500948.02251353383</v>
      </c>
      <c r="AL290" s="1">
        <f t="shared" si="233"/>
        <v>38.031280178677029</v>
      </c>
      <c r="AM290" s="66">
        <v>1278.6388888888889</v>
      </c>
      <c r="AN290" s="34">
        <f t="shared" si="234"/>
        <v>1.3769198311453748E-3</v>
      </c>
      <c r="AO290" s="1">
        <f t="shared" si="235"/>
        <v>40708.807209191225</v>
      </c>
      <c r="AP290" s="95">
        <v>6.3333333333333304</v>
      </c>
      <c r="AQ290" s="34">
        <f t="shared" si="236"/>
        <v>7.6625262139054658E-4</v>
      </c>
      <c r="AR290" s="27">
        <f t="shared" si="237"/>
        <v>67965.335873608623</v>
      </c>
      <c r="AS290" s="31">
        <v>77.166666669999998</v>
      </c>
      <c r="AT290" s="72">
        <f t="shared" si="238"/>
        <v>1.4387460846908933E-3</v>
      </c>
      <c r="AU290" s="1">
        <f t="shared" si="239"/>
        <v>170151.09816015846</v>
      </c>
      <c r="AV290" s="97">
        <v>29.361111111111111</v>
      </c>
      <c r="AW290" s="34">
        <f t="shared" si="240"/>
        <v>7.7602244811955884E-4</v>
      </c>
      <c r="AX290" s="27">
        <f t="shared" si="241"/>
        <v>91775.104133712259</v>
      </c>
      <c r="AY290" s="75">
        <v>57</v>
      </c>
      <c r="AZ290" s="34">
        <f t="shared" si="242"/>
        <v>6.0606705015470662E-4</v>
      </c>
      <c r="BA290" s="27">
        <f t="shared" si="243"/>
        <v>53757.141542876583</v>
      </c>
      <c r="BB290" s="39">
        <f t="shared" si="244"/>
        <v>424357.48691954714</v>
      </c>
      <c r="BC290" s="60">
        <f t="shared" si="245"/>
        <v>32.216632775550195</v>
      </c>
      <c r="BD290" s="81">
        <f t="shared" si="246"/>
        <v>2828998.3759255167</v>
      </c>
      <c r="BE290" s="1">
        <v>1531976</v>
      </c>
      <c r="BF290" s="1">
        <f t="shared" si="247"/>
        <v>0</v>
      </c>
      <c r="BG290" s="1">
        <f t="shared" si="248"/>
        <v>1297022.3759255167</v>
      </c>
      <c r="BH290" s="72">
        <f t="shared" si="249"/>
        <v>8.7458968469293272E-4</v>
      </c>
      <c r="BI290" s="1">
        <f t="shared" si="250"/>
        <v>-630.26059359546468</v>
      </c>
      <c r="BJ290" s="81">
        <f t="shared" si="251"/>
        <v>2828368.1153319213</v>
      </c>
      <c r="BK290" s="79">
        <v>7</v>
      </c>
      <c r="BL290" s="1">
        <f t="shared" si="252"/>
        <v>0</v>
      </c>
      <c r="BM290" s="126">
        <v>614</v>
      </c>
      <c r="BN290" s="27">
        <f t="shared" si="253"/>
        <v>0</v>
      </c>
      <c r="BO290" s="39">
        <f t="shared" si="254"/>
        <v>2828368.1153319213</v>
      </c>
      <c r="BP290" s="1">
        <f t="shared" si="255"/>
        <v>2828368.1153319213</v>
      </c>
      <c r="BQ290" s="72">
        <f t="shared" si="256"/>
        <v>9.7025794047982876E-4</v>
      </c>
      <c r="BR290" s="60">
        <f t="shared" si="257"/>
        <v>6124.9416297762245</v>
      </c>
      <c r="BS290" s="84">
        <f t="shared" si="259"/>
        <v>2834493</v>
      </c>
      <c r="BT290" s="86">
        <f t="shared" si="258"/>
        <v>215.19078348010933</v>
      </c>
      <c r="BV290" s="28"/>
    </row>
    <row r="291" spans="1:74" ht="15.6" x14ac:dyDescent="0.3">
      <c r="A291" s="2" t="s">
        <v>393</v>
      </c>
      <c r="B291" s="9" t="s">
        <v>94</v>
      </c>
      <c r="C291" s="158">
        <v>35916</v>
      </c>
      <c r="D291" s="20">
        <v>0</v>
      </c>
      <c r="E291" s="23">
        <v>0</v>
      </c>
      <c r="F291" s="3">
        <v>0</v>
      </c>
      <c r="G291" s="23">
        <v>0</v>
      </c>
      <c r="H291" s="23">
        <v>0</v>
      </c>
      <c r="I291" s="3">
        <v>0</v>
      </c>
      <c r="J291" s="23">
        <f t="shared" si="211"/>
        <v>0</v>
      </c>
      <c r="K291" s="42">
        <f t="shared" si="212"/>
        <v>0</v>
      </c>
      <c r="L291" s="31">
        <v>44268</v>
      </c>
      <c r="M291" s="34">
        <f t="shared" si="213"/>
        <v>1.4241529494198574E-2</v>
      </c>
      <c r="N291" s="1">
        <f t="shared" si="214"/>
        <v>1684252.6340836487</v>
      </c>
      <c r="O291" s="37">
        <v>2515</v>
      </c>
      <c r="P291" s="37">
        <v>1970</v>
      </c>
      <c r="Q291" s="37">
        <f t="shared" si="215"/>
        <v>3500</v>
      </c>
      <c r="R291" s="34">
        <f t="shared" si="216"/>
        <v>3.6898696210925599E-3</v>
      </c>
      <c r="S291" s="27">
        <f t="shared" si="217"/>
        <v>436376.76917229901</v>
      </c>
      <c r="T291" s="39">
        <f t="shared" si="218"/>
        <v>2120629.4032559479</v>
      </c>
      <c r="U291" s="1">
        <f t="shared" si="219"/>
        <v>59.044141977278869</v>
      </c>
      <c r="V291" s="52">
        <v>162354542.69</v>
      </c>
      <c r="W291" s="51">
        <f t="shared" si="220"/>
        <v>7.9453216068185402</v>
      </c>
      <c r="X291" s="34">
        <f t="shared" si="221"/>
        <v>4.8818757053230829E-3</v>
      </c>
      <c r="Y291" s="87">
        <f t="shared" si="222"/>
        <v>4520.3959987192338</v>
      </c>
      <c r="Z291" s="27">
        <f t="shared" si="223"/>
        <v>2742418.906198259</v>
      </c>
      <c r="AA291" s="56">
        <v>99755333.272400007</v>
      </c>
      <c r="AB291" s="51">
        <f t="shared" si="224"/>
        <v>12.931228974771035</v>
      </c>
      <c r="AC291" s="51">
        <f t="shared" si="225"/>
        <v>2.2680528909828895E-3</v>
      </c>
      <c r="AD291" s="92">
        <f t="shared" si="226"/>
        <v>2777.4622249805102</v>
      </c>
      <c r="AE291" s="1">
        <f t="shared" si="227"/>
        <v>751036.48156599188</v>
      </c>
      <c r="AF291" s="39">
        <f t="shared" si="228"/>
        <v>3493455.3877642509</v>
      </c>
      <c r="AG291" s="60">
        <f t="shared" si="229"/>
        <v>97.267384668789703</v>
      </c>
      <c r="AH291" s="63">
        <v>1096.1853000000001</v>
      </c>
      <c r="AI291" s="34">
        <f t="shared" si="230"/>
        <v>1.170015027100915E-3</v>
      </c>
      <c r="AJ291" s="1">
        <f t="shared" si="231"/>
        <v>207556.7823827455</v>
      </c>
      <c r="AK291" s="39">
        <f t="shared" si="232"/>
        <v>207556.7823827455</v>
      </c>
      <c r="AL291" s="1">
        <f t="shared" si="233"/>
        <v>5.7789503948865546</v>
      </c>
      <c r="AM291" s="66">
        <v>3431.8611111111113</v>
      </c>
      <c r="AN291" s="34">
        <f t="shared" si="234"/>
        <v>3.6956467245664367E-3</v>
      </c>
      <c r="AO291" s="1">
        <f t="shared" si="235"/>
        <v>109262.2581363418</v>
      </c>
      <c r="AP291" s="95">
        <v>41</v>
      </c>
      <c r="AQ291" s="34">
        <f t="shared" si="236"/>
        <v>4.9604774963703828E-3</v>
      </c>
      <c r="AR291" s="27">
        <f t="shared" si="237"/>
        <v>439986.1217080981</v>
      </c>
      <c r="AS291" s="31">
        <v>253.91666663300001</v>
      </c>
      <c r="AT291" s="72">
        <f t="shared" si="238"/>
        <v>4.7341893296787589E-3</v>
      </c>
      <c r="AU291" s="1">
        <f t="shared" si="239"/>
        <v>559881.63715212361</v>
      </c>
      <c r="AV291" s="97">
        <v>132.13888888888889</v>
      </c>
      <c r="AW291" s="34">
        <f t="shared" si="240"/>
        <v>3.4924681037887808E-3</v>
      </c>
      <c r="AX291" s="27">
        <f t="shared" si="241"/>
        <v>413031.38161217526</v>
      </c>
      <c r="AY291" s="75">
        <v>331</v>
      </c>
      <c r="AZ291" s="34">
        <f t="shared" si="242"/>
        <v>3.5194419930036471E-3</v>
      </c>
      <c r="BA291" s="27">
        <f t="shared" si="243"/>
        <v>312168.66404723068</v>
      </c>
      <c r="BB291" s="39">
        <f t="shared" si="244"/>
        <v>1834330.0626559693</v>
      </c>
      <c r="BC291" s="60">
        <f t="shared" si="245"/>
        <v>51.072782677802913</v>
      </c>
      <c r="BD291" s="81">
        <f t="shared" si="246"/>
        <v>7655971.6360589135</v>
      </c>
      <c r="BE291" s="1">
        <v>5033460</v>
      </c>
      <c r="BF291" s="1">
        <f t="shared" si="247"/>
        <v>0</v>
      </c>
      <c r="BG291" s="1">
        <f t="shared" si="248"/>
        <v>2622511.6360589135</v>
      </c>
      <c r="BH291" s="72">
        <f t="shared" si="249"/>
        <v>1.7683747539418138E-3</v>
      </c>
      <c r="BI291" s="1">
        <f t="shared" si="250"/>
        <v>-1274.354067541871</v>
      </c>
      <c r="BJ291" s="81">
        <f t="shared" si="251"/>
        <v>7654697.2819913719</v>
      </c>
      <c r="BK291" s="79">
        <v>5</v>
      </c>
      <c r="BL291" s="1">
        <f t="shared" si="252"/>
        <v>0</v>
      </c>
      <c r="BM291" s="126">
        <v>472</v>
      </c>
      <c r="BN291" s="27">
        <f t="shared" si="253"/>
        <v>0</v>
      </c>
      <c r="BO291" s="39">
        <f t="shared" si="254"/>
        <v>7654697.2819913719</v>
      </c>
      <c r="BP291" s="1">
        <f t="shared" si="255"/>
        <v>7654697.2819913719</v>
      </c>
      <c r="BQ291" s="72">
        <f t="shared" si="256"/>
        <v>2.6259067126238969E-3</v>
      </c>
      <c r="BR291" s="60">
        <f t="shared" si="257"/>
        <v>16576.54595653712</v>
      </c>
      <c r="BS291" s="84">
        <f t="shared" si="259"/>
        <v>7671274</v>
      </c>
      <c r="BT291" s="86">
        <f t="shared" si="258"/>
        <v>213.58931952333222</v>
      </c>
      <c r="BV291" s="28"/>
    </row>
    <row r="292" spans="1:74" ht="15.6" x14ac:dyDescent="0.3">
      <c r="A292" s="2" t="s">
        <v>441</v>
      </c>
      <c r="B292" s="9" t="s">
        <v>142</v>
      </c>
      <c r="C292" s="158">
        <v>23157</v>
      </c>
      <c r="D292" s="20">
        <v>0</v>
      </c>
      <c r="E292" s="23">
        <v>0</v>
      </c>
      <c r="F292" s="3">
        <v>0</v>
      </c>
      <c r="G292" s="23">
        <v>0</v>
      </c>
      <c r="H292" s="23">
        <v>0</v>
      </c>
      <c r="I292" s="3">
        <v>0</v>
      </c>
      <c r="J292" s="23">
        <f t="shared" si="211"/>
        <v>0</v>
      </c>
      <c r="K292" s="42">
        <f t="shared" si="212"/>
        <v>0</v>
      </c>
      <c r="L292" s="31">
        <v>10393</v>
      </c>
      <c r="M292" s="34">
        <f t="shared" si="213"/>
        <v>3.343548749281779E-3</v>
      </c>
      <c r="N292" s="1">
        <f t="shared" si="214"/>
        <v>395419.66264641192</v>
      </c>
      <c r="O292" s="37">
        <v>171</v>
      </c>
      <c r="P292" s="37">
        <v>435</v>
      </c>
      <c r="Q292" s="37">
        <f t="shared" si="215"/>
        <v>388.5</v>
      </c>
      <c r="R292" s="34">
        <f t="shared" si="216"/>
        <v>4.0957552794127416E-4</v>
      </c>
      <c r="S292" s="27">
        <f t="shared" si="217"/>
        <v>48437.821378125191</v>
      </c>
      <c r="T292" s="39">
        <f t="shared" si="218"/>
        <v>443857.48402453709</v>
      </c>
      <c r="U292" s="1">
        <f t="shared" si="219"/>
        <v>19.167313729089997</v>
      </c>
      <c r="V292" s="52">
        <v>100730986.52</v>
      </c>
      <c r="W292" s="51">
        <f t="shared" si="220"/>
        <v>5.3235520421864324</v>
      </c>
      <c r="X292" s="34">
        <f t="shared" si="221"/>
        <v>3.2709713548246776E-3</v>
      </c>
      <c r="Y292" s="87">
        <f t="shared" si="222"/>
        <v>4349.9152100876627</v>
      </c>
      <c r="Z292" s="27">
        <f t="shared" si="223"/>
        <v>1837485.062416285</v>
      </c>
      <c r="AA292" s="56">
        <v>24551812.183600001</v>
      </c>
      <c r="AB292" s="51">
        <f t="shared" si="224"/>
        <v>21.841428444870534</v>
      </c>
      <c r="AC292" s="51">
        <f t="shared" si="225"/>
        <v>3.8308435357716384E-3</v>
      </c>
      <c r="AD292" s="92">
        <f t="shared" si="226"/>
        <v>1060.2328532884226</v>
      </c>
      <c r="AE292" s="1">
        <f t="shared" si="227"/>
        <v>1268534.4605384956</v>
      </c>
      <c r="AF292" s="39">
        <f t="shared" si="228"/>
        <v>3106019.5229547806</v>
      </c>
      <c r="AG292" s="60">
        <f t="shared" si="229"/>
        <v>134.12875255666884</v>
      </c>
      <c r="AH292" s="63">
        <v>4296.4031999999997</v>
      </c>
      <c r="AI292" s="34">
        <f t="shared" si="230"/>
        <v>4.5857724113655398E-3</v>
      </c>
      <c r="AJ292" s="1">
        <f t="shared" si="231"/>
        <v>813500.80502897757</v>
      </c>
      <c r="AK292" s="39">
        <f t="shared" si="232"/>
        <v>813500.80502897757</v>
      </c>
      <c r="AL292" s="1">
        <f t="shared" si="233"/>
        <v>35.129801141295403</v>
      </c>
      <c r="AM292" s="66">
        <v>2574.5555555555557</v>
      </c>
      <c r="AN292" s="34">
        <f t="shared" si="234"/>
        <v>2.7724454743515876E-3</v>
      </c>
      <c r="AO292" s="1">
        <f t="shared" si="235"/>
        <v>81967.697581557644</v>
      </c>
      <c r="AP292" s="95">
        <v>15.3333333333333</v>
      </c>
      <c r="AQ292" s="34">
        <f t="shared" si="236"/>
        <v>1.8551379254718465E-3</v>
      </c>
      <c r="AR292" s="27">
        <f t="shared" si="237"/>
        <v>164547.6552729469</v>
      </c>
      <c r="AS292" s="31">
        <v>86.916666669999998</v>
      </c>
      <c r="AT292" s="72">
        <f t="shared" si="238"/>
        <v>1.6205314971115877E-3</v>
      </c>
      <c r="AU292" s="1">
        <f t="shared" si="239"/>
        <v>191649.67103691719</v>
      </c>
      <c r="AV292" s="97">
        <v>28.444444444444443</v>
      </c>
      <c r="AW292" s="34">
        <f t="shared" si="240"/>
        <v>7.517946895689954E-4</v>
      </c>
      <c r="AX292" s="27">
        <f t="shared" si="241"/>
        <v>88909.845442688122</v>
      </c>
      <c r="AY292" s="75">
        <v>66</v>
      </c>
      <c r="AZ292" s="34">
        <f t="shared" si="242"/>
        <v>7.01761847547555E-4</v>
      </c>
      <c r="BA292" s="27">
        <f t="shared" si="243"/>
        <v>62245.111260172882</v>
      </c>
      <c r="BB292" s="39">
        <f t="shared" si="244"/>
        <v>589319.98059428274</v>
      </c>
      <c r="BC292" s="60">
        <f t="shared" si="245"/>
        <v>25.448891505561289</v>
      </c>
      <c r="BD292" s="81">
        <f t="shared" si="246"/>
        <v>4952697.7926025782</v>
      </c>
      <c r="BE292" s="1">
        <v>3052321</v>
      </c>
      <c r="BF292" s="1">
        <f t="shared" si="247"/>
        <v>0</v>
      </c>
      <c r="BG292" s="1">
        <f t="shared" si="248"/>
        <v>1900376.7926025782</v>
      </c>
      <c r="BH292" s="72">
        <f t="shared" si="249"/>
        <v>1.281435055161686E-3</v>
      </c>
      <c r="BI292" s="1">
        <f t="shared" si="250"/>
        <v>-923.44791238168091</v>
      </c>
      <c r="BJ292" s="81">
        <f t="shared" si="251"/>
        <v>4951774.3446901962</v>
      </c>
      <c r="BK292" s="79">
        <v>8</v>
      </c>
      <c r="BL292" s="1">
        <f t="shared" si="252"/>
        <v>0</v>
      </c>
      <c r="BM292" s="126">
        <v>945</v>
      </c>
      <c r="BN292" s="27">
        <f t="shared" si="253"/>
        <v>0</v>
      </c>
      <c r="BO292" s="39">
        <f t="shared" si="254"/>
        <v>4951774.3446901962</v>
      </c>
      <c r="BP292" s="1">
        <f t="shared" si="255"/>
        <v>4951774.3446901962</v>
      </c>
      <c r="BQ292" s="72">
        <f t="shared" si="256"/>
        <v>1.6986821309984024E-3</v>
      </c>
      <c r="BR292" s="60">
        <f t="shared" si="257"/>
        <v>10723.260759673636</v>
      </c>
      <c r="BS292" s="84">
        <f t="shared" si="259"/>
        <v>4962498</v>
      </c>
      <c r="BT292" s="86">
        <f t="shared" si="258"/>
        <v>214.29796605777952</v>
      </c>
      <c r="BV292" s="28"/>
    </row>
    <row r="293" spans="1:74" ht="15.6" x14ac:dyDescent="0.3">
      <c r="A293" s="2" t="s">
        <v>517</v>
      </c>
      <c r="B293" s="9" t="s">
        <v>218</v>
      </c>
      <c r="C293" s="158">
        <v>21349</v>
      </c>
      <c r="D293" s="20">
        <v>0</v>
      </c>
      <c r="E293" s="23">
        <v>0</v>
      </c>
      <c r="F293" s="3">
        <v>0</v>
      </c>
      <c r="G293" s="23">
        <v>0</v>
      </c>
      <c r="H293" s="23">
        <v>0</v>
      </c>
      <c r="I293" s="3">
        <v>0</v>
      </c>
      <c r="J293" s="23">
        <f t="shared" si="211"/>
        <v>0</v>
      </c>
      <c r="K293" s="42">
        <f t="shared" si="212"/>
        <v>0</v>
      </c>
      <c r="L293" s="31">
        <v>9477</v>
      </c>
      <c r="M293" s="34">
        <f t="shared" si="213"/>
        <v>3.0488609157070545E-3</v>
      </c>
      <c r="N293" s="1">
        <f t="shared" si="214"/>
        <v>360568.85816415335</v>
      </c>
      <c r="O293" s="37">
        <v>1157</v>
      </c>
      <c r="P293" s="37">
        <v>1106</v>
      </c>
      <c r="Q293" s="37">
        <f t="shared" si="215"/>
        <v>1710</v>
      </c>
      <c r="R293" s="34">
        <f t="shared" si="216"/>
        <v>1.8027648720195079E-3</v>
      </c>
      <c r="S293" s="27">
        <f t="shared" si="217"/>
        <v>213201.22150989465</v>
      </c>
      <c r="T293" s="39">
        <f t="shared" si="218"/>
        <v>573770.079674048</v>
      </c>
      <c r="U293" s="1">
        <f t="shared" si="219"/>
        <v>26.875735616377721</v>
      </c>
      <c r="V293" s="52">
        <v>78612971.330000013</v>
      </c>
      <c r="W293" s="51">
        <f t="shared" si="220"/>
        <v>5.7977683999086658</v>
      </c>
      <c r="X293" s="34">
        <f t="shared" si="221"/>
        <v>3.5623460065246442E-3</v>
      </c>
      <c r="Y293" s="87">
        <f t="shared" si="222"/>
        <v>3682.2788575577315</v>
      </c>
      <c r="Z293" s="27">
        <f t="shared" si="223"/>
        <v>2001166.2787851556</v>
      </c>
      <c r="AA293" s="56">
        <v>23208594.385600001</v>
      </c>
      <c r="AB293" s="51">
        <f t="shared" si="224"/>
        <v>19.63840607610399</v>
      </c>
      <c r="AC293" s="51">
        <f t="shared" si="225"/>
        <v>3.4444478372553339E-3</v>
      </c>
      <c r="AD293" s="92">
        <f t="shared" si="226"/>
        <v>1087.1045194435337</v>
      </c>
      <c r="AE293" s="1">
        <f t="shared" si="227"/>
        <v>1140584.5052884845</v>
      </c>
      <c r="AF293" s="39">
        <f t="shared" si="228"/>
        <v>3141750.7840736401</v>
      </c>
      <c r="AG293" s="60">
        <f t="shared" si="229"/>
        <v>147.16149627962153</v>
      </c>
      <c r="AH293" s="63">
        <v>2210.9753999999998</v>
      </c>
      <c r="AI293" s="34">
        <f t="shared" si="230"/>
        <v>2.3598879154377059E-3</v>
      </c>
      <c r="AJ293" s="1">
        <f t="shared" si="231"/>
        <v>418636.28343803156</v>
      </c>
      <c r="AK293" s="39">
        <f t="shared" si="232"/>
        <v>418636.28343803156</v>
      </c>
      <c r="AL293" s="1">
        <f t="shared" si="233"/>
        <v>19.609175298048225</v>
      </c>
      <c r="AM293" s="66">
        <v>2867.1388888888887</v>
      </c>
      <c r="AN293" s="34">
        <f t="shared" si="234"/>
        <v>3.0875178512596328E-3</v>
      </c>
      <c r="AO293" s="1">
        <f t="shared" si="235"/>
        <v>91282.851854426161</v>
      </c>
      <c r="AP293" s="95">
        <v>29.6666666666667</v>
      </c>
      <c r="AQ293" s="34">
        <f t="shared" si="236"/>
        <v>3.5892885949346713E-3</v>
      </c>
      <c r="AR293" s="27">
        <f t="shared" si="237"/>
        <v>318363.94172374613</v>
      </c>
      <c r="AS293" s="31">
        <v>179.75</v>
      </c>
      <c r="AT293" s="72">
        <f t="shared" si="238"/>
        <v>3.3513772187302392E-3</v>
      </c>
      <c r="AU293" s="1">
        <f t="shared" si="239"/>
        <v>396345.48457409069</v>
      </c>
      <c r="AV293" s="97">
        <v>124.86111111111111</v>
      </c>
      <c r="AW293" s="34">
        <f t="shared" si="240"/>
        <v>3.3001143843873386E-3</v>
      </c>
      <c r="AX293" s="27">
        <f t="shared" si="241"/>
        <v>390282.96412586246</v>
      </c>
      <c r="AY293" s="75">
        <v>299</v>
      </c>
      <c r="AZ293" s="34">
        <f t="shared" si="242"/>
        <v>3.1791938244957415E-3</v>
      </c>
      <c r="BA293" s="27">
        <f t="shared" si="243"/>
        <v>281989.21616351046</v>
      </c>
      <c r="BB293" s="39">
        <f t="shared" si="244"/>
        <v>1478264.4584416358</v>
      </c>
      <c r="BC293" s="60">
        <f t="shared" si="245"/>
        <v>69.242796310910848</v>
      </c>
      <c r="BD293" s="81">
        <f t="shared" si="246"/>
        <v>5612421.6056273552</v>
      </c>
      <c r="BE293" s="1">
        <v>3309348</v>
      </c>
      <c r="BF293" s="1">
        <f t="shared" si="247"/>
        <v>0</v>
      </c>
      <c r="BG293" s="1">
        <f t="shared" si="248"/>
        <v>2303073.6056273552</v>
      </c>
      <c r="BH293" s="72">
        <f t="shared" si="249"/>
        <v>1.5529758437150625E-3</v>
      </c>
      <c r="BI293" s="1">
        <f t="shared" si="250"/>
        <v>-1119.1299122661401</v>
      </c>
      <c r="BJ293" s="81">
        <f t="shared" si="251"/>
        <v>5611302.4757150887</v>
      </c>
      <c r="BK293" s="79">
        <v>7.8</v>
      </c>
      <c r="BL293" s="1">
        <f t="shared" si="252"/>
        <v>0</v>
      </c>
      <c r="BM293" s="126">
        <v>870</v>
      </c>
      <c r="BN293" s="27">
        <f t="shared" si="253"/>
        <v>0</v>
      </c>
      <c r="BO293" s="39">
        <f t="shared" si="254"/>
        <v>5611302.4757150887</v>
      </c>
      <c r="BP293" s="1">
        <f t="shared" si="255"/>
        <v>5611302.4757150887</v>
      </c>
      <c r="BQ293" s="72">
        <f t="shared" si="256"/>
        <v>1.9249300520621097E-3</v>
      </c>
      <c r="BR293" s="60">
        <f t="shared" si="257"/>
        <v>12151.494688568995</v>
      </c>
      <c r="BS293" s="84">
        <f t="shared" si="259"/>
        <v>5623454</v>
      </c>
      <c r="BT293" s="86">
        <f t="shared" si="258"/>
        <v>263.40596749262261</v>
      </c>
      <c r="BV293" s="28"/>
    </row>
    <row r="294" spans="1:74" ht="15.6" x14ac:dyDescent="0.3">
      <c r="A294" s="2" t="s">
        <v>523</v>
      </c>
      <c r="B294" s="9" t="s">
        <v>224</v>
      </c>
      <c r="C294" s="158">
        <v>13298</v>
      </c>
      <c r="D294" s="20">
        <v>0</v>
      </c>
      <c r="E294" s="23">
        <v>0</v>
      </c>
      <c r="F294" s="3">
        <v>0</v>
      </c>
      <c r="G294" s="23">
        <v>0</v>
      </c>
      <c r="H294" s="23">
        <v>0</v>
      </c>
      <c r="I294" s="3">
        <v>0</v>
      </c>
      <c r="J294" s="23">
        <f t="shared" si="211"/>
        <v>0</v>
      </c>
      <c r="K294" s="42">
        <f t="shared" si="212"/>
        <v>0</v>
      </c>
      <c r="L294" s="31">
        <v>4211</v>
      </c>
      <c r="M294" s="34">
        <f t="shared" si="213"/>
        <v>1.3547275842610959E-3</v>
      </c>
      <c r="N294" s="1">
        <f t="shared" si="214"/>
        <v>160214.77912095067</v>
      </c>
      <c r="O294" s="37">
        <v>1460</v>
      </c>
      <c r="P294" s="37">
        <v>1073</v>
      </c>
      <c r="Q294" s="37">
        <f t="shared" si="215"/>
        <v>1996.5</v>
      </c>
      <c r="R294" s="34">
        <f t="shared" si="216"/>
        <v>2.1048070567175133E-3</v>
      </c>
      <c r="S294" s="27">
        <f t="shared" si="217"/>
        <v>248921.77704357001</v>
      </c>
      <c r="T294" s="39">
        <f t="shared" si="218"/>
        <v>409136.55616452068</v>
      </c>
      <c r="U294" s="1">
        <f t="shared" si="219"/>
        <v>30.766773662544793</v>
      </c>
      <c r="V294" s="52">
        <v>45362363.57</v>
      </c>
      <c r="W294" s="51">
        <f t="shared" si="220"/>
        <v>3.8983154774798696</v>
      </c>
      <c r="X294" s="34">
        <f t="shared" si="221"/>
        <v>2.3952575569580175E-3</v>
      </c>
      <c r="Y294" s="87">
        <f t="shared" si="222"/>
        <v>3411.2169927808695</v>
      </c>
      <c r="Z294" s="27">
        <f t="shared" si="223"/>
        <v>1345548.3109193984</v>
      </c>
      <c r="AA294" s="56">
        <v>10346043.271200001</v>
      </c>
      <c r="AB294" s="51">
        <f t="shared" si="224"/>
        <v>17.092215774145831</v>
      </c>
      <c r="AC294" s="51">
        <f t="shared" si="225"/>
        <v>2.9978627302546241E-3</v>
      </c>
      <c r="AD294" s="92">
        <f t="shared" si="226"/>
        <v>778.01498505038364</v>
      </c>
      <c r="AE294" s="1">
        <f t="shared" si="227"/>
        <v>992703.60320941766</v>
      </c>
      <c r="AF294" s="39">
        <f t="shared" si="228"/>
        <v>2338251.9141288162</v>
      </c>
      <c r="AG294" s="60">
        <f t="shared" si="229"/>
        <v>175.83485592787008</v>
      </c>
      <c r="AH294" s="63">
        <v>730.45600000000002</v>
      </c>
      <c r="AI294" s="34">
        <f t="shared" si="230"/>
        <v>7.796533091951023E-4</v>
      </c>
      <c r="AJ294" s="1">
        <f t="shared" si="231"/>
        <v>138307.90928520091</v>
      </c>
      <c r="AK294" s="39">
        <f t="shared" si="232"/>
        <v>138307.90928520091</v>
      </c>
      <c r="AL294" s="1">
        <f t="shared" si="233"/>
        <v>10.400654931959762</v>
      </c>
      <c r="AM294" s="66">
        <v>2097.8611111111113</v>
      </c>
      <c r="AN294" s="34">
        <f t="shared" si="234"/>
        <v>2.2591105213354513E-3</v>
      </c>
      <c r="AO294" s="1">
        <f t="shared" si="235"/>
        <v>66790.885421992774</v>
      </c>
      <c r="AP294" s="95">
        <v>30</v>
      </c>
      <c r="AQ294" s="34">
        <f t="shared" si="236"/>
        <v>3.6296176802710122E-3</v>
      </c>
      <c r="AR294" s="27">
        <f t="shared" si="237"/>
        <v>321941.06466446206</v>
      </c>
      <c r="AS294" s="31">
        <v>122.16666663300001</v>
      </c>
      <c r="AT294" s="72">
        <f t="shared" si="238"/>
        <v>2.2777556797888617E-3</v>
      </c>
      <c r="AU294" s="1">
        <f t="shared" si="239"/>
        <v>269375.2805866914</v>
      </c>
      <c r="AV294" s="97">
        <v>129.13888888888889</v>
      </c>
      <c r="AW294" s="34">
        <f t="shared" si="240"/>
        <v>3.4131772576233006E-3</v>
      </c>
      <c r="AX294" s="27">
        <f t="shared" si="241"/>
        <v>403654.1713506417</v>
      </c>
      <c r="AY294" s="75">
        <v>219</v>
      </c>
      <c r="AZ294" s="34">
        <f t="shared" si="242"/>
        <v>2.3285734032259778E-3</v>
      </c>
      <c r="BA294" s="27">
        <f t="shared" si="243"/>
        <v>206540.59645421</v>
      </c>
      <c r="BB294" s="39">
        <f t="shared" si="244"/>
        <v>1268301.998477998</v>
      </c>
      <c r="BC294" s="60">
        <f t="shared" si="245"/>
        <v>95.375394681756504</v>
      </c>
      <c r="BD294" s="81">
        <f t="shared" si="246"/>
        <v>4153998.3780565355</v>
      </c>
      <c r="BE294" s="1">
        <v>2062957</v>
      </c>
      <c r="BF294" s="1">
        <f t="shared" si="247"/>
        <v>0</v>
      </c>
      <c r="BG294" s="1">
        <f t="shared" si="248"/>
        <v>2091041.3780565355</v>
      </c>
      <c r="BH294" s="72">
        <f t="shared" si="249"/>
        <v>1.4100012871476957E-3</v>
      </c>
      <c r="BI294" s="1">
        <f t="shared" si="250"/>
        <v>-1016.0973354265963</v>
      </c>
      <c r="BJ294" s="81">
        <f t="shared" si="251"/>
        <v>4152982.2807211089</v>
      </c>
      <c r="BK294" s="79">
        <v>7.5</v>
      </c>
      <c r="BL294" s="1">
        <f t="shared" si="252"/>
        <v>0</v>
      </c>
      <c r="BM294" s="126">
        <v>913.1</v>
      </c>
      <c r="BN294" s="27">
        <f t="shared" si="253"/>
        <v>0</v>
      </c>
      <c r="BO294" s="39">
        <f t="shared" si="254"/>
        <v>4152982.2807211089</v>
      </c>
      <c r="BP294" s="1">
        <f t="shared" si="255"/>
        <v>4152982.2807211089</v>
      </c>
      <c r="BQ294" s="72">
        <f t="shared" si="256"/>
        <v>1.4246603943450303E-3</v>
      </c>
      <c r="BR294" s="60">
        <f t="shared" si="257"/>
        <v>8993.445344340058</v>
      </c>
      <c r="BS294" s="84">
        <f t="shared" si="259"/>
        <v>4161976</v>
      </c>
      <c r="BT294" s="86">
        <f t="shared" si="258"/>
        <v>312.97759061513011</v>
      </c>
      <c r="BV294" s="28"/>
    </row>
    <row r="295" spans="1:74" ht="15.6" x14ac:dyDescent="0.3">
      <c r="A295" s="2" t="s">
        <v>394</v>
      </c>
      <c r="B295" s="9" t="s">
        <v>95</v>
      </c>
      <c r="C295" s="158">
        <v>23306</v>
      </c>
      <c r="D295" s="20">
        <v>0</v>
      </c>
      <c r="E295" s="23">
        <v>0</v>
      </c>
      <c r="F295" s="3">
        <v>0</v>
      </c>
      <c r="G295" s="23">
        <v>0</v>
      </c>
      <c r="H295" s="23">
        <v>0</v>
      </c>
      <c r="I295" s="3">
        <v>0</v>
      </c>
      <c r="J295" s="23">
        <f t="shared" si="211"/>
        <v>0</v>
      </c>
      <c r="K295" s="42">
        <f t="shared" si="212"/>
        <v>0</v>
      </c>
      <c r="L295" s="31">
        <v>5566</v>
      </c>
      <c r="M295" s="34">
        <f t="shared" si="213"/>
        <v>1.7906468140577679E-3</v>
      </c>
      <c r="N295" s="1">
        <f t="shared" si="214"/>
        <v>211768.09797844017</v>
      </c>
      <c r="O295" s="37">
        <v>0</v>
      </c>
      <c r="P295" s="37">
        <v>259</v>
      </c>
      <c r="Q295" s="37">
        <f t="shared" si="215"/>
        <v>129.5</v>
      </c>
      <c r="R295" s="34">
        <f t="shared" si="216"/>
        <v>1.365251759804247E-4</v>
      </c>
      <c r="S295" s="27">
        <f t="shared" si="217"/>
        <v>16145.940459375061</v>
      </c>
      <c r="T295" s="39">
        <f t="shared" si="218"/>
        <v>227914.03843781524</v>
      </c>
      <c r="U295" s="1">
        <f t="shared" si="219"/>
        <v>9.7792001389262531</v>
      </c>
      <c r="V295" s="52">
        <v>147946329.89000002</v>
      </c>
      <c r="W295" s="51">
        <f t="shared" si="220"/>
        <v>3.6713964881984809</v>
      </c>
      <c r="X295" s="34">
        <f t="shared" si="221"/>
        <v>2.2558308155787143E-3</v>
      </c>
      <c r="Y295" s="87">
        <f t="shared" si="222"/>
        <v>6347.9932159100672</v>
      </c>
      <c r="Z295" s="27">
        <f t="shared" si="223"/>
        <v>1267224.6184150414</v>
      </c>
      <c r="AA295" s="56">
        <v>23755975.032400001</v>
      </c>
      <c r="AB295" s="51">
        <f t="shared" si="224"/>
        <v>22.864548192999386</v>
      </c>
      <c r="AC295" s="51">
        <f t="shared" si="225"/>
        <v>4.0102920404027631E-3</v>
      </c>
      <c r="AD295" s="92">
        <f t="shared" si="226"/>
        <v>1019.3072613232645</v>
      </c>
      <c r="AE295" s="1">
        <f t="shared" si="227"/>
        <v>1327956.5199076813</v>
      </c>
      <c r="AF295" s="39">
        <f t="shared" si="228"/>
        <v>2595181.1383227226</v>
      </c>
      <c r="AG295" s="60">
        <f t="shared" si="229"/>
        <v>111.35249027386607</v>
      </c>
      <c r="AH295" s="63">
        <v>2822.0133000000001</v>
      </c>
      <c r="AI295" s="34">
        <f t="shared" si="230"/>
        <v>3.012080136158223E-3</v>
      </c>
      <c r="AJ295" s="1">
        <f t="shared" si="231"/>
        <v>534333.01868699887</v>
      </c>
      <c r="AK295" s="39">
        <f t="shared" si="232"/>
        <v>534333.01868699887</v>
      </c>
      <c r="AL295" s="1">
        <f t="shared" si="233"/>
        <v>22.926843674890538</v>
      </c>
      <c r="AM295" s="66">
        <v>1450.1111111111111</v>
      </c>
      <c r="AN295" s="34">
        <f t="shared" si="234"/>
        <v>1.5615720463407954E-3</v>
      </c>
      <c r="AO295" s="1">
        <f t="shared" si="235"/>
        <v>46168.073071378392</v>
      </c>
      <c r="AP295" s="95">
        <v>5.3333333333333304</v>
      </c>
      <c r="AQ295" s="34">
        <f t="shared" si="236"/>
        <v>6.4526536538151292E-4</v>
      </c>
      <c r="AR295" s="27">
        <f t="shared" si="237"/>
        <v>57233.967051459891</v>
      </c>
      <c r="AS295" s="31">
        <v>85.5</v>
      </c>
      <c r="AT295" s="72">
        <f t="shared" si="238"/>
        <v>1.5941182319968593E-3</v>
      </c>
      <c r="AU295" s="1">
        <f t="shared" si="239"/>
        <v>188525.94676542282</v>
      </c>
      <c r="AV295" s="97">
        <v>32.888888888888886</v>
      </c>
      <c r="AW295" s="34">
        <f t="shared" si="240"/>
        <v>8.6926260981415098E-4</v>
      </c>
      <c r="AX295" s="27">
        <f t="shared" si="241"/>
        <v>102802.00879310815</v>
      </c>
      <c r="AY295" s="75">
        <v>137</v>
      </c>
      <c r="AZ295" s="34">
        <f t="shared" si="242"/>
        <v>1.4566874714244701E-3</v>
      </c>
      <c r="BA295" s="27">
        <f t="shared" si="243"/>
        <v>129205.76125217704</v>
      </c>
      <c r="BB295" s="39">
        <f t="shared" si="244"/>
        <v>523935.75693354628</v>
      </c>
      <c r="BC295" s="60">
        <f t="shared" si="245"/>
        <v>22.480724145436639</v>
      </c>
      <c r="BD295" s="81">
        <f t="shared" si="246"/>
        <v>3881363.9523810833</v>
      </c>
      <c r="BE295" s="1">
        <v>2602679</v>
      </c>
      <c r="BF295" s="1">
        <f t="shared" si="247"/>
        <v>0</v>
      </c>
      <c r="BG295" s="1">
        <f t="shared" si="248"/>
        <v>1278684.9523810833</v>
      </c>
      <c r="BH295" s="72">
        <f t="shared" si="249"/>
        <v>8.6222465400920007E-4</v>
      </c>
      <c r="BI295" s="1">
        <f t="shared" si="250"/>
        <v>-621.34991043174591</v>
      </c>
      <c r="BJ295" s="81">
        <f t="shared" si="251"/>
        <v>3880742.6024706517</v>
      </c>
      <c r="BK295" s="79">
        <v>7</v>
      </c>
      <c r="BL295" s="1">
        <f t="shared" si="252"/>
        <v>0</v>
      </c>
      <c r="BM295" s="126">
        <v>693</v>
      </c>
      <c r="BN295" s="27">
        <f t="shared" si="253"/>
        <v>0</v>
      </c>
      <c r="BO295" s="39">
        <f t="shared" si="254"/>
        <v>3880742.6024706517</v>
      </c>
      <c r="BP295" s="1">
        <f t="shared" si="255"/>
        <v>3880742.6024706517</v>
      </c>
      <c r="BQ295" s="72">
        <f t="shared" si="256"/>
        <v>1.3312698953840485E-3</v>
      </c>
      <c r="BR295" s="60">
        <f t="shared" si="257"/>
        <v>8403.8996874100976</v>
      </c>
      <c r="BS295" s="84">
        <f t="shared" si="259"/>
        <v>3889147</v>
      </c>
      <c r="BT295" s="86">
        <f t="shared" si="258"/>
        <v>166.8732086158071</v>
      </c>
      <c r="BV295" s="28"/>
    </row>
    <row r="296" spans="1:74" ht="15.6" x14ac:dyDescent="0.3">
      <c r="A296" s="2" t="s">
        <v>328</v>
      </c>
      <c r="B296" s="9" t="s">
        <v>29</v>
      </c>
      <c r="C296" s="158">
        <v>22317</v>
      </c>
      <c r="D296" s="20">
        <v>0</v>
      </c>
      <c r="E296" s="23">
        <v>0</v>
      </c>
      <c r="F296" s="3">
        <v>0</v>
      </c>
      <c r="G296" s="23">
        <v>0</v>
      </c>
      <c r="H296" s="23">
        <v>0</v>
      </c>
      <c r="I296" s="3">
        <v>0</v>
      </c>
      <c r="J296" s="23">
        <f t="shared" si="211"/>
        <v>0</v>
      </c>
      <c r="K296" s="42">
        <f t="shared" si="212"/>
        <v>0</v>
      </c>
      <c r="L296" s="31">
        <v>7416</v>
      </c>
      <c r="M296" s="34">
        <f t="shared" si="213"/>
        <v>2.3858132901639251E-3</v>
      </c>
      <c r="N296" s="1">
        <f t="shared" si="214"/>
        <v>282154.54807907157</v>
      </c>
      <c r="O296" s="37">
        <v>0</v>
      </c>
      <c r="P296" s="37">
        <v>707</v>
      </c>
      <c r="Q296" s="37">
        <f t="shared" si="215"/>
        <v>353.5</v>
      </c>
      <c r="R296" s="34">
        <f t="shared" si="216"/>
        <v>3.7267683173034856E-4</v>
      </c>
      <c r="S296" s="27">
        <f t="shared" si="217"/>
        <v>44074.0536864022</v>
      </c>
      <c r="T296" s="39">
        <f t="shared" si="218"/>
        <v>326228.60176547378</v>
      </c>
      <c r="U296" s="1">
        <f t="shared" si="219"/>
        <v>14.617941558698471</v>
      </c>
      <c r="V296" s="52">
        <v>118432303.06999999</v>
      </c>
      <c r="W296" s="51">
        <f t="shared" si="220"/>
        <v>4.2053432728199667</v>
      </c>
      <c r="X296" s="34">
        <f t="shared" si="221"/>
        <v>2.5839058721682439E-3</v>
      </c>
      <c r="Y296" s="87">
        <f t="shared" si="222"/>
        <v>5306.8200506340454</v>
      </c>
      <c r="Z296" s="27">
        <f t="shared" si="223"/>
        <v>1451522.4768922979</v>
      </c>
      <c r="AA296" s="56">
        <v>28428577.928400002</v>
      </c>
      <c r="AB296" s="51">
        <f t="shared" si="224"/>
        <v>17.519289577353504</v>
      </c>
      <c r="AC296" s="51">
        <f t="shared" si="225"/>
        <v>3.0727686789404005E-3</v>
      </c>
      <c r="AD296" s="92">
        <f t="shared" si="226"/>
        <v>1273.8530236322088</v>
      </c>
      <c r="AE296" s="1">
        <f t="shared" si="227"/>
        <v>1017507.7426424044</v>
      </c>
      <c r="AF296" s="39">
        <f t="shared" si="228"/>
        <v>2469030.2195347021</v>
      </c>
      <c r="AG296" s="60">
        <f t="shared" si="229"/>
        <v>110.63450372069285</v>
      </c>
      <c r="AH296" s="63">
        <v>2251.4007999999999</v>
      </c>
      <c r="AI296" s="34">
        <f t="shared" si="230"/>
        <v>2.4030360268715713E-3</v>
      </c>
      <c r="AJ296" s="1">
        <f t="shared" si="231"/>
        <v>426290.61519246706</v>
      </c>
      <c r="AK296" s="39">
        <f t="shared" si="232"/>
        <v>426290.61519246706</v>
      </c>
      <c r="AL296" s="1">
        <f t="shared" si="233"/>
        <v>19.101609319911596</v>
      </c>
      <c r="AM296" s="66">
        <v>2198.2222222222222</v>
      </c>
      <c r="AN296" s="34">
        <f t="shared" si="234"/>
        <v>2.3671857608463945E-3</v>
      </c>
      <c r="AO296" s="1">
        <f t="shared" si="235"/>
        <v>69986.143410018398</v>
      </c>
      <c r="AP296" s="95">
        <v>5.6666666666666696</v>
      </c>
      <c r="AQ296" s="34">
        <f t="shared" si="236"/>
        <v>6.855944507178582E-4</v>
      </c>
      <c r="AR296" s="27">
        <f t="shared" si="237"/>
        <v>60811.089992176196</v>
      </c>
      <c r="AS296" s="31">
        <v>83.583333330000002</v>
      </c>
      <c r="AT296" s="72">
        <f t="shared" si="238"/>
        <v>1.5583826380400441E-3</v>
      </c>
      <c r="AU296" s="1">
        <f t="shared" si="239"/>
        <v>184299.73157717159</v>
      </c>
      <c r="AV296" s="97">
        <v>48.777777777777779</v>
      </c>
      <c r="AW296" s="34">
        <f t="shared" si="240"/>
        <v>1.289210424690582E-3</v>
      </c>
      <c r="AX296" s="27">
        <f t="shared" si="241"/>
        <v>152466.49277085971</v>
      </c>
      <c r="AY296" s="75">
        <v>101</v>
      </c>
      <c r="AZ296" s="34">
        <f t="shared" si="242"/>
        <v>1.0739082818530766E-3</v>
      </c>
      <c r="BA296" s="27">
        <f t="shared" si="243"/>
        <v>95253.88238299184</v>
      </c>
      <c r="BB296" s="39">
        <f t="shared" si="244"/>
        <v>562817.34013321775</v>
      </c>
      <c r="BC296" s="60">
        <f t="shared" si="245"/>
        <v>25.219220331281882</v>
      </c>
      <c r="BD296" s="81">
        <f t="shared" si="246"/>
        <v>3784366.7766258605</v>
      </c>
      <c r="BE296" s="1">
        <v>2420342</v>
      </c>
      <c r="BF296" s="1">
        <f t="shared" si="247"/>
        <v>0</v>
      </c>
      <c r="BG296" s="1">
        <f t="shared" si="248"/>
        <v>1364024.7766258605</v>
      </c>
      <c r="BH296" s="72">
        <f t="shared" si="249"/>
        <v>9.1976979074959826E-4</v>
      </c>
      <c r="BI296" s="1">
        <f t="shared" si="250"/>
        <v>-662.81899322028721</v>
      </c>
      <c r="BJ296" s="81">
        <f t="shared" si="251"/>
        <v>3783703.9576326404</v>
      </c>
      <c r="BK296" s="79">
        <v>6.5</v>
      </c>
      <c r="BL296" s="1">
        <f t="shared" si="252"/>
        <v>0</v>
      </c>
      <c r="BM296" s="126">
        <v>589</v>
      </c>
      <c r="BN296" s="27">
        <f t="shared" si="253"/>
        <v>0</v>
      </c>
      <c r="BO296" s="39">
        <f t="shared" si="254"/>
        <v>3783703.9576326404</v>
      </c>
      <c r="BP296" s="1">
        <f t="shared" si="255"/>
        <v>3783703.9576326404</v>
      </c>
      <c r="BQ296" s="72">
        <f t="shared" si="256"/>
        <v>1.297981259729763E-3</v>
      </c>
      <c r="BR296" s="60">
        <f t="shared" si="257"/>
        <v>8193.7587116850718</v>
      </c>
      <c r="BS296" s="84">
        <f t="shared" si="259"/>
        <v>3791898</v>
      </c>
      <c r="BT296" s="86">
        <f t="shared" si="258"/>
        <v>169.91074069095308</v>
      </c>
      <c r="BV296" s="28"/>
    </row>
    <row r="297" spans="1:74" ht="15.6" x14ac:dyDescent="0.3">
      <c r="A297" s="2" t="s">
        <v>567</v>
      </c>
      <c r="B297" s="9" t="s">
        <v>270</v>
      </c>
      <c r="C297" s="158">
        <v>21473</v>
      </c>
      <c r="D297" s="20">
        <v>0</v>
      </c>
      <c r="E297" s="23">
        <v>0</v>
      </c>
      <c r="F297" s="3">
        <v>0</v>
      </c>
      <c r="G297" s="23">
        <v>0</v>
      </c>
      <c r="H297" s="23">
        <v>0</v>
      </c>
      <c r="I297" s="3">
        <v>0</v>
      </c>
      <c r="J297" s="23">
        <f t="shared" si="211"/>
        <v>0</v>
      </c>
      <c r="K297" s="42">
        <f t="shared" si="212"/>
        <v>0</v>
      </c>
      <c r="L297" s="31">
        <v>7754</v>
      </c>
      <c r="M297" s="34">
        <f t="shared" si="213"/>
        <v>2.4945518139065635E-3</v>
      </c>
      <c r="N297" s="1">
        <f t="shared" si="214"/>
        <v>295014.34274610586</v>
      </c>
      <c r="O297" s="37">
        <v>1124</v>
      </c>
      <c r="P297" s="37">
        <v>730</v>
      </c>
      <c r="Q297" s="37">
        <f t="shared" si="215"/>
        <v>1489</v>
      </c>
      <c r="R297" s="34">
        <f t="shared" si="216"/>
        <v>1.5697759616590918E-3</v>
      </c>
      <c r="S297" s="27">
        <f t="shared" si="217"/>
        <v>185647.14551358661</v>
      </c>
      <c r="T297" s="39">
        <f t="shared" si="218"/>
        <v>480661.48825969244</v>
      </c>
      <c r="U297" s="1">
        <f t="shared" si="219"/>
        <v>22.384459007110905</v>
      </c>
      <c r="V297" s="52">
        <v>90993073.060000002</v>
      </c>
      <c r="W297" s="51">
        <f t="shared" si="220"/>
        <v>5.0673058233340642</v>
      </c>
      <c r="X297" s="34">
        <f t="shared" si="221"/>
        <v>3.1135249665849968E-3</v>
      </c>
      <c r="Y297" s="87">
        <f t="shared" si="222"/>
        <v>4237.5575401667211</v>
      </c>
      <c r="Z297" s="27">
        <f t="shared" si="223"/>
        <v>1749038.7401655312</v>
      </c>
      <c r="AA297" s="56">
        <v>23119514.090400003</v>
      </c>
      <c r="AB297" s="51">
        <f t="shared" si="224"/>
        <v>19.94374653364622</v>
      </c>
      <c r="AC297" s="51">
        <f t="shared" si="225"/>
        <v>3.4980025541978474E-3</v>
      </c>
      <c r="AD297" s="92">
        <f t="shared" si="226"/>
        <v>1076.6783444511714</v>
      </c>
      <c r="AE297" s="1">
        <f t="shared" si="227"/>
        <v>1158318.4595290038</v>
      </c>
      <c r="AF297" s="39">
        <f t="shared" si="228"/>
        <v>2907357.1996945348</v>
      </c>
      <c r="AG297" s="60">
        <f t="shared" si="229"/>
        <v>135.39594838609113</v>
      </c>
      <c r="AH297" s="63">
        <v>2521.5526</v>
      </c>
      <c r="AI297" s="34">
        <f t="shared" si="230"/>
        <v>2.6913829565360734E-3</v>
      </c>
      <c r="AJ297" s="1">
        <f t="shared" si="231"/>
        <v>477442.40345573518</v>
      </c>
      <c r="AK297" s="39">
        <f t="shared" si="232"/>
        <v>477442.40345573518</v>
      </c>
      <c r="AL297" s="1">
        <f t="shared" si="233"/>
        <v>22.234545869498216</v>
      </c>
      <c r="AM297" s="66">
        <v>2512.8333333333335</v>
      </c>
      <c r="AN297" s="34">
        <f t="shared" si="234"/>
        <v>2.7059790524879518E-3</v>
      </c>
      <c r="AO297" s="1">
        <f t="shared" si="235"/>
        <v>80002.609497031503</v>
      </c>
      <c r="AP297" s="95">
        <v>11.3333333333333</v>
      </c>
      <c r="AQ297" s="34">
        <f t="shared" si="236"/>
        <v>1.3711889014357116E-3</v>
      </c>
      <c r="AR297" s="27">
        <f t="shared" si="237"/>
        <v>121622.17998435197</v>
      </c>
      <c r="AS297" s="31">
        <v>133.75</v>
      </c>
      <c r="AT297" s="72">
        <f t="shared" si="238"/>
        <v>2.4937229652582447E-3</v>
      </c>
      <c r="AU297" s="1">
        <f t="shared" si="239"/>
        <v>294916.32023245969</v>
      </c>
      <c r="AV297" s="97">
        <v>46.166666666666664</v>
      </c>
      <c r="AW297" s="34">
        <f t="shared" si="240"/>
        <v>1.2201980215465532E-3</v>
      </c>
      <c r="AX297" s="27">
        <f t="shared" si="241"/>
        <v>144304.84680248797</v>
      </c>
      <c r="AY297" s="75">
        <v>48</v>
      </c>
      <c r="AZ297" s="34">
        <f t="shared" si="242"/>
        <v>5.1037225276185814E-4</v>
      </c>
      <c r="BA297" s="27">
        <f t="shared" si="243"/>
        <v>45269.171825580277</v>
      </c>
      <c r="BB297" s="39">
        <f t="shared" si="244"/>
        <v>686115.12834191148</v>
      </c>
      <c r="BC297" s="60">
        <f t="shared" si="245"/>
        <v>31.952457893257183</v>
      </c>
      <c r="BD297" s="81">
        <f t="shared" si="246"/>
        <v>4551576.219751874</v>
      </c>
      <c r="BE297" s="1">
        <v>2549163</v>
      </c>
      <c r="BF297" s="1">
        <f t="shared" si="247"/>
        <v>0</v>
      </c>
      <c r="BG297" s="1">
        <f t="shared" si="248"/>
        <v>2002413.219751874</v>
      </c>
      <c r="BH297" s="72">
        <f t="shared" si="249"/>
        <v>1.3502388077446105E-3</v>
      </c>
      <c r="BI297" s="1">
        <f t="shared" si="250"/>
        <v>-973.03035624475319</v>
      </c>
      <c r="BJ297" s="81">
        <f t="shared" si="251"/>
        <v>4550603.1893956289</v>
      </c>
      <c r="BK297" s="79">
        <v>8</v>
      </c>
      <c r="BL297" s="1">
        <f t="shared" si="252"/>
        <v>0</v>
      </c>
      <c r="BM297" s="126">
        <v>850</v>
      </c>
      <c r="BN297" s="27">
        <f t="shared" si="253"/>
        <v>0</v>
      </c>
      <c r="BO297" s="39">
        <f t="shared" si="254"/>
        <v>4550603.1893956289</v>
      </c>
      <c r="BP297" s="1">
        <f t="shared" si="255"/>
        <v>4550603.1893956289</v>
      </c>
      <c r="BQ297" s="72">
        <f t="shared" si="256"/>
        <v>1.5610623152445605E-3</v>
      </c>
      <c r="BR297" s="60">
        <f t="shared" si="257"/>
        <v>9854.5089531426966</v>
      </c>
      <c r="BS297" s="84">
        <f t="shared" si="259"/>
        <v>4560458</v>
      </c>
      <c r="BT297" s="86">
        <f t="shared" si="258"/>
        <v>212.3810366506776</v>
      </c>
      <c r="BV297" s="28"/>
    </row>
    <row r="298" spans="1:74" ht="15.6" x14ac:dyDescent="0.3">
      <c r="A298" s="2" t="s">
        <v>453</v>
      </c>
      <c r="B298" s="9" t="s">
        <v>154</v>
      </c>
      <c r="C298" s="158">
        <v>12556</v>
      </c>
      <c r="D298" s="20">
        <v>0</v>
      </c>
      <c r="E298" s="23">
        <v>0</v>
      </c>
      <c r="F298" s="3">
        <v>0</v>
      </c>
      <c r="G298" s="23">
        <v>0</v>
      </c>
      <c r="H298" s="23">
        <v>0</v>
      </c>
      <c r="I298" s="3">
        <v>0</v>
      </c>
      <c r="J298" s="23">
        <f t="shared" si="211"/>
        <v>0</v>
      </c>
      <c r="K298" s="42">
        <f t="shared" si="212"/>
        <v>0</v>
      </c>
      <c r="L298" s="31">
        <v>4276</v>
      </c>
      <c r="M298" s="34">
        <f t="shared" si="213"/>
        <v>1.3756388388269879E-3</v>
      </c>
      <c r="N298" s="1">
        <f t="shared" si="214"/>
        <v>162687.81655691881</v>
      </c>
      <c r="O298" s="37">
        <v>0</v>
      </c>
      <c r="P298" s="37">
        <v>356</v>
      </c>
      <c r="Q298" s="37">
        <f t="shared" si="215"/>
        <v>178</v>
      </c>
      <c r="R298" s="34">
        <f t="shared" si="216"/>
        <v>1.876562264441359E-4</v>
      </c>
      <c r="S298" s="27">
        <f t="shared" si="217"/>
        <v>22192.875689334061</v>
      </c>
      <c r="T298" s="39">
        <f t="shared" si="218"/>
        <v>184880.69224625287</v>
      </c>
      <c r="U298" s="1">
        <f t="shared" si="219"/>
        <v>14.724489665996565</v>
      </c>
      <c r="V298" s="52">
        <v>47300253.430000007</v>
      </c>
      <c r="W298" s="51">
        <f t="shared" si="220"/>
        <v>3.3330294145952521</v>
      </c>
      <c r="X298" s="34">
        <f t="shared" si="221"/>
        <v>2.0479265823898063E-3</v>
      </c>
      <c r="Y298" s="87">
        <f t="shared" si="222"/>
        <v>3767.1434716470221</v>
      </c>
      <c r="Z298" s="27">
        <f t="shared" si="223"/>
        <v>1150433.3410061914</v>
      </c>
      <c r="AA298" s="56">
        <v>10130882.6216</v>
      </c>
      <c r="AB298" s="51">
        <f t="shared" si="224"/>
        <v>15.561638791853001</v>
      </c>
      <c r="AC298" s="51">
        <f t="shared" si="225"/>
        <v>2.729409549483182E-3</v>
      </c>
      <c r="AD298" s="92">
        <f t="shared" si="226"/>
        <v>806.85589531697997</v>
      </c>
      <c r="AE298" s="1">
        <f t="shared" si="227"/>
        <v>903808.79253134341</v>
      </c>
      <c r="AF298" s="39">
        <f t="shared" si="228"/>
        <v>2054242.1335375349</v>
      </c>
      <c r="AG298" s="60">
        <f t="shared" si="229"/>
        <v>163.60641394851345</v>
      </c>
      <c r="AH298" s="63">
        <v>5371.6696000000002</v>
      </c>
      <c r="AI298" s="34">
        <f t="shared" si="230"/>
        <v>5.7334596191183744E-3</v>
      </c>
      <c r="AJ298" s="1">
        <f t="shared" si="231"/>
        <v>1017096.7063681748</v>
      </c>
      <c r="AK298" s="39">
        <f t="shared" si="232"/>
        <v>1017096.7063681748</v>
      </c>
      <c r="AL298" s="1">
        <f t="shared" si="233"/>
        <v>81.004834849328986</v>
      </c>
      <c r="AM298" s="66">
        <v>1893.9722222222222</v>
      </c>
      <c r="AN298" s="34">
        <f t="shared" si="234"/>
        <v>2.0395499738651147E-3</v>
      </c>
      <c r="AO298" s="1">
        <f t="shared" si="235"/>
        <v>60299.550345295247</v>
      </c>
      <c r="AP298" s="95">
        <v>5.6666666666666696</v>
      </c>
      <c r="AQ298" s="34">
        <f t="shared" si="236"/>
        <v>6.855944507178582E-4</v>
      </c>
      <c r="AR298" s="27">
        <f t="shared" si="237"/>
        <v>60811.089992176196</v>
      </c>
      <c r="AS298" s="31">
        <v>42.916666669999998</v>
      </c>
      <c r="AT298" s="72">
        <f t="shared" si="238"/>
        <v>8.0016655900794079E-4</v>
      </c>
      <c r="AU298" s="1">
        <f t="shared" si="239"/>
        <v>94630.47036231363</v>
      </c>
      <c r="AV298" s="97">
        <v>17.027777777777779</v>
      </c>
      <c r="AW298" s="34">
        <f t="shared" si="240"/>
        <v>4.5004896943925222E-4</v>
      </c>
      <c r="AX298" s="27">
        <f t="shared" si="241"/>
        <v>53224.350836296711</v>
      </c>
      <c r="AY298" s="75">
        <v>69</v>
      </c>
      <c r="AZ298" s="34">
        <f t="shared" si="242"/>
        <v>7.3366011334517116E-4</v>
      </c>
      <c r="BA298" s="27">
        <f t="shared" si="243"/>
        <v>65074.434499271651</v>
      </c>
      <c r="BB298" s="39">
        <f t="shared" si="244"/>
        <v>334039.89603535342</v>
      </c>
      <c r="BC298" s="60">
        <f t="shared" si="245"/>
        <v>26.604005737125949</v>
      </c>
      <c r="BD298" s="81">
        <f t="shared" si="246"/>
        <v>3590259.4281873163</v>
      </c>
      <c r="BE298" s="1">
        <v>1768702</v>
      </c>
      <c r="BF298" s="1">
        <f t="shared" si="247"/>
        <v>0</v>
      </c>
      <c r="BG298" s="1">
        <f t="shared" si="248"/>
        <v>1821557.4281873163</v>
      </c>
      <c r="BH298" s="72">
        <f t="shared" si="249"/>
        <v>1.2282867021716681E-3</v>
      </c>
      <c r="BI298" s="1">
        <f t="shared" si="250"/>
        <v>-885.14730914981124</v>
      </c>
      <c r="BJ298" s="81">
        <f t="shared" si="251"/>
        <v>3589374.2808781667</v>
      </c>
      <c r="BK298" s="79">
        <v>8</v>
      </c>
      <c r="BL298" s="1">
        <f t="shared" si="252"/>
        <v>0</v>
      </c>
      <c r="BM298" s="126">
        <v>1196</v>
      </c>
      <c r="BN298" s="27">
        <f t="shared" si="253"/>
        <v>0</v>
      </c>
      <c r="BO298" s="39">
        <f t="shared" si="254"/>
        <v>3589374.2808781667</v>
      </c>
      <c r="BP298" s="1">
        <f t="shared" si="255"/>
        <v>3589374.2808781667</v>
      </c>
      <c r="BQ298" s="72">
        <f t="shared" si="256"/>
        <v>1.2313174082601395E-3</v>
      </c>
      <c r="BR298" s="60">
        <f t="shared" si="257"/>
        <v>7772.9302061583958</v>
      </c>
      <c r="BS298" s="84">
        <f t="shared" si="259"/>
        <v>3597147</v>
      </c>
      <c r="BT298" s="86">
        <f t="shared" si="258"/>
        <v>286.48829244982477</v>
      </c>
      <c r="BV298" s="28"/>
    </row>
    <row r="299" spans="1:74" ht="15.6" x14ac:dyDescent="0.3">
      <c r="A299" s="2" t="s">
        <v>506</v>
      </c>
      <c r="B299" s="9" t="s">
        <v>207</v>
      </c>
      <c r="C299" s="158">
        <v>27341</v>
      </c>
      <c r="D299" s="20">
        <v>0</v>
      </c>
      <c r="E299" s="23">
        <v>0</v>
      </c>
      <c r="F299" s="3">
        <v>0</v>
      </c>
      <c r="G299" s="23">
        <v>0</v>
      </c>
      <c r="H299" s="23">
        <v>0</v>
      </c>
      <c r="I299" s="3">
        <v>0</v>
      </c>
      <c r="J299" s="23">
        <f t="shared" si="211"/>
        <v>0</v>
      </c>
      <c r="K299" s="42">
        <f t="shared" si="212"/>
        <v>0</v>
      </c>
      <c r="L299" s="31">
        <v>10052</v>
      </c>
      <c r="M299" s="34">
        <f t="shared" si="213"/>
        <v>3.2338450907130221E-3</v>
      </c>
      <c r="N299" s="1">
        <f t="shared" si="214"/>
        <v>382445.72779002524</v>
      </c>
      <c r="O299" s="37">
        <v>3236</v>
      </c>
      <c r="P299" s="37">
        <v>2224</v>
      </c>
      <c r="Q299" s="37">
        <f t="shared" si="215"/>
        <v>4348</v>
      </c>
      <c r="R299" s="34">
        <f t="shared" si="216"/>
        <v>4.583872317860129E-3</v>
      </c>
      <c r="S299" s="27">
        <f t="shared" si="217"/>
        <v>542104.62638890173</v>
      </c>
      <c r="T299" s="39">
        <f t="shared" si="218"/>
        <v>924550.35417892691</v>
      </c>
      <c r="U299" s="1">
        <f t="shared" si="219"/>
        <v>33.815528114513988</v>
      </c>
      <c r="V299" s="52">
        <v>133724963.11000001</v>
      </c>
      <c r="W299" s="51">
        <f t="shared" si="220"/>
        <v>5.5900578591679517</v>
      </c>
      <c r="X299" s="34">
        <f t="shared" si="221"/>
        <v>3.4347215889414216E-3</v>
      </c>
      <c r="Y299" s="87">
        <f t="shared" si="222"/>
        <v>4891.0048319373836</v>
      </c>
      <c r="Z299" s="27">
        <f t="shared" si="223"/>
        <v>1929472.6026657207</v>
      </c>
      <c r="AA299" s="56">
        <v>27318906.305600002</v>
      </c>
      <c r="AB299" s="51">
        <f t="shared" si="224"/>
        <v>27.363111562294371</v>
      </c>
      <c r="AC299" s="51">
        <f t="shared" si="225"/>
        <v>4.7993105996522621E-3</v>
      </c>
      <c r="AD299" s="92">
        <f t="shared" si="226"/>
        <v>999.19192076368836</v>
      </c>
      <c r="AE299" s="1">
        <f t="shared" si="227"/>
        <v>1589229.8460214338</v>
      </c>
      <c r="AF299" s="39">
        <f t="shared" si="228"/>
        <v>3518702.4486871548</v>
      </c>
      <c r="AG299" s="60">
        <f t="shared" si="229"/>
        <v>128.69691849921929</v>
      </c>
      <c r="AH299" s="63">
        <v>4102.8312999999998</v>
      </c>
      <c r="AI299" s="34">
        <f t="shared" si="230"/>
        <v>4.3791631530362453E-3</v>
      </c>
      <c r="AJ299" s="1">
        <f t="shared" si="231"/>
        <v>776849.00836310873</v>
      </c>
      <c r="AK299" s="39">
        <f t="shared" si="232"/>
        <v>776849.00836310873</v>
      </c>
      <c r="AL299" s="1">
        <f t="shared" si="233"/>
        <v>28.413335589887303</v>
      </c>
      <c r="AM299" s="66">
        <v>3136.9444444444443</v>
      </c>
      <c r="AN299" s="34">
        <f t="shared" si="234"/>
        <v>3.378061665643744E-3</v>
      </c>
      <c r="AO299" s="1">
        <f t="shared" si="235"/>
        <v>99872.81610510232</v>
      </c>
      <c r="AP299" s="95">
        <v>23.6666666666667</v>
      </c>
      <c r="AQ299" s="34">
        <f t="shared" si="236"/>
        <v>2.8633650588804692E-3</v>
      </c>
      <c r="AR299" s="27">
        <f t="shared" si="237"/>
        <v>253975.72879085375</v>
      </c>
      <c r="AS299" s="31">
        <v>139.74999996699998</v>
      </c>
      <c r="AT299" s="72">
        <f t="shared" si="238"/>
        <v>2.6055909107480135E-3</v>
      </c>
      <c r="AU299" s="1">
        <f t="shared" si="239"/>
        <v>308146.21116077754</v>
      </c>
      <c r="AV299" s="96">
        <v>103.05555555555556</v>
      </c>
      <c r="AW299" s="34">
        <f t="shared" si="240"/>
        <v>2.7237874006845442E-3</v>
      </c>
      <c r="AX299" s="27">
        <f t="shared" si="241"/>
        <v>322124.53768786421</v>
      </c>
      <c r="AY299" s="75">
        <v>263</v>
      </c>
      <c r="AZ299" s="34">
        <f t="shared" si="242"/>
        <v>2.796414634924348E-3</v>
      </c>
      <c r="BA299" s="27">
        <f t="shared" si="243"/>
        <v>248037.33729432529</v>
      </c>
      <c r="BB299" s="39">
        <f t="shared" si="244"/>
        <v>1232156.631038923</v>
      </c>
      <c r="BC299" s="60">
        <f t="shared" si="245"/>
        <v>45.066260599060861</v>
      </c>
      <c r="BD299" s="81">
        <f t="shared" si="246"/>
        <v>6452258.4422681136</v>
      </c>
      <c r="BE299" s="1">
        <v>3502772</v>
      </c>
      <c r="BF299" s="1">
        <f t="shared" si="247"/>
        <v>0</v>
      </c>
      <c r="BG299" s="1">
        <f t="shared" si="248"/>
        <v>2949486.4422681136</v>
      </c>
      <c r="BH299" s="72">
        <f t="shared" si="249"/>
        <v>1.9888557556369296E-3</v>
      </c>
      <c r="BI299" s="1">
        <f t="shared" si="250"/>
        <v>-1433.2405596157803</v>
      </c>
      <c r="BJ299" s="81">
        <f t="shared" si="251"/>
        <v>6450825.2017084975</v>
      </c>
      <c r="BK299" s="79">
        <v>7.5</v>
      </c>
      <c r="BL299" s="1">
        <f t="shared" si="252"/>
        <v>0</v>
      </c>
      <c r="BM299" s="126">
        <v>1070</v>
      </c>
      <c r="BN299" s="27">
        <f t="shared" si="253"/>
        <v>0</v>
      </c>
      <c r="BO299" s="39">
        <f t="shared" si="254"/>
        <v>6450825.2017084975</v>
      </c>
      <c r="BP299" s="1">
        <f t="shared" si="255"/>
        <v>6450825.2017084975</v>
      </c>
      <c r="BQ299" s="72">
        <f t="shared" si="256"/>
        <v>2.2129242444350445E-3</v>
      </c>
      <c r="BR299" s="60">
        <f t="shared" si="257"/>
        <v>13969.513943455415</v>
      </c>
      <c r="BS299" s="84">
        <f t="shared" si="259"/>
        <v>6464795</v>
      </c>
      <c r="BT299" s="86">
        <f t="shared" si="258"/>
        <v>236.45056874291356</v>
      </c>
      <c r="BV299" s="28"/>
    </row>
    <row r="300" spans="1:74" ht="15.6" x14ac:dyDescent="0.3">
      <c r="A300" s="2" t="s">
        <v>429</v>
      </c>
      <c r="B300" s="9" t="s">
        <v>130</v>
      </c>
      <c r="C300" s="158">
        <v>8591</v>
      </c>
      <c r="D300" s="20">
        <v>0</v>
      </c>
      <c r="E300" s="23">
        <v>0</v>
      </c>
      <c r="F300" s="3">
        <v>0</v>
      </c>
      <c r="G300" s="23">
        <v>0</v>
      </c>
      <c r="H300" s="23">
        <v>0</v>
      </c>
      <c r="I300" s="3">
        <v>0</v>
      </c>
      <c r="J300" s="23">
        <f t="shared" si="211"/>
        <v>0</v>
      </c>
      <c r="K300" s="42">
        <f t="shared" si="212"/>
        <v>0</v>
      </c>
      <c r="L300" s="31">
        <v>2402</v>
      </c>
      <c r="M300" s="34">
        <f t="shared" si="213"/>
        <v>7.7275128411188616E-4</v>
      </c>
      <c r="N300" s="1">
        <f t="shared" si="214"/>
        <v>91388.244941468438</v>
      </c>
      <c r="O300" s="37">
        <v>700</v>
      </c>
      <c r="P300" s="37">
        <v>99</v>
      </c>
      <c r="Q300" s="37">
        <f t="shared" si="215"/>
        <v>749.5</v>
      </c>
      <c r="R300" s="34">
        <f t="shared" si="216"/>
        <v>7.9015922314539249E-4</v>
      </c>
      <c r="S300" s="27">
        <f t="shared" si="217"/>
        <v>93446.968141325167</v>
      </c>
      <c r="T300" s="39">
        <f t="shared" si="218"/>
        <v>184835.21308279361</v>
      </c>
      <c r="U300" s="1">
        <f t="shared" si="219"/>
        <v>21.514982316702781</v>
      </c>
      <c r="V300" s="52">
        <v>36313703.359999999</v>
      </c>
      <c r="W300" s="51">
        <f t="shared" si="220"/>
        <v>2.0324360825532723</v>
      </c>
      <c r="X300" s="34">
        <f t="shared" si="221"/>
        <v>1.2487978240583568E-3</v>
      </c>
      <c r="Y300" s="87">
        <f t="shared" si="222"/>
        <v>4226.9471959026887</v>
      </c>
      <c r="Z300" s="27">
        <f t="shared" si="223"/>
        <v>701518.63124713372</v>
      </c>
      <c r="AA300" s="56">
        <v>8672282.9595999997</v>
      </c>
      <c r="AB300" s="51">
        <f t="shared" si="224"/>
        <v>8.510478883567723</v>
      </c>
      <c r="AC300" s="51">
        <f t="shared" si="225"/>
        <v>1.4926822712043408E-3</v>
      </c>
      <c r="AD300" s="92">
        <f t="shared" si="226"/>
        <v>1009.4614084041439</v>
      </c>
      <c r="AE300" s="1">
        <f t="shared" si="227"/>
        <v>494282.49469765089</v>
      </c>
      <c r="AF300" s="39">
        <f t="shared" si="228"/>
        <v>1195801.1259447846</v>
      </c>
      <c r="AG300" s="60">
        <f t="shared" si="229"/>
        <v>139.19230892152072</v>
      </c>
      <c r="AH300" s="63">
        <v>3989.8580999999999</v>
      </c>
      <c r="AI300" s="34">
        <f t="shared" si="230"/>
        <v>4.2585810382608719E-3</v>
      </c>
      <c r="AJ300" s="1">
        <f t="shared" si="231"/>
        <v>755458.14142894861</v>
      </c>
      <c r="AK300" s="39">
        <f t="shared" si="232"/>
        <v>755458.14142894861</v>
      </c>
      <c r="AL300" s="1">
        <f t="shared" si="233"/>
        <v>87.935995975899033</v>
      </c>
      <c r="AM300" s="66">
        <v>1137.9722222222222</v>
      </c>
      <c r="AN300" s="34">
        <f t="shared" si="234"/>
        <v>1.2254410011195188E-3</v>
      </c>
      <c r="AO300" s="1">
        <f t="shared" si="235"/>
        <v>36230.316633115443</v>
      </c>
      <c r="AP300" s="95">
        <v>8.3333333333333304</v>
      </c>
      <c r="AQ300" s="34">
        <f t="shared" si="236"/>
        <v>1.008227133408614E-3</v>
      </c>
      <c r="AR300" s="27">
        <f t="shared" si="237"/>
        <v>89428.073517906087</v>
      </c>
      <c r="AS300" s="31">
        <v>51.833333336999999</v>
      </c>
      <c r="AT300" s="72">
        <f t="shared" si="238"/>
        <v>9.6641475669803861E-4</v>
      </c>
      <c r="AU300" s="1">
        <f t="shared" si="239"/>
        <v>114291.55837854593</v>
      </c>
      <c r="AV300" s="96">
        <v>17.027777777777779</v>
      </c>
      <c r="AW300" s="34">
        <f t="shared" si="240"/>
        <v>4.5004896943925222E-4</v>
      </c>
      <c r="AX300" s="27">
        <f t="shared" si="241"/>
        <v>53224.350836296711</v>
      </c>
      <c r="AY300" s="75">
        <v>56</v>
      </c>
      <c r="AZ300" s="34">
        <f t="shared" si="242"/>
        <v>5.9543429488883453E-4</v>
      </c>
      <c r="BA300" s="27">
        <f t="shared" si="243"/>
        <v>52814.033796510324</v>
      </c>
      <c r="BB300" s="39">
        <f t="shared" si="244"/>
        <v>345988.3331623745</v>
      </c>
      <c r="BC300" s="60">
        <f t="shared" si="245"/>
        <v>40.273348057545633</v>
      </c>
      <c r="BD300" s="81">
        <f t="shared" si="246"/>
        <v>2482082.8136189012</v>
      </c>
      <c r="BE300" s="1">
        <v>1043708</v>
      </c>
      <c r="BF300" s="1">
        <f t="shared" si="247"/>
        <v>0</v>
      </c>
      <c r="BG300" s="1">
        <f t="shared" si="248"/>
        <v>1438374.8136189012</v>
      </c>
      <c r="BH300" s="72">
        <f t="shared" si="249"/>
        <v>9.6990445042673058E-4</v>
      </c>
      <c r="BI300" s="1">
        <f t="shared" si="250"/>
        <v>-698.94782131058196</v>
      </c>
      <c r="BJ300" s="81">
        <f t="shared" si="251"/>
        <v>2481383.8657975905</v>
      </c>
      <c r="BK300" s="79">
        <v>8.3000000000000007</v>
      </c>
      <c r="BL300" s="1">
        <f t="shared" si="252"/>
        <v>0</v>
      </c>
      <c r="BM300" s="126">
        <v>945</v>
      </c>
      <c r="BN300" s="27">
        <f t="shared" si="253"/>
        <v>0</v>
      </c>
      <c r="BO300" s="39">
        <f t="shared" si="254"/>
        <v>2481383.8657975905</v>
      </c>
      <c r="BP300" s="1">
        <f t="shared" si="255"/>
        <v>2481383.8657975905</v>
      </c>
      <c r="BQ300" s="72">
        <f t="shared" si="256"/>
        <v>8.5122667948266898E-4</v>
      </c>
      <c r="BR300" s="60">
        <f t="shared" si="257"/>
        <v>5373.533684208971</v>
      </c>
      <c r="BS300" s="84">
        <f t="shared" si="259"/>
        <v>2486757</v>
      </c>
      <c r="BT300" s="86">
        <f t="shared" si="258"/>
        <v>289.46071470143175</v>
      </c>
      <c r="BV300" s="28"/>
    </row>
    <row r="301" spans="1:74" ht="15.6" x14ac:dyDescent="0.3">
      <c r="A301" s="2" t="s">
        <v>442</v>
      </c>
      <c r="B301" s="9" t="s">
        <v>143</v>
      </c>
      <c r="C301" s="158">
        <v>2709</v>
      </c>
      <c r="D301" s="20">
        <v>0</v>
      </c>
      <c r="E301" s="23">
        <v>0</v>
      </c>
      <c r="F301" s="3">
        <v>0</v>
      </c>
      <c r="G301" s="23">
        <v>0</v>
      </c>
      <c r="H301" s="23">
        <v>0</v>
      </c>
      <c r="I301" s="3">
        <v>0</v>
      </c>
      <c r="J301" s="23">
        <f t="shared" si="211"/>
        <v>0</v>
      </c>
      <c r="K301" s="42">
        <f t="shared" si="212"/>
        <v>0</v>
      </c>
      <c r="L301" s="31">
        <v>885</v>
      </c>
      <c r="M301" s="34">
        <f t="shared" si="213"/>
        <v>2.8471477370483732E-4</v>
      </c>
      <c r="N301" s="1">
        <f t="shared" si="214"/>
        <v>33671.355858950694</v>
      </c>
      <c r="O301" s="37">
        <v>0</v>
      </c>
      <c r="P301" s="37">
        <v>35</v>
      </c>
      <c r="Q301" s="37">
        <f t="shared" si="215"/>
        <v>17.5</v>
      </c>
      <c r="R301" s="34">
        <f t="shared" si="216"/>
        <v>1.8449348105462799E-5</v>
      </c>
      <c r="S301" s="27">
        <f t="shared" si="217"/>
        <v>2181.883845861495</v>
      </c>
      <c r="T301" s="39">
        <f t="shared" si="218"/>
        <v>35853.239704812186</v>
      </c>
      <c r="U301" s="1">
        <f t="shared" si="219"/>
        <v>13.23486146357039</v>
      </c>
      <c r="V301" s="52">
        <v>13357630.550000001</v>
      </c>
      <c r="W301" s="51">
        <f t="shared" si="220"/>
        <v>0.54939990835425523</v>
      </c>
      <c r="X301" s="34">
        <f t="shared" si="221"/>
        <v>3.3756998115716703E-4</v>
      </c>
      <c r="Y301" s="87">
        <f t="shared" si="222"/>
        <v>4930.8344592100411</v>
      </c>
      <c r="Z301" s="27">
        <f t="shared" si="223"/>
        <v>189631.68142133972</v>
      </c>
      <c r="AA301" s="56">
        <v>3528274.7292000004</v>
      </c>
      <c r="AB301" s="51">
        <f t="shared" si="224"/>
        <v>2.0799630310148691</v>
      </c>
      <c r="AC301" s="51">
        <f t="shared" si="225"/>
        <v>3.6481189644345748E-4</v>
      </c>
      <c r="AD301" s="92">
        <f t="shared" si="226"/>
        <v>1302.4269949058694</v>
      </c>
      <c r="AE301" s="1">
        <f t="shared" si="227"/>
        <v>120802.75739053666</v>
      </c>
      <c r="AF301" s="39">
        <f t="shared" si="228"/>
        <v>310434.43881187635</v>
      </c>
      <c r="AG301" s="60">
        <f t="shared" si="229"/>
        <v>114.5937389486439</v>
      </c>
      <c r="AH301" s="63">
        <v>4436.1201000000001</v>
      </c>
      <c r="AI301" s="34">
        <f t="shared" si="230"/>
        <v>4.7348994545214334E-3</v>
      </c>
      <c r="AJ301" s="1">
        <f t="shared" si="231"/>
        <v>839955.4475136851</v>
      </c>
      <c r="AK301" s="39">
        <f t="shared" si="232"/>
        <v>839955.4475136851</v>
      </c>
      <c r="AL301" s="1">
        <f t="shared" si="233"/>
        <v>310.06107327932267</v>
      </c>
      <c r="AM301" s="66">
        <v>248.83333333333334</v>
      </c>
      <c r="AN301" s="34">
        <f t="shared" si="234"/>
        <v>2.6795958913341595E-4</v>
      </c>
      <c r="AO301" s="1">
        <f t="shared" si="235"/>
        <v>7922.2588034136788</v>
      </c>
      <c r="AP301" s="95">
        <v>3.3333333333333299</v>
      </c>
      <c r="AQ301" s="34">
        <f t="shared" si="236"/>
        <v>4.0329085336344539E-4</v>
      </c>
      <c r="AR301" s="27">
        <f t="shared" si="237"/>
        <v>35771.229407162413</v>
      </c>
      <c r="AS301" s="31">
        <v>11.58333333</v>
      </c>
      <c r="AT301" s="72">
        <f t="shared" si="238"/>
        <v>2.1596728477953092E-4</v>
      </c>
      <c r="AU301" s="1">
        <f t="shared" si="239"/>
        <v>25541.039564183953</v>
      </c>
      <c r="AV301" s="96">
        <v>3.1666666666666665</v>
      </c>
      <c r="AW301" s="34">
        <f t="shared" si="240"/>
        <v>8.3695893174673319E-5</v>
      </c>
      <c r="AX301" s="27">
        <f t="shared" si="241"/>
        <v>9898.1663871742639</v>
      </c>
      <c r="AY301" s="75">
        <v>4</v>
      </c>
      <c r="AZ301" s="34">
        <f t="shared" si="242"/>
        <v>4.2531021063488183E-5</v>
      </c>
      <c r="BA301" s="27">
        <f t="shared" si="243"/>
        <v>3772.4309854650232</v>
      </c>
      <c r="BB301" s="39">
        <f t="shared" si="244"/>
        <v>82905.125147399347</v>
      </c>
      <c r="BC301" s="60">
        <f t="shared" si="245"/>
        <v>30.60358993997761</v>
      </c>
      <c r="BD301" s="81">
        <f t="shared" si="246"/>
        <v>1269148.2511777729</v>
      </c>
      <c r="BE301" s="1">
        <v>414130</v>
      </c>
      <c r="BF301" s="1">
        <f t="shared" si="247"/>
        <v>0</v>
      </c>
      <c r="BG301" s="1">
        <f t="shared" si="248"/>
        <v>855018.25117777288</v>
      </c>
      <c r="BH301" s="72">
        <f t="shared" si="249"/>
        <v>5.7654374865404327E-4</v>
      </c>
      <c r="BI301" s="1">
        <f t="shared" si="250"/>
        <v>-415.47803686711836</v>
      </c>
      <c r="BJ301" s="81">
        <f t="shared" si="251"/>
        <v>1268732.7731409057</v>
      </c>
      <c r="BK301" s="79">
        <v>7</v>
      </c>
      <c r="BL301" s="1">
        <f t="shared" si="252"/>
        <v>0</v>
      </c>
      <c r="BM301" s="126">
        <v>1133.5</v>
      </c>
      <c r="BN301" s="27">
        <f t="shared" si="253"/>
        <v>0</v>
      </c>
      <c r="BO301" s="39">
        <f t="shared" si="254"/>
        <v>1268732.7731409057</v>
      </c>
      <c r="BP301" s="1">
        <f t="shared" si="255"/>
        <v>1268732.7731409057</v>
      </c>
      <c r="BQ301" s="72">
        <f t="shared" si="256"/>
        <v>4.3523261375137304E-4</v>
      </c>
      <c r="BR301" s="60">
        <f t="shared" si="257"/>
        <v>2747.4903769236621</v>
      </c>
      <c r="BS301" s="84">
        <f t="shared" si="259"/>
        <v>1271480</v>
      </c>
      <c r="BT301" s="86">
        <f t="shared" si="258"/>
        <v>469.35400516795863</v>
      </c>
      <c r="BV301" s="28"/>
    </row>
    <row r="302" spans="1:74" ht="15.6" x14ac:dyDescent="0.3">
      <c r="A302" s="2" t="s">
        <v>537</v>
      </c>
      <c r="B302" s="9" t="s">
        <v>240</v>
      </c>
      <c r="C302" s="158">
        <v>15943</v>
      </c>
      <c r="D302" s="20">
        <v>0</v>
      </c>
      <c r="E302" s="23">
        <v>0</v>
      </c>
      <c r="F302" s="3">
        <v>0</v>
      </c>
      <c r="G302" s="23">
        <v>0</v>
      </c>
      <c r="H302" s="23">
        <v>0</v>
      </c>
      <c r="I302" s="3">
        <v>0</v>
      </c>
      <c r="J302" s="23">
        <f t="shared" si="211"/>
        <v>0</v>
      </c>
      <c r="K302" s="42">
        <f t="shared" si="212"/>
        <v>0</v>
      </c>
      <c r="L302" s="31">
        <v>5643</v>
      </c>
      <c r="M302" s="34">
        <f t="shared" si="213"/>
        <v>1.8154186079281322E-3</v>
      </c>
      <c r="N302" s="1">
        <f t="shared" si="214"/>
        <v>214697.69617181781</v>
      </c>
      <c r="O302" s="37">
        <v>89</v>
      </c>
      <c r="P302" s="37">
        <v>123</v>
      </c>
      <c r="Q302" s="37">
        <f t="shared" si="215"/>
        <v>150.5</v>
      </c>
      <c r="R302" s="34">
        <f t="shared" si="216"/>
        <v>1.5866439370698006E-4</v>
      </c>
      <c r="S302" s="27">
        <f t="shared" si="217"/>
        <v>18764.201074408855</v>
      </c>
      <c r="T302" s="39">
        <f t="shared" si="218"/>
        <v>233461.89724622667</v>
      </c>
      <c r="U302" s="1">
        <f t="shared" si="219"/>
        <v>14.643536175514438</v>
      </c>
      <c r="V302" s="52">
        <v>68672136.310000002</v>
      </c>
      <c r="W302" s="51">
        <f t="shared" si="220"/>
        <v>3.7013447179301826</v>
      </c>
      <c r="X302" s="34">
        <f t="shared" si="221"/>
        <v>2.2742320260494345E-3</v>
      </c>
      <c r="Y302" s="87">
        <f t="shared" si="222"/>
        <v>4307.353466097974</v>
      </c>
      <c r="Z302" s="27">
        <f t="shared" si="223"/>
        <v>1277561.5934914064</v>
      </c>
      <c r="AA302" s="56">
        <v>14635292.500400001</v>
      </c>
      <c r="AB302" s="51">
        <f t="shared" si="224"/>
        <v>17.367555106469716</v>
      </c>
      <c r="AC302" s="51">
        <f t="shared" si="225"/>
        <v>3.0461554462754186E-3</v>
      </c>
      <c r="AD302" s="92">
        <f t="shared" si="226"/>
        <v>917.9760710280375</v>
      </c>
      <c r="AE302" s="1">
        <f t="shared" si="227"/>
        <v>1008695.1136674499</v>
      </c>
      <c r="AF302" s="39">
        <f t="shared" si="228"/>
        <v>2286256.7071588561</v>
      </c>
      <c r="AG302" s="60">
        <f t="shared" si="229"/>
        <v>143.40191351432327</v>
      </c>
      <c r="AH302" s="63">
        <v>2048.5030000000002</v>
      </c>
      <c r="AI302" s="34">
        <f t="shared" si="230"/>
        <v>2.1864727551640273E-3</v>
      </c>
      <c r="AJ302" s="1">
        <f t="shared" si="231"/>
        <v>387873.00959190138</v>
      </c>
      <c r="AK302" s="39">
        <f t="shared" si="232"/>
        <v>387873.00959190138</v>
      </c>
      <c r="AL302" s="1">
        <f t="shared" si="233"/>
        <v>24.328734215135256</v>
      </c>
      <c r="AM302" s="66">
        <v>1696.6944444444443</v>
      </c>
      <c r="AN302" s="34">
        <f t="shared" si="234"/>
        <v>1.8271086921029444E-3</v>
      </c>
      <c r="AO302" s="1">
        <f t="shared" si="235"/>
        <v>54018.697250648671</v>
      </c>
      <c r="AP302" s="95">
        <v>14.3333333333333</v>
      </c>
      <c r="AQ302" s="34">
        <f t="shared" si="236"/>
        <v>1.7341506694628129E-3</v>
      </c>
      <c r="AR302" s="27">
        <f t="shared" si="237"/>
        <v>153816.28645079819</v>
      </c>
      <c r="AS302" s="31">
        <v>75.833333330000002</v>
      </c>
      <c r="AT302" s="72">
        <f t="shared" si="238"/>
        <v>1.4138865409876972E-3</v>
      </c>
      <c r="AU302" s="1">
        <f t="shared" si="239"/>
        <v>167211.12236744029</v>
      </c>
      <c r="AV302" s="96">
        <v>33.305555555555557</v>
      </c>
      <c r="AW302" s="34">
        <f t="shared" si="240"/>
        <v>8.8027522733713439E-4</v>
      </c>
      <c r="AX302" s="27">
        <f t="shared" si="241"/>
        <v>104104.39910721003</v>
      </c>
      <c r="AY302" s="75">
        <v>78</v>
      </c>
      <c r="AZ302" s="34">
        <f t="shared" si="242"/>
        <v>8.2935491073801953E-4</v>
      </c>
      <c r="BA302" s="27">
        <f t="shared" si="243"/>
        <v>73562.404216567957</v>
      </c>
      <c r="BB302" s="39">
        <f t="shared" si="244"/>
        <v>552712.90939266502</v>
      </c>
      <c r="BC302" s="60">
        <f t="shared" si="245"/>
        <v>34.668061807229819</v>
      </c>
      <c r="BD302" s="81">
        <f t="shared" si="246"/>
        <v>3460304.5233896491</v>
      </c>
      <c r="BE302" s="1">
        <v>1882814</v>
      </c>
      <c r="BF302" s="1">
        <f t="shared" si="247"/>
        <v>0</v>
      </c>
      <c r="BG302" s="1">
        <f t="shared" si="248"/>
        <v>1577490.5233896491</v>
      </c>
      <c r="BH302" s="72">
        <f t="shared" si="249"/>
        <v>1.0637109775943228E-3</v>
      </c>
      <c r="BI302" s="1">
        <f t="shared" si="250"/>
        <v>-766.54815839497553</v>
      </c>
      <c r="BJ302" s="81">
        <f t="shared" si="251"/>
        <v>3459537.975231254</v>
      </c>
      <c r="BK302" s="79">
        <v>5.9</v>
      </c>
      <c r="BL302" s="1">
        <f t="shared" si="252"/>
        <v>0</v>
      </c>
      <c r="BM302" s="126">
        <v>875</v>
      </c>
      <c r="BN302" s="27">
        <f t="shared" si="253"/>
        <v>0</v>
      </c>
      <c r="BO302" s="39">
        <f t="shared" si="254"/>
        <v>3459537.975231254</v>
      </c>
      <c r="BP302" s="1">
        <f t="shared" si="255"/>
        <v>3459537.975231254</v>
      </c>
      <c r="BQ302" s="72">
        <f t="shared" si="256"/>
        <v>1.1867776944111522E-3</v>
      </c>
      <c r="BR302" s="60">
        <f t="shared" si="257"/>
        <v>7491.764614875452</v>
      </c>
      <c r="BS302" s="84">
        <f t="shared" si="259"/>
        <v>3467030</v>
      </c>
      <c r="BT302" s="86">
        <f t="shared" si="258"/>
        <v>217.46409082355893</v>
      </c>
      <c r="BV302" s="28"/>
    </row>
    <row r="303" spans="1:74" ht="15.6" x14ac:dyDescent="0.3">
      <c r="A303" s="2" t="s">
        <v>568</v>
      </c>
      <c r="B303" s="9" t="s">
        <v>271</v>
      </c>
      <c r="C303" s="158">
        <v>7307</v>
      </c>
      <c r="D303" s="20">
        <v>0</v>
      </c>
      <c r="E303" s="23">
        <v>0</v>
      </c>
      <c r="F303" s="3">
        <v>0</v>
      </c>
      <c r="G303" s="23">
        <v>0</v>
      </c>
      <c r="H303" s="23">
        <v>0</v>
      </c>
      <c r="I303" s="3">
        <v>0</v>
      </c>
      <c r="J303" s="23">
        <f t="shared" si="211"/>
        <v>0</v>
      </c>
      <c r="K303" s="42">
        <f t="shared" si="212"/>
        <v>0</v>
      </c>
      <c r="L303" s="31">
        <v>2326</v>
      </c>
      <c r="M303" s="34">
        <f t="shared" si="213"/>
        <v>7.4830120185022777E-4</v>
      </c>
      <c r="N303" s="1">
        <f t="shared" si="214"/>
        <v>88496.693477874927</v>
      </c>
      <c r="O303" s="37">
        <v>0</v>
      </c>
      <c r="P303" s="37">
        <v>93</v>
      </c>
      <c r="Q303" s="37">
        <f t="shared" si="215"/>
        <v>46.5</v>
      </c>
      <c r="R303" s="34">
        <f t="shared" si="216"/>
        <v>4.9022553537372581E-5</v>
      </c>
      <c r="S303" s="27">
        <f t="shared" si="217"/>
        <v>5797.5770761462582</v>
      </c>
      <c r="T303" s="39">
        <f t="shared" si="218"/>
        <v>94294.27055402119</v>
      </c>
      <c r="U303" s="1">
        <f t="shared" si="219"/>
        <v>12.904649042564827</v>
      </c>
      <c r="V303" s="52">
        <v>27806887.809999999</v>
      </c>
      <c r="W303" s="51">
        <f t="shared" si="220"/>
        <v>1.9201087645917323</v>
      </c>
      <c r="X303" s="34">
        <f t="shared" si="221"/>
        <v>1.1797801012099897E-3</v>
      </c>
      <c r="Y303" s="87">
        <f t="shared" si="222"/>
        <v>3805.5135910770491</v>
      </c>
      <c r="Z303" s="27">
        <f t="shared" si="223"/>
        <v>662747.56876479078</v>
      </c>
      <c r="AA303" s="56">
        <v>8293894.9496000009</v>
      </c>
      <c r="AB303" s="51">
        <f t="shared" si="224"/>
        <v>6.4375362027674354</v>
      </c>
      <c r="AC303" s="51">
        <f t="shared" si="225"/>
        <v>1.1291016982206226E-3</v>
      </c>
      <c r="AD303" s="92">
        <f t="shared" si="226"/>
        <v>1135.0615778842207</v>
      </c>
      <c r="AE303" s="1">
        <f t="shared" si="227"/>
        <v>373887.47420008917</v>
      </c>
      <c r="AF303" s="39">
        <f t="shared" si="228"/>
        <v>1036635.0429648799</v>
      </c>
      <c r="AG303" s="60">
        <f t="shared" si="229"/>
        <v>141.86876186737101</v>
      </c>
      <c r="AH303" s="63">
        <v>2350.2338</v>
      </c>
      <c r="AI303" s="34">
        <f t="shared" si="230"/>
        <v>2.5085255779296496E-3</v>
      </c>
      <c r="AJ303" s="1">
        <f t="shared" si="231"/>
        <v>445004.11141726951</v>
      </c>
      <c r="AK303" s="39">
        <f t="shared" si="232"/>
        <v>445004.11141726951</v>
      </c>
      <c r="AL303" s="1">
        <f t="shared" si="233"/>
        <v>60.901069032060967</v>
      </c>
      <c r="AM303" s="66">
        <v>813.63888888888891</v>
      </c>
      <c r="AN303" s="34">
        <f t="shared" si="234"/>
        <v>8.7617820108359967E-4</v>
      </c>
      <c r="AO303" s="1">
        <f t="shared" si="235"/>
        <v>25904.318219556826</v>
      </c>
      <c r="AP303" s="95">
        <v>5</v>
      </c>
      <c r="AQ303" s="34">
        <f t="shared" si="236"/>
        <v>6.0493628004516862E-4</v>
      </c>
      <c r="AR303" s="27">
        <f t="shared" si="237"/>
        <v>53656.844110743667</v>
      </c>
      <c r="AS303" s="31">
        <v>55.25</v>
      </c>
      <c r="AT303" s="72">
        <f t="shared" si="238"/>
        <v>1.0301173370506022E-3</v>
      </c>
      <c r="AU303" s="1">
        <f t="shared" si="239"/>
        <v>121825.24630163288</v>
      </c>
      <c r="AV303" s="96">
        <v>17.361111111111111</v>
      </c>
      <c r="AW303" s="34">
        <f t="shared" si="240"/>
        <v>4.5885906345763882E-4</v>
      </c>
      <c r="AX303" s="27">
        <f t="shared" si="241"/>
        <v>54266.263087578205</v>
      </c>
      <c r="AY303" s="75">
        <v>58</v>
      </c>
      <c r="AZ303" s="34">
        <f t="shared" si="242"/>
        <v>6.1669980542057861E-4</v>
      </c>
      <c r="BA303" s="27">
        <f t="shared" si="243"/>
        <v>54700.249289242834</v>
      </c>
      <c r="BB303" s="39">
        <f t="shared" si="244"/>
        <v>310352.92100875441</v>
      </c>
      <c r="BC303" s="60">
        <f t="shared" si="245"/>
        <v>42.473370878439084</v>
      </c>
      <c r="BD303" s="81">
        <f t="shared" si="246"/>
        <v>1886286.3459449252</v>
      </c>
      <c r="BE303" s="1">
        <v>837582</v>
      </c>
      <c r="BF303" s="1">
        <f t="shared" si="247"/>
        <v>0</v>
      </c>
      <c r="BG303" s="1">
        <f t="shared" si="248"/>
        <v>1048704.3459449252</v>
      </c>
      <c r="BH303" s="72">
        <f t="shared" si="249"/>
        <v>7.0714740183383778E-4</v>
      </c>
      <c r="BI303" s="1">
        <f t="shared" si="250"/>
        <v>-509.59569846260575</v>
      </c>
      <c r="BJ303" s="81">
        <f t="shared" si="251"/>
        <v>1885776.7502464626</v>
      </c>
      <c r="BK303" s="79">
        <v>8</v>
      </c>
      <c r="BL303" s="1">
        <f t="shared" si="252"/>
        <v>0</v>
      </c>
      <c r="BM303" s="126">
        <v>788</v>
      </c>
      <c r="BN303" s="27">
        <f t="shared" si="253"/>
        <v>0</v>
      </c>
      <c r="BO303" s="39">
        <f t="shared" si="254"/>
        <v>1885776.7502464626</v>
      </c>
      <c r="BP303" s="1">
        <f t="shared" si="255"/>
        <v>1885776.7502464626</v>
      </c>
      <c r="BQ303" s="72">
        <f t="shared" si="256"/>
        <v>6.4690655222018553E-4</v>
      </c>
      <c r="BR303" s="60">
        <f t="shared" si="257"/>
        <v>4083.7232110761533</v>
      </c>
      <c r="BS303" s="84">
        <f t="shared" si="259"/>
        <v>1889860</v>
      </c>
      <c r="BT303" s="86">
        <f t="shared" si="258"/>
        <v>258.63692349801562</v>
      </c>
      <c r="BV303" s="28"/>
    </row>
    <row r="304" spans="1:74" ht="15.6" x14ac:dyDescent="0.3">
      <c r="A304" s="2" t="s">
        <v>546</v>
      </c>
      <c r="B304" s="9" t="s">
        <v>249</v>
      </c>
      <c r="C304" s="158">
        <v>8244</v>
      </c>
      <c r="D304" s="20">
        <v>0</v>
      </c>
      <c r="E304" s="23">
        <v>0</v>
      </c>
      <c r="F304" s="3">
        <v>0</v>
      </c>
      <c r="G304" s="23">
        <v>0</v>
      </c>
      <c r="H304" s="23">
        <v>0</v>
      </c>
      <c r="I304" s="3">
        <v>0</v>
      </c>
      <c r="J304" s="23">
        <f t="shared" si="211"/>
        <v>0</v>
      </c>
      <c r="K304" s="42">
        <f t="shared" si="212"/>
        <v>0</v>
      </c>
      <c r="L304" s="31">
        <v>2057</v>
      </c>
      <c r="M304" s="34">
        <f t="shared" si="213"/>
        <v>6.6176077910830549E-4</v>
      </c>
      <c r="N304" s="1">
        <f t="shared" si="214"/>
        <v>78262.123165945275</v>
      </c>
      <c r="O304" s="37">
        <v>0</v>
      </c>
      <c r="P304" s="37">
        <v>0</v>
      </c>
      <c r="Q304" s="37">
        <f t="shared" si="215"/>
        <v>0</v>
      </c>
      <c r="R304" s="34">
        <f t="shared" si="216"/>
        <v>0</v>
      </c>
      <c r="S304" s="27">
        <f t="shared" si="217"/>
        <v>0</v>
      </c>
      <c r="T304" s="39">
        <f t="shared" si="218"/>
        <v>78262.123165945275</v>
      </c>
      <c r="U304" s="1">
        <f t="shared" si="219"/>
        <v>9.493222121051101</v>
      </c>
      <c r="V304" s="52">
        <v>41126898.309999995</v>
      </c>
      <c r="W304" s="51">
        <f t="shared" si="220"/>
        <v>1.6525324980190563</v>
      </c>
      <c r="X304" s="34">
        <f t="shared" si="221"/>
        <v>1.0153721464733084E-3</v>
      </c>
      <c r="Y304" s="87">
        <f t="shared" si="222"/>
        <v>4988.7067333818532</v>
      </c>
      <c r="Z304" s="27">
        <f t="shared" si="223"/>
        <v>570390.55055811291</v>
      </c>
      <c r="AA304" s="56">
        <v>5967103.0588000007</v>
      </c>
      <c r="AB304" s="51">
        <f t="shared" si="224"/>
        <v>11.389703735679678</v>
      </c>
      <c r="AC304" s="51">
        <f t="shared" si="225"/>
        <v>1.9976794576560585E-3</v>
      </c>
      <c r="AD304" s="92">
        <f t="shared" si="226"/>
        <v>723.8116277049977</v>
      </c>
      <c r="AE304" s="1">
        <f t="shared" si="227"/>
        <v>661505.80400463147</v>
      </c>
      <c r="AF304" s="39">
        <f t="shared" si="228"/>
        <v>1231896.3545627445</v>
      </c>
      <c r="AG304" s="60">
        <f t="shared" si="229"/>
        <v>149.4294462109103</v>
      </c>
      <c r="AH304" s="63">
        <v>2644.9641000000001</v>
      </c>
      <c r="AI304" s="34">
        <f t="shared" si="230"/>
        <v>2.823106406501207E-3</v>
      </c>
      <c r="AJ304" s="1">
        <f t="shared" si="231"/>
        <v>500809.70627308573</v>
      </c>
      <c r="AK304" s="39">
        <f t="shared" si="232"/>
        <v>500809.70627308573</v>
      </c>
      <c r="AL304" s="1">
        <f t="shared" si="233"/>
        <v>60.748387466410207</v>
      </c>
      <c r="AM304" s="66">
        <v>757.11111111111109</v>
      </c>
      <c r="AN304" s="34">
        <f t="shared" si="234"/>
        <v>8.1530548799066578E-4</v>
      </c>
      <c r="AO304" s="1">
        <f t="shared" si="235"/>
        <v>24104.608835213574</v>
      </c>
      <c r="AP304" s="95">
        <v>1.6666666666666701</v>
      </c>
      <c r="AQ304" s="34">
        <f t="shared" si="236"/>
        <v>2.0164542668172329E-4</v>
      </c>
      <c r="AR304" s="27">
        <f t="shared" si="237"/>
        <v>17885.614703581261</v>
      </c>
      <c r="AS304" s="31">
        <v>26.583333329999999</v>
      </c>
      <c r="AT304" s="72">
        <f t="shared" si="238"/>
        <v>4.9563715004213773E-4</v>
      </c>
      <c r="AU304" s="1">
        <f t="shared" si="239"/>
        <v>58615.767066889704</v>
      </c>
      <c r="AV304" s="96">
        <v>14.888888888888889</v>
      </c>
      <c r="AW304" s="34">
        <f t="shared" si="240"/>
        <v>3.9351753282127107E-4</v>
      </c>
      <c r="AX304" s="27">
        <f t="shared" si="241"/>
        <v>46538.74722390707</v>
      </c>
      <c r="AY304" s="75">
        <v>16</v>
      </c>
      <c r="AZ304" s="34">
        <f t="shared" si="242"/>
        <v>1.7012408425395273E-4</v>
      </c>
      <c r="BA304" s="27">
        <f t="shared" si="243"/>
        <v>15089.723941860093</v>
      </c>
      <c r="BB304" s="39">
        <f t="shared" si="244"/>
        <v>162234.46177145172</v>
      </c>
      <c r="BC304" s="60">
        <f t="shared" si="245"/>
        <v>19.679095314343975</v>
      </c>
      <c r="BD304" s="81">
        <f t="shared" si="246"/>
        <v>1973202.6457732271</v>
      </c>
      <c r="BE304" s="1">
        <v>1023461</v>
      </c>
      <c r="BF304" s="1">
        <f t="shared" si="247"/>
        <v>0</v>
      </c>
      <c r="BG304" s="1">
        <f t="shared" si="248"/>
        <v>949741.64577322709</v>
      </c>
      <c r="BH304" s="72">
        <f t="shared" si="249"/>
        <v>6.4041628111761583E-4</v>
      </c>
      <c r="BI304" s="1">
        <f t="shared" si="250"/>
        <v>-461.50686721980054</v>
      </c>
      <c r="BJ304" s="81">
        <f t="shared" si="251"/>
        <v>1972741.1389060074</v>
      </c>
      <c r="BK304" s="79">
        <v>6.9</v>
      </c>
      <c r="BL304" s="1">
        <f t="shared" si="252"/>
        <v>0</v>
      </c>
      <c r="BM304" s="126">
        <v>819</v>
      </c>
      <c r="BN304" s="27">
        <f t="shared" si="253"/>
        <v>0</v>
      </c>
      <c r="BO304" s="39">
        <f t="shared" si="254"/>
        <v>1972741.1389060074</v>
      </c>
      <c r="BP304" s="1">
        <f t="shared" si="255"/>
        <v>1972741.1389060074</v>
      </c>
      <c r="BQ304" s="72">
        <f t="shared" si="256"/>
        <v>6.7673926323771698E-4</v>
      </c>
      <c r="BR304" s="60">
        <f t="shared" si="257"/>
        <v>4272.0479915463848</v>
      </c>
      <c r="BS304" s="84">
        <f t="shared" si="259"/>
        <v>1977013</v>
      </c>
      <c r="BT304" s="86">
        <f t="shared" si="258"/>
        <v>239.81234837457544</v>
      </c>
      <c r="BV304" s="28"/>
    </row>
    <row r="305" spans="1:74" ht="15.6" x14ac:dyDescent="0.3">
      <c r="A305" s="2" t="s">
        <v>467</v>
      </c>
      <c r="B305" s="9" t="s">
        <v>168</v>
      </c>
      <c r="C305" s="158">
        <v>25140</v>
      </c>
      <c r="D305" s="20">
        <v>0</v>
      </c>
      <c r="E305" s="23">
        <v>0</v>
      </c>
      <c r="F305" s="3">
        <v>0</v>
      </c>
      <c r="G305" s="23">
        <v>0</v>
      </c>
      <c r="H305" s="23">
        <v>0</v>
      </c>
      <c r="I305" s="3">
        <v>0</v>
      </c>
      <c r="J305" s="23">
        <f t="shared" si="211"/>
        <v>0</v>
      </c>
      <c r="K305" s="42">
        <f t="shared" si="212"/>
        <v>0</v>
      </c>
      <c r="L305" s="31">
        <v>8944</v>
      </c>
      <c r="M305" s="34">
        <f t="shared" si="213"/>
        <v>2.8773886282667401E-3</v>
      </c>
      <c r="N305" s="1">
        <f t="shared" si="214"/>
        <v>340289.95118921465</v>
      </c>
      <c r="O305" s="37">
        <v>566</v>
      </c>
      <c r="P305" s="37">
        <v>1437</v>
      </c>
      <c r="Q305" s="37">
        <f t="shared" si="215"/>
        <v>1284.5</v>
      </c>
      <c r="R305" s="34">
        <f t="shared" si="216"/>
        <v>1.3541821509409696E-3</v>
      </c>
      <c r="S305" s="27">
        <f t="shared" si="217"/>
        <v>160150.27428623373</v>
      </c>
      <c r="T305" s="39">
        <f t="shared" si="218"/>
        <v>500440.22547544842</v>
      </c>
      <c r="U305" s="1">
        <f t="shared" si="219"/>
        <v>19.906134664894527</v>
      </c>
      <c r="V305" s="52">
        <v>105909783.28</v>
      </c>
      <c r="W305" s="51">
        <f t="shared" si="220"/>
        <v>5.9675280264627881</v>
      </c>
      <c r="X305" s="34">
        <f t="shared" si="221"/>
        <v>3.6666520922478546E-3</v>
      </c>
      <c r="Y305" s="87">
        <f t="shared" si="222"/>
        <v>4212.7996531424023</v>
      </c>
      <c r="Z305" s="27">
        <f t="shared" si="223"/>
        <v>2059760.7614769139</v>
      </c>
      <c r="AA305" s="56">
        <v>24448707.0568</v>
      </c>
      <c r="AB305" s="51">
        <f t="shared" si="224"/>
        <v>25.850839413784634</v>
      </c>
      <c r="AC305" s="51">
        <f t="shared" si="225"/>
        <v>4.5340679668698551E-3</v>
      </c>
      <c r="AD305" s="92">
        <f t="shared" si="226"/>
        <v>972.50226956245024</v>
      </c>
      <c r="AE305" s="1">
        <f t="shared" si="227"/>
        <v>1501398.1669286811</v>
      </c>
      <c r="AF305" s="39">
        <f t="shared" si="228"/>
        <v>3561158.928405595</v>
      </c>
      <c r="AG305" s="60">
        <f t="shared" si="229"/>
        <v>141.65309977746998</v>
      </c>
      <c r="AH305" s="63">
        <v>4621.9180999999999</v>
      </c>
      <c r="AI305" s="34">
        <f t="shared" si="230"/>
        <v>4.9332112290045391E-3</v>
      </c>
      <c r="AJ305" s="1">
        <f t="shared" si="231"/>
        <v>875135.29808561795</v>
      </c>
      <c r="AK305" s="39">
        <f t="shared" si="232"/>
        <v>875135.29808561795</v>
      </c>
      <c r="AL305" s="1">
        <f t="shared" si="233"/>
        <v>34.810473273095383</v>
      </c>
      <c r="AM305" s="66">
        <v>2888.8888888888887</v>
      </c>
      <c r="AN305" s="34">
        <f t="shared" si="234"/>
        <v>3.1109396371818768E-3</v>
      </c>
      <c r="AO305" s="1">
        <f t="shared" si="235"/>
        <v>91975.319887812278</v>
      </c>
      <c r="AP305" s="95">
        <v>9.3333333333333304</v>
      </c>
      <c r="AQ305" s="34">
        <f t="shared" si="236"/>
        <v>1.1292143894176478E-3</v>
      </c>
      <c r="AR305" s="27">
        <f t="shared" si="237"/>
        <v>100159.44234005483</v>
      </c>
      <c r="AS305" s="31">
        <v>113.08333330000001</v>
      </c>
      <c r="AT305" s="72">
        <f t="shared" si="238"/>
        <v>2.1084000391638313E-3</v>
      </c>
      <c r="AU305" s="1">
        <f t="shared" si="239"/>
        <v>249346.69559967681</v>
      </c>
      <c r="AV305" s="96">
        <v>46.111111111111114</v>
      </c>
      <c r="AW305" s="34">
        <f t="shared" si="240"/>
        <v>1.2187296725434888E-3</v>
      </c>
      <c r="AX305" s="27">
        <f t="shared" si="241"/>
        <v>144131.1947606077</v>
      </c>
      <c r="AY305" s="75">
        <v>327</v>
      </c>
      <c r="AZ305" s="34">
        <f t="shared" si="242"/>
        <v>3.4769109719401587E-3</v>
      </c>
      <c r="BA305" s="27">
        <f t="shared" si="243"/>
        <v>308396.23306176567</v>
      </c>
      <c r="BB305" s="39">
        <f t="shared" si="244"/>
        <v>894008.88564991718</v>
      </c>
      <c r="BC305" s="60">
        <f t="shared" si="245"/>
        <v>35.56121263523935</v>
      </c>
      <c r="BD305" s="81">
        <f t="shared" si="246"/>
        <v>5830743.3376165777</v>
      </c>
      <c r="BE305" s="1">
        <v>3192834</v>
      </c>
      <c r="BF305" s="1">
        <f t="shared" si="247"/>
        <v>0</v>
      </c>
      <c r="BG305" s="1">
        <f t="shared" si="248"/>
        <v>2637909.3376165777</v>
      </c>
      <c r="BH305" s="72">
        <f t="shared" si="249"/>
        <v>1.7787575130986896E-3</v>
      </c>
      <c r="BI305" s="1">
        <f t="shared" si="250"/>
        <v>-1281.8362549766209</v>
      </c>
      <c r="BJ305" s="81">
        <f t="shared" si="251"/>
        <v>5829461.5013616011</v>
      </c>
      <c r="BK305" s="79">
        <v>7.5</v>
      </c>
      <c r="BL305" s="1">
        <f t="shared" si="252"/>
        <v>0</v>
      </c>
      <c r="BM305" s="126">
        <v>1228</v>
      </c>
      <c r="BN305" s="27">
        <f t="shared" si="253"/>
        <v>0</v>
      </c>
      <c r="BO305" s="39">
        <f t="shared" si="254"/>
        <v>5829461.5013616011</v>
      </c>
      <c r="BP305" s="1">
        <f t="shared" si="255"/>
        <v>5829461.5013616011</v>
      </c>
      <c r="BQ305" s="72">
        <f t="shared" si="256"/>
        <v>1.9997684458954493E-3</v>
      </c>
      <c r="BR305" s="60">
        <f t="shared" si="257"/>
        <v>12623.926579895464</v>
      </c>
      <c r="BS305" s="84">
        <f t="shared" si="259"/>
        <v>5842085</v>
      </c>
      <c r="BT305" s="86">
        <f t="shared" si="258"/>
        <v>232.38206046141607</v>
      </c>
      <c r="BV305" s="28"/>
    </row>
    <row r="306" spans="1:74" ht="15.6" x14ac:dyDescent="0.3">
      <c r="A306" s="2" t="s">
        <v>329</v>
      </c>
      <c r="B306" s="9" t="s">
        <v>30</v>
      </c>
      <c r="C306" s="158">
        <v>19243</v>
      </c>
      <c r="D306" s="20">
        <v>0</v>
      </c>
      <c r="E306" s="23">
        <v>0</v>
      </c>
      <c r="F306" s="3">
        <v>0</v>
      </c>
      <c r="G306" s="23">
        <v>0</v>
      </c>
      <c r="H306" s="23">
        <v>0</v>
      </c>
      <c r="I306" s="3">
        <v>0</v>
      </c>
      <c r="J306" s="23">
        <f t="shared" si="211"/>
        <v>0</v>
      </c>
      <c r="K306" s="42">
        <f t="shared" si="212"/>
        <v>0</v>
      </c>
      <c r="L306" s="31">
        <v>14613</v>
      </c>
      <c r="M306" s="34">
        <f t="shared" si="213"/>
        <v>4.7011717380212288E-3</v>
      </c>
      <c r="N306" s="1">
        <f t="shared" si="214"/>
        <v>555976.86233541975</v>
      </c>
      <c r="O306" s="37">
        <v>0</v>
      </c>
      <c r="P306" s="37">
        <v>205</v>
      </c>
      <c r="Q306" s="37">
        <f t="shared" si="215"/>
        <v>102.5</v>
      </c>
      <c r="R306" s="34">
        <f t="shared" si="216"/>
        <v>1.0806046747485354E-4</v>
      </c>
      <c r="S306" s="27">
        <f t="shared" si="217"/>
        <v>12779.605382903041</v>
      </c>
      <c r="T306" s="39">
        <f t="shared" si="218"/>
        <v>568756.46771832276</v>
      </c>
      <c r="U306" s="1">
        <f t="shared" si="219"/>
        <v>29.556538362953944</v>
      </c>
      <c r="V306" s="52">
        <v>85431873.079999998</v>
      </c>
      <c r="W306" s="51">
        <f t="shared" si="220"/>
        <v>4.3343665033921317</v>
      </c>
      <c r="X306" s="34">
        <f t="shared" si="221"/>
        <v>2.6631821313208002E-3</v>
      </c>
      <c r="Y306" s="87">
        <f t="shared" si="222"/>
        <v>4439.6337930676091</v>
      </c>
      <c r="Z306" s="27">
        <f t="shared" si="223"/>
        <v>1496056.3251579523</v>
      </c>
      <c r="AA306" s="56">
        <v>31111450.5416</v>
      </c>
      <c r="AB306" s="51">
        <f t="shared" si="224"/>
        <v>11.90214671941672</v>
      </c>
      <c r="AC306" s="51">
        <f t="shared" si="225"/>
        <v>2.0875586016257659E-3</v>
      </c>
      <c r="AD306" s="92">
        <f t="shared" si="226"/>
        <v>1616.7671642467392</v>
      </c>
      <c r="AE306" s="1">
        <f t="shared" si="227"/>
        <v>691268.12406407204</v>
      </c>
      <c r="AF306" s="39">
        <f t="shared" si="228"/>
        <v>2187324.4492220245</v>
      </c>
      <c r="AG306" s="60">
        <f t="shared" si="229"/>
        <v>113.66857814384579</v>
      </c>
      <c r="AH306" s="63">
        <v>664.15549999999996</v>
      </c>
      <c r="AI306" s="34">
        <f t="shared" si="230"/>
        <v>7.0888737089588936E-4</v>
      </c>
      <c r="AJ306" s="1">
        <f t="shared" si="231"/>
        <v>125754.26671184473</v>
      </c>
      <c r="AK306" s="39">
        <f t="shared" si="232"/>
        <v>125754.26671184473</v>
      </c>
      <c r="AL306" s="1">
        <f t="shared" si="233"/>
        <v>6.5350655673151135</v>
      </c>
      <c r="AM306" s="66">
        <v>2565.0833333333335</v>
      </c>
      <c r="AN306" s="34">
        <f t="shared" si="234"/>
        <v>2.7622451818873663E-3</v>
      </c>
      <c r="AO306" s="1">
        <f t="shared" si="235"/>
        <v>81666.124657694716</v>
      </c>
      <c r="AP306" s="95">
        <v>27</v>
      </c>
      <c r="AQ306" s="34">
        <f t="shared" si="236"/>
        <v>3.2666559122439109E-3</v>
      </c>
      <c r="AR306" s="27">
        <f t="shared" si="237"/>
        <v>289746.95819801581</v>
      </c>
      <c r="AS306" s="31">
        <v>198.5</v>
      </c>
      <c r="AT306" s="72">
        <f t="shared" si="238"/>
        <v>3.7009645503084977E-3</v>
      </c>
      <c r="AU306" s="1">
        <f t="shared" si="239"/>
        <v>437688.89395247283</v>
      </c>
      <c r="AV306" s="96">
        <v>97.916666666666671</v>
      </c>
      <c r="AW306" s="34">
        <f t="shared" si="240"/>
        <v>2.5879651179010832E-3</v>
      </c>
      <c r="AX306" s="27">
        <f t="shared" si="241"/>
        <v>306061.72381394106</v>
      </c>
      <c r="AY306" s="75">
        <v>281</v>
      </c>
      <c r="AZ306" s="34">
        <f t="shared" si="242"/>
        <v>2.987804229710045E-3</v>
      </c>
      <c r="BA306" s="27">
        <f t="shared" si="243"/>
        <v>265013.2767289179</v>
      </c>
      <c r="BB306" s="39">
        <f t="shared" si="244"/>
        <v>1380176.9773510424</v>
      </c>
      <c r="BC306" s="60">
        <f t="shared" si="245"/>
        <v>71.72358662116315</v>
      </c>
      <c r="BD306" s="81">
        <f t="shared" si="246"/>
        <v>4262012.1610032339</v>
      </c>
      <c r="BE306" s="1">
        <v>2176055</v>
      </c>
      <c r="BF306" s="1">
        <f t="shared" si="247"/>
        <v>0</v>
      </c>
      <c r="BG306" s="1">
        <f t="shared" si="248"/>
        <v>2085957.1610032339</v>
      </c>
      <c r="BH306" s="72">
        <f t="shared" si="249"/>
        <v>1.4065729702025971E-3</v>
      </c>
      <c r="BI306" s="1">
        <f t="shared" si="250"/>
        <v>-1013.6267676727474</v>
      </c>
      <c r="BJ306" s="81">
        <f t="shared" si="251"/>
        <v>4260998.5342355613</v>
      </c>
      <c r="BK306" s="79">
        <v>2.5</v>
      </c>
      <c r="BL306" s="1">
        <f t="shared" si="252"/>
        <v>-532624.81677944516</v>
      </c>
      <c r="BM306" s="126">
        <v>913</v>
      </c>
      <c r="BN306" s="27">
        <f t="shared" si="253"/>
        <v>0</v>
      </c>
      <c r="BO306" s="39">
        <f t="shared" si="254"/>
        <v>3728373.7174561163</v>
      </c>
      <c r="BP306" s="1">
        <f t="shared" si="255"/>
        <v>0</v>
      </c>
      <c r="BQ306" s="72">
        <f t="shared" si="256"/>
        <v>0</v>
      </c>
      <c r="BR306" s="60">
        <f t="shared" si="257"/>
        <v>0</v>
      </c>
      <c r="BS306" s="84">
        <f t="shared" si="259"/>
        <v>3728374</v>
      </c>
      <c r="BT306" s="86">
        <f t="shared" si="258"/>
        <v>193.75222158707064</v>
      </c>
      <c r="BV306" s="28"/>
    </row>
    <row r="307" spans="1:74" x14ac:dyDescent="0.25">
      <c r="D307" s="28"/>
      <c r="E307" s="28"/>
      <c r="F307" s="28"/>
      <c r="G307" s="28"/>
      <c r="H307" s="28"/>
      <c r="I307" s="28"/>
      <c r="J307" s="28"/>
      <c r="N307" s="28"/>
      <c r="S307" s="28"/>
      <c r="Z307" s="28"/>
      <c r="AE307" s="28"/>
      <c r="AF307" s="28"/>
      <c r="AJ307" s="28"/>
      <c r="AO307" s="28"/>
      <c r="AR307" s="28"/>
      <c r="AU307" s="28"/>
      <c r="AX307" s="28"/>
      <c r="BA307" s="28"/>
      <c r="BI307" s="28"/>
      <c r="BJ307" s="28"/>
      <c r="BO307" s="28"/>
      <c r="BP307" s="28"/>
    </row>
    <row r="309" spans="1:74" x14ac:dyDescent="0.25">
      <c r="T309" s="28"/>
      <c r="AF309" s="28"/>
      <c r="BJ309" s="28"/>
      <c r="BR309" s="28"/>
    </row>
    <row r="310" spans="1:74" x14ac:dyDescent="0.25">
      <c r="J310" s="28"/>
      <c r="S310" s="28"/>
      <c r="T310" s="28"/>
      <c r="AF310" s="28"/>
      <c r="BJ310" s="28"/>
      <c r="BR310" s="28"/>
    </row>
    <row r="311" spans="1:74" x14ac:dyDescent="0.25">
      <c r="S311" s="28"/>
    </row>
  </sheetData>
  <sortState xmlns:xlrd2="http://schemas.microsoft.com/office/spreadsheetml/2017/richdata2" ref="A7:BT306">
    <sortCondition ref="B7:B306"/>
  </sortState>
  <mergeCells count="17">
    <mergeCell ref="K4:K5"/>
    <mergeCell ref="V3:AG3"/>
    <mergeCell ref="A1:BT1"/>
    <mergeCell ref="AH3:AL3"/>
    <mergeCell ref="AM3:BC3"/>
    <mergeCell ref="U4:U5"/>
    <mergeCell ref="AG4:AG5"/>
    <mergeCell ref="AL4:AL5"/>
    <mergeCell ref="BS3:BS5"/>
    <mergeCell ref="BT3:BT5"/>
    <mergeCell ref="BC4:BC5"/>
    <mergeCell ref="BK3:BR3"/>
    <mergeCell ref="BE3:BI3"/>
    <mergeCell ref="BD3:BD5"/>
    <mergeCell ref="BJ3:BJ5"/>
    <mergeCell ref="D3:K3"/>
    <mergeCell ref="L3:U3"/>
  </mergeCells>
  <conditionalFormatting sqref="BK6:BK306 BM7:BM306">
    <cfRule type="cellIs" dxfId="0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ignoredErrors>
    <ignoredError sqref="BS6 BS284:BS306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A306"/>
  <sheetViews>
    <sheetView workbookViewId="0">
      <pane xSplit="2" ySplit="6" topLeftCell="K160" activePane="bottomRight" state="frozen"/>
      <selection pane="topRight" activeCell="C1" sqref="C1"/>
      <selection pane="bottomLeft" activeCell="A7" sqref="A7"/>
      <selection pane="bottomRight" activeCell="AA167" sqref="AA167"/>
    </sheetView>
  </sheetViews>
  <sheetFormatPr defaultRowHeight="13.2" x14ac:dyDescent="0.25"/>
  <cols>
    <col min="1" max="1" width="7.44140625" customWidth="1"/>
    <col min="2" max="2" width="28.6640625" customWidth="1"/>
    <col min="3" max="3" width="9.33203125" customWidth="1"/>
    <col min="4" max="8" width="8.33203125" customWidth="1"/>
    <col min="9" max="9" width="9.33203125" bestFit="1" customWidth="1"/>
    <col min="10" max="12" width="8.33203125" customWidth="1"/>
    <col min="13" max="15" width="9.33203125" customWidth="1"/>
    <col min="16" max="21" width="8.33203125" customWidth="1"/>
    <col min="22" max="22" width="9.33203125" customWidth="1"/>
    <col min="23" max="23" width="7.109375" customWidth="1"/>
    <col min="24" max="24" width="6.33203125" customWidth="1"/>
    <col min="25" max="25" width="8.33203125" customWidth="1"/>
    <col min="26" max="26" width="6.33203125" customWidth="1"/>
  </cols>
  <sheetData>
    <row r="3" spans="1:27" ht="16.2" thickBot="1" x14ac:dyDescent="0.35">
      <c r="A3" s="6"/>
    </row>
    <row r="4" spans="1:27" ht="47.25" customHeight="1" x14ac:dyDescent="0.3">
      <c r="A4" s="113"/>
      <c r="B4" s="119" t="s">
        <v>669</v>
      </c>
      <c r="C4" s="178" t="s">
        <v>656</v>
      </c>
      <c r="D4" s="179"/>
      <c r="E4" s="179"/>
      <c r="F4" s="179"/>
      <c r="G4" s="179"/>
      <c r="H4" s="179"/>
      <c r="I4" s="180"/>
      <c r="J4" s="178" t="s">
        <v>654</v>
      </c>
      <c r="K4" s="179"/>
      <c r="L4" s="180"/>
      <c r="M4" s="178" t="s">
        <v>655</v>
      </c>
      <c r="N4" s="179"/>
      <c r="O4" s="180"/>
      <c r="P4" s="136" t="s">
        <v>653</v>
      </c>
      <c r="Q4" s="181" t="s">
        <v>658</v>
      </c>
      <c r="R4" s="182"/>
      <c r="S4" s="182"/>
      <c r="T4" s="182"/>
      <c r="U4" s="182"/>
      <c r="V4" s="183"/>
      <c r="W4" s="181" t="s">
        <v>644</v>
      </c>
      <c r="X4" s="183"/>
      <c r="Y4" s="181" t="s">
        <v>624</v>
      </c>
      <c r="Z4" s="183"/>
      <c r="AA4" s="176" t="s">
        <v>594</v>
      </c>
    </row>
    <row r="5" spans="1:27" ht="102" customHeight="1" thickBot="1" x14ac:dyDescent="0.3">
      <c r="A5" s="114" t="s">
        <v>0</v>
      </c>
      <c r="B5" s="120" t="s">
        <v>646</v>
      </c>
      <c r="C5" s="137" t="s">
        <v>596</v>
      </c>
      <c r="D5" s="141" t="s">
        <v>651</v>
      </c>
      <c r="E5" s="138" t="s">
        <v>299</v>
      </c>
      <c r="F5" s="141" t="s">
        <v>652</v>
      </c>
      <c r="G5" s="138" t="s">
        <v>597</v>
      </c>
      <c r="H5" s="138" t="s">
        <v>598</v>
      </c>
      <c r="I5" s="139" t="s">
        <v>594</v>
      </c>
      <c r="J5" s="140" t="s">
        <v>638</v>
      </c>
      <c r="K5" s="141" t="s">
        <v>637</v>
      </c>
      <c r="L5" s="139" t="s">
        <v>594</v>
      </c>
      <c r="M5" s="140" t="s">
        <v>639</v>
      </c>
      <c r="N5" s="141" t="s">
        <v>606</v>
      </c>
      <c r="O5" s="139" t="s">
        <v>594</v>
      </c>
      <c r="P5" s="139" t="s">
        <v>594</v>
      </c>
      <c r="Q5" s="142" t="s">
        <v>635</v>
      </c>
      <c r="R5" s="143" t="s">
        <v>610</v>
      </c>
      <c r="S5" s="143" t="s">
        <v>640</v>
      </c>
      <c r="T5" s="143" t="s">
        <v>641</v>
      </c>
      <c r="U5" s="143" t="s">
        <v>642</v>
      </c>
      <c r="V5" s="144" t="s">
        <v>594</v>
      </c>
      <c r="W5" s="145" t="s">
        <v>622</v>
      </c>
      <c r="X5" s="146" t="s">
        <v>643</v>
      </c>
      <c r="Y5" s="145" t="s">
        <v>622</v>
      </c>
      <c r="Z5" s="146" t="s">
        <v>643</v>
      </c>
      <c r="AA5" s="177"/>
    </row>
    <row r="6" spans="1:27" ht="13.8" thickBot="1" x14ac:dyDescent="0.3">
      <c r="A6" s="117"/>
      <c r="B6" s="118" t="s">
        <v>594</v>
      </c>
      <c r="C6" s="147">
        <v>0.29916799999999999</v>
      </c>
      <c r="D6" s="148">
        <v>5.3433000000000001E-2</v>
      </c>
      <c r="E6" s="148">
        <v>1.5956000000000001E-2</v>
      </c>
      <c r="F6" s="148">
        <v>1.1167E-2</v>
      </c>
      <c r="G6" s="148">
        <v>1.9945000000000001E-2</v>
      </c>
      <c r="H6" s="148">
        <v>9.972E-3</v>
      </c>
      <c r="I6" s="149">
        <f>SUM(C6:H6)</f>
        <v>0.40964099999999998</v>
      </c>
      <c r="J6" s="147">
        <v>3.9889000000000001E-2</v>
      </c>
      <c r="K6" s="148">
        <v>3.9889000000000001E-2</v>
      </c>
      <c r="L6" s="149">
        <f>SUM(J6:K6)</f>
        <v>7.9778000000000002E-2</v>
      </c>
      <c r="M6" s="147">
        <v>0.189474</v>
      </c>
      <c r="N6" s="148">
        <v>0.111689</v>
      </c>
      <c r="O6" s="149">
        <f>SUM(M6:N6)</f>
        <v>0.30116300000000001</v>
      </c>
      <c r="P6" s="150">
        <v>5.9833999999999998E-2</v>
      </c>
      <c r="Q6" s="151">
        <v>9.972E-3</v>
      </c>
      <c r="R6" s="152">
        <v>2.9916999999999999E-2</v>
      </c>
      <c r="S6" s="152">
        <v>3.9889000000000001E-2</v>
      </c>
      <c r="T6" s="152">
        <v>3.9889000000000001E-2</v>
      </c>
      <c r="U6" s="152">
        <v>2.9916999999999999E-2</v>
      </c>
      <c r="V6" s="149">
        <f>SUM(Q6:U6)</f>
        <v>0.14958399999999999</v>
      </c>
      <c r="W6" s="153" t="s">
        <v>645</v>
      </c>
      <c r="X6" s="154" t="s">
        <v>645</v>
      </c>
      <c r="Y6" s="153" t="s">
        <v>645</v>
      </c>
      <c r="Z6" s="154" t="s">
        <v>645</v>
      </c>
      <c r="AA6" s="177"/>
    </row>
    <row r="7" spans="1:27" x14ac:dyDescent="0.25">
      <c r="A7" s="115" t="s">
        <v>498</v>
      </c>
      <c r="B7" s="9" t="s">
        <v>199</v>
      </c>
      <c r="C7" s="100">
        <f>'Verdeling Gemeentefonds 2022'!D7/'Verdeling Gemeentefonds 2022'!$BS7</f>
        <v>0</v>
      </c>
      <c r="D7" s="101">
        <f>'Verdeling Gemeentefonds 2022'!E7/'Verdeling Gemeentefonds 2022'!$BS7</f>
        <v>0.47526658060495569</v>
      </c>
      <c r="E7" s="101">
        <f>'Verdeling Gemeentefonds 2022'!F7/'Verdeling Gemeentefonds 2022'!$BS7</f>
        <v>0</v>
      </c>
      <c r="F7" s="101">
        <f>'Verdeling Gemeentefonds 2022'!G7/'Verdeling Gemeentefonds 2022'!$BS7</f>
        <v>0</v>
      </c>
      <c r="G7" s="101">
        <f>'Verdeling Gemeentefonds 2022'!H7/'Verdeling Gemeentefonds 2022'!$BS7</f>
        <v>0</v>
      </c>
      <c r="H7" s="101">
        <f>'Verdeling Gemeentefonds 2022'!I7/'Verdeling Gemeentefonds 2022'!$BS7</f>
        <v>0</v>
      </c>
      <c r="I7" s="105">
        <f>'Verdeling Gemeentefonds 2022'!J7/'Verdeling Gemeentefonds 2022'!$BS7</f>
        <v>0.47526658060495569</v>
      </c>
      <c r="J7" s="100">
        <f>'Verdeling Gemeentefonds 2022'!N7/'Verdeling Gemeentefonds 2022'!$BS7</f>
        <v>3.6128699215454731E-2</v>
      </c>
      <c r="K7" s="101">
        <f>'Verdeling Gemeentefonds 2022'!S7/'Verdeling Gemeentefonds 2022'!$BS7</f>
        <v>4.6494870100009016E-2</v>
      </c>
      <c r="L7" s="103">
        <f>'Verdeling Gemeentefonds 2022'!T7/'Verdeling Gemeentefonds 2022'!$BS7</f>
        <v>8.2623569315463746E-2</v>
      </c>
      <c r="M7" s="99">
        <f>'Verdeling Gemeentefonds 2022'!Z7/'Verdeling Gemeentefonds 2022'!$BS7</f>
        <v>0.16338965512012296</v>
      </c>
      <c r="N7" s="102">
        <f>'Verdeling Gemeentefonds 2022'!AE7/'Verdeling Gemeentefonds 2022'!$BS7</f>
        <v>0.10626484278678887</v>
      </c>
      <c r="O7" s="104">
        <f>'Verdeling Gemeentefonds 2022'!AF7/'Verdeling Gemeentefonds 2022'!$BS7</f>
        <v>0.26965449790691182</v>
      </c>
      <c r="P7" s="109">
        <f>'Verdeling Gemeentefonds 2022'!AK7/'Verdeling Gemeentefonds 2022'!$BS7</f>
        <v>1.9191717815353053E-2</v>
      </c>
      <c r="Q7" s="110">
        <f>'Verdeling Gemeentefonds 2022'!AO7/'Verdeling Gemeentefonds 2022'!$BS7</f>
        <v>9.3423611235880673E-3</v>
      </c>
      <c r="R7" s="111">
        <f>'Verdeling Gemeentefonds 2022'!AR7/'Verdeling Gemeentefonds 2022'!$BS7</f>
        <v>2.4972875009945369E-2</v>
      </c>
      <c r="S7" s="111">
        <f>'Verdeling Gemeentefonds 2022'!AU7/'Verdeling Gemeentefonds 2022'!$BS7</f>
        <v>4.3611037797097935E-2</v>
      </c>
      <c r="T7" s="111">
        <f>'Verdeling Gemeentefonds 2022'!AX7/'Verdeling Gemeentefonds 2022'!$BS7</f>
        <v>4.5529715808715072E-2</v>
      </c>
      <c r="U7" s="111">
        <f>'Verdeling Gemeentefonds 2022'!BA7/'Verdeling Gemeentefonds 2022'!$BS7</f>
        <v>2.7919088746010973E-2</v>
      </c>
      <c r="V7" s="105">
        <f>'Verdeling Gemeentefonds 2022'!BB7/'Verdeling Gemeentefonds 2022'!$BS7</f>
        <v>0.15137507848535739</v>
      </c>
      <c r="W7" s="99">
        <f>'Verdeling Gemeentefonds 2022'!BI7/'Verdeling Gemeentefonds 2022'!$BS7</f>
        <v>-2.7230639694214516E-4</v>
      </c>
      <c r="X7" s="107">
        <f>'Verdeling Gemeentefonds 2022'!BF7/'Verdeling Gemeentefonds 2022'!$BS7</f>
        <v>0</v>
      </c>
      <c r="Y7" s="99">
        <f>'Verdeling Gemeentefonds 2022'!BL7/'Verdeling Gemeentefonds 2022'!$BS7</f>
        <v>0</v>
      </c>
      <c r="Z7" s="107">
        <f>'Verdeling Gemeentefonds 2022'!BR7/'Verdeling Gemeentefonds 2022'!$BS7</f>
        <v>2.1608596283415496E-3</v>
      </c>
      <c r="AA7" s="116">
        <f>I7+L7+O7+P7+V7+SUM(W7:Z7)</f>
        <v>0.9999999973594409</v>
      </c>
    </row>
    <row r="8" spans="1:27" x14ac:dyDescent="0.25">
      <c r="A8" s="115">
        <v>44084</v>
      </c>
      <c r="B8" s="9" t="s">
        <v>225</v>
      </c>
      <c r="C8" s="99">
        <f>'Verdeling Gemeentefonds 2022'!D8/'Verdeling Gemeentefonds 2022'!$BS8</f>
        <v>0</v>
      </c>
      <c r="D8" s="102">
        <f>'Verdeling Gemeentefonds 2022'!E8/'Verdeling Gemeentefonds 2022'!$BS8</f>
        <v>0</v>
      </c>
      <c r="E8" s="102">
        <f>'Verdeling Gemeentefonds 2022'!F8/'Verdeling Gemeentefonds 2022'!$BS8</f>
        <v>0</v>
      </c>
      <c r="F8" s="102">
        <f>'Verdeling Gemeentefonds 2022'!G8/'Verdeling Gemeentefonds 2022'!$BS8</f>
        <v>0</v>
      </c>
      <c r="G8" s="102">
        <f>'Verdeling Gemeentefonds 2022'!H8/'Verdeling Gemeentefonds 2022'!$BS8</f>
        <v>0</v>
      </c>
      <c r="H8" s="102">
        <f>'Verdeling Gemeentefonds 2022'!I8/'Verdeling Gemeentefonds 2022'!$BS8</f>
        <v>0</v>
      </c>
      <c r="I8" s="106">
        <f>'Verdeling Gemeentefonds 2022'!J8/'Verdeling Gemeentefonds 2022'!$BS8</f>
        <v>0</v>
      </c>
      <c r="J8" s="100">
        <f>'Verdeling Gemeentefonds 2022'!N8/'Verdeling Gemeentefonds 2022'!$BS8</f>
        <v>7.1298934866004582E-2</v>
      </c>
      <c r="K8" s="102">
        <f>'Verdeling Gemeentefonds 2022'!S8/'Verdeling Gemeentefonds 2022'!$BS8</f>
        <v>3.6009133836207657E-2</v>
      </c>
      <c r="L8" s="106">
        <f>'Verdeling Gemeentefonds 2022'!T8/'Verdeling Gemeentefonds 2022'!$BS8</f>
        <v>0.10730806870221223</v>
      </c>
      <c r="M8" s="99">
        <f>'Verdeling Gemeentefonds 2022'!Z8/'Verdeling Gemeentefonds 2022'!$BS8</f>
        <v>0.30376941496053095</v>
      </c>
      <c r="N8" s="102">
        <f>'Verdeling Gemeentefonds 2022'!AE8/'Verdeling Gemeentefonds 2022'!$BS8</f>
        <v>0.22697814549521933</v>
      </c>
      <c r="O8" s="104">
        <f>'Verdeling Gemeentefonds 2022'!AF8/'Verdeling Gemeentefonds 2022'!$BS8</f>
        <v>0.53074756045575033</v>
      </c>
      <c r="P8" s="109">
        <f>'Verdeling Gemeentefonds 2022'!AK8/'Verdeling Gemeentefonds 2022'!$BS8</f>
        <v>0.24971731899112531</v>
      </c>
      <c r="Q8" s="112">
        <f>'Verdeling Gemeentefonds 2022'!AO8/'Verdeling Gemeentefonds 2022'!$BS8</f>
        <v>1.3125928580529148E-2</v>
      </c>
      <c r="R8" s="108">
        <f>'Verdeling Gemeentefonds 2022'!AR8/'Verdeling Gemeentefonds 2022'!$BS8</f>
        <v>2.8325965644800569E-2</v>
      </c>
      <c r="S8" s="108">
        <f>'Verdeling Gemeentefonds 2022'!AU8/'Verdeling Gemeentefonds 2022'!$BS8</f>
        <v>3.4524106653400936E-2</v>
      </c>
      <c r="T8" s="108">
        <f>'Verdeling Gemeentefonds 2022'!AX8/'Verdeling Gemeentefonds 2022'!$BS8</f>
        <v>2.5414141601100202E-2</v>
      </c>
      <c r="U8" s="108">
        <f>'Verdeling Gemeentefonds 2022'!BA8/'Verdeling Gemeentefonds 2022'!$BS8</f>
        <v>8.6901936464884293E-3</v>
      </c>
      <c r="V8" s="106">
        <f>'Verdeling Gemeentefonds 2022'!BB8/'Verdeling Gemeentefonds 2022'!$BS8</f>
        <v>0.11008033612631929</v>
      </c>
      <c r="W8" s="99">
        <f>'Verdeling Gemeentefonds 2022'!BI8/'Verdeling Gemeentefonds 2022'!$BS8</f>
        <v>-1.4097137893710059E-5</v>
      </c>
      <c r="X8" s="107">
        <f>'Verdeling Gemeentefonds 2022'!BF8/'Verdeling Gemeentefonds 2022'!$BS8</f>
        <v>0</v>
      </c>
      <c r="Y8" s="99">
        <f>'Verdeling Gemeentefonds 2022'!BL8/'Verdeling Gemeentefonds 2022'!$BS8</f>
        <v>0</v>
      </c>
      <c r="Z8" s="107">
        <f>'Verdeling Gemeentefonds 2022'!BR8/'Verdeling Gemeentefonds 2022'!$BS8</f>
        <v>2.1608597353330685E-3</v>
      </c>
      <c r="AA8" s="116">
        <f t="shared" ref="AA8:AA71" si="0">I8+L8+O8+P8+V8+SUM(W8:Z8)</f>
        <v>1.0000000468728465</v>
      </c>
    </row>
    <row r="9" spans="1:27" x14ac:dyDescent="0.25">
      <c r="A9" s="115" t="s">
        <v>404</v>
      </c>
      <c r="B9" s="9" t="s">
        <v>105</v>
      </c>
      <c r="C9" s="99">
        <f>'Verdeling Gemeentefonds 2022'!D9/'Verdeling Gemeentefonds 2022'!$BS9</f>
        <v>0</v>
      </c>
      <c r="D9" s="102">
        <f>'Verdeling Gemeentefonds 2022'!E9/'Verdeling Gemeentefonds 2022'!$BS9</f>
        <v>0</v>
      </c>
      <c r="E9" s="102">
        <f>'Verdeling Gemeentefonds 2022'!F9/'Verdeling Gemeentefonds 2022'!$BS9</f>
        <v>0</v>
      </c>
      <c r="F9" s="102">
        <f>'Verdeling Gemeentefonds 2022'!G9/'Verdeling Gemeentefonds 2022'!$BS9</f>
        <v>0</v>
      </c>
      <c r="G9" s="102">
        <f>'Verdeling Gemeentefonds 2022'!H9/'Verdeling Gemeentefonds 2022'!$BS9</f>
        <v>0.24957432576558325</v>
      </c>
      <c r="H9" s="102">
        <f>'Verdeling Gemeentefonds 2022'!I9/'Verdeling Gemeentefonds 2022'!$BS9</f>
        <v>0</v>
      </c>
      <c r="I9" s="106">
        <f>'Verdeling Gemeentefonds 2022'!J9/'Verdeling Gemeentefonds 2022'!$BS9</f>
        <v>0.24957432576558325</v>
      </c>
      <c r="J9" s="100">
        <f>'Verdeling Gemeentefonds 2022'!N9/'Verdeling Gemeentefonds 2022'!$BS9</f>
        <v>4.7165075107541275E-2</v>
      </c>
      <c r="K9" s="102">
        <f>'Verdeling Gemeentefonds 2022'!S9/'Verdeling Gemeentefonds 2022'!$BS9</f>
        <v>8.1290286632682576E-2</v>
      </c>
      <c r="L9" s="106">
        <f>'Verdeling Gemeentefonds 2022'!T9/'Verdeling Gemeentefonds 2022'!$BS9</f>
        <v>0.12845536174022387</v>
      </c>
      <c r="M9" s="99">
        <f>'Verdeling Gemeentefonds 2022'!Z9/'Verdeling Gemeentefonds 2022'!$BS9</f>
        <v>0.23121743730017247</v>
      </c>
      <c r="N9" s="102">
        <f>'Verdeling Gemeentefonds 2022'!AE9/'Verdeling Gemeentefonds 2022'!$BS9</f>
        <v>0.16809175203263491</v>
      </c>
      <c r="O9" s="104">
        <f>'Verdeling Gemeentefonds 2022'!AF9/'Verdeling Gemeentefonds 2022'!$BS9</f>
        <v>0.3993091893328074</v>
      </c>
      <c r="P9" s="109">
        <f>'Verdeling Gemeentefonds 2022'!AK9/'Verdeling Gemeentefonds 2022'!$BS9</f>
        <v>8.0102838279818914E-2</v>
      </c>
      <c r="Q9" s="112">
        <f>'Verdeling Gemeentefonds 2022'!AO9/'Verdeling Gemeentefonds 2022'!$BS9</f>
        <v>1.1937392435613632E-2</v>
      </c>
      <c r="R9" s="108">
        <f>'Verdeling Gemeentefonds 2022'!AR9/'Verdeling Gemeentefonds 2022'!$BS9</f>
        <v>2.9446484448994933E-2</v>
      </c>
      <c r="S9" s="108">
        <f>'Verdeling Gemeentefonds 2022'!AU9/'Verdeling Gemeentefonds 2022'!$BS9</f>
        <v>3.5984879408553744E-2</v>
      </c>
      <c r="T9" s="108">
        <f>'Verdeling Gemeentefonds 2022'!AX9/'Verdeling Gemeentefonds 2022'!$BS9</f>
        <v>4.5937634690679741E-2</v>
      </c>
      <c r="U9" s="108">
        <f>'Verdeling Gemeentefonds 2022'!BA9/'Verdeling Gemeentefonds 2022'!$BS9</f>
        <v>1.7348201356543635E-2</v>
      </c>
      <c r="V9" s="106">
        <f>'Verdeling Gemeentefonds 2022'!BB9/'Verdeling Gemeentefonds 2022'!$BS9</f>
        <v>0.14065459234038569</v>
      </c>
      <c r="W9" s="99">
        <f>'Verdeling Gemeentefonds 2022'!BI9/'Verdeling Gemeentefonds 2022'!$BS9</f>
        <v>-2.5717112786472222E-4</v>
      </c>
      <c r="X9" s="107">
        <f>'Verdeling Gemeentefonds 2022'!BF9/'Verdeling Gemeentefonds 2022'!$BS9</f>
        <v>0</v>
      </c>
      <c r="Y9" s="99">
        <f>'Verdeling Gemeentefonds 2022'!BL9/'Verdeling Gemeentefonds 2022'!$BS9</f>
        <v>0</v>
      </c>
      <c r="Z9" s="107">
        <f>'Verdeling Gemeentefonds 2022'!BR9/'Verdeling Gemeentefonds 2022'!$BS9</f>
        <v>2.1608596253094806E-3</v>
      </c>
      <c r="AA9" s="116">
        <f t="shared" si="0"/>
        <v>0.99999999595626377</v>
      </c>
    </row>
    <row r="10" spans="1:27" x14ac:dyDescent="0.25">
      <c r="A10" s="115" t="s">
        <v>301</v>
      </c>
      <c r="B10" s="9" t="s">
        <v>2</v>
      </c>
      <c r="C10" s="99">
        <f>'Verdeling Gemeentefonds 2022'!D10/'Verdeling Gemeentefonds 2022'!$BS10</f>
        <v>0</v>
      </c>
      <c r="D10" s="102">
        <f>'Verdeling Gemeentefonds 2022'!E10/'Verdeling Gemeentefonds 2022'!$BS10</f>
        <v>0</v>
      </c>
      <c r="E10" s="102">
        <f>'Verdeling Gemeentefonds 2022'!F10/'Verdeling Gemeentefonds 2022'!$BS10</f>
        <v>0</v>
      </c>
      <c r="F10" s="102">
        <f>'Verdeling Gemeentefonds 2022'!G10/'Verdeling Gemeentefonds 2022'!$BS10</f>
        <v>0</v>
      </c>
      <c r="G10" s="102">
        <f>'Verdeling Gemeentefonds 2022'!H10/'Verdeling Gemeentefonds 2022'!$BS10</f>
        <v>0</v>
      </c>
      <c r="H10" s="102">
        <f>'Verdeling Gemeentefonds 2022'!I10/'Verdeling Gemeentefonds 2022'!$BS10</f>
        <v>0</v>
      </c>
      <c r="I10" s="106">
        <f>'Verdeling Gemeentefonds 2022'!J10/'Verdeling Gemeentefonds 2022'!$BS10</f>
        <v>0</v>
      </c>
      <c r="J10" s="100">
        <f>'Verdeling Gemeentefonds 2022'!N10/'Verdeling Gemeentefonds 2022'!$BS10</f>
        <v>0.16915799214503055</v>
      </c>
      <c r="K10" s="102">
        <f>'Verdeling Gemeentefonds 2022'!S10/'Verdeling Gemeentefonds 2022'!$BS10</f>
        <v>6.3204236411586101E-3</v>
      </c>
      <c r="L10" s="106">
        <f>'Verdeling Gemeentefonds 2022'!T10/'Verdeling Gemeentefonds 2022'!$BS10</f>
        <v>0.17547841578618917</v>
      </c>
      <c r="M10" s="99">
        <f>'Verdeling Gemeentefonds 2022'!Z10/'Verdeling Gemeentefonds 2022'!$BS10</f>
        <v>0.38077960097113023</v>
      </c>
      <c r="N10" s="102">
        <f>'Verdeling Gemeentefonds 2022'!AE10/'Verdeling Gemeentefonds 2022'!$BS10</f>
        <v>0.20487948722888832</v>
      </c>
      <c r="O10" s="104">
        <f>'Verdeling Gemeentefonds 2022'!AF10/'Verdeling Gemeentefonds 2022'!$BS10</f>
        <v>0.58565908820001855</v>
      </c>
      <c r="P10" s="109">
        <f>'Verdeling Gemeentefonds 2022'!AK10/'Verdeling Gemeentefonds 2022'!$BS10</f>
        <v>3.9344515343434271E-2</v>
      </c>
      <c r="Q10" s="112">
        <f>'Verdeling Gemeentefonds 2022'!AO10/'Verdeling Gemeentefonds 2022'!$BS10</f>
        <v>1.6598905746634533E-2</v>
      </c>
      <c r="R10" s="108">
        <f>'Verdeling Gemeentefonds 2022'!AR10/'Verdeling Gemeentefonds 2022'!$BS10</f>
        <v>4.1317295950736417E-2</v>
      </c>
      <c r="S10" s="108">
        <f>'Verdeling Gemeentefonds 2022'!AU10/'Verdeling Gemeentefonds 2022'!$BS10</f>
        <v>7.6012410324468788E-2</v>
      </c>
      <c r="T10" s="108">
        <f>'Verdeling Gemeentefonds 2022'!AX10/'Verdeling Gemeentefonds 2022'!$BS10</f>
        <v>3.6475029074221704E-2</v>
      </c>
      <c r="U10" s="108">
        <f>'Verdeling Gemeentefonds 2022'!BA10/'Verdeling Gemeentefonds 2022'!$BS10</f>
        <v>3.4293712136474599E-2</v>
      </c>
      <c r="V10" s="106">
        <f>'Verdeling Gemeentefonds 2022'!BB10/'Verdeling Gemeentefonds 2022'!$BS10</f>
        <v>0.20469735323253602</v>
      </c>
      <c r="W10" s="99">
        <f>'Verdeling Gemeentefonds 2022'!BI10/'Verdeling Gemeentefonds 2022'!$BS10</f>
        <v>-1.5363233603861998E-4</v>
      </c>
      <c r="X10" s="107">
        <f>'Verdeling Gemeentefonds 2022'!BF10/'Verdeling Gemeentefonds 2022'!$BS10</f>
        <v>0</v>
      </c>
      <c r="Y10" s="99">
        <f>'Verdeling Gemeentefonds 2022'!BL10/'Verdeling Gemeentefonds 2022'!$BS10</f>
        <v>-5.0251287011306807E-3</v>
      </c>
      <c r="Z10" s="107">
        <f>'Verdeling Gemeentefonds 2022'!BR10/'Verdeling Gemeentefonds 2022'!$BS10</f>
        <v>0</v>
      </c>
      <c r="AA10" s="116">
        <f t="shared" si="0"/>
        <v>1.0000006115250086</v>
      </c>
    </row>
    <row r="11" spans="1:27" x14ac:dyDescent="0.25">
      <c r="A11" s="115" t="s">
        <v>403</v>
      </c>
      <c r="B11" s="9" t="s">
        <v>104</v>
      </c>
      <c r="C11" s="99">
        <f>'Verdeling Gemeentefonds 2022'!D11/'Verdeling Gemeentefonds 2022'!$BS11</f>
        <v>0</v>
      </c>
      <c r="D11" s="102">
        <f>'Verdeling Gemeentefonds 2022'!E11/'Verdeling Gemeentefonds 2022'!$BS11</f>
        <v>0</v>
      </c>
      <c r="E11" s="102">
        <f>'Verdeling Gemeentefonds 2022'!F11/'Verdeling Gemeentefonds 2022'!$BS11</f>
        <v>0</v>
      </c>
      <c r="F11" s="102">
        <f>'Verdeling Gemeentefonds 2022'!G11/'Verdeling Gemeentefonds 2022'!$BS11</f>
        <v>0</v>
      </c>
      <c r="G11" s="102">
        <f>'Verdeling Gemeentefonds 2022'!H11/'Verdeling Gemeentefonds 2022'!$BS11</f>
        <v>0</v>
      </c>
      <c r="H11" s="102">
        <f>'Verdeling Gemeentefonds 2022'!I11/'Verdeling Gemeentefonds 2022'!$BS11</f>
        <v>0</v>
      </c>
      <c r="I11" s="106">
        <f>'Verdeling Gemeentefonds 2022'!J11/'Verdeling Gemeentefonds 2022'!$BS11</f>
        <v>0</v>
      </c>
      <c r="J11" s="100">
        <f>'Verdeling Gemeentefonds 2022'!N11/'Verdeling Gemeentefonds 2022'!$BS11</f>
        <v>4.5973278610720897E-2</v>
      </c>
      <c r="K11" s="102">
        <f>'Verdeling Gemeentefonds 2022'!S11/'Verdeling Gemeentefonds 2022'!$BS11</f>
        <v>7.6006276691104359E-3</v>
      </c>
      <c r="L11" s="106">
        <f>'Verdeling Gemeentefonds 2022'!T11/'Verdeling Gemeentefonds 2022'!$BS11</f>
        <v>5.3573906279831336E-2</v>
      </c>
      <c r="M11" s="99">
        <f>'Verdeling Gemeentefonds 2022'!Z11/'Verdeling Gemeentefonds 2022'!$BS11</f>
        <v>0.37944182109010233</v>
      </c>
      <c r="N11" s="102">
        <f>'Verdeling Gemeentefonds 2022'!AE11/'Verdeling Gemeentefonds 2022'!$BS11</f>
        <v>0.35750738977313939</v>
      </c>
      <c r="O11" s="104">
        <f>'Verdeling Gemeentefonds 2022'!AF11/'Verdeling Gemeentefonds 2022'!$BS11</f>
        <v>0.73694921086324172</v>
      </c>
      <c r="P11" s="109">
        <f>'Verdeling Gemeentefonds 2022'!AK11/'Verdeling Gemeentefonds 2022'!$BS11</f>
        <v>8.6726920800355448E-2</v>
      </c>
      <c r="Q11" s="112">
        <f>'Verdeling Gemeentefonds 2022'!AO11/'Verdeling Gemeentefonds 2022'!$BS11</f>
        <v>1.4634704870155456E-2</v>
      </c>
      <c r="R11" s="108">
        <f>'Verdeling Gemeentefonds 2022'!AR11/'Verdeling Gemeentefonds 2022'!$BS11</f>
        <v>2.3979865118506243E-2</v>
      </c>
      <c r="S11" s="108">
        <f>'Verdeling Gemeentefonds 2022'!AU11/'Verdeling Gemeentefonds 2022'!$BS11</f>
        <v>5.4506703119558478E-2</v>
      </c>
      <c r="T11" s="108">
        <f>'Verdeling Gemeentefonds 2022'!AX11/'Verdeling Gemeentefonds 2022'!$BS11</f>
        <v>1.8189166138429424E-2</v>
      </c>
      <c r="U11" s="108">
        <f>'Verdeling Gemeentefonds 2022'!BA11/'Verdeling Gemeentefonds 2022'!$BS11</f>
        <v>9.4834299484069084E-3</v>
      </c>
      <c r="V11" s="106">
        <f>'Verdeling Gemeentefonds 2022'!BB11/'Verdeling Gemeentefonds 2022'!$BS11</f>
        <v>0.12079386919505651</v>
      </c>
      <c r="W11" s="99">
        <f>'Verdeling Gemeentefonds 2022'!BI11/'Verdeling Gemeentefonds 2022'!$BS11</f>
        <v>-2.0463755690530453E-4</v>
      </c>
      <c r="X11" s="107">
        <f>'Verdeling Gemeentefonds 2022'!BF11/'Verdeling Gemeentefonds 2022'!$BS11</f>
        <v>0</v>
      </c>
      <c r="Y11" s="99">
        <f>'Verdeling Gemeentefonds 2022'!BL11/'Verdeling Gemeentefonds 2022'!$BS11</f>
        <v>0</v>
      </c>
      <c r="Z11" s="107">
        <f>'Verdeling Gemeentefonds 2022'!BR11/'Verdeling Gemeentefonds 2022'!$BS11</f>
        <v>2.1608599138689144E-3</v>
      </c>
      <c r="AA11" s="116">
        <f t="shared" si="0"/>
        <v>1.0000001294954488</v>
      </c>
    </row>
    <row r="12" spans="1:27" x14ac:dyDescent="0.25">
      <c r="A12" s="115" t="s">
        <v>581</v>
      </c>
      <c r="B12" s="9" t="s">
        <v>284</v>
      </c>
      <c r="C12" s="99">
        <f>'Verdeling Gemeentefonds 2022'!D12/'Verdeling Gemeentefonds 2022'!$BS12</f>
        <v>0</v>
      </c>
      <c r="D12" s="102">
        <f>'Verdeling Gemeentefonds 2022'!E12/'Verdeling Gemeentefonds 2022'!$BS12</f>
        <v>0</v>
      </c>
      <c r="E12" s="102">
        <f>'Verdeling Gemeentefonds 2022'!F12/'Verdeling Gemeentefonds 2022'!$BS12</f>
        <v>0</v>
      </c>
      <c r="F12" s="102">
        <f>'Verdeling Gemeentefonds 2022'!G12/'Verdeling Gemeentefonds 2022'!$BS12</f>
        <v>0</v>
      </c>
      <c r="G12" s="102">
        <f>'Verdeling Gemeentefonds 2022'!H12/'Verdeling Gemeentefonds 2022'!$BS12</f>
        <v>0</v>
      </c>
      <c r="H12" s="102">
        <f>'Verdeling Gemeentefonds 2022'!I12/'Verdeling Gemeentefonds 2022'!$BS12</f>
        <v>0</v>
      </c>
      <c r="I12" s="106">
        <f>'Verdeling Gemeentefonds 2022'!J12/'Verdeling Gemeentefonds 2022'!$BS12</f>
        <v>0</v>
      </c>
      <c r="J12" s="100">
        <f>'Verdeling Gemeentefonds 2022'!N12/'Verdeling Gemeentefonds 2022'!$BS12</f>
        <v>7.750048025510245E-2</v>
      </c>
      <c r="K12" s="102">
        <f>'Verdeling Gemeentefonds 2022'!S12/'Verdeling Gemeentefonds 2022'!$BS12</f>
        <v>6.95088673969431E-3</v>
      </c>
      <c r="L12" s="106">
        <f>'Verdeling Gemeentefonds 2022'!T12/'Verdeling Gemeentefonds 2022'!$BS12</f>
        <v>8.4451366994796759E-2</v>
      </c>
      <c r="M12" s="99">
        <f>'Verdeling Gemeentefonds 2022'!Z12/'Verdeling Gemeentefonds 2022'!$BS12</f>
        <v>0.36479883273087471</v>
      </c>
      <c r="N12" s="102">
        <f>'Verdeling Gemeentefonds 2022'!AE12/'Verdeling Gemeentefonds 2022'!$BS12</f>
        <v>0.23071890302031342</v>
      </c>
      <c r="O12" s="104">
        <f>'Verdeling Gemeentefonds 2022'!AF12/'Verdeling Gemeentefonds 2022'!$BS12</f>
        <v>0.59551773575118816</v>
      </c>
      <c r="P12" s="109">
        <f>'Verdeling Gemeentefonds 2022'!AK12/'Verdeling Gemeentefonds 2022'!$BS12</f>
        <v>0.15025170908541985</v>
      </c>
      <c r="Q12" s="112">
        <f>'Verdeling Gemeentefonds 2022'!AO12/'Verdeling Gemeentefonds 2022'!$BS12</f>
        <v>1.893779076436234E-2</v>
      </c>
      <c r="R12" s="108">
        <f>'Verdeling Gemeentefonds 2022'!AR12/'Verdeling Gemeentefonds 2022'!$BS12</f>
        <v>2.1443592804641483E-2</v>
      </c>
      <c r="S12" s="108">
        <f>'Verdeling Gemeentefonds 2022'!AU12/'Verdeling Gemeentefonds 2022'!$BS12</f>
        <v>6.6017015616184963E-2</v>
      </c>
      <c r="T12" s="108">
        <f>'Verdeling Gemeentefonds 2022'!AX12/'Verdeling Gemeentefonds 2022'!$BS12</f>
        <v>4.4484667626838927E-2</v>
      </c>
      <c r="U12" s="108">
        <f>'Verdeling Gemeentefonds 2022'!BA12/'Verdeling Gemeentefonds 2022'!$BS12</f>
        <v>1.6960796835178156E-2</v>
      </c>
      <c r="V12" s="106">
        <f>'Verdeling Gemeentefonds 2022'!BB12/'Verdeling Gemeentefonds 2022'!$BS12</f>
        <v>0.16784386364720585</v>
      </c>
      <c r="W12" s="99">
        <f>'Verdeling Gemeentefonds 2022'!BI12/'Verdeling Gemeentefonds 2022'!$BS12</f>
        <v>-2.2554414566433757E-4</v>
      </c>
      <c r="X12" s="107">
        <f>'Verdeling Gemeentefonds 2022'!BF12/'Verdeling Gemeentefonds 2022'!$BS12</f>
        <v>0</v>
      </c>
      <c r="Y12" s="99">
        <f>'Verdeling Gemeentefonds 2022'!BL12/'Verdeling Gemeentefonds 2022'!$BS12</f>
        <v>0</v>
      </c>
      <c r="Z12" s="107">
        <f>'Verdeling Gemeentefonds 2022'!BR12/'Verdeling Gemeentefonds 2022'!$BS12</f>
        <v>2.1608596144860985E-3</v>
      </c>
      <c r="AA12" s="116">
        <f t="shared" si="0"/>
        <v>0.9999999909474323</v>
      </c>
    </row>
    <row r="13" spans="1:27" x14ac:dyDescent="0.25">
      <c r="A13" s="115" t="s">
        <v>493</v>
      </c>
      <c r="B13" s="9" t="s">
        <v>194</v>
      </c>
      <c r="C13" s="99">
        <f>'Verdeling Gemeentefonds 2022'!D13/'Verdeling Gemeentefonds 2022'!$BS13</f>
        <v>0</v>
      </c>
      <c r="D13" s="102">
        <f>'Verdeling Gemeentefonds 2022'!E13/'Verdeling Gemeentefonds 2022'!$BS13</f>
        <v>0</v>
      </c>
      <c r="E13" s="102">
        <f>'Verdeling Gemeentefonds 2022'!F13/'Verdeling Gemeentefonds 2022'!$BS13</f>
        <v>0</v>
      </c>
      <c r="F13" s="102">
        <f>'Verdeling Gemeentefonds 2022'!G13/'Verdeling Gemeentefonds 2022'!$BS13</f>
        <v>0</v>
      </c>
      <c r="G13" s="102">
        <f>'Verdeling Gemeentefonds 2022'!H13/'Verdeling Gemeentefonds 2022'!$BS13</f>
        <v>0</v>
      </c>
      <c r="H13" s="102">
        <f>'Verdeling Gemeentefonds 2022'!I13/'Verdeling Gemeentefonds 2022'!$BS13</f>
        <v>0</v>
      </c>
      <c r="I13" s="106">
        <f>'Verdeling Gemeentefonds 2022'!J13/'Verdeling Gemeentefonds 2022'!$BS13</f>
        <v>0</v>
      </c>
      <c r="J13" s="100">
        <f>'Verdeling Gemeentefonds 2022'!N13/'Verdeling Gemeentefonds 2022'!$BS13</f>
        <v>2.2349513686463669E-2</v>
      </c>
      <c r="K13" s="102">
        <f>'Verdeling Gemeentefonds 2022'!S13/'Verdeling Gemeentefonds 2022'!$BS13</f>
        <v>2.5548601083015161E-3</v>
      </c>
      <c r="L13" s="106">
        <f>'Verdeling Gemeentefonds 2022'!T13/'Verdeling Gemeentefonds 2022'!$BS13</f>
        <v>2.4904373794765185E-2</v>
      </c>
      <c r="M13" s="99">
        <f>'Verdeling Gemeentefonds 2022'!Z13/'Verdeling Gemeentefonds 2022'!$BS13</f>
        <v>0.22988602778253778</v>
      </c>
      <c r="N13" s="102">
        <f>'Verdeling Gemeentefonds 2022'!AE13/'Verdeling Gemeentefonds 2022'!$BS13</f>
        <v>0.13377198743121482</v>
      </c>
      <c r="O13" s="104">
        <f>'Verdeling Gemeentefonds 2022'!AF13/'Verdeling Gemeentefonds 2022'!$BS13</f>
        <v>0.36365801521375263</v>
      </c>
      <c r="P13" s="109">
        <f>'Verdeling Gemeentefonds 2022'!AK13/'Verdeling Gemeentefonds 2022'!$BS13</f>
        <v>0.54082417776689884</v>
      </c>
      <c r="Q13" s="112">
        <f>'Verdeling Gemeentefonds 2022'!AO13/'Verdeling Gemeentefonds 2022'!$BS13</f>
        <v>9.9267151685998572E-3</v>
      </c>
      <c r="R13" s="108">
        <f>'Verdeling Gemeentefonds 2022'!AR13/'Verdeling Gemeentefonds 2022'!$BS13</f>
        <v>2.4433526807359978E-2</v>
      </c>
      <c r="S13" s="108">
        <f>'Verdeling Gemeentefonds 2022'!AU13/'Verdeling Gemeentefonds 2022'!$BS13</f>
        <v>2.0450640284754001E-2</v>
      </c>
      <c r="T13" s="108">
        <f>'Verdeling Gemeentefonds 2022'!AX13/'Verdeling Gemeentefonds 2022'!$BS13</f>
        <v>1.1303118477217298E-2</v>
      </c>
      <c r="U13" s="108">
        <f>'Verdeling Gemeentefonds 2022'!BA13/'Verdeling Gemeentefonds 2022'!$BS13</f>
        <v>2.6525447717223021E-3</v>
      </c>
      <c r="V13" s="106">
        <f>'Verdeling Gemeentefonds 2022'!BB13/'Verdeling Gemeentefonds 2022'!$BS13</f>
        <v>6.8766545509653429E-2</v>
      </c>
      <c r="W13" s="99">
        <f>'Verdeling Gemeentefonds 2022'!BI13/'Verdeling Gemeentefonds 2022'!$BS13</f>
        <v>-3.1417108766510442E-4</v>
      </c>
      <c r="X13" s="107">
        <f>'Verdeling Gemeentefonds 2022'!BF13/'Verdeling Gemeentefonds 2022'!$BS13</f>
        <v>0</v>
      </c>
      <c r="Y13" s="99">
        <f>'Verdeling Gemeentefonds 2022'!BL13/'Verdeling Gemeentefonds 2022'!$BS13</f>
        <v>0</v>
      </c>
      <c r="Z13" s="107">
        <f>'Verdeling Gemeentefonds 2022'!BR13/'Verdeling Gemeentefonds 2022'!$BS13</f>
        <v>2.1608592027401573E-3</v>
      </c>
      <c r="AA13" s="116">
        <f t="shared" si="0"/>
        <v>0.99999980040014513</v>
      </c>
    </row>
    <row r="14" spans="1:27" x14ac:dyDescent="0.25">
      <c r="A14" s="115" t="s">
        <v>302</v>
      </c>
      <c r="B14" s="9" t="s">
        <v>3</v>
      </c>
      <c r="C14" s="99">
        <f>'Verdeling Gemeentefonds 2022'!D14/'Verdeling Gemeentefonds 2022'!$BS14</f>
        <v>0.75726196882839181</v>
      </c>
      <c r="D14" s="102">
        <f>'Verdeling Gemeentefonds 2022'!E14/'Verdeling Gemeentefonds 2022'!$BS14</f>
        <v>0</v>
      </c>
      <c r="E14" s="102">
        <f>'Verdeling Gemeentefonds 2022'!F14/'Verdeling Gemeentefonds 2022'!$BS14</f>
        <v>0</v>
      </c>
      <c r="F14" s="102">
        <f>'Verdeling Gemeentefonds 2022'!G14/'Verdeling Gemeentefonds 2022'!$BS14</f>
        <v>0</v>
      </c>
      <c r="G14" s="102">
        <f>'Verdeling Gemeentefonds 2022'!H14/'Verdeling Gemeentefonds 2022'!$BS14</f>
        <v>0</v>
      </c>
      <c r="H14" s="102">
        <f>'Verdeling Gemeentefonds 2022'!I14/'Verdeling Gemeentefonds 2022'!$BS14</f>
        <v>0</v>
      </c>
      <c r="I14" s="106">
        <f>'Verdeling Gemeentefonds 2022'!J14/'Verdeling Gemeentefonds 2022'!$BS14</f>
        <v>0.75726196882839181</v>
      </c>
      <c r="J14" s="100">
        <f>'Verdeling Gemeentefonds 2022'!N14/'Verdeling Gemeentefonds 2022'!$BS14</f>
        <v>1.4914969399913248E-2</v>
      </c>
      <c r="K14" s="102">
        <f>'Verdeling Gemeentefonds 2022'!S14/'Verdeling Gemeentefonds 2022'!$BS14</f>
        <v>1.8607325147456742E-2</v>
      </c>
      <c r="L14" s="106">
        <f>'Verdeling Gemeentefonds 2022'!T14/'Verdeling Gemeentefonds 2022'!$BS14</f>
        <v>3.3522294547369991E-2</v>
      </c>
      <c r="M14" s="99">
        <f>'Verdeling Gemeentefonds 2022'!Z14/'Verdeling Gemeentefonds 2022'!$BS14</f>
        <v>7.2707458916107776E-2</v>
      </c>
      <c r="N14" s="102">
        <f>'Verdeling Gemeentefonds 2022'!AE14/'Verdeling Gemeentefonds 2022'!$BS14</f>
        <v>2.6848824649324796E-2</v>
      </c>
      <c r="O14" s="104">
        <f>'Verdeling Gemeentefonds 2022'!AF14/'Verdeling Gemeentefonds 2022'!$BS14</f>
        <v>9.9556283565432571E-2</v>
      </c>
      <c r="P14" s="109">
        <f>'Verdeling Gemeentefonds 2022'!AK14/'Verdeling Gemeentefonds 2022'!$BS14</f>
        <v>1.1811105262425502E-3</v>
      </c>
      <c r="Q14" s="112">
        <f>'Verdeling Gemeentefonds 2022'!AO14/'Verdeling Gemeentefonds 2022'!$BS14</f>
        <v>5.51230973940715E-3</v>
      </c>
      <c r="R14" s="108">
        <f>'Verdeling Gemeentefonds 2022'!AR14/'Verdeling Gemeentefonds 2022'!$BS14</f>
        <v>2.5985019335449274E-2</v>
      </c>
      <c r="S14" s="108">
        <f>'Verdeling Gemeentefonds 2022'!AU14/'Verdeling Gemeentefonds 2022'!$BS14</f>
        <v>2.8172914483733803E-2</v>
      </c>
      <c r="T14" s="108">
        <f>'Verdeling Gemeentefonds 2022'!AX14/'Verdeling Gemeentefonds 2022'!$BS14</f>
        <v>2.3829324261289486E-2</v>
      </c>
      <c r="U14" s="108">
        <f>'Verdeling Gemeentefonds 2022'!BA14/'Verdeling Gemeentefonds 2022'!$BS14</f>
        <v>2.3075152020520268E-2</v>
      </c>
      <c r="V14" s="106">
        <f>'Verdeling Gemeentefonds 2022'!BB14/'Verdeling Gemeentefonds 2022'!$BS14</f>
        <v>0.10657471984039997</v>
      </c>
      <c r="W14" s="99">
        <f>'Verdeling Gemeentefonds 2022'!BI14/'Verdeling Gemeentefonds 2022'!$BS14</f>
        <v>-2.5723531631483698E-4</v>
      </c>
      <c r="X14" s="107">
        <f>'Verdeling Gemeentefonds 2022'!BF14/'Verdeling Gemeentefonds 2022'!$BS14</f>
        <v>0</v>
      </c>
      <c r="Y14" s="99">
        <f>'Verdeling Gemeentefonds 2022'!BL14/'Verdeling Gemeentefonds 2022'!$BS14</f>
        <v>0</v>
      </c>
      <c r="Z14" s="107">
        <f>'Verdeling Gemeentefonds 2022'!BR14/'Verdeling Gemeentefonds 2022'!$BS14</f>
        <v>2.1608596375676608E-3</v>
      </c>
      <c r="AA14" s="116">
        <f t="shared" si="0"/>
        <v>1.0000000016290898</v>
      </c>
    </row>
    <row r="15" spans="1:27" x14ac:dyDescent="0.25">
      <c r="A15" s="115" t="s">
        <v>457</v>
      </c>
      <c r="B15" s="9" t="s">
        <v>158</v>
      </c>
      <c r="C15" s="99">
        <f>'Verdeling Gemeentefonds 2022'!D15/'Verdeling Gemeentefonds 2022'!$BS15</f>
        <v>0</v>
      </c>
      <c r="D15" s="102">
        <f>'Verdeling Gemeentefonds 2022'!E15/'Verdeling Gemeentefonds 2022'!$BS15</f>
        <v>0</v>
      </c>
      <c r="E15" s="102">
        <f>'Verdeling Gemeentefonds 2022'!F15/'Verdeling Gemeentefonds 2022'!$BS15</f>
        <v>0</v>
      </c>
      <c r="F15" s="102">
        <f>'Verdeling Gemeentefonds 2022'!G15/'Verdeling Gemeentefonds 2022'!$BS15</f>
        <v>0</v>
      </c>
      <c r="G15" s="102">
        <f>'Verdeling Gemeentefonds 2022'!H15/'Verdeling Gemeentefonds 2022'!$BS15</f>
        <v>0</v>
      </c>
      <c r="H15" s="102">
        <f>'Verdeling Gemeentefonds 2022'!I15/'Verdeling Gemeentefonds 2022'!$BS15</f>
        <v>0</v>
      </c>
      <c r="I15" s="106">
        <f>'Verdeling Gemeentefonds 2022'!J15/'Verdeling Gemeentefonds 2022'!$BS15</f>
        <v>0</v>
      </c>
      <c r="J15" s="100">
        <f>'Verdeling Gemeentefonds 2022'!N15/'Verdeling Gemeentefonds 2022'!$BS15</f>
        <v>6.035083333765056E-2</v>
      </c>
      <c r="K15" s="102">
        <f>'Verdeling Gemeentefonds 2022'!S15/'Verdeling Gemeentefonds 2022'!$BS15</f>
        <v>2.9678021710725366E-2</v>
      </c>
      <c r="L15" s="106">
        <f>'Verdeling Gemeentefonds 2022'!T15/'Verdeling Gemeentefonds 2022'!$BS15</f>
        <v>9.0028855048375933E-2</v>
      </c>
      <c r="M15" s="99">
        <f>'Verdeling Gemeentefonds 2022'!Z15/'Verdeling Gemeentefonds 2022'!$BS15</f>
        <v>0.34653071434964539</v>
      </c>
      <c r="N15" s="102">
        <f>'Verdeling Gemeentefonds 2022'!AE15/'Verdeling Gemeentefonds 2022'!$BS15</f>
        <v>0.26577607641255652</v>
      </c>
      <c r="O15" s="104">
        <f>'Verdeling Gemeentefonds 2022'!AF15/'Verdeling Gemeentefonds 2022'!$BS15</f>
        <v>0.61230679076220196</v>
      </c>
      <c r="P15" s="109">
        <f>'Verdeling Gemeentefonds 2022'!AK15/'Verdeling Gemeentefonds 2022'!$BS15</f>
        <v>0.16802391133065966</v>
      </c>
      <c r="Q15" s="112">
        <f>'Verdeling Gemeentefonds 2022'!AO15/'Verdeling Gemeentefonds 2022'!$BS15</f>
        <v>1.5447155317009562E-2</v>
      </c>
      <c r="R15" s="108">
        <f>'Verdeling Gemeentefonds 2022'!AR15/'Verdeling Gemeentefonds 2022'!$BS15</f>
        <v>2.3723895092745435E-2</v>
      </c>
      <c r="S15" s="108">
        <f>'Verdeling Gemeentefonds 2022'!AU15/'Verdeling Gemeentefonds 2022'!$BS15</f>
        <v>3.4015988040559678E-2</v>
      </c>
      <c r="T15" s="108">
        <f>'Verdeling Gemeentefonds 2022'!AX15/'Verdeling Gemeentefonds 2022'!$BS15</f>
        <v>2.3784706482178172E-2</v>
      </c>
      <c r="U15" s="108">
        <f>'Verdeling Gemeentefonds 2022'!BA15/'Verdeling Gemeentefonds 2022'!$BS15</f>
        <v>3.0730105263041811E-2</v>
      </c>
      <c r="V15" s="106">
        <f>'Verdeling Gemeentefonds 2022'!BB15/'Verdeling Gemeentefonds 2022'!$BS15</f>
        <v>0.12770185019553468</v>
      </c>
      <c r="W15" s="99">
        <f>'Verdeling Gemeentefonds 2022'!BI15/'Verdeling Gemeentefonds 2022'!$BS15</f>
        <v>-2.2234879162200737E-4</v>
      </c>
      <c r="X15" s="107">
        <f>'Verdeling Gemeentefonds 2022'!BF15/'Verdeling Gemeentefonds 2022'!$BS15</f>
        <v>0</v>
      </c>
      <c r="Y15" s="99">
        <f>'Verdeling Gemeentefonds 2022'!BL15/'Verdeling Gemeentefonds 2022'!$BS15</f>
        <v>0</v>
      </c>
      <c r="Z15" s="107">
        <f>'Verdeling Gemeentefonds 2022'!BR15/'Verdeling Gemeentefonds 2022'!$BS15</f>
        <v>2.160859456861283E-3</v>
      </c>
      <c r="AA15" s="116">
        <f t="shared" si="0"/>
        <v>0.99999991800201149</v>
      </c>
    </row>
    <row r="16" spans="1:27" x14ac:dyDescent="0.25">
      <c r="A16" s="115" t="s">
        <v>492</v>
      </c>
      <c r="B16" s="9" t="s">
        <v>193</v>
      </c>
      <c r="C16" s="99">
        <f>'Verdeling Gemeentefonds 2022'!D16/'Verdeling Gemeentefonds 2022'!$BS16</f>
        <v>0</v>
      </c>
      <c r="D16" s="102">
        <f>'Verdeling Gemeentefonds 2022'!E16/'Verdeling Gemeentefonds 2022'!$BS16</f>
        <v>0</v>
      </c>
      <c r="E16" s="102">
        <f>'Verdeling Gemeentefonds 2022'!F16/'Verdeling Gemeentefonds 2022'!$BS16</f>
        <v>0</v>
      </c>
      <c r="F16" s="102">
        <f>'Verdeling Gemeentefonds 2022'!G16/'Verdeling Gemeentefonds 2022'!$BS16</f>
        <v>0</v>
      </c>
      <c r="G16" s="102">
        <f>'Verdeling Gemeentefonds 2022'!H16/'Verdeling Gemeentefonds 2022'!$BS16</f>
        <v>0</v>
      </c>
      <c r="H16" s="102">
        <f>'Verdeling Gemeentefonds 2022'!I16/'Verdeling Gemeentefonds 2022'!$BS16</f>
        <v>0</v>
      </c>
      <c r="I16" s="106">
        <f>'Verdeling Gemeentefonds 2022'!J16/'Verdeling Gemeentefonds 2022'!$BS16</f>
        <v>0</v>
      </c>
      <c r="J16" s="100">
        <f>'Verdeling Gemeentefonds 2022'!N16/'Verdeling Gemeentefonds 2022'!$BS16</f>
        <v>9.4785963047162039E-2</v>
      </c>
      <c r="K16" s="102">
        <f>'Verdeling Gemeentefonds 2022'!S16/'Verdeling Gemeentefonds 2022'!$BS16</f>
        <v>3.9486626100101396E-2</v>
      </c>
      <c r="L16" s="106">
        <f>'Verdeling Gemeentefonds 2022'!T16/'Verdeling Gemeentefonds 2022'!$BS16</f>
        <v>0.13427258914726342</v>
      </c>
      <c r="M16" s="99">
        <f>'Verdeling Gemeentefonds 2022'!Z16/'Verdeling Gemeentefonds 2022'!$BS16</f>
        <v>0.38284607745471461</v>
      </c>
      <c r="N16" s="102">
        <f>'Verdeling Gemeentefonds 2022'!AE16/'Verdeling Gemeentefonds 2022'!$BS16</f>
        <v>0.15655863457090397</v>
      </c>
      <c r="O16" s="104">
        <f>'Verdeling Gemeentefonds 2022'!AF16/'Verdeling Gemeentefonds 2022'!$BS16</f>
        <v>0.53940471202561857</v>
      </c>
      <c r="P16" s="109">
        <f>'Verdeling Gemeentefonds 2022'!AK16/'Verdeling Gemeentefonds 2022'!$BS16</f>
        <v>0.20293431428500497</v>
      </c>
      <c r="Q16" s="112">
        <f>'Verdeling Gemeentefonds 2022'!AO16/'Verdeling Gemeentefonds 2022'!$BS16</f>
        <v>1.8213518305513179E-2</v>
      </c>
      <c r="R16" s="108">
        <f>'Verdeling Gemeentefonds 2022'!AR16/'Verdeling Gemeentefonds 2022'!$BS16</f>
        <v>2.6823459715324516E-2</v>
      </c>
      <c r="S16" s="108">
        <f>'Verdeling Gemeentefonds 2022'!AU16/'Verdeling Gemeentefonds 2022'!$BS16</f>
        <v>3.9309499409607464E-2</v>
      </c>
      <c r="T16" s="108">
        <f>'Verdeling Gemeentefonds 2022'!AX16/'Verdeling Gemeentefonds 2022'!$BS16</f>
        <v>2.2136540079817142E-2</v>
      </c>
      <c r="U16" s="108">
        <f>'Verdeling Gemeentefonds 2022'!BA16/'Verdeling Gemeentefonds 2022'!$BS16</f>
        <v>1.4975999529433471E-2</v>
      </c>
      <c r="V16" s="106">
        <f>'Verdeling Gemeentefonds 2022'!BB16/'Verdeling Gemeentefonds 2022'!$BS16</f>
        <v>0.12145901703969578</v>
      </c>
      <c r="W16" s="99">
        <f>'Verdeling Gemeentefonds 2022'!BI16/'Verdeling Gemeentefonds 2022'!$BS16</f>
        <v>-2.316489413411019E-4</v>
      </c>
      <c r="X16" s="107">
        <f>'Verdeling Gemeentefonds 2022'!BF16/'Verdeling Gemeentefonds 2022'!$BS16</f>
        <v>0</v>
      </c>
      <c r="Y16" s="99">
        <f>'Verdeling Gemeentefonds 2022'!BL16/'Verdeling Gemeentefonds 2022'!$BS16</f>
        <v>0</v>
      </c>
      <c r="Z16" s="107">
        <f>'Verdeling Gemeentefonds 2022'!BR16/'Verdeling Gemeentefonds 2022'!$BS16</f>
        <v>2.1608592944698723E-3</v>
      </c>
      <c r="AA16" s="116">
        <f t="shared" si="0"/>
        <v>0.99999984285071153</v>
      </c>
    </row>
    <row r="17" spans="1:27" x14ac:dyDescent="0.25">
      <c r="A17" s="115" t="s">
        <v>342</v>
      </c>
      <c r="B17" s="9" t="s">
        <v>43</v>
      </c>
      <c r="C17" s="99">
        <f>'Verdeling Gemeentefonds 2022'!D17/'Verdeling Gemeentefonds 2022'!$BS17</f>
        <v>0</v>
      </c>
      <c r="D17" s="102">
        <f>'Verdeling Gemeentefonds 2022'!E17/'Verdeling Gemeentefonds 2022'!$BS17</f>
        <v>0</v>
      </c>
      <c r="E17" s="102">
        <f>'Verdeling Gemeentefonds 2022'!F17/'Verdeling Gemeentefonds 2022'!$BS17</f>
        <v>0</v>
      </c>
      <c r="F17" s="102">
        <f>'Verdeling Gemeentefonds 2022'!G17/'Verdeling Gemeentefonds 2022'!$BS17</f>
        <v>0</v>
      </c>
      <c r="G17" s="102">
        <f>'Verdeling Gemeentefonds 2022'!H17/'Verdeling Gemeentefonds 2022'!$BS17</f>
        <v>0</v>
      </c>
      <c r="H17" s="102">
        <f>'Verdeling Gemeentefonds 2022'!I17/'Verdeling Gemeentefonds 2022'!$BS17</f>
        <v>0</v>
      </c>
      <c r="I17" s="106">
        <f>'Verdeling Gemeentefonds 2022'!J17/'Verdeling Gemeentefonds 2022'!$BS17</f>
        <v>0</v>
      </c>
      <c r="J17" s="100">
        <f>'Verdeling Gemeentefonds 2022'!N17/'Verdeling Gemeentefonds 2022'!$BS17</f>
        <v>5.6567257201507175E-2</v>
      </c>
      <c r="K17" s="102">
        <f>'Verdeling Gemeentefonds 2022'!S17/'Verdeling Gemeentefonds 2022'!$BS17</f>
        <v>5.730256146273302E-2</v>
      </c>
      <c r="L17" s="106">
        <f>'Verdeling Gemeentefonds 2022'!T17/'Verdeling Gemeentefonds 2022'!$BS17</f>
        <v>0.1138698186642402</v>
      </c>
      <c r="M17" s="99">
        <f>'Verdeling Gemeentefonds 2022'!Z17/'Verdeling Gemeentefonds 2022'!$BS17</f>
        <v>0.3518632966812133</v>
      </c>
      <c r="N17" s="102">
        <f>'Verdeling Gemeentefonds 2022'!AE17/'Verdeling Gemeentefonds 2022'!$BS17</f>
        <v>0.18052611528010593</v>
      </c>
      <c r="O17" s="104">
        <f>'Verdeling Gemeentefonds 2022'!AF17/'Verdeling Gemeentefonds 2022'!$BS17</f>
        <v>0.53238941196131928</v>
      </c>
      <c r="P17" s="109">
        <f>'Verdeling Gemeentefonds 2022'!AK17/'Verdeling Gemeentefonds 2022'!$BS17</f>
        <v>0.20347609995118157</v>
      </c>
      <c r="Q17" s="112">
        <f>'Verdeling Gemeentefonds 2022'!AO17/'Verdeling Gemeentefonds 2022'!$BS17</f>
        <v>1.2432389401437626E-2</v>
      </c>
      <c r="R17" s="108">
        <f>'Verdeling Gemeentefonds 2022'!AR17/'Verdeling Gemeentefonds 2022'!$BS17</f>
        <v>2.7623310436492337E-2</v>
      </c>
      <c r="S17" s="108">
        <f>'Verdeling Gemeentefonds 2022'!AU17/'Verdeling Gemeentefonds 2022'!$BS17</f>
        <v>6.6453934161042158E-2</v>
      </c>
      <c r="T17" s="108">
        <f>'Verdeling Gemeentefonds 2022'!AX17/'Verdeling Gemeentefonds 2022'!$BS17</f>
        <v>1.9287737965528032E-2</v>
      </c>
      <c r="U17" s="108">
        <f>'Verdeling Gemeentefonds 2022'!BA17/'Verdeling Gemeentefonds 2022'!$BS17</f>
        <v>2.2576928806346885E-2</v>
      </c>
      <c r="V17" s="106">
        <f>'Verdeling Gemeentefonds 2022'!BB17/'Verdeling Gemeentefonds 2022'!$BS17</f>
        <v>0.14837430077084704</v>
      </c>
      <c r="W17" s="99">
        <f>'Verdeling Gemeentefonds 2022'!BI17/'Verdeling Gemeentefonds 2022'!$BS17</f>
        <v>-2.7039382551748896E-4</v>
      </c>
      <c r="X17" s="107">
        <f>'Verdeling Gemeentefonds 2022'!BF17/'Verdeling Gemeentefonds 2022'!$BS17</f>
        <v>0</v>
      </c>
      <c r="Y17" s="99">
        <f>'Verdeling Gemeentefonds 2022'!BL17/'Verdeling Gemeentefonds 2022'!$BS17</f>
        <v>0</v>
      </c>
      <c r="Z17" s="107">
        <f>'Verdeling Gemeentefonds 2022'!BR17/'Verdeling Gemeentefonds 2022'!$BS17</f>
        <v>2.160859844442795E-3</v>
      </c>
      <c r="AA17" s="116">
        <f t="shared" si="0"/>
        <v>1.0000000973665133</v>
      </c>
    </row>
    <row r="18" spans="1:27" x14ac:dyDescent="0.25">
      <c r="A18" s="115" t="s">
        <v>554</v>
      </c>
      <c r="B18" s="9" t="s">
        <v>257</v>
      </c>
      <c r="C18" s="99">
        <f>'Verdeling Gemeentefonds 2022'!D18/'Verdeling Gemeentefonds 2022'!$BS18</f>
        <v>0</v>
      </c>
      <c r="D18" s="102">
        <f>'Verdeling Gemeentefonds 2022'!E18/'Verdeling Gemeentefonds 2022'!$BS18</f>
        <v>0</v>
      </c>
      <c r="E18" s="102">
        <f>'Verdeling Gemeentefonds 2022'!F18/'Verdeling Gemeentefonds 2022'!$BS18</f>
        <v>0</v>
      </c>
      <c r="F18" s="102">
        <f>'Verdeling Gemeentefonds 2022'!G18/'Verdeling Gemeentefonds 2022'!$BS18</f>
        <v>0</v>
      </c>
      <c r="G18" s="102">
        <f>'Verdeling Gemeentefonds 2022'!H18/'Verdeling Gemeentefonds 2022'!$BS18</f>
        <v>0</v>
      </c>
      <c r="H18" s="102">
        <f>'Verdeling Gemeentefonds 2022'!I18/'Verdeling Gemeentefonds 2022'!$BS18</f>
        <v>0</v>
      </c>
      <c r="I18" s="106">
        <f>'Verdeling Gemeentefonds 2022'!J18/'Verdeling Gemeentefonds 2022'!$BS18</f>
        <v>0</v>
      </c>
      <c r="J18" s="100">
        <f>'Verdeling Gemeentefonds 2022'!N18/'Verdeling Gemeentefonds 2022'!$BS18</f>
        <v>3.5224755491730861E-2</v>
      </c>
      <c r="K18" s="102">
        <f>'Verdeling Gemeentefonds 2022'!S18/'Verdeling Gemeentefonds 2022'!$BS18</f>
        <v>8.032457616917333E-3</v>
      </c>
      <c r="L18" s="106">
        <f>'Verdeling Gemeentefonds 2022'!T18/'Verdeling Gemeentefonds 2022'!$BS18</f>
        <v>4.3257213108648197E-2</v>
      </c>
      <c r="M18" s="99">
        <f>'Verdeling Gemeentefonds 2022'!Z18/'Verdeling Gemeentefonds 2022'!$BS18</f>
        <v>0.33956517178301066</v>
      </c>
      <c r="N18" s="102">
        <f>'Verdeling Gemeentefonds 2022'!AE18/'Verdeling Gemeentefonds 2022'!$BS18</f>
        <v>0.26266457843620411</v>
      </c>
      <c r="O18" s="104">
        <f>'Verdeling Gemeentefonds 2022'!AF18/'Verdeling Gemeentefonds 2022'!$BS18</f>
        <v>0.60222975021921488</v>
      </c>
      <c r="P18" s="109">
        <f>'Verdeling Gemeentefonds 2022'!AK18/'Verdeling Gemeentefonds 2022'!$BS18</f>
        <v>0.14309205322911725</v>
      </c>
      <c r="Q18" s="112">
        <f>'Verdeling Gemeentefonds 2022'!AO18/'Verdeling Gemeentefonds 2022'!$BS18</f>
        <v>1.3251927144074289E-2</v>
      </c>
      <c r="R18" s="108">
        <f>'Verdeling Gemeentefonds 2022'!AR18/'Verdeling Gemeentefonds 2022'!$BS18</f>
        <v>4.35127426017448E-2</v>
      </c>
      <c r="S18" s="108">
        <f>'Verdeling Gemeentefonds 2022'!AU18/'Verdeling Gemeentefonds 2022'!$BS18</f>
        <v>8.0796475116276315E-2</v>
      </c>
      <c r="T18" s="108">
        <f>'Verdeling Gemeentefonds 2022'!AX18/'Verdeling Gemeentefonds 2022'!$BS18</f>
        <v>2.2688026419355169E-2</v>
      </c>
      <c r="U18" s="108">
        <f>'Verdeling Gemeentefonds 2022'!BA18/'Verdeling Gemeentefonds 2022'!$BS18</f>
        <v>4.9287651867892426E-2</v>
      </c>
      <c r="V18" s="106">
        <f>'Verdeling Gemeentefonds 2022'!BB18/'Verdeling Gemeentefonds 2022'!$BS18</f>
        <v>0.20953682314934299</v>
      </c>
      <c r="W18" s="99">
        <f>'Verdeling Gemeentefonds 2022'!BI18/'Verdeling Gemeentefonds 2022'!$BS18</f>
        <v>-2.7677892186178009E-4</v>
      </c>
      <c r="X18" s="107">
        <f>'Verdeling Gemeentefonds 2022'!BF18/'Verdeling Gemeentefonds 2022'!$BS18</f>
        <v>0</v>
      </c>
      <c r="Y18" s="99">
        <f>'Verdeling Gemeentefonds 2022'!BL18/'Verdeling Gemeentefonds 2022'!$BS18</f>
        <v>0</v>
      </c>
      <c r="Z18" s="107">
        <f>'Verdeling Gemeentefonds 2022'!BR18/'Verdeling Gemeentefonds 2022'!$BS18</f>
        <v>2.1608594617105997E-3</v>
      </c>
      <c r="AA18" s="116">
        <f t="shared" si="0"/>
        <v>0.99999992024617201</v>
      </c>
    </row>
    <row r="19" spans="1:27" x14ac:dyDescent="0.25">
      <c r="A19" s="115" t="s">
        <v>369</v>
      </c>
      <c r="B19" s="9" t="s">
        <v>70</v>
      </c>
      <c r="C19" s="99">
        <f>'Verdeling Gemeentefonds 2022'!D19/'Verdeling Gemeentefonds 2022'!$BS19</f>
        <v>0</v>
      </c>
      <c r="D19" s="102">
        <f>'Verdeling Gemeentefonds 2022'!E19/'Verdeling Gemeentefonds 2022'!$BS19</f>
        <v>0</v>
      </c>
      <c r="E19" s="102">
        <f>'Verdeling Gemeentefonds 2022'!F19/'Verdeling Gemeentefonds 2022'!$BS19</f>
        <v>0</v>
      </c>
      <c r="F19" s="102">
        <f>'Verdeling Gemeentefonds 2022'!G19/'Verdeling Gemeentefonds 2022'!$BS19</f>
        <v>0</v>
      </c>
      <c r="G19" s="102">
        <f>'Verdeling Gemeentefonds 2022'!H19/'Verdeling Gemeentefonds 2022'!$BS19</f>
        <v>0</v>
      </c>
      <c r="H19" s="102">
        <f>'Verdeling Gemeentefonds 2022'!I19/'Verdeling Gemeentefonds 2022'!$BS19</f>
        <v>0</v>
      </c>
      <c r="I19" s="106">
        <f>'Verdeling Gemeentefonds 2022'!J19/'Verdeling Gemeentefonds 2022'!$BS19</f>
        <v>0</v>
      </c>
      <c r="J19" s="100">
        <f>'Verdeling Gemeentefonds 2022'!N19/'Verdeling Gemeentefonds 2022'!$BS19</f>
        <v>0.10084444712984895</v>
      </c>
      <c r="K19" s="102">
        <f>'Verdeling Gemeentefonds 2022'!S19/'Verdeling Gemeentefonds 2022'!$BS19</f>
        <v>4.5959315540024789E-2</v>
      </c>
      <c r="L19" s="106">
        <f>'Verdeling Gemeentefonds 2022'!T19/'Verdeling Gemeentefonds 2022'!$BS19</f>
        <v>0.14680376266987374</v>
      </c>
      <c r="M19" s="99">
        <f>'Verdeling Gemeentefonds 2022'!Z19/'Verdeling Gemeentefonds 2022'!$BS19</f>
        <v>0.33771904905850558</v>
      </c>
      <c r="N19" s="102">
        <f>'Verdeling Gemeentefonds 2022'!AE19/'Verdeling Gemeentefonds 2022'!$BS19</f>
        <v>0.17354724948816769</v>
      </c>
      <c r="O19" s="104">
        <f>'Verdeling Gemeentefonds 2022'!AF19/'Verdeling Gemeentefonds 2022'!$BS19</f>
        <v>0.51126629854667327</v>
      </c>
      <c r="P19" s="109">
        <f>'Verdeling Gemeentefonds 2022'!AK19/'Verdeling Gemeentefonds 2022'!$BS19</f>
        <v>8.2166532449775426E-2</v>
      </c>
      <c r="Q19" s="112">
        <f>'Verdeling Gemeentefonds 2022'!AO19/'Verdeling Gemeentefonds 2022'!$BS19</f>
        <v>1.6527786417244304E-2</v>
      </c>
      <c r="R19" s="108">
        <f>'Verdeling Gemeentefonds 2022'!AR19/'Verdeling Gemeentefonds 2022'!$BS19</f>
        <v>5.857427728624881E-2</v>
      </c>
      <c r="S19" s="108">
        <f>'Verdeling Gemeentefonds 2022'!AU19/'Verdeling Gemeentefonds 2022'!$BS19</f>
        <v>6.8759800953036812E-2</v>
      </c>
      <c r="T19" s="108">
        <f>'Verdeling Gemeentefonds 2022'!AX19/'Verdeling Gemeentefonds 2022'!$BS19</f>
        <v>7.4713467808008957E-2</v>
      </c>
      <c r="U19" s="108">
        <f>'Verdeling Gemeentefonds 2022'!BA19/'Verdeling Gemeentefonds 2022'!$BS19</f>
        <v>3.9266167760106468E-2</v>
      </c>
      <c r="V19" s="106">
        <f>'Verdeling Gemeentefonds 2022'!BB19/'Verdeling Gemeentefonds 2022'!$BS19</f>
        <v>0.25784150022464536</v>
      </c>
      <c r="W19" s="99">
        <f>'Verdeling Gemeentefonds 2022'!BI19/'Verdeling Gemeentefonds 2022'!$BS19</f>
        <v>-2.3896401246866904E-4</v>
      </c>
      <c r="X19" s="107">
        <f>'Verdeling Gemeentefonds 2022'!BF19/'Verdeling Gemeentefonds 2022'!$BS19</f>
        <v>0</v>
      </c>
      <c r="Y19" s="99">
        <f>'Verdeling Gemeentefonds 2022'!BL19/'Verdeling Gemeentefonds 2022'!$BS19</f>
        <v>0</v>
      </c>
      <c r="Z19" s="107">
        <f>'Verdeling Gemeentefonds 2022'!BR19/'Verdeling Gemeentefonds 2022'!$BS19</f>
        <v>2.1608596113364366E-3</v>
      </c>
      <c r="AA19" s="116">
        <f t="shared" si="0"/>
        <v>0.99999998948983559</v>
      </c>
    </row>
    <row r="20" spans="1:27" x14ac:dyDescent="0.25">
      <c r="A20" s="115" t="s">
        <v>518</v>
      </c>
      <c r="B20" s="9" t="s">
        <v>219</v>
      </c>
      <c r="C20" s="99">
        <f>'Verdeling Gemeentefonds 2022'!D20/'Verdeling Gemeentefonds 2022'!$BS20</f>
        <v>0</v>
      </c>
      <c r="D20" s="102">
        <f>'Verdeling Gemeentefonds 2022'!E20/'Verdeling Gemeentefonds 2022'!$BS20</f>
        <v>0</v>
      </c>
      <c r="E20" s="102">
        <f>'Verdeling Gemeentefonds 2022'!F20/'Verdeling Gemeentefonds 2022'!$BS20</f>
        <v>0</v>
      </c>
      <c r="F20" s="102">
        <f>'Verdeling Gemeentefonds 2022'!G20/'Verdeling Gemeentefonds 2022'!$BS20</f>
        <v>0</v>
      </c>
      <c r="G20" s="102">
        <f>'Verdeling Gemeentefonds 2022'!H20/'Verdeling Gemeentefonds 2022'!$BS20</f>
        <v>0</v>
      </c>
      <c r="H20" s="102">
        <f>'Verdeling Gemeentefonds 2022'!I20/'Verdeling Gemeentefonds 2022'!$BS20</f>
        <v>0</v>
      </c>
      <c r="I20" s="106">
        <f>'Verdeling Gemeentefonds 2022'!J20/'Verdeling Gemeentefonds 2022'!$BS20</f>
        <v>0</v>
      </c>
      <c r="J20" s="100">
        <f>'Verdeling Gemeentefonds 2022'!N20/'Verdeling Gemeentefonds 2022'!$BS20</f>
        <v>3.7338490408499951E-2</v>
      </c>
      <c r="K20" s="102">
        <f>'Verdeling Gemeentefonds 2022'!S20/'Verdeling Gemeentefonds 2022'!$BS20</f>
        <v>4.8676953332586637E-3</v>
      </c>
      <c r="L20" s="106">
        <f>'Verdeling Gemeentefonds 2022'!T20/'Verdeling Gemeentefonds 2022'!$BS20</f>
        <v>4.2206185741758613E-2</v>
      </c>
      <c r="M20" s="99">
        <f>'Verdeling Gemeentefonds 2022'!Z20/'Verdeling Gemeentefonds 2022'!$BS20</f>
        <v>0.27424884855814508</v>
      </c>
      <c r="N20" s="102">
        <f>'Verdeling Gemeentefonds 2022'!AE20/'Verdeling Gemeentefonds 2022'!$BS20</f>
        <v>0.2353446106153822</v>
      </c>
      <c r="O20" s="104">
        <f>'Verdeling Gemeentefonds 2022'!AF20/'Verdeling Gemeentefonds 2022'!$BS20</f>
        <v>0.50959345917352727</v>
      </c>
      <c r="P20" s="109">
        <f>'Verdeling Gemeentefonds 2022'!AK20/'Verdeling Gemeentefonds 2022'!$BS20</f>
        <v>0.32848880220853771</v>
      </c>
      <c r="Q20" s="112">
        <f>'Verdeling Gemeentefonds 2022'!AO20/'Verdeling Gemeentefonds 2022'!$BS20</f>
        <v>1.2065808021609078E-2</v>
      </c>
      <c r="R20" s="108">
        <f>'Verdeling Gemeentefonds 2022'!AR20/'Verdeling Gemeentefonds 2022'!$BS20</f>
        <v>1.358368984423388E-2</v>
      </c>
      <c r="S20" s="108">
        <f>'Verdeling Gemeentefonds 2022'!AU20/'Verdeling Gemeentefonds 2022'!$BS20</f>
        <v>5.7739851460202184E-2</v>
      </c>
      <c r="T20" s="108">
        <f>'Verdeling Gemeentefonds 2022'!AX20/'Verdeling Gemeentefonds 2022'!$BS20</f>
        <v>2.6109010996766421E-2</v>
      </c>
      <c r="U20" s="108">
        <f>'Verdeling Gemeentefonds 2022'!BA20/'Verdeling Gemeentefonds 2022'!$BS20</f>
        <v>8.2818420550537925E-3</v>
      </c>
      <c r="V20" s="106">
        <f>'Verdeling Gemeentefonds 2022'!BB20/'Verdeling Gemeentefonds 2022'!$BS20</f>
        <v>0.11778020237786535</v>
      </c>
      <c r="W20" s="99">
        <f>'Verdeling Gemeentefonds 2022'!BI20/'Verdeling Gemeentefonds 2022'!$BS20</f>
        <v>-2.2956670211984396E-4</v>
      </c>
      <c r="X20" s="107">
        <f>'Verdeling Gemeentefonds 2022'!BF20/'Verdeling Gemeentefonds 2022'!$BS20</f>
        <v>0</v>
      </c>
      <c r="Y20" s="99">
        <f>'Verdeling Gemeentefonds 2022'!BL20/'Verdeling Gemeentefonds 2022'!$BS20</f>
        <v>0</v>
      </c>
      <c r="Z20" s="107">
        <f>'Verdeling Gemeentefonds 2022'!BR20/'Verdeling Gemeentefonds 2022'!$BS20</f>
        <v>2.1608595093851749E-3</v>
      </c>
      <c r="AA20" s="116">
        <f t="shared" si="0"/>
        <v>0.99999994230895428</v>
      </c>
    </row>
    <row r="21" spans="1:27" x14ac:dyDescent="0.25">
      <c r="A21" s="115" t="s">
        <v>458</v>
      </c>
      <c r="B21" s="9" t="s">
        <v>159</v>
      </c>
      <c r="C21" s="99">
        <f>'Verdeling Gemeentefonds 2022'!D21/'Verdeling Gemeentefonds 2022'!$BS21</f>
        <v>0</v>
      </c>
      <c r="D21" s="102">
        <f>'Verdeling Gemeentefonds 2022'!E21/'Verdeling Gemeentefonds 2022'!$BS21</f>
        <v>0</v>
      </c>
      <c r="E21" s="102">
        <f>'Verdeling Gemeentefonds 2022'!F21/'Verdeling Gemeentefonds 2022'!$BS21</f>
        <v>0</v>
      </c>
      <c r="F21" s="102">
        <f>'Verdeling Gemeentefonds 2022'!G21/'Verdeling Gemeentefonds 2022'!$BS21</f>
        <v>0</v>
      </c>
      <c r="G21" s="102">
        <f>'Verdeling Gemeentefonds 2022'!H21/'Verdeling Gemeentefonds 2022'!$BS21</f>
        <v>0</v>
      </c>
      <c r="H21" s="102">
        <f>'Verdeling Gemeentefonds 2022'!I21/'Verdeling Gemeentefonds 2022'!$BS21</f>
        <v>0</v>
      </c>
      <c r="I21" s="106">
        <f>'Verdeling Gemeentefonds 2022'!J21/'Verdeling Gemeentefonds 2022'!$BS21</f>
        <v>0</v>
      </c>
      <c r="J21" s="100">
        <f>'Verdeling Gemeentefonds 2022'!N21/'Verdeling Gemeentefonds 2022'!$BS21</f>
        <v>6.0908882060784444E-2</v>
      </c>
      <c r="K21" s="102">
        <f>'Verdeling Gemeentefonds 2022'!S21/'Verdeling Gemeentefonds 2022'!$BS21</f>
        <v>8.7760954062784377E-2</v>
      </c>
      <c r="L21" s="106">
        <f>'Verdeling Gemeentefonds 2022'!T21/'Verdeling Gemeentefonds 2022'!$BS21</f>
        <v>0.14866983612356882</v>
      </c>
      <c r="M21" s="99">
        <f>'Verdeling Gemeentefonds 2022'!Z21/'Verdeling Gemeentefonds 2022'!$BS21</f>
        <v>0.34716449596307425</v>
      </c>
      <c r="N21" s="102">
        <f>'Verdeling Gemeentefonds 2022'!AE21/'Verdeling Gemeentefonds 2022'!$BS21</f>
        <v>0.23910437212361868</v>
      </c>
      <c r="O21" s="104">
        <f>'Verdeling Gemeentefonds 2022'!AF21/'Verdeling Gemeentefonds 2022'!$BS21</f>
        <v>0.58626886808669298</v>
      </c>
      <c r="P21" s="109">
        <f>'Verdeling Gemeentefonds 2022'!AK21/'Verdeling Gemeentefonds 2022'!$BS21</f>
        <v>0.10102525330029459</v>
      </c>
      <c r="Q21" s="112">
        <f>'Verdeling Gemeentefonds 2022'!AO21/'Verdeling Gemeentefonds 2022'!$BS21</f>
        <v>1.7431834008684748E-2</v>
      </c>
      <c r="R21" s="108">
        <f>'Verdeling Gemeentefonds 2022'!AR21/'Verdeling Gemeentefonds 2022'!$BS21</f>
        <v>4.9796557514642244E-2</v>
      </c>
      <c r="S21" s="108">
        <f>'Verdeling Gemeentefonds 2022'!AU21/'Verdeling Gemeentefonds 2022'!$BS21</f>
        <v>4.8994261806828317E-2</v>
      </c>
      <c r="T21" s="108">
        <f>'Verdeling Gemeentefonds 2022'!AX21/'Verdeling Gemeentefonds 2022'!$BS21</f>
        <v>2.9101564546395665E-2</v>
      </c>
      <c r="U21" s="108">
        <f>'Verdeling Gemeentefonds 2022'!BA21/'Verdeling Gemeentefonds 2022'!$BS21</f>
        <v>1.6831862061716722E-2</v>
      </c>
      <c r="V21" s="106">
        <f>'Verdeling Gemeentefonds 2022'!BB21/'Verdeling Gemeentefonds 2022'!$BS21</f>
        <v>0.16215607993826767</v>
      </c>
      <c r="W21" s="99">
        <f>'Verdeling Gemeentefonds 2022'!BI21/'Verdeling Gemeentefonds 2022'!$BS21</f>
        <v>-2.8091238793549918E-4</v>
      </c>
      <c r="X21" s="107">
        <f>'Verdeling Gemeentefonds 2022'!BF21/'Verdeling Gemeentefonds 2022'!$BS21</f>
        <v>0</v>
      </c>
      <c r="Y21" s="99">
        <f>'Verdeling Gemeentefonds 2022'!BL21/'Verdeling Gemeentefonds 2022'!$BS21</f>
        <v>0</v>
      </c>
      <c r="Z21" s="107">
        <f>'Verdeling Gemeentefonds 2022'!BR21/'Verdeling Gemeentefonds 2022'!$BS21</f>
        <v>2.1608596009037124E-3</v>
      </c>
      <c r="AA21" s="116">
        <f t="shared" si="0"/>
        <v>0.99999998466179219</v>
      </c>
    </row>
    <row r="22" spans="1:27" x14ac:dyDescent="0.25">
      <c r="A22" s="115" t="s">
        <v>343</v>
      </c>
      <c r="B22" s="9" t="s">
        <v>44</v>
      </c>
      <c r="C22" s="99">
        <f>'Verdeling Gemeentefonds 2022'!D22/'Verdeling Gemeentefonds 2022'!$BS22</f>
        <v>0</v>
      </c>
      <c r="D22" s="102">
        <f>'Verdeling Gemeentefonds 2022'!E22/'Verdeling Gemeentefonds 2022'!$BS22</f>
        <v>0</v>
      </c>
      <c r="E22" s="102">
        <f>'Verdeling Gemeentefonds 2022'!F22/'Verdeling Gemeentefonds 2022'!$BS22</f>
        <v>0</v>
      </c>
      <c r="F22" s="102">
        <f>'Verdeling Gemeentefonds 2022'!G22/'Verdeling Gemeentefonds 2022'!$BS22</f>
        <v>0</v>
      </c>
      <c r="G22" s="102">
        <f>'Verdeling Gemeentefonds 2022'!H22/'Verdeling Gemeentefonds 2022'!$BS22</f>
        <v>0</v>
      </c>
      <c r="H22" s="102">
        <f>'Verdeling Gemeentefonds 2022'!I22/'Verdeling Gemeentefonds 2022'!$BS22</f>
        <v>0</v>
      </c>
      <c r="I22" s="106">
        <f>'Verdeling Gemeentefonds 2022'!J22/'Verdeling Gemeentefonds 2022'!$BS22</f>
        <v>0</v>
      </c>
      <c r="J22" s="100">
        <f>'Verdeling Gemeentefonds 2022'!N22/'Verdeling Gemeentefonds 2022'!$BS22</f>
        <v>2.824368422696585E-2</v>
      </c>
      <c r="K22" s="102">
        <f>'Verdeling Gemeentefonds 2022'!S22/'Verdeling Gemeentefonds 2022'!$BS22</f>
        <v>8.9100984660787814E-3</v>
      </c>
      <c r="L22" s="106">
        <f>'Verdeling Gemeentefonds 2022'!T22/'Verdeling Gemeentefonds 2022'!$BS22</f>
        <v>3.7153782693044639E-2</v>
      </c>
      <c r="M22" s="99">
        <f>'Verdeling Gemeentefonds 2022'!Z22/'Verdeling Gemeentefonds 2022'!$BS22</f>
        <v>0.55571012472407344</v>
      </c>
      <c r="N22" s="102">
        <f>'Verdeling Gemeentefonds 2022'!AE22/'Verdeling Gemeentefonds 2022'!$BS22</f>
        <v>0.18220356584423036</v>
      </c>
      <c r="O22" s="104">
        <f>'Verdeling Gemeentefonds 2022'!AF22/'Verdeling Gemeentefonds 2022'!$BS22</f>
        <v>0.73791369056830391</v>
      </c>
      <c r="P22" s="109">
        <f>'Verdeling Gemeentefonds 2022'!AK22/'Verdeling Gemeentefonds 2022'!$BS22</f>
        <v>0.11382761293767915</v>
      </c>
      <c r="Q22" s="112">
        <f>'Verdeling Gemeentefonds 2022'!AO22/'Verdeling Gemeentefonds 2022'!$BS22</f>
        <v>1.3817106049068988E-2</v>
      </c>
      <c r="R22" s="108">
        <f>'Verdeling Gemeentefonds 2022'!AR22/'Verdeling Gemeentefonds 2022'!$BS22</f>
        <v>2.3780135642826557E-2</v>
      </c>
      <c r="S22" s="108">
        <f>'Verdeling Gemeentefonds 2022'!AU22/'Verdeling Gemeentefonds 2022'!$BS22</f>
        <v>4.5603796452238186E-2</v>
      </c>
      <c r="T22" s="108">
        <f>'Verdeling Gemeentefonds 2022'!AX22/'Verdeling Gemeentefonds 2022'!$BS22</f>
        <v>1.1447906420454611E-2</v>
      </c>
      <c r="U22" s="108">
        <f>'Verdeling Gemeentefonds 2022'!BA22/'Verdeling Gemeentefonds 2022'!$BS22</f>
        <v>1.4629131990759041E-2</v>
      </c>
      <c r="V22" s="106">
        <f>'Verdeling Gemeentefonds 2022'!BB22/'Verdeling Gemeentefonds 2022'!$BS22</f>
        <v>0.10927807655534738</v>
      </c>
      <c r="W22" s="99">
        <f>'Verdeling Gemeentefonds 2022'!BI22/'Verdeling Gemeentefonds 2022'!$BS22</f>
        <v>-3.3427623547755797E-4</v>
      </c>
      <c r="X22" s="107">
        <f>'Verdeling Gemeentefonds 2022'!BF22/'Verdeling Gemeentefonds 2022'!$BS22</f>
        <v>0</v>
      </c>
      <c r="Y22" s="99">
        <f>'Verdeling Gemeentefonds 2022'!BL22/'Verdeling Gemeentefonds 2022'!$BS22</f>
        <v>0</v>
      </c>
      <c r="Z22" s="107">
        <f>'Verdeling Gemeentefonds 2022'!BR22/'Verdeling Gemeentefonds 2022'!$BS22</f>
        <v>2.1608590843317137E-3</v>
      </c>
      <c r="AA22" s="116">
        <f t="shared" si="0"/>
        <v>0.99999974560322924</v>
      </c>
    </row>
    <row r="23" spans="1:27" x14ac:dyDescent="0.25">
      <c r="A23" s="115" t="s">
        <v>344</v>
      </c>
      <c r="B23" s="9" t="s">
        <v>45</v>
      </c>
      <c r="C23" s="99">
        <f>'Verdeling Gemeentefonds 2022'!D23/'Verdeling Gemeentefonds 2022'!$BS23</f>
        <v>0</v>
      </c>
      <c r="D23" s="102">
        <f>'Verdeling Gemeentefonds 2022'!E23/'Verdeling Gemeentefonds 2022'!$BS23</f>
        <v>0</v>
      </c>
      <c r="E23" s="102">
        <f>'Verdeling Gemeentefonds 2022'!F23/'Verdeling Gemeentefonds 2022'!$BS23</f>
        <v>0</v>
      </c>
      <c r="F23" s="102">
        <f>'Verdeling Gemeentefonds 2022'!G23/'Verdeling Gemeentefonds 2022'!$BS23</f>
        <v>0</v>
      </c>
      <c r="G23" s="102">
        <f>'Verdeling Gemeentefonds 2022'!H23/'Verdeling Gemeentefonds 2022'!$BS23</f>
        <v>0</v>
      </c>
      <c r="H23" s="102">
        <f>'Verdeling Gemeentefonds 2022'!I23/'Verdeling Gemeentefonds 2022'!$BS23</f>
        <v>0</v>
      </c>
      <c r="I23" s="106">
        <f>'Verdeling Gemeentefonds 2022'!J23/'Verdeling Gemeentefonds 2022'!$BS23</f>
        <v>0</v>
      </c>
      <c r="J23" s="100">
        <f>'Verdeling Gemeentefonds 2022'!N23/'Verdeling Gemeentefonds 2022'!$BS23</f>
        <v>4.2820181116616569E-2</v>
      </c>
      <c r="K23" s="102">
        <f>'Verdeling Gemeentefonds 2022'!S23/'Verdeling Gemeentefonds 2022'!$BS23</f>
        <v>4.8308940382812034E-3</v>
      </c>
      <c r="L23" s="106">
        <f>'Verdeling Gemeentefonds 2022'!T23/'Verdeling Gemeentefonds 2022'!$BS23</f>
        <v>4.7651075154897776E-2</v>
      </c>
      <c r="M23" s="99">
        <f>'Verdeling Gemeentefonds 2022'!Z23/'Verdeling Gemeentefonds 2022'!$BS23</f>
        <v>0.37214855671936692</v>
      </c>
      <c r="N23" s="102">
        <f>'Verdeling Gemeentefonds 2022'!AE23/'Verdeling Gemeentefonds 2022'!$BS23</f>
        <v>0.24006343577083022</v>
      </c>
      <c r="O23" s="104">
        <f>'Verdeling Gemeentefonds 2022'!AF23/'Verdeling Gemeentefonds 2022'!$BS23</f>
        <v>0.61221199249019709</v>
      </c>
      <c r="P23" s="109">
        <f>'Verdeling Gemeentefonds 2022'!AK23/'Verdeling Gemeentefonds 2022'!$BS23</f>
        <v>0.17391572149129869</v>
      </c>
      <c r="Q23" s="112">
        <f>'Verdeling Gemeentefonds 2022'!AO23/'Verdeling Gemeentefonds 2022'!$BS23</f>
        <v>1.6285475066045715E-2</v>
      </c>
      <c r="R23" s="108">
        <f>'Verdeling Gemeentefonds 2022'!AR23/'Verdeling Gemeentefonds 2022'!$BS23</f>
        <v>2.5259144283927618E-2</v>
      </c>
      <c r="S23" s="108">
        <f>'Verdeling Gemeentefonds 2022'!AU23/'Verdeling Gemeentefonds 2022'!$BS23</f>
        <v>5.2399179653440528E-2</v>
      </c>
      <c r="T23" s="108">
        <f>'Verdeling Gemeentefonds 2022'!AX23/'Verdeling Gemeentefonds 2022'!$BS23</f>
        <v>2.4256938373596288E-2</v>
      </c>
      <c r="U23" s="108">
        <f>'Verdeling Gemeentefonds 2022'!BA23/'Verdeling Gemeentefonds 2022'!$BS23</f>
        <v>4.6104703808067492E-2</v>
      </c>
      <c r="V23" s="106">
        <f>'Verdeling Gemeentefonds 2022'!BB23/'Verdeling Gemeentefonds 2022'!$BS23</f>
        <v>0.16430544118507764</v>
      </c>
      <c r="W23" s="99">
        <f>'Verdeling Gemeentefonds 2022'!BI23/'Verdeling Gemeentefonds 2022'!$BS23</f>
        <v>-2.4508114360745142E-4</v>
      </c>
      <c r="X23" s="107">
        <f>'Verdeling Gemeentefonds 2022'!BF23/'Verdeling Gemeentefonds 2022'!$BS23</f>
        <v>0</v>
      </c>
      <c r="Y23" s="99">
        <f>'Verdeling Gemeentefonds 2022'!BL23/'Verdeling Gemeentefonds 2022'!$BS23</f>
        <v>0</v>
      </c>
      <c r="Z23" s="107">
        <f>'Verdeling Gemeentefonds 2022'!BR23/'Verdeling Gemeentefonds 2022'!$BS23</f>
        <v>2.1608596531299644E-3</v>
      </c>
      <c r="AA23" s="116">
        <f t="shared" si="0"/>
        <v>1.0000000088309935</v>
      </c>
    </row>
    <row r="24" spans="1:27" x14ac:dyDescent="0.25">
      <c r="A24" s="115" t="s">
        <v>434</v>
      </c>
      <c r="B24" s="9" t="s">
        <v>135</v>
      </c>
      <c r="C24" s="99">
        <f>'Verdeling Gemeentefonds 2022'!D24/'Verdeling Gemeentefonds 2022'!$BS24</f>
        <v>0</v>
      </c>
      <c r="D24" s="102">
        <f>'Verdeling Gemeentefonds 2022'!E24/'Verdeling Gemeentefonds 2022'!$BS24</f>
        <v>0</v>
      </c>
      <c r="E24" s="102">
        <f>'Verdeling Gemeentefonds 2022'!F24/'Verdeling Gemeentefonds 2022'!$BS24</f>
        <v>0</v>
      </c>
      <c r="F24" s="102">
        <f>'Verdeling Gemeentefonds 2022'!G24/'Verdeling Gemeentefonds 2022'!$BS24</f>
        <v>0</v>
      </c>
      <c r="G24" s="102">
        <f>'Verdeling Gemeentefonds 2022'!H24/'Verdeling Gemeentefonds 2022'!$BS24</f>
        <v>0</v>
      </c>
      <c r="H24" s="102">
        <f>'Verdeling Gemeentefonds 2022'!I24/'Verdeling Gemeentefonds 2022'!$BS24</f>
        <v>0</v>
      </c>
      <c r="I24" s="106">
        <f>'Verdeling Gemeentefonds 2022'!J24/'Verdeling Gemeentefonds 2022'!$BS24</f>
        <v>0</v>
      </c>
      <c r="J24" s="100">
        <f>'Verdeling Gemeentefonds 2022'!N24/'Verdeling Gemeentefonds 2022'!$BS24</f>
        <v>5.4333386615533587E-2</v>
      </c>
      <c r="K24" s="102">
        <f>'Verdeling Gemeentefonds 2022'!S24/'Verdeling Gemeentefonds 2022'!$BS24</f>
        <v>1.6314472520306524E-2</v>
      </c>
      <c r="L24" s="106">
        <f>'Verdeling Gemeentefonds 2022'!T24/'Verdeling Gemeentefonds 2022'!$BS24</f>
        <v>7.064785913584011E-2</v>
      </c>
      <c r="M24" s="99">
        <f>'Verdeling Gemeentefonds 2022'!Z24/'Verdeling Gemeentefonds 2022'!$BS24</f>
        <v>0.31873770088504144</v>
      </c>
      <c r="N24" s="102">
        <f>'Verdeling Gemeentefonds 2022'!AE24/'Verdeling Gemeentefonds 2022'!$BS24</f>
        <v>0.23196335132993737</v>
      </c>
      <c r="O24" s="104">
        <f>'Verdeling Gemeentefonds 2022'!AF24/'Verdeling Gemeentefonds 2022'!$BS24</f>
        <v>0.55070105221497889</v>
      </c>
      <c r="P24" s="109">
        <f>'Verdeling Gemeentefonds 2022'!AK24/'Verdeling Gemeentefonds 2022'!$BS24</f>
        <v>0.25913110027568953</v>
      </c>
      <c r="Q24" s="112">
        <f>'Verdeling Gemeentefonds 2022'!AO24/'Verdeling Gemeentefonds 2022'!$BS24</f>
        <v>1.5986882799932604E-2</v>
      </c>
      <c r="R24" s="108">
        <f>'Verdeling Gemeentefonds 2022'!AR24/'Verdeling Gemeentefonds 2022'!$BS24</f>
        <v>2.3468826890415899E-2</v>
      </c>
      <c r="S24" s="108">
        <f>'Verdeling Gemeentefonds 2022'!AU24/'Verdeling Gemeentefonds 2022'!$BS24</f>
        <v>3.304070004840319E-2</v>
      </c>
      <c r="T24" s="108">
        <f>'Verdeling Gemeentefonds 2022'!AX24/'Verdeling Gemeentefonds 2022'!$BS24</f>
        <v>2.4705892342169737E-2</v>
      </c>
      <c r="U24" s="108">
        <f>'Verdeling Gemeentefonds 2022'!BA24/'Verdeling Gemeentefonds 2022'!$BS24</f>
        <v>2.0396003111913284E-2</v>
      </c>
      <c r="V24" s="106">
        <f>'Verdeling Gemeentefonds 2022'!BB24/'Verdeling Gemeentefonds 2022'!$BS24</f>
        <v>0.11759830519283471</v>
      </c>
      <c r="W24" s="99">
        <f>'Verdeling Gemeentefonds 2022'!BI24/'Verdeling Gemeentefonds 2022'!$BS24</f>
        <v>-2.3927499535167002E-4</v>
      </c>
      <c r="X24" s="107">
        <f>'Verdeling Gemeentefonds 2022'!BF24/'Verdeling Gemeentefonds 2022'!$BS24</f>
        <v>0</v>
      </c>
      <c r="Y24" s="99">
        <f>'Verdeling Gemeentefonds 2022'!BL24/'Verdeling Gemeentefonds 2022'!$BS24</f>
        <v>0</v>
      </c>
      <c r="Z24" s="107">
        <f>'Verdeling Gemeentefonds 2022'!BR24/'Verdeling Gemeentefonds 2022'!$BS24</f>
        <v>2.1608594206509609E-3</v>
      </c>
      <c r="AA24" s="116">
        <f t="shared" si="0"/>
        <v>0.99999990124464255</v>
      </c>
    </row>
    <row r="25" spans="1:27" x14ac:dyDescent="0.25">
      <c r="A25" s="115" t="s">
        <v>345</v>
      </c>
      <c r="B25" s="9" t="s">
        <v>46</v>
      </c>
      <c r="C25" s="99">
        <f>'Verdeling Gemeentefonds 2022'!D25/'Verdeling Gemeentefonds 2022'!$BS25</f>
        <v>0</v>
      </c>
      <c r="D25" s="102">
        <f>'Verdeling Gemeentefonds 2022'!E25/'Verdeling Gemeentefonds 2022'!$BS25</f>
        <v>0</v>
      </c>
      <c r="E25" s="102">
        <f>'Verdeling Gemeentefonds 2022'!F25/'Verdeling Gemeentefonds 2022'!$BS25</f>
        <v>0</v>
      </c>
      <c r="F25" s="102">
        <f>'Verdeling Gemeentefonds 2022'!G25/'Verdeling Gemeentefonds 2022'!$BS25</f>
        <v>0</v>
      </c>
      <c r="G25" s="102">
        <f>'Verdeling Gemeentefonds 2022'!H25/'Verdeling Gemeentefonds 2022'!$BS25</f>
        <v>0</v>
      </c>
      <c r="H25" s="102">
        <f>'Verdeling Gemeentefonds 2022'!I25/'Verdeling Gemeentefonds 2022'!$BS25</f>
        <v>0</v>
      </c>
      <c r="I25" s="106">
        <f>'Verdeling Gemeentefonds 2022'!J25/'Verdeling Gemeentefonds 2022'!$BS25</f>
        <v>0</v>
      </c>
      <c r="J25" s="100">
        <f>'Verdeling Gemeentefonds 2022'!N25/'Verdeling Gemeentefonds 2022'!$BS25</f>
        <v>0.11957382153342616</v>
      </c>
      <c r="K25" s="102">
        <f>'Verdeling Gemeentefonds 2022'!S25/'Verdeling Gemeentefonds 2022'!$BS25</f>
        <v>6.0181802999477244E-3</v>
      </c>
      <c r="L25" s="106">
        <f>'Verdeling Gemeentefonds 2022'!T25/'Verdeling Gemeentefonds 2022'!$BS25</f>
        <v>0.12559200183337388</v>
      </c>
      <c r="M25" s="99">
        <f>'Verdeling Gemeentefonds 2022'!Z25/'Verdeling Gemeentefonds 2022'!$BS25</f>
        <v>0.36625670131596616</v>
      </c>
      <c r="N25" s="102">
        <f>'Verdeling Gemeentefonds 2022'!AE25/'Verdeling Gemeentefonds 2022'!$BS25</f>
        <v>0.18190165134702554</v>
      </c>
      <c r="O25" s="104">
        <f>'Verdeling Gemeentefonds 2022'!AF25/'Verdeling Gemeentefonds 2022'!$BS25</f>
        <v>0.54815835266299173</v>
      </c>
      <c r="P25" s="109">
        <f>'Verdeling Gemeentefonds 2022'!AK25/'Verdeling Gemeentefonds 2022'!$BS25</f>
        <v>0.11832295483993997</v>
      </c>
      <c r="Q25" s="112">
        <f>'Verdeling Gemeentefonds 2022'!AO25/'Verdeling Gemeentefonds 2022'!$BS25</f>
        <v>1.6070512282944878E-2</v>
      </c>
      <c r="R25" s="108">
        <f>'Verdeling Gemeentefonds 2022'!AR25/'Verdeling Gemeentefonds 2022'!$BS25</f>
        <v>5.3697570940841648E-2</v>
      </c>
      <c r="S25" s="108">
        <f>'Verdeling Gemeentefonds 2022'!AU25/'Verdeling Gemeentefonds 2022'!$BS25</f>
        <v>8.8408890372439111E-2</v>
      </c>
      <c r="T25" s="108">
        <f>'Verdeling Gemeentefonds 2022'!AX25/'Verdeling Gemeentefonds 2022'!$BS25</f>
        <v>2.0000123879312437E-2</v>
      </c>
      <c r="U25" s="108">
        <f>'Verdeling Gemeentefonds 2022'!BA25/'Verdeling Gemeentefonds 2022'!$BS25</f>
        <v>2.7826523017825028E-2</v>
      </c>
      <c r="V25" s="106">
        <f>'Verdeling Gemeentefonds 2022'!BB25/'Verdeling Gemeentefonds 2022'!$BS25</f>
        <v>0.2060036204933631</v>
      </c>
      <c r="W25" s="99">
        <f>'Verdeling Gemeentefonds 2022'!BI25/'Verdeling Gemeentefonds 2022'!$BS25</f>
        <v>-2.3773816384077177E-4</v>
      </c>
      <c r="X25" s="107">
        <f>'Verdeling Gemeentefonds 2022'!BF25/'Verdeling Gemeentefonds 2022'!$BS25</f>
        <v>0</v>
      </c>
      <c r="Y25" s="99">
        <f>'Verdeling Gemeentefonds 2022'!BL25/'Verdeling Gemeentefonds 2022'!$BS25</f>
        <v>0</v>
      </c>
      <c r="Z25" s="107">
        <f>'Verdeling Gemeentefonds 2022'!BR25/'Verdeling Gemeentefonds 2022'!$BS25</f>
        <v>2.1608597451393098E-3</v>
      </c>
      <c r="AA25" s="116">
        <f t="shared" si="0"/>
        <v>1.0000000514109673</v>
      </c>
    </row>
    <row r="26" spans="1:27" x14ac:dyDescent="0.25">
      <c r="A26" s="115" t="s">
        <v>370</v>
      </c>
      <c r="B26" s="9" t="s">
        <v>71</v>
      </c>
      <c r="C26" s="99">
        <f>'Verdeling Gemeentefonds 2022'!D26/'Verdeling Gemeentefonds 2022'!$BS26</f>
        <v>0</v>
      </c>
      <c r="D26" s="102">
        <f>'Verdeling Gemeentefonds 2022'!E26/'Verdeling Gemeentefonds 2022'!$BS26</f>
        <v>0</v>
      </c>
      <c r="E26" s="102">
        <f>'Verdeling Gemeentefonds 2022'!F26/'Verdeling Gemeentefonds 2022'!$BS26</f>
        <v>0</v>
      </c>
      <c r="F26" s="102">
        <f>'Verdeling Gemeentefonds 2022'!G26/'Verdeling Gemeentefonds 2022'!$BS26</f>
        <v>0</v>
      </c>
      <c r="G26" s="102">
        <f>'Verdeling Gemeentefonds 2022'!H26/'Verdeling Gemeentefonds 2022'!$BS26</f>
        <v>0</v>
      </c>
      <c r="H26" s="102">
        <f>'Verdeling Gemeentefonds 2022'!I26/'Verdeling Gemeentefonds 2022'!$BS26</f>
        <v>0</v>
      </c>
      <c r="I26" s="106">
        <f>'Verdeling Gemeentefonds 2022'!J26/'Verdeling Gemeentefonds 2022'!$BS26</f>
        <v>0</v>
      </c>
      <c r="J26" s="100">
        <f>'Verdeling Gemeentefonds 2022'!N26/'Verdeling Gemeentefonds 2022'!$BS26</f>
        <v>9.9582410218929968E-2</v>
      </c>
      <c r="K26" s="102">
        <f>'Verdeling Gemeentefonds 2022'!S26/'Verdeling Gemeentefonds 2022'!$BS26</f>
        <v>2.878100452766608E-2</v>
      </c>
      <c r="L26" s="106">
        <f>'Verdeling Gemeentefonds 2022'!T26/'Verdeling Gemeentefonds 2022'!$BS26</f>
        <v>0.12836341474659604</v>
      </c>
      <c r="M26" s="99">
        <f>'Verdeling Gemeentefonds 2022'!Z26/'Verdeling Gemeentefonds 2022'!$BS26</f>
        <v>0.39763778613306106</v>
      </c>
      <c r="N26" s="102">
        <f>'Verdeling Gemeentefonds 2022'!AE26/'Verdeling Gemeentefonds 2022'!$BS26</f>
        <v>0.220590423713099</v>
      </c>
      <c r="O26" s="104">
        <f>'Verdeling Gemeentefonds 2022'!AF26/'Verdeling Gemeentefonds 2022'!$BS26</f>
        <v>0.61822820984616011</v>
      </c>
      <c r="P26" s="109">
        <f>'Verdeling Gemeentefonds 2022'!AK26/'Verdeling Gemeentefonds 2022'!$BS26</f>
        <v>7.42641581848765E-2</v>
      </c>
      <c r="Q26" s="112">
        <f>'Verdeling Gemeentefonds 2022'!AO26/'Verdeling Gemeentefonds 2022'!$BS26</f>
        <v>1.4206249064051463E-2</v>
      </c>
      <c r="R26" s="108">
        <f>'Verdeling Gemeentefonds 2022'!AR26/'Verdeling Gemeentefonds 2022'!$BS26</f>
        <v>2.4410418581892471E-2</v>
      </c>
      <c r="S26" s="108">
        <f>'Verdeling Gemeentefonds 2022'!AU26/'Verdeling Gemeentefonds 2022'!$BS26</f>
        <v>6.1441415140219544E-2</v>
      </c>
      <c r="T26" s="108">
        <f>'Verdeling Gemeentefonds 2022'!AX26/'Verdeling Gemeentefonds 2022'!$BS26</f>
        <v>2.8501483689487163E-2</v>
      </c>
      <c r="U26" s="108">
        <f>'Verdeling Gemeentefonds 2022'!BA26/'Verdeling Gemeentefonds 2022'!$BS26</f>
        <v>4.8601401058104558E-2</v>
      </c>
      <c r="V26" s="106">
        <f>'Verdeling Gemeentefonds 2022'!BB26/'Verdeling Gemeentefonds 2022'!$BS26</f>
        <v>0.17716096753375521</v>
      </c>
      <c r="W26" s="99">
        <f>'Verdeling Gemeentefonds 2022'!BI26/'Verdeling Gemeentefonds 2022'!$BS26</f>
        <v>-1.7754780054399675E-4</v>
      </c>
      <c r="X26" s="107">
        <f>'Verdeling Gemeentefonds 2022'!BF26/'Verdeling Gemeentefonds 2022'!$BS26</f>
        <v>0</v>
      </c>
      <c r="Y26" s="99">
        <f>'Verdeling Gemeentefonds 2022'!BL26/'Verdeling Gemeentefonds 2022'!$BS26</f>
        <v>0</v>
      </c>
      <c r="Z26" s="107">
        <f>'Verdeling Gemeentefonds 2022'!BR26/'Verdeling Gemeentefonds 2022'!$BS26</f>
        <v>2.160859768624616E-3</v>
      </c>
      <c r="AA26" s="116">
        <f t="shared" si="0"/>
        <v>1.0000000622794685</v>
      </c>
    </row>
    <row r="27" spans="1:27" x14ac:dyDescent="0.25">
      <c r="A27" s="115" t="s">
        <v>405</v>
      </c>
      <c r="B27" s="9" t="s">
        <v>106</v>
      </c>
      <c r="C27" s="99">
        <f>'Verdeling Gemeentefonds 2022'!D27/'Verdeling Gemeentefonds 2022'!$BS27</f>
        <v>0</v>
      </c>
      <c r="D27" s="102">
        <f>'Verdeling Gemeentefonds 2022'!E27/'Verdeling Gemeentefonds 2022'!$BS27</f>
        <v>0</v>
      </c>
      <c r="E27" s="102">
        <f>'Verdeling Gemeentefonds 2022'!F27/'Verdeling Gemeentefonds 2022'!$BS27</f>
        <v>0</v>
      </c>
      <c r="F27" s="102">
        <f>'Verdeling Gemeentefonds 2022'!G27/'Verdeling Gemeentefonds 2022'!$BS27</f>
        <v>0</v>
      </c>
      <c r="G27" s="102">
        <f>'Verdeling Gemeentefonds 2022'!H27/'Verdeling Gemeentefonds 2022'!$BS27</f>
        <v>0</v>
      </c>
      <c r="H27" s="102">
        <f>'Verdeling Gemeentefonds 2022'!I27/'Verdeling Gemeentefonds 2022'!$BS27</f>
        <v>0</v>
      </c>
      <c r="I27" s="106">
        <f>'Verdeling Gemeentefonds 2022'!J27/'Verdeling Gemeentefonds 2022'!$BS27</f>
        <v>0</v>
      </c>
      <c r="J27" s="100">
        <f>'Verdeling Gemeentefonds 2022'!N27/'Verdeling Gemeentefonds 2022'!$BS27</f>
        <v>3.8386887781732076E-2</v>
      </c>
      <c r="K27" s="102">
        <f>'Verdeling Gemeentefonds 2022'!S27/'Verdeling Gemeentefonds 2022'!$BS27</f>
        <v>3.6194541506826418E-2</v>
      </c>
      <c r="L27" s="106">
        <f>'Verdeling Gemeentefonds 2022'!T27/'Verdeling Gemeentefonds 2022'!$BS27</f>
        <v>7.4581429288558487E-2</v>
      </c>
      <c r="M27" s="99">
        <f>'Verdeling Gemeentefonds 2022'!Z27/'Verdeling Gemeentefonds 2022'!$BS27</f>
        <v>0.34551252269734689</v>
      </c>
      <c r="N27" s="102">
        <f>'Verdeling Gemeentefonds 2022'!AE27/'Verdeling Gemeentefonds 2022'!$BS27</f>
        <v>0.33939771266674845</v>
      </c>
      <c r="O27" s="104">
        <f>'Verdeling Gemeentefonds 2022'!AF27/'Verdeling Gemeentefonds 2022'!$BS27</f>
        <v>0.68491023536409534</v>
      </c>
      <c r="P27" s="109">
        <f>'Verdeling Gemeentefonds 2022'!AK27/'Verdeling Gemeentefonds 2022'!$BS27</f>
        <v>9.8098038737998869E-2</v>
      </c>
      <c r="Q27" s="112">
        <f>'Verdeling Gemeentefonds 2022'!AO27/'Verdeling Gemeentefonds 2022'!$BS27</f>
        <v>1.5425579477605294E-2</v>
      </c>
      <c r="R27" s="108">
        <f>'Verdeling Gemeentefonds 2022'!AR27/'Verdeling Gemeentefonds 2022'!$BS27</f>
        <v>2.54520756144451E-2</v>
      </c>
      <c r="S27" s="108">
        <f>'Verdeling Gemeentefonds 2022'!AU27/'Verdeling Gemeentefonds 2022'!$BS27</f>
        <v>5.2383718138481951E-2</v>
      </c>
      <c r="T27" s="108">
        <f>'Verdeling Gemeentefonds 2022'!AX27/'Verdeling Gemeentefonds 2022'!$BS27</f>
        <v>3.2001401355536613E-2</v>
      </c>
      <c r="U27" s="108">
        <f>'Verdeling Gemeentefonds 2022'!BA27/'Verdeling Gemeentefonds 2022'!$BS27</f>
        <v>1.5210318504762795E-2</v>
      </c>
      <c r="V27" s="106">
        <f>'Verdeling Gemeentefonds 2022'!BB27/'Verdeling Gemeentefonds 2022'!$BS27</f>
        <v>0.14047309309083175</v>
      </c>
      <c r="W27" s="99">
        <f>'Verdeling Gemeentefonds 2022'!BI27/'Verdeling Gemeentefonds 2022'!$BS27</f>
        <v>-2.2381474211529711E-4</v>
      </c>
      <c r="X27" s="107">
        <f>'Verdeling Gemeentefonds 2022'!BF27/'Verdeling Gemeentefonds 2022'!$BS27</f>
        <v>0</v>
      </c>
      <c r="Y27" s="99">
        <f>'Verdeling Gemeentefonds 2022'!BL27/'Verdeling Gemeentefonds 2022'!$BS27</f>
        <v>0</v>
      </c>
      <c r="Z27" s="107">
        <f>'Verdeling Gemeentefonds 2022'!BR27/'Verdeling Gemeentefonds 2022'!$BS27</f>
        <v>2.1608592905353642E-3</v>
      </c>
      <c r="AA27" s="116">
        <f t="shared" si="0"/>
        <v>0.99999984102990447</v>
      </c>
    </row>
    <row r="28" spans="1:27" x14ac:dyDescent="0.25">
      <c r="A28" s="115" t="s">
        <v>406</v>
      </c>
      <c r="B28" s="9" t="s">
        <v>107</v>
      </c>
      <c r="C28" s="99">
        <f>'Verdeling Gemeentefonds 2022'!D28/'Verdeling Gemeentefonds 2022'!$BS28</f>
        <v>0</v>
      </c>
      <c r="D28" s="102">
        <f>'Verdeling Gemeentefonds 2022'!E28/'Verdeling Gemeentefonds 2022'!$BS28</f>
        <v>0</v>
      </c>
      <c r="E28" s="102">
        <f>'Verdeling Gemeentefonds 2022'!F28/'Verdeling Gemeentefonds 2022'!$BS28</f>
        <v>0</v>
      </c>
      <c r="F28" s="102">
        <f>'Verdeling Gemeentefonds 2022'!G28/'Verdeling Gemeentefonds 2022'!$BS28</f>
        <v>0</v>
      </c>
      <c r="G28" s="102">
        <f>'Verdeling Gemeentefonds 2022'!H28/'Verdeling Gemeentefonds 2022'!$BS28</f>
        <v>0</v>
      </c>
      <c r="H28" s="102">
        <f>'Verdeling Gemeentefonds 2022'!I28/'Verdeling Gemeentefonds 2022'!$BS28</f>
        <v>0</v>
      </c>
      <c r="I28" s="106">
        <f>'Verdeling Gemeentefonds 2022'!J28/'Verdeling Gemeentefonds 2022'!$BS28</f>
        <v>0</v>
      </c>
      <c r="J28" s="100">
        <f>'Verdeling Gemeentefonds 2022'!N28/'Verdeling Gemeentefonds 2022'!$BS28</f>
        <v>4.3859399230658513E-2</v>
      </c>
      <c r="K28" s="102">
        <f>'Verdeling Gemeentefonds 2022'!S28/'Verdeling Gemeentefonds 2022'!$BS28</f>
        <v>0</v>
      </c>
      <c r="L28" s="106">
        <f>'Verdeling Gemeentefonds 2022'!T28/'Verdeling Gemeentefonds 2022'!$BS28</f>
        <v>4.3859399230658513E-2</v>
      </c>
      <c r="M28" s="99">
        <f>'Verdeling Gemeentefonds 2022'!Z28/'Verdeling Gemeentefonds 2022'!$BS28</f>
        <v>0.28416287845687754</v>
      </c>
      <c r="N28" s="102">
        <f>'Verdeling Gemeentefonds 2022'!AE28/'Verdeling Gemeentefonds 2022'!$BS28</f>
        <v>0.21707304786535495</v>
      </c>
      <c r="O28" s="104">
        <f>'Verdeling Gemeentefonds 2022'!AF28/'Verdeling Gemeentefonds 2022'!$BS28</f>
        <v>0.50123592632223246</v>
      </c>
      <c r="P28" s="109">
        <f>'Verdeling Gemeentefonds 2022'!AK28/'Verdeling Gemeentefonds 2022'!$BS28</f>
        <v>0.33620058399385916</v>
      </c>
      <c r="Q28" s="112">
        <f>'Verdeling Gemeentefonds 2022'!AO28/'Verdeling Gemeentefonds 2022'!$BS28</f>
        <v>1.3713481961092226E-2</v>
      </c>
      <c r="R28" s="108">
        <f>'Verdeling Gemeentefonds 2022'!AR28/'Verdeling Gemeentefonds 2022'!$BS28</f>
        <v>1.6560744771403485E-2</v>
      </c>
      <c r="S28" s="108">
        <f>'Verdeling Gemeentefonds 2022'!AU28/'Verdeling Gemeentefonds 2022'!$BS28</f>
        <v>3.7749233116211055E-2</v>
      </c>
      <c r="T28" s="108">
        <f>'Verdeling Gemeentefonds 2022'!AX28/'Verdeling Gemeentefonds 2022'!$BS28</f>
        <v>2.477152983330547E-2</v>
      </c>
      <c r="U28" s="108">
        <f>'Verdeling Gemeentefonds 2022'!BA28/'Verdeling Gemeentefonds 2022'!$BS28</f>
        <v>2.4014303718640936E-2</v>
      </c>
      <c r="V28" s="106">
        <f>'Verdeling Gemeentefonds 2022'!BB28/'Verdeling Gemeentefonds 2022'!$BS28</f>
        <v>0.11680929340065319</v>
      </c>
      <c r="W28" s="99">
        <f>'Verdeling Gemeentefonds 2022'!BI28/'Verdeling Gemeentefonds 2022'!$BS28</f>
        <v>-2.6629385892279581E-4</v>
      </c>
      <c r="X28" s="107">
        <f>'Verdeling Gemeentefonds 2022'!BF28/'Verdeling Gemeentefonds 2022'!$BS28</f>
        <v>0</v>
      </c>
      <c r="Y28" s="99">
        <f>'Verdeling Gemeentefonds 2022'!BL28/'Verdeling Gemeentefonds 2022'!$BS28</f>
        <v>0</v>
      </c>
      <c r="Z28" s="107">
        <f>'Verdeling Gemeentefonds 2022'!BR28/'Verdeling Gemeentefonds 2022'!$BS28</f>
        <v>2.1608591332070268E-3</v>
      </c>
      <c r="AA28" s="116">
        <f t="shared" si="0"/>
        <v>0.99999976822168746</v>
      </c>
    </row>
    <row r="29" spans="1:27" x14ac:dyDescent="0.25">
      <c r="A29" s="115" t="s">
        <v>555</v>
      </c>
      <c r="B29" s="9" t="s">
        <v>258</v>
      </c>
      <c r="C29" s="99">
        <f>'Verdeling Gemeentefonds 2022'!D29/'Verdeling Gemeentefonds 2022'!$BS29</f>
        <v>0</v>
      </c>
      <c r="D29" s="102">
        <f>'Verdeling Gemeentefonds 2022'!E29/'Verdeling Gemeentefonds 2022'!$BS29</f>
        <v>0</v>
      </c>
      <c r="E29" s="102">
        <f>'Verdeling Gemeentefonds 2022'!F29/'Verdeling Gemeentefonds 2022'!$BS29</f>
        <v>0</v>
      </c>
      <c r="F29" s="102">
        <f>'Verdeling Gemeentefonds 2022'!G29/'Verdeling Gemeentefonds 2022'!$BS29</f>
        <v>0</v>
      </c>
      <c r="G29" s="102">
        <f>'Verdeling Gemeentefonds 2022'!H29/'Verdeling Gemeentefonds 2022'!$BS29</f>
        <v>0</v>
      </c>
      <c r="H29" s="102">
        <f>'Verdeling Gemeentefonds 2022'!I29/'Verdeling Gemeentefonds 2022'!$BS29</f>
        <v>0</v>
      </c>
      <c r="I29" s="106">
        <f>'Verdeling Gemeentefonds 2022'!J29/'Verdeling Gemeentefonds 2022'!$BS29</f>
        <v>0</v>
      </c>
      <c r="J29" s="100">
        <f>'Verdeling Gemeentefonds 2022'!N29/'Verdeling Gemeentefonds 2022'!$BS29</f>
        <v>5.3421458996561137E-2</v>
      </c>
      <c r="K29" s="102">
        <f>'Verdeling Gemeentefonds 2022'!S29/'Verdeling Gemeentefonds 2022'!$BS29</f>
        <v>3.8127722221843768E-2</v>
      </c>
      <c r="L29" s="106">
        <f>'Verdeling Gemeentefonds 2022'!T29/'Verdeling Gemeentefonds 2022'!$BS29</f>
        <v>9.1549181218404913E-2</v>
      </c>
      <c r="M29" s="99">
        <f>'Verdeling Gemeentefonds 2022'!Z29/'Verdeling Gemeentefonds 2022'!$BS29</f>
        <v>0.38804023376622104</v>
      </c>
      <c r="N29" s="102">
        <f>'Verdeling Gemeentefonds 2022'!AE29/'Verdeling Gemeentefonds 2022'!$BS29</f>
        <v>0.22066958635616105</v>
      </c>
      <c r="O29" s="104">
        <f>'Verdeling Gemeentefonds 2022'!AF29/'Verdeling Gemeentefonds 2022'!$BS29</f>
        <v>0.60870982012238206</v>
      </c>
      <c r="P29" s="109">
        <f>'Verdeling Gemeentefonds 2022'!AK29/'Verdeling Gemeentefonds 2022'!$BS29</f>
        <v>7.4342026707498482E-2</v>
      </c>
      <c r="Q29" s="112">
        <f>'Verdeling Gemeentefonds 2022'!AO29/'Verdeling Gemeentefonds 2022'!$BS29</f>
        <v>1.7649516552521793E-2</v>
      </c>
      <c r="R29" s="108">
        <f>'Verdeling Gemeentefonds 2022'!AR29/'Verdeling Gemeentefonds 2022'!$BS29</f>
        <v>5.1911370673086363E-2</v>
      </c>
      <c r="S29" s="108">
        <f>'Verdeling Gemeentefonds 2022'!AU29/'Verdeling Gemeentefonds 2022'!$BS29</f>
        <v>6.7155761150715421E-2</v>
      </c>
      <c r="T29" s="108">
        <f>'Verdeling Gemeentefonds 2022'!AX29/'Verdeling Gemeentefonds 2022'!$BS29</f>
        <v>4.84510582184252E-2</v>
      </c>
      <c r="U29" s="108">
        <f>'Verdeling Gemeentefonds 2022'!BA29/'Verdeling Gemeentefonds 2022'!$BS29</f>
        <v>3.8230230372894539E-2</v>
      </c>
      <c r="V29" s="106">
        <f>'Verdeling Gemeentefonds 2022'!BB29/'Verdeling Gemeentefonds 2022'!$BS29</f>
        <v>0.22339793696764335</v>
      </c>
      <c r="W29" s="99">
        <f>'Verdeling Gemeentefonds 2022'!BI29/'Verdeling Gemeentefonds 2022'!$BS29</f>
        <v>-1.5980664998767685E-4</v>
      </c>
      <c r="X29" s="107">
        <f>'Verdeling Gemeentefonds 2022'!BF29/'Verdeling Gemeentefonds 2022'!$BS29</f>
        <v>0</v>
      </c>
      <c r="Y29" s="99">
        <f>'Verdeling Gemeentefonds 2022'!BL29/'Verdeling Gemeentefonds 2022'!$BS29</f>
        <v>0</v>
      </c>
      <c r="Z29" s="107">
        <f>'Verdeling Gemeentefonds 2022'!BR29/'Verdeling Gemeentefonds 2022'!$BS29</f>
        <v>2.1608596730271048E-3</v>
      </c>
      <c r="AA29" s="116">
        <f t="shared" si="0"/>
        <v>1.0000000180389681</v>
      </c>
    </row>
    <row r="30" spans="1:27" x14ac:dyDescent="0.25">
      <c r="A30" s="115" t="s">
        <v>331</v>
      </c>
      <c r="B30" s="9" t="s">
        <v>32</v>
      </c>
      <c r="C30" s="99">
        <f>'Verdeling Gemeentefonds 2022'!D30/'Verdeling Gemeentefonds 2022'!$BS30</f>
        <v>0</v>
      </c>
      <c r="D30" s="102">
        <f>'Verdeling Gemeentefonds 2022'!E30/'Verdeling Gemeentefonds 2022'!$BS30</f>
        <v>0</v>
      </c>
      <c r="E30" s="102">
        <f>'Verdeling Gemeentefonds 2022'!F30/'Verdeling Gemeentefonds 2022'!$BS30</f>
        <v>0</v>
      </c>
      <c r="F30" s="102">
        <f>'Verdeling Gemeentefonds 2022'!G30/'Verdeling Gemeentefonds 2022'!$BS30</f>
        <v>0</v>
      </c>
      <c r="G30" s="102">
        <f>'Verdeling Gemeentefonds 2022'!H30/'Verdeling Gemeentefonds 2022'!$BS30</f>
        <v>0</v>
      </c>
      <c r="H30" s="102">
        <f>'Verdeling Gemeentefonds 2022'!I30/'Verdeling Gemeentefonds 2022'!$BS30</f>
        <v>0</v>
      </c>
      <c r="I30" s="106">
        <f>'Verdeling Gemeentefonds 2022'!J30/'Verdeling Gemeentefonds 2022'!$BS30</f>
        <v>0</v>
      </c>
      <c r="J30" s="100">
        <f>'Verdeling Gemeentefonds 2022'!N30/'Verdeling Gemeentefonds 2022'!$BS30</f>
        <v>4.3115490313575096E-2</v>
      </c>
      <c r="K30" s="102">
        <f>'Verdeling Gemeentefonds 2022'!S30/'Verdeling Gemeentefonds 2022'!$BS30</f>
        <v>4.9313742834015267E-2</v>
      </c>
      <c r="L30" s="106">
        <f>'Verdeling Gemeentefonds 2022'!T30/'Verdeling Gemeentefonds 2022'!$BS30</f>
        <v>9.2429233147590356E-2</v>
      </c>
      <c r="M30" s="99">
        <f>'Verdeling Gemeentefonds 2022'!Z30/'Verdeling Gemeentefonds 2022'!$BS30</f>
        <v>0.33824635360166944</v>
      </c>
      <c r="N30" s="102">
        <f>'Verdeling Gemeentefonds 2022'!AE30/'Verdeling Gemeentefonds 2022'!$BS30</f>
        <v>0.28801584516863143</v>
      </c>
      <c r="O30" s="104">
        <f>'Verdeling Gemeentefonds 2022'!AF30/'Verdeling Gemeentefonds 2022'!$BS30</f>
        <v>0.62626219877030087</v>
      </c>
      <c r="P30" s="109">
        <f>'Verdeling Gemeentefonds 2022'!AK30/'Verdeling Gemeentefonds 2022'!$BS30</f>
        <v>0.11909340410074101</v>
      </c>
      <c r="Q30" s="112">
        <f>'Verdeling Gemeentefonds 2022'!AO30/'Verdeling Gemeentefonds 2022'!$BS30</f>
        <v>1.7602939198914983E-2</v>
      </c>
      <c r="R30" s="108">
        <f>'Verdeling Gemeentefonds 2022'!AR30/'Verdeling Gemeentefonds 2022'!$BS30</f>
        <v>2.1995730420651741E-2</v>
      </c>
      <c r="S30" s="108">
        <f>'Verdeling Gemeentefonds 2022'!AU30/'Verdeling Gemeentefonds 2022'!$BS30</f>
        <v>5.4964828814964742E-2</v>
      </c>
      <c r="T30" s="108">
        <f>'Verdeling Gemeentefonds 2022'!AX30/'Verdeling Gemeentefonds 2022'!$BS30</f>
        <v>4.1172590307115092E-2</v>
      </c>
      <c r="U30" s="108">
        <f>'Verdeling Gemeentefonds 2022'!BA30/'Verdeling Gemeentefonds 2022'!$BS30</f>
        <v>2.4561190236100063E-2</v>
      </c>
      <c r="V30" s="106">
        <f>'Verdeling Gemeentefonds 2022'!BB30/'Verdeling Gemeentefonds 2022'!$BS30</f>
        <v>0.16029727897774662</v>
      </c>
      <c r="W30" s="99">
        <f>'Verdeling Gemeentefonds 2022'!BI30/'Verdeling Gemeentefonds 2022'!$BS30</f>
        <v>-2.4309627771742384E-4</v>
      </c>
      <c r="X30" s="107">
        <f>'Verdeling Gemeentefonds 2022'!BF30/'Verdeling Gemeentefonds 2022'!$BS30</f>
        <v>0</v>
      </c>
      <c r="Y30" s="99">
        <f>'Verdeling Gemeentefonds 2022'!BL30/'Verdeling Gemeentefonds 2022'!$BS30</f>
        <v>0</v>
      </c>
      <c r="Z30" s="107">
        <f>'Verdeling Gemeentefonds 2022'!BR30/'Verdeling Gemeentefonds 2022'!$BS30</f>
        <v>2.1608593706154661E-3</v>
      </c>
      <c r="AA30" s="116">
        <f t="shared" si="0"/>
        <v>0.99999987808927682</v>
      </c>
    </row>
    <row r="31" spans="1:27" x14ac:dyDescent="0.25">
      <c r="A31" s="115" t="s">
        <v>508</v>
      </c>
      <c r="B31" s="9" t="s">
        <v>209</v>
      </c>
      <c r="C31" s="99">
        <f>'Verdeling Gemeentefonds 2022'!D31/'Verdeling Gemeentefonds 2022'!$BS31</f>
        <v>0</v>
      </c>
      <c r="D31" s="102">
        <f>'Verdeling Gemeentefonds 2022'!E31/'Verdeling Gemeentefonds 2022'!$BS31</f>
        <v>0</v>
      </c>
      <c r="E31" s="102">
        <f>'Verdeling Gemeentefonds 2022'!F31/'Verdeling Gemeentefonds 2022'!$BS31</f>
        <v>0</v>
      </c>
      <c r="F31" s="102">
        <f>'Verdeling Gemeentefonds 2022'!G31/'Verdeling Gemeentefonds 2022'!$BS31</f>
        <v>0</v>
      </c>
      <c r="G31" s="102">
        <f>'Verdeling Gemeentefonds 2022'!H31/'Verdeling Gemeentefonds 2022'!$BS31</f>
        <v>0</v>
      </c>
      <c r="H31" s="102">
        <f>'Verdeling Gemeentefonds 2022'!I31/'Verdeling Gemeentefonds 2022'!$BS31</f>
        <v>0</v>
      </c>
      <c r="I31" s="106">
        <f>'Verdeling Gemeentefonds 2022'!J31/'Verdeling Gemeentefonds 2022'!$BS31</f>
        <v>0</v>
      </c>
      <c r="J31" s="100">
        <f>'Verdeling Gemeentefonds 2022'!N31/'Verdeling Gemeentefonds 2022'!$BS31</f>
        <v>3.3611181506970365E-2</v>
      </c>
      <c r="K31" s="102">
        <f>'Verdeling Gemeentefonds 2022'!S31/'Verdeling Gemeentefonds 2022'!$BS31</f>
        <v>5.5602255879261516E-3</v>
      </c>
      <c r="L31" s="106">
        <f>'Verdeling Gemeentefonds 2022'!T31/'Verdeling Gemeentefonds 2022'!$BS31</f>
        <v>3.9171407094896513E-2</v>
      </c>
      <c r="M31" s="99">
        <f>'Verdeling Gemeentefonds 2022'!Z31/'Verdeling Gemeentefonds 2022'!$BS31</f>
        <v>0.33693493502142968</v>
      </c>
      <c r="N31" s="102">
        <f>'Verdeling Gemeentefonds 2022'!AE31/'Verdeling Gemeentefonds 2022'!$BS31</f>
        <v>0.25555677253640863</v>
      </c>
      <c r="O31" s="104">
        <f>'Verdeling Gemeentefonds 2022'!AF31/'Verdeling Gemeentefonds 2022'!$BS31</f>
        <v>0.59249170755783831</v>
      </c>
      <c r="P31" s="109">
        <f>'Verdeling Gemeentefonds 2022'!AK31/'Verdeling Gemeentefonds 2022'!$BS31</f>
        <v>0.14941771293380279</v>
      </c>
      <c r="Q31" s="112">
        <f>'Verdeling Gemeentefonds 2022'!AO31/'Verdeling Gemeentefonds 2022'!$BS31</f>
        <v>1.7434660162523458E-2</v>
      </c>
      <c r="R31" s="108">
        <f>'Verdeling Gemeentefonds 2022'!AR31/'Verdeling Gemeentefonds 2022'!$BS31</f>
        <v>4.5158256565384185E-2</v>
      </c>
      <c r="S31" s="108">
        <f>'Verdeling Gemeentefonds 2022'!AU31/'Verdeling Gemeentefonds 2022'!$BS31</f>
        <v>7.1456063660806118E-2</v>
      </c>
      <c r="T31" s="108">
        <f>'Verdeling Gemeentefonds 2022'!AX31/'Verdeling Gemeentefonds 2022'!$BS31</f>
        <v>5.3709273615193495E-2</v>
      </c>
      <c r="U31" s="108">
        <f>'Verdeling Gemeentefonds 2022'!BA31/'Verdeling Gemeentefonds 2022'!$BS31</f>
        <v>2.9247262566383145E-2</v>
      </c>
      <c r="V31" s="106">
        <f>'Verdeling Gemeentefonds 2022'!BB31/'Verdeling Gemeentefonds 2022'!$BS31</f>
        <v>0.21700551657029044</v>
      </c>
      <c r="W31" s="99">
        <f>'Verdeling Gemeentefonds 2022'!BI31/'Verdeling Gemeentefonds 2022'!$BS31</f>
        <v>-2.4708144802380281E-4</v>
      </c>
      <c r="X31" s="107">
        <f>'Verdeling Gemeentefonds 2022'!BF31/'Verdeling Gemeentefonds 2022'!$BS31</f>
        <v>0</v>
      </c>
      <c r="Y31" s="99">
        <f>'Verdeling Gemeentefonds 2022'!BL31/'Verdeling Gemeentefonds 2022'!$BS31</f>
        <v>0</v>
      </c>
      <c r="Z31" s="107">
        <f>'Verdeling Gemeentefonds 2022'!BR31/'Verdeling Gemeentefonds 2022'!$BS31</f>
        <v>2.1608598989856509E-3</v>
      </c>
      <c r="AA31" s="116">
        <f t="shared" si="0"/>
        <v>1.0000001226077899</v>
      </c>
    </row>
    <row r="32" spans="1:27" x14ac:dyDescent="0.25">
      <c r="A32" s="115" t="s">
        <v>407</v>
      </c>
      <c r="B32" s="9" t="s">
        <v>108</v>
      </c>
      <c r="C32" s="99">
        <f>'Verdeling Gemeentefonds 2022'!D32/'Verdeling Gemeentefonds 2022'!$BS32</f>
        <v>0</v>
      </c>
      <c r="D32" s="102">
        <f>'Verdeling Gemeentefonds 2022'!E32/'Verdeling Gemeentefonds 2022'!$BS32</f>
        <v>0</v>
      </c>
      <c r="E32" s="102">
        <f>'Verdeling Gemeentefonds 2022'!F32/'Verdeling Gemeentefonds 2022'!$BS32</f>
        <v>0</v>
      </c>
      <c r="F32" s="102">
        <f>'Verdeling Gemeentefonds 2022'!G32/'Verdeling Gemeentefonds 2022'!$BS32</f>
        <v>0</v>
      </c>
      <c r="G32" s="102">
        <f>'Verdeling Gemeentefonds 2022'!H32/'Verdeling Gemeentefonds 2022'!$BS32</f>
        <v>0</v>
      </c>
      <c r="H32" s="102">
        <f>'Verdeling Gemeentefonds 2022'!I32/'Verdeling Gemeentefonds 2022'!$BS32</f>
        <v>0</v>
      </c>
      <c r="I32" s="106">
        <f>'Verdeling Gemeentefonds 2022'!J32/'Verdeling Gemeentefonds 2022'!$BS32</f>
        <v>0</v>
      </c>
      <c r="J32" s="100">
        <f>'Verdeling Gemeentefonds 2022'!N32/'Verdeling Gemeentefonds 2022'!$BS32</f>
        <v>5.1321756320367048E-2</v>
      </c>
      <c r="K32" s="102">
        <f>'Verdeling Gemeentefonds 2022'!S32/'Verdeling Gemeentefonds 2022'!$BS32</f>
        <v>0</v>
      </c>
      <c r="L32" s="106">
        <f>'Verdeling Gemeentefonds 2022'!T32/'Verdeling Gemeentefonds 2022'!$BS32</f>
        <v>5.1321756320367048E-2</v>
      </c>
      <c r="M32" s="99">
        <f>'Verdeling Gemeentefonds 2022'!Z32/'Verdeling Gemeentefonds 2022'!$BS32</f>
        <v>0.31613002685542696</v>
      </c>
      <c r="N32" s="102">
        <f>'Verdeling Gemeentefonds 2022'!AE32/'Verdeling Gemeentefonds 2022'!$BS32</f>
        <v>0.2371802319955954</v>
      </c>
      <c r="O32" s="104">
        <f>'Verdeling Gemeentefonds 2022'!AF32/'Verdeling Gemeentefonds 2022'!$BS32</f>
        <v>0.55331025885102236</v>
      </c>
      <c r="P32" s="109">
        <f>'Verdeling Gemeentefonds 2022'!AK32/'Verdeling Gemeentefonds 2022'!$BS32</f>
        <v>0.24875862117039621</v>
      </c>
      <c r="Q32" s="112">
        <f>'Verdeling Gemeentefonds 2022'!AO32/'Verdeling Gemeentefonds 2022'!$BS32</f>
        <v>1.3074574323768552E-2</v>
      </c>
      <c r="R32" s="108">
        <f>'Verdeling Gemeentefonds 2022'!AR32/'Verdeling Gemeentefonds 2022'!$BS32</f>
        <v>1.1735460708060768E-2</v>
      </c>
      <c r="S32" s="108">
        <f>'Verdeling Gemeentefonds 2022'!AU32/'Verdeling Gemeentefonds 2022'!$BS32</f>
        <v>3.8882104355081652E-2</v>
      </c>
      <c r="T32" s="108">
        <f>'Verdeling Gemeentefonds 2022'!AX32/'Verdeling Gemeentefonds 2022'!$BS32</f>
        <v>3.9214345671060441E-2</v>
      </c>
      <c r="U32" s="108">
        <f>'Verdeling Gemeentefonds 2022'!BA32/'Verdeling Gemeentefonds 2022'!$BS32</f>
        <v>4.1769700158220811E-2</v>
      </c>
      <c r="V32" s="106">
        <f>'Verdeling Gemeentefonds 2022'!BB32/'Verdeling Gemeentefonds 2022'!$BS32</f>
        <v>0.14467618521619222</v>
      </c>
      <c r="W32" s="99">
        <f>'Verdeling Gemeentefonds 2022'!BI32/'Verdeling Gemeentefonds 2022'!$BS32</f>
        <v>-2.2778377743944584E-4</v>
      </c>
      <c r="X32" s="107">
        <f>'Verdeling Gemeentefonds 2022'!BF32/'Verdeling Gemeentefonds 2022'!$BS32</f>
        <v>0</v>
      </c>
      <c r="Y32" s="99">
        <f>'Verdeling Gemeentefonds 2022'!BL32/'Verdeling Gemeentefonds 2022'!$BS32</f>
        <v>0</v>
      </c>
      <c r="Z32" s="107">
        <f>'Verdeling Gemeentefonds 2022'!BR32/'Verdeling Gemeentefonds 2022'!$BS32</f>
        <v>2.1608594118947052E-3</v>
      </c>
      <c r="AA32" s="116">
        <f t="shared" si="0"/>
        <v>0.99999989719243298</v>
      </c>
    </row>
    <row r="33" spans="1:27" x14ac:dyDescent="0.25">
      <c r="A33" s="115" t="s">
        <v>371</v>
      </c>
      <c r="B33" s="9" t="s">
        <v>72</v>
      </c>
      <c r="C33" s="99">
        <f>'Verdeling Gemeentefonds 2022'!D33/'Verdeling Gemeentefonds 2022'!$BS33</f>
        <v>0</v>
      </c>
      <c r="D33" s="102">
        <f>'Verdeling Gemeentefonds 2022'!E33/'Verdeling Gemeentefonds 2022'!$BS33</f>
        <v>0</v>
      </c>
      <c r="E33" s="102">
        <f>'Verdeling Gemeentefonds 2022'!F33/'Verdeling Gemeentefonds 2022'!$BS33</f>
        <v>0</v>
      </c>
      <c r="F33" s="102">
        <f>'Verdeling Gemeentefonds 2022'!G33/'Verdeling Gemeentefonds 2022'!$BS33</f>
        <v>0</v>
      </c>
      <c r="G33" s="102">
        <f>'Verdeling Gemeentefonds 2022'!H33/'Verdeling Gemeentefonds 2022'!$BS33</f>
        <v>0</v>
      </c>
      <c r="H33" s="102">
        <f>'Verdeling Gemeentefonds 2022'!I33/'Verdeling Gemeentefonds 2022'!$BS33</f>
        <v>0</v>
      </c>
      <c r="I33" s="106">
        <f>'Verdeling Gemeentefonds 2022'!J33/'Verdeling Gemeentefonds 2022'!$BS33</f>
        <v>0</v>
      </c>
      <c r="J33" s="100">
        <f>'Verdeling Gemeentefonds 2022'!N33/'Verdeling Gemeentefonds 2022'!$BS33</f>
        <v>3.0766257266752171E-2</v>
      </c>
      <c r="K33" s="102">
        <f>'Verdeling Gemeentefonds 2022'!S33/'Verdeling Gemeentefonds 2022'!$BS33</f>
        <v>4.1291868654048155E-3</v>
      </c>
      <c r="L33" s="106">
        <f>'Verdeling Gemeentefonds 2022'!T33/'Verdeling Gemeentefonds 2022'!$BS33</f>
        <v>3.4895444132156984E-2</v>
      </c>
      <c r="M33" s="99">
        <f>'Verdeling Gemeentefonds 2022'!Z33/'Verdeling Gemeentefonds 2022'!$BS33</f>
        <v>0.23518097399413093</v>
      </c>
      <c r="N33" s="102">
        <f>'Verdeling Gemeentefonds 2022'!AE33/'Verdeling Gemeentefonds 2022'!$BS33</f>
        <v>0.21281563865618619</v>
      </c>
      <c r="O33" s="104">
        <f>'Verdeling Gemeentefonds 2022'!AF33/'Verdeling Gemeentefonds 2022'!$BS33</f>
        <v>0.44799661265031709</v>
      </c>
      <c r="P33" s="109">
        <f>'Verdeling Gemeentefonds 2022'!AK33/'Verdeling Gemeentefonds 2022'!$BS33</f>
        <v>0.44486902035806686</v>
      </c>
      <c r="Q33" s="112">
        <f>'Verdeling Gemeentefonds 2022'!AO33/'Verdeling Gemeentefonds 2022'!$BS33</f>
        <v>7.2783899489915361E-3</v>
      </c>
      <c r="R33" s="108">
        <f>'Verdeling Gemeentefonds 2022'!AR33/'Verdeling Gemeentefonds 2022'!$BS33</f>
        <v>4.936209503244568E-3</v>
      </c>
      <c r="S33" s="108">
        <f>'Verdeling Gemeentefonds 2022'!AU33/'Verdeling Gemeentefonds 2022'!$BS33</f>
        <v>4.1584102739229453E-2</v>
      </c>
      <c r="T33" s="108">
        <f>'Verdeling Gemeentefonds 2022'!AX33/'Verdeling Gemeentefonds 2022'!$BS33</f>
        <v>1.006442347409236E-2</v>
      </c>
      <c r="U33" s="108">
        <f>'Verdeling Gemeentefonds 2022'!BA33/'Verdeling Gemeentefonds 2022'!$BS33</f>
        <v>6.5071532308930667E-3</v>
      </c>
      <c r="V33" s="106">
        <f>'Verdeling Gemeentefonds 2022'!BB33/'Verdeling Gemeentefonds 2022'!$BS33</f>
        <v>7.0370278896450991E-2</v>
      </c>
      <c r="W33" s="99">
        <f>'Verdeling Gemeentefonds 2022'!BI33/'Verdeling Gemeentefonds 2022'!$BS33</f>
        <v>-2.9290099623662208E-4</v>
      </c>
      <c r="X33" s="107">
        <f>'Verdeling Gemeentefonds 2022'!BF33/'Verdeling Gemeentefonds 2022'!$BS33</f>
        <v>0</v>
      </c>
      <c r="Y33" s="99">
        <f>'Verdeling Gemeentefonds 2022'!BL33/'Verdeling Gemeentefonds 2022'!$BS33</f>
        <v>0</v>
      </c>
      <c r="Z33" s="107">
        <f>'Verdeling Gemeentefonds 2022'!BR33/'Verdeling Gemeentefonds 2022'!$BS33</f>
        <v>2.1608581499489433E-3</v>
      </c>
      <c r="AA33" s="116">
        <f t="shared" si="0"/>
        <v>0.99999931319070423</v>
      </c>
    </row>
    <row r="34" spans="1:27" x14ac:dyDescent="0.25">
      <c r="A34" s="115" t="s">
        <v>547</v>
      </c>
      <c r="B34" s="9" t="s">
        <v>250</v>
      </c>
      <c r="C34" s="99">
        <f>'Verdeling Gemeentefonds 2022'!D34/'Verdeling Gemeentefonds 2022'!$BS34</f>
        <v>0</v>
      </c>
      <c r="D34" s="102">
        <f>'Verdeling Gemeentefonds 2022'!E34/'Verdeling Gemeentefonds 2022'!$BS34</f>
        <v>0</v>
      </c>
      <c r="E34" s="102">
        <f>'Verdeling Gemeentefonds 2022'!F34/'Verdeling Gemeentefonds 2022'!$BS34</f>
        <v>0</v>
      </c>
      <c r="F34" s="102">
        <f>'Verdeling Gemeentefonds 2022'!G34/'Verdeling Gemeentefonds 2022'!$BS34</f>
        <v>0</v>
      </c>
      <c r="G34" s="102">
        <f>'Verdeling Gemeentefonds 2022'!H34/'Verdeling Gemeentefonds 2022'!$BS34</f>
        <v>0</v>
      </c>
      <c r="H34" s="102">
        <f>'Verdeling Gemeentefonds 2022'!I34/'Verdeling Gemeentefonds 2022'!$BS34</f>
        <v>0</v>
      </c>
      <c r="I34" s="106">
        <f>'Verdeling Gemeentefonds 2022'!J34/'Verdeling Gemeentefonds 2022'!$BS34</f>
        <v>0</v>
      </c>
      <c r="J34" s="100">
        <f>'Verdeling Gemeentefonds 2022'!N34/'Verdeling Gemeentefonds 2022'!$BS34</f>
        <v>9.5448746822432901E-2</v>
      </c>
      <c r="K34" s="102">
        <f>'Verdeling Gemeentefonds 2022'!S34/'Verdeling Gemeentefonds 2022'!$BS34</f>
        <v>5.8722382760845467E-2</v>
      </c>
      <c r="L34" s="106">
        <f>'Verdeling Gemeentefonds 2022'!T34/'Verdeling Gemeentefonds 2022'!$BS34</f>
        <v>0.15417112958327839</v>
      </c>
      <c r="M34" s="99">
        <f>'Verdeling Gemeentefonds 2022'!Z34/'Verdeling Gemeentefonds 2022'!$BS34</f>
        <v>0.321154056976243</v>
      </c>
      <c r="N34" s="102">
        <f>'Verdeling Gemeentefonds 2022'!AE34/'Verdeling Gemeentefonds 2022'!$BS34</f>
        <v>0.10548825733278021</v>
      </c>
      <c r="O34" s="104">
        <f>'Verdeling Gemeentefonds 2022'!AF34/'Verdeling Gemeentefonds 2022'!$BS34</f>
        <v>0.42664231430902316</v>
      </c>
      <c r="P34" s="109">
        <f>'Verdeling Gemeentefonds 2022'!AK34/'Verdeling Gemeentefonds 2022'!$BS34</f>
        <v>0.15588839254260584</v>
      </c>
      <c r="Q34" s="112">
        <f>'Verdeling Gemeentefonds 2022'!AO34/'Verdeling Gemeentefonds 2022'!$BS34</f>
        <v>1.6266009464206324E-2</v>
      </c>
      <c r="R34" s="108">
        <f>'Verdeling Gemeentefonds 2022'!AR34/'Verdeling Gemeentefonds 2022'!$BS34</f>
        <v>5.3203671982104246E-2</v>
      </c>
      <c r="S34" s="108">
        <f>'Verdeling Gemeentefonds 2022'!AU34/'Verdeling Gemeentefonds 2022'!$BS34</f>
        <v>6.3279575931838111E-2</v>
      </c>
      <c r="T34" s="108">
        <f>'Verdeling Gemeentefonds 2022'!AX34/'Verdeling Gemeentefonds 2022'!$BS34</f>
        <v>7.3816527566498966E-2</v>
      </c>
      <c r="U34" s="108">
        <f>'Verdeling Gemeentefonds 2022'!BA34/'Verdeling Gemeentefonds 2022'!$BS34</f>
        <v>5.4723153526611772E-2</v>
      </c>
      <c r="V34" s="106">
        <f>'Verdeling Gemeentefonds 2022'!BB34/'Verdeling Gemeentefonds 2022'!$BS34</f>
        <v>0.26128893847125945</v>
      </c>
      <c r="W34" s="99">
        <f>'Verdeling Gemeentefonds 2022'!BI34/'Verdeling Gemeentefonds 2022'!$BS34</f>
        <v>-1.516534044433142E-4</v>
      </c>
      <c r="X34" s="107">
        <f>'Verdeling Gemeentefonds 2022'!BF34/'Verdeling Gemeentefonds 2022'!$BS34</f>
        <v>0</v>
      </c>
      <c r="Y34" s="99">
        <f>'Verdeling Gemeentefonds 2022'!BL34/'Verdeling Gemeentefonds 2022'!$BS34</f>
        <v>0</v>
      </c>
      <c r="Z34" s="107">
        <f>'Verdeling Gemeentefonds 2022'!BR34/'Verdeling Gemeentefonds 2022'!$BS34</f>
        <v>2.160859593196202E-3</v>
      </c>
      <c r="AA34" s="116">
        <f t="shared" si="0"/>
        <v>0.99999998109491972</v>
      </c>
    </row>
    <row r="35" spans="1:27" x14ac:dyDescent="0.25">
      <c r="A35" s="115" t="s">
        <v>408</v>
      </c>
      <c r="B35" s="9" t="s">
        <v>109</v>
      </c>
      <c r="C35" s="99">
        <f>'Verdeling Gemeentefonds 2022'!D35/'Verdeling Gemeentefonds 2022'!$BS35</f>
        <v>0</v>
      </c>
      <c r="D35" s="102">
        <f>'Verdeling Gemeentefonds 2022'!E35/'Verdeling Gemeentefonds 2022'!$BS35</f>
        <v>0</v>
      </c>
      <c r="E35" s="102">
        <f>'Verdeling Gemeentefonds 2022'!F35/'Verdeling Gemeentefonds 2022'!$BS35</f>
        <v>0</v>
      </c>
      <c r="F35" s="102">
        <f>'Verdeling Gemeentefonds 2022'!G35/'Verdeling Gemeentefonds 2022'!$BS35</f>
        <v>0</v>
      </c>
      <c r="G35" s="102">
        <f>'Verdeling Gemeentefonds 2022'!H35/'Verdeling Gemeentefonds 2022'!$BS35</f>
        <v>0</v>
      </c>
      <c r="H35" s="102">
        <f>'Verdeling Gemeentefonds 2022'!I35/'Verdeling Gemeentefonds 2022'!$BS35</f>
        <v>0</v>
      </c>
      <c r="I35" s="106">
        <f>'Verdeling Gemeentefonds 2022'!J35/'Verdeling Gemeentefonds 2022'!$BS35</f>
        <v>0</v>
      </c>
      <c r="J35" s="100">
        <f>'Verdeling Gemeentefonds 2022'!N35/'Verdeling Gemeentefonds 2022'!$BS35</f>
        <v>6.5534456212802239E-2</v>
      </c>
      <c r="K35" s="102">
        <f>'Verdeling Gemeentefonds 2022'!S35/'Verdeling Gemeentefonds 2022'!$BS35</f>
        <v>6.2147155113502495E-3</v>
      </c>
      <c r="L35" s="106">
        <f>'Verdeling Gemeentefonds 2022'!T35/'Verdeling Gemeentefonds 2022'!$BS35</f>
        <v>7.1749171724152488E-2</v>
      </c>
      <c r="M35" s="99">
        <f>'Verdeling Gemeentefonds 2022'!Z35/'Verdeling Gemeentefonds 2022'!$BS35</f>
        <v>0.26356041074763087</v>
      </c>
      <c r="N35" s="102">
        <f>'Verdeling Gemeentefonds 2022'!AE35/'Verdeling Gemeentefonds 2022'!$BS35</f>
        <v>0.23919303852894327</v>
      </c>
      <c r="O35" s="104">
        <f>'Verdeling Gemeentefonds 2022'!AF35/'Verdeling Gemeentefonds 2022'!$BS35</f>
        <v>0.50275344927657417</v>
      </c>
      <c r="P35" s="109">
        <f>'Verdeling Gemeentefonds 2022'!AK35/'Verdeling Gemeentefonds 2022'!$BS35</f>
        <v>0.28898383008693113</v>
      </c>
      <c r="Q35" s="112">
        <f>'Verdeling Gemeentefonds 2022'!AO35/'Verdeling Gemeentefonds 2022'!$BS35</f>
        <v>1.2748212083072689E-2</v>
      </c>
      <c r="R35" s="108">
        <f>'Verdeling Gemeentefonds 2022'!AR35/'Verdeling Gemeentefonds 2022'!$BS35</f>
        <v>2.4353742594887949E-2</v>
      </c>
      <c r="S35" s="108">
        <f>'Verdeling Gemeentefonds 2022'!AU35/'Verdeling Gemeentefonds 2022'!$BS35</f>
        <v>2.6181540668192511E-2</v>
      </c>
      <c r="T35" s="108">
        <f>'Verdeling Gemeentefonds 2022'!AX35/'Verdeling Gemeentefonds 2022'!$BS35</f>
        <v>7.0850947815946336E-2</v>
      </c>
      <c r="U35" s="108">
        <f>'Verdeling Gemeentefonds 2022'!BA35/'Verdeling Gemeentefonds 2022'!$BS35</f>
        <v>4.586328109988571E-4</v>
      </c>
      <c r="V35" s="106">
        <f>'Verdeling Gemeentefonds 2022'!BB35/'Verdeling Gemeentefonds 2022'!$BS35</f>
        <v>0.13459307597309833</v>
      </c>
      <c r="W35" s="99">
        <f>'Verdeling Gemeentefonds 2022'!BI35/'Verdeling Gemeentefonds 2022'!$BS35</f>
        <v>-2.4030239092890209E-4</v>
      </c>
      <c r="X35" s="107">
        <f>'Verdeling Gemeentefonds 2022'!BF35/'Verdeling Gemeentefonds 2022'!$BS35</f>
        <v>0</v>
      </c>
      <c r="Y35" s="99">
        <f>'Verdeling Gemeentefonds 2022'!BL35/'Verdeling Gemeentefonds 2022'!$BS35</f>
        <v>0</v>
      </c>
      <c r="Z35" s="107">
        <f>'Verdeling Gemeentefonds 2022'!BR35/'Verdeling Gemeentefonds 2022'!$BS35</f>
        <v>2.1608598166107597E-3</v>
      </c>
      <c r="AA35" s="116">
        <f t="shared" si="0"/>
        <v>1.0000000844864381</v>
      </c>
    </row>
    <row r="36" spans="1:27" x14ac:dyDescent="0.25">
      <c r="A36" s="115" t="s">
        <v>582</v>
      </c>
      <c r="B36" s="9" t="s">
        <v>285</v>
      </c>
      <c r="C36" s="99">
        <f>'Verdeling Gemeentefonds 2022'!D36/'Verdeling Gemeentefonds 2022'!$BS36</f>
        <v>0</v>
      </c>
      <c r="D36" s="102">
        <f>'Verdeling Gemeentefonds 2022'!E36/'Verdeling Gemeentefonds 2022'!$BS36</f>
        <v>0</v>
      </c>
      <c r="E36" s="102">
        <f>'Verdeling Gemeentefonds 2022'!F36/'Verdeling Gemeentefonds 2022'!$BS36</f>
        <v>0</v>
      </c>
      <c r="F36" s="102">
        <f>'Verdeling Gemeentefonds 2022'!G36/'Verdeling Gemeentefonds 2022'!$BS36</f>
        <v>0</v>
      </c>
      <c r="G36" s="102">
        <f>'Verdeling Gemeentefonds 2022'!H36/'Verdeling Gemeentefonds 2022'!$BS36</f>
        <v>0</v>
      </c>
      <c r="H36" s="102">
        <f>'Verdeling Gemeentefonds 2022'!I36/'Verdeling Gemeentefonds 2022'!$BS36</f>
        <v>0</v>
      </c>
      <c r="I36" s="106">
        <f>'Verdeling Gemeentefonds 2022'!J36/'Verdeling Gemeentefonds 2022'!$BS36</f>
        <v>0</v>
      </c>
      <c r="J36" s="100">
        <f>'Verdeling Gemeentefonds 2022'!N36/'Verdeling Gemeentefonds 2022'!$BS36</f>
        <v>4.6439265605829581E-2</v>
      </c>
      <c r="K36" s="102">
        <f>'Verdeling Gemeentefonds 2022'!S36/'Verdeling Gemeentefonds 2022'!$BS36</f>
        <v>4.7000350152771701E-2</v>
      </c>
      <c r="L36" s="106">
        <f>'Verdeling Gemeentefonds 2022'!T36/'Verdeling Gemeentefonds 2022'!$BS36</f>
        <v>9.3439615758601283E-2</v>
      </c>
      <c r="M36" s="99">
        <f>'Verdeling Gemeentefonds 2022'!Z36/'Verdeling Gemeentefonds 2022'!$BS36</f>
        <v>0.33881018058120466</v>
      </c>
      <c r="N36" s="102">
        <f>'Verdeling Gemeentefonds 2022'!AE36/'Verdeling Gemeentefonds 2022'!$BS36</f>
        <v>0.24116813234152984</v>
      </c>
      <c r="O36" s="104">
        <f>'Verdeling Gemeentefonds 2022'!AF36/'Verdeling Gemeentefonds 2022'!$BS36</f>
        <v>0.5799783129227345</v>
      </c>
      <c r="P36" s="109">
        <f>'Verdeling Gemeentefonds 2022'!AK36/'Verdeling Gemeentefonds 2022'!$BS36</f>
        <v>0.11879196291759044</v>
      </c>
      <c r="Q36" s="112">
        <f>'Verdeling Gemeentefonds 2022'!AO36/'Verdeling Gemeentefonds 2022'!$BS36</f>
        <v>1.7715849797315272E-2</v>
      </c>
      <c r="R36" s="108">
        <f>'Verdeling Gemeentefonds 2022'!AR36/'Verdeling Gemeentefonds 2022'!$BS36</f>
        <v>4.0583237124084619E-2</v>
      </c>
      <c r="S36" s="108">
        <f>'Verdeling Gemeentefonds 2022'!AU36/'Verdeling Gemeentefonds 2022'!$BS36</f>
        <v>7.2963327730994385E-2</v>
      </c>
      <c r="T36" s="108">
        <f>'Verdeling Gemeentefonds 2022'!AX36/'Verdeling Gemeentefonds 2022'!$BS36</f>
        <v>3.9899908134669995E-2</v>
      </c>
      <c r="U36" s="108">
        <f>'Verdeling Gemeentefonds 2022'!BA36/'Verdeling Gemeentefonds 2022'!$BS36</f>
        <v>3.4693168779195954E-2</v>
      </c>
      <c r="V36" s="106">
        <f>'Verdeling Gemeentefonds 2022'!BB36/'Verdeling Gemeentefonds 2022'!$BS36</f>
        <v>0.20585549156626021</v>
      </c>
      <c r="W36" s="99">
        <f>'Verdeling Gemeentefonds 2022'!BI36/'Verdeling Gemeentefonds 2022'!$BS36</f>
        <v>-2.2629923762434689E-4</v>
      </c>
      <c r="X36" s="107">
        <f>'Verdeling Gemeentefonds 2022'!BF36/'Verdeling Gemeentefonds 2022'!$BS36</f>
        <v>0</v>
      </c>
      <c r="Y36" s="99">
        <f>'Verdeling Gemeentefonds 2022'!BL36/'Verdeling Gemeentefonds 2022'!$BS36</f>
        <v>0</v>
      </c>
      <c r="Z36" s="107">
        <f>'Verdeling Gemeentefonds 2022'!BR36/'Verdeling Gemeentefonds 2022'!$BS36</f>
        <v>2.1608595118278876E-3</v>
      </c>
      <c r="AA36" s="116">
        <f t="shared" si="0"/>
        <v>0.99999994343939003</v>
      </c>
    </row>
    <row r="37" spans="1:27" x14ac:dyDescent="0.25">
      <c r="A37" s="115" t="s">
        <v>435</v>
      </c>
      <c r="B37" s="9" t="s">
        <v>136</v>
      </c>
      <c r="C37" s="99">
        <f>'Verdeling Gemeentefonds 2022'!D37/'Verdeling Gemeentefonds 2022'!$BS37</f>
        <v>0</v>
      </c>
      <c r="D37" s="102">
        <f>'Verdeling Gemeentefonds 2022'!E37/'Verdeling Gemeentefonds 2022'!$BS37</f>
        <v>0</v>
      </c>
      <c r="E37" s="102">
        <f>'Verdeling Gemeentefonds 2022'!F37/'Verdeling Gemeentefonds 2022'!$BS37</f>
        <v>0</v>
      </c>
      <c r="F37" s="102">
        <f>'Verdeling Gemeentefonds 2022'!G37/'Verdeling Gemeentefonds 2022'!$BS37</f>
        <v>0</v>
      </c>
      <c r="G37" s="102">
        <f>'Verdeling Gemeentefonds 2022'!H37/'Verdeling Gemeentefonds 2022'!$BS37</f>
        <v>0</v>
      </c>
      <c r="H37" s="102">
        <f>'Verdeling Gemeentefonds 2022'!I37/'Verdeling Gemeentefonds 2022'!$BS37</f>
        <v>0.24426847898437246</v>
      </c>
      <c r="I37" s="106">
        <f>'Verdeling Gemeentefonds 2022'!J37/'Verdeling Gemeentefonds 2022'!$BS37</f>
        <v>0.24426847898437246</v>
      </c>
      <c r="J37" s="100">
        <f>'Verdeling Gemeentefonds 2022'!N37/'Verdeling Gemeentefonds 2022'!$BS37</f>
        <v>2.7842540385866772E-2</v>
      </c>
      <c r="K37" s="102">
        <f>'Verdeling Gemeentefonds 2022'!S37/'Verdeling Gemeentefonds 2022'!$BS37</f>
        <v>2.7657274066479377E-2</v>
      </c>
      <c r="L37" s="106">
        <f>'Verdeling Gemeentefonds 2022'!T37/'Verdeling Gemeentefonds 2022'!$BS37</f>
        <v>5.5499814452346155E-2</v>
      </c>
      <c r="M37" s="99">
        <f>'Verdeling Gemeentefonds 2022'!Z37/'Verdeling Gemeentefonds 2022'!$BS37</f>
        <v>0.28992704344564002</v>
      </c>
      <c r="N37" s="102">
        <f>'Verdeling Gemeentefonds 2022'!AE37/'Verdeling Gemeentefonds 2022'!$BS37</f>
        <v>9.0126512805228556E-2</v>
      </c>
      <c r="O37" s="104">
        <f>'Verdeling Gemeentefonds 2022'!AF37/'Verdeling Gemeentefonds 2022'!$BS37</f>
        <v>0.38005355625086862</v>
      </c>
      <c r="P37" s="109">
        <f>'Verdeling Gemeentefonds 2022'!AK37/'Verdeling Gemeentefonds 2022'!$BS37</f>
        <v>3.1859501561717685E-2</v>
      </c>
      <c r="Q37" s="112">
        <f>'Verdeling Gemeentefonds 2022'!AO37/'Verdeling Gemeentefonds 2022'!$BS37</f>
        <v>1.8456752622969988E-2</v>
      </c>
      <c r="R37" s="108">
        <f>'Verdeling Gemeentefonds 2022'!AR37/'Verdeling Gemeentefonds 2022'!$BS37</f>
        <v>5.391324816722045E-2</v>
      </c>
      <c r="S37" s="108">
        <f>'Verdeling Gemeentefonds 2022'!AU37/'Verdeling Gemeentefonds 2022'!$BS37</f>
        <v>8.4718407724806891E-2</v>
      </c>
      <c r="T37" s="108">
        <f>'Verdeling Gemeentefonds 2022'!AX37/'Verdeling Gemeentefonds 2022'!$BS37</f>
        <v>7.5792537985705372E-2</v>
      </c>
      <c r="U37" s="108">
        <f>'Verdeling Gemeentefonds 2022'!BA37/'Verdeling Gemeentefonds 2022'!$BS37</f>
        <v>5.3497144258797438E-2</v>
      </c>
      <c r="V37" s="106">
        <f>'Verdeling Gemeentefonds 2022'!BB37/'Verdeling Gemeentefonds 2022'!$BS37</f>
        <v>0.28637809075950016</v>
      </c>
      <c r="W37" s="99">
        <f>'Verdeling Gemeentefonds 2022'!BI37/'Verdeling Gemeentefonds 2022'!$BS37</f>
        <v>-2.202906809402972E-4</v>
      </c>
      <c r="X37" s="107">
        <f>'Verdeling Gemeentefonds 2022'!BF37/'Verdeling Gemeentefonds 2022'!$BS37</f>
        <v>0</v>
      </c>
      <c r="Y37" s="99">
        <f>'Verdeling Gemeentefonds 2022'!BL37/'Verdeling Gemeentefonds 2022'!$BS37</f>
        <v>0</v>
      </c>
      <c r="Z37" s="107">
        <f>'Verdeling Gemeentefonds 2022'!BR37/'Verdeling Gemeentefonds 2022'!$BS37</f>
        <v>2.1608596577858755E-3</v>
      </c>
      <c r="AA37" s="116">
        <f t="shared" si="0"/>
        <v>1.0000000109856506</v>
      </c>
    </row>
    <row r="38" spans="1:27" x14ac:dyDescent="0.25">
      <c r="A38" s="115" t="s">
        <v>571</v>
      </c>
      <c r="B38" s="9" t="s">
        <v>274</v>
      </c>
      <c r="C38" s="99">
        <f>'Verdeling Gemeentefonds 2022'!D38/'Verdeling Gemeentefonds 2022'!$BS38</f>
        <v>0</v>
      </c>
      <c r="D38" s="102">
        <f>'Verdeling Gemeentefonds 2022'!E38/'Verdeling Gemeentefonds 2022'!$BS38</f>
        <v>0</v>
      </c>
      <c r="E38" s="102">
        <f>'Verdeling Gemeentefonds 2022'!F38/'Verdeling Gemeentefonds 2022'!$BS38</f>
        <v>0</v>
      </c>
      <c r="F38" s="102">
        <f>'Verdeling Gemeentefonds 2022'!G38/'Verdeling Gemeentefonds 2022'!$BS38</f>
        <v>0</v>
      </c>
      <c r="G38" s="102">
        <f>'Verdeling Gemeentefonds 2022'!H38/'Verdeling Gemeentefonds 2022'!$BS38</f>
        <v>0</v>
      </c>
      <c r="H38" s="102">
        <f>'Verdeling Gemeentefonds 2022'!I38/'Verdeling Gemeentefonds 2022'!$BS38</f>
        <v>0</v>
      </c>
      <c r="I38" s="106">
        <f>'Verdeling Gemeentefonds 2022'!J38/'Verdeling Gemeentefonds 2022'!$BS38</f>
        <v>0</v>
      </c>
      <c r="J38" s="100">
        <f>'Verdeling Gemeentefonds 2022'!N38/'Verdeling Gemeentefonds 2022'!$BS38</f>
        <v>3.6054272456479609E-2</v>
      </c>
      <c r="K38" s="102">
        <f>'Verdeling Gemeentefonds 2022'!S38/'Verdeling Gemeentefonds 2022'!$BS38</f>
        <v>1.5048770327957149E-2</v>
      </c>
      <c r="L38" s="106">
        <f>'Verdeling Gemeentefonds 2022'!T38/'Verdeling Gemeentefonds 2022'!$BS38</f>
        <v>5.1103042784436753E-2</v>
      </c>
      <c r="M38" s="99">
        <f>'Verdeling Gemeentefonds 2022'!Z38/'Verdeling Gemeentefonds 2022'!$BS38</f>
        <v>0.38179701407510969</v>
      </c>
      <c r="N38" s="102">
        <f>'Verdeling Gemeentefonds 2022'!AE38/'Verdeling Gemeentefonds 2022'!$BS38</f>
        <v>0.18463224417821122</v>
      </c>
      <c r="O38" s="104">
        <f>'Verdeling Gemeentefonds 2022'!AF38/'Verdeling Gemeentefonds 2022'!$BS38</f>
        <v>0.56642925825332091</v>
      </c>
      <c r="P38" s="109">
        <f>'Verdeling Gemeentefonds 2022'!AK38/'Verdeling Gemeentefonds 2022'!$BS38</f>
        <v>0.19998313960395253</v>
      </c>
      <c r="Q38" s="112">
        <f>'Verdeling Gemeentefonds 2022'!AO38/'Verdeling Gemeentefonds 2022'!$BS38</f>
        <v>1.3417184516608572E-2</v>
      </c>
      <c r="R38" s="108">
        <f>'Verdeling Gemeentefonds 2022'!AR38/'Verdeling Gemeentefonds 2022'!$BS38</f>
        <v>5.835722695590722E-2</v>
      </c>
      <c r="S38" s="108">
        <f>'Verdeling Gemeentefonds 2022'!AU38/'Verdeling Gemeentefonds 2022'!$BS38</f>
        <v>4.3314231909218133E-2</v>
      </c>
      <c r="T38" s="108">
        <f>'Verdeling Gemeentefonds 2022'!AX38/'Verdeling Gemeentefonds 2022'!$BS38</f>
        <v>4.2556008819231848E-2</v>
      </c>
      <c r="U38" s="108">
        <f>'Verdeling Gemeentefonds 2022'!BA38/'Verdeling Gemeentefonds 2022'!$BS38</f>
        <v>2.2967314965582009E-2</v>
      </c>
      <c r="V38" s="106">
        <f>'Verdeling Gemeentefonds 2022'!BB38/'Verdeling Gemeentefonds 2022'!$BS38</f>
        <v>0.18061196716654776</v>
      </c>
      <c r="W38" s="99">
        <f>'Verdeling Gemeentefonds 2022'!BI38/'Verdeling Gemeentefonds 2022'!$BS38</f>
        <v>-2.8836290330073983E-4</v>
      </c>
      <c r="X38" s="107">
        <f>'Verdeling Gemeentefonds 2022'!BF38/'Verdeling Gemeentefonds 2022'!$BS38</f>
        <v>0</v>
      </c>
      <c r="Y38" s="99">
        <f>'Verdeling Gemeentefonds 2022'!BL38/'Verdeling Gemeentefonds 2022'!$BS38</f>
        <v>0</v>
      </c>
      <c r="Z38" s="107">
        <f>'Verdeling Gemeentefonds 2022'!BR38/'Verdeling Gemeentefonds 2022'!$BS38</f>
        <v>2.1608594273229121E-3</v>
      </c>
      <c r="AA38" s="116">
        <f t="shared" si="0"/>
        <v>0.99999990433228025</v>
      </c>
    </row>
    <row r="39" spans="1:27" x14ac:dyDescent="0.25">
      <c r="A39" s="115" t="s">
        <v>303</v>
      </c>
      <c r="B39" s="9" t="s">
        <v>4</v>
      </c>
      <c r="C39" s="99">
        <f>'Verdeling Gemeentefonds 2022'!D39/'Verdeling Gemeentefonds 2022'!$BS39</f>
        <v>0</v>
      </c>
      <c r="D39" s="102">
        <f>'Verdeling Gemeentefonds 2022'!E39/'Verdeling Gemeentefonds 2022'!$BS39</f>
        <v>0</v>
      </c>
      <c r="E39" s="102">
        <f>'Verdeling Gemeentefonds 2022'!F39/'Verdeling Gemeentefonds 2022'!$BS39</f>
        <v>0</v>
      </c>
      <c r="F39" s="102">
        <f>'Verdeling Gemeentefonds 2022'!G39/'Verdeling Gemeentefonds 2022'!$BS39</f>
        <v>0</v>
      </c>
      <c r="G39" s="102">
        <f>'Verdeling Gemeentefonds 2022'!H39/'Verdeling Gemeentefonds 2022'!$BS39</f>
        <v>0</v>
      </c>
      <c r="H39" s="102">
        <f>'Verdeling Gemeentefonds 2022'!I39/'Verdeling Gemeentefonds 2022'!$BS39</f>
        <v>0</v>
      </c>
      <c r="I39" s="106">
        <f>'Verdeling Gemeentefonds 2022'!J39/'Verdeling Gemeentefonds 2022'!$BS39</f>
        <v>0</v>
      </c>
      <c r="J39" s="100">
        <f>'Verdeling Gemeentefonds 2022'!N39/'Verdeling Gemeentefonds 2022'!$BS39</f>
        <v>5.7173662050040833E-2</v>
      </c>
      <c r="K39" s="102">
        <f>'Verdeling Gemeentefonds 2022'!S39/'Verdeling Gemeentefonds 2022'!$BS39</f>
        <v>5.9661487781608485E-2</v>
      </c>
      <c r="L39" s="106">
        <f>'Verdeling Gemeentefonds 2022'!T39/'Verdeling Gemeentefonds 2022'!$BS39</f>
        <v>0.11683514983164932</v>
      </c>
      <c r="M39" s="99">
        <f>'Verdeling Gemeentefonds 2022'!Z39/'Verdeling Gemeentefonds 2022'!$BS39</f>
        <v>0.29573123794598888</v>
      </c>
      <c r="N39" s="102">
        <f>'Verdeling Gemeentefonds 2022'!AE39/'Verdeling Gemeentefonds 2022'!$BS39</f>
        <v>0.28412144349394985</v>
      </c>
      <c r="O39" s="104">
        <f>'Verdeling Gemeentefonds 2022'!AF39/'Verdeling Gemeentefonds 2022'!$BS39</f>
        <v>0.57985268143993873</v>
      </c>
      <c r="P39" s="109">
        <f>'Verdeling Gemeentefonds 2022'!AK39/'Verdeling Gemeentefonds 2022'!$BS39</f>
        <v>9.0331062752108199E-2</v>
      </c>
      <c r="Q39" s="112">
        <f>'Verdeling Gemeentefonds 2022'!AO39/'Verdeling Gemeentefonds 2022'!$BS39</f>
        <v>1.5938722658827651E-2</v>
      </c>
      <c r="R39" s="108">
        <f>'Verdeling Gemeentefonds 2022'!AR39/'Verdeling Gemeentefonds 2022'!$BS39</f>
        <v>3.3784075133075776E-2</v>
      </c>
      <c r="S39" s="108">
        <f>'Verdeling Gemeentefonds 2022'!AU39/'Verdeling Gemeentefonds 2022'!$BS39</f>
        <v>4.4606448190434834E-2</v>
      </c>
      <c r="T39" s="108">
        <f>'Verdeling Gemeentefonds 2022'!AX39/'Verdeling Gemeentefonds 2022'!$BS39</f>
        <v>6.7576285740992559E-2</v>
      </c>
      <c r="U39" s="108">
        <f>'Verdeling Gemeentefonds 2022'!BA39/'Verdeling Gemeentefonds 2022'!$BS39</f>
        <v>4.9154352999977655E-2</v>
      </c>
      <c r="V39" s="106">
        <f>'Verdeling Gemeentefonds 2022'!BB39/'Verdeling Gemeentefonds 2022'!$BS39</f>
        <v>0.2110598847233085</v>
      </c>
      <c r="W39" s="99">
        <f>'Verdeling Gemeentefonds 2022'!BI39/'Verdeling Gemeentefonds 2022'!$BS39</f>
        <v>-2.3928098048535751E-4</v>
      </c>
      <c r="X39" s="107">
        <f>'Verdeling Gemeentefonds 2022'!BF39/'Verdeling Gemeentefonds 2022'!$BS39</f>
        <v>0</v>
      </c>
      <c r="Y39" s="99">
        <f>'Verdeling Gemeentefonds 2022'!BL39/'Verdeling Gemeentefonds 2022'!$BS39</f>
        <v>0</v>
      </c>
      <c r="Z39" s="107">
        <f>'Verdeling Gemeentefonds 2022'!BR39/'Verdeling Gemeentefonds 2022'!$BS39</f>
        <v>2.1608604080123142E-3</v>
      </c>
      <c r="AA39" s="116">
        <f t="shared" si="0"/>
        <v>1.0000003581745318</v>
      </c>
    </row>
    <row r="40" spans="1:27" x14ac:dyDescent="0.25">
      <c r="A40" s="115" t="s">
        <v>332</v>
      </c>
      <c r="B40" s="9" t="s">
        <v>33</v>
      </c>
      <c r="C40" s="99">
        <f>'Verdeling Gemeentefonds 2022'!D40/'Verdeling Gemeentefonds 2022'!$BS40</f>
        <v>0</v>
      </c>
      <c r="D40" s="102">
        <f>'Verdeling Gemeentefonds 2022'!E40/'Verdeling Gemeentefonds 2022'!$BS40</f>
        <v>0</v>
      </c>
      <c r="E40" s="102">
        <f>'Verdeling Gemeentefonds 2022'!F40/'Verdeling Gemeentefonds 2022'!$BS40</f>
        <v>0</v>
      </c>
      <c r="F40" s="102">
        <f>'Verdeling Gemeentefonds 2022'!G40/'Verdeling Gemeentefonds 2022'!$BS40</f>
        <v>0</v>
      </c>
      <c r="G40" s="102">
        <f>'Verdeling Gemeentefonds 2022'!H40/'Verdeling Gemeentefonds 2022'!$BS40</f>
        <v>0</v>
      </c>
      <c r="H40" s="102">
        <f>'Verdeling Gemeentefonds 2022'!I40/'Verdeling Gemeentefonds 2022'!$BS40</f>
        <v>0</v>
      </c>
      <c r="I40" s="106">
        <f>'Verdeling Gemeentefonds 2022'!J40/'Verdeling Gemeentefonds 2022'!$BS40</f>
        <v>0</v>
      </c>
      <c r="J40" s="100">
        <f>'Verdeling Gemeentefonds 2022'!N40/'Verdeling Gemeentefonds 2022'!$BS40</f>
        <v>8.2572669486853684E-2</v>
      </c>
      <c r="K40" s="102">
        <f>'Verdeling Gemeentefonds 2022'!S40/'Verdeling Gemeentefonds 2022'!$BS40</f>
        <v>1.2510505603406804E-2</v>
      </c>
      <c r="L40" s="106">
        <f>'Verdeling Gemeentefonds 2022'!T40/'Verdeling Gemeentefonds 2022'!$BS40</f>
        <v>9.5083175090260486E-2</v>
      </c>
      <c r="M40" s="99">
        <f>'Verdeling Gemeentefonds 2022'!Z40/'Verdeling Gemeentefonds 2022'!$BS40</f>
        <v>0.30088502954928342</v>
      </c>
      <c r="N40" s="102">
        <f>'Verdeling Gemeentefonds 2022'!AE40/'Verdeling Gemeentefonds 2022'!$BS40</f>
        <v>0.30118875122340943</v>
      </c>
      <c r="O40" s="104">
        <f>'Verdeling Gemeentefonds 2022'!AF40/'Verdeling Gemeentefonds 2022'!$BS40</f>
        <v>0.6020737807726928</v>
      </c>
      <c r="P40" s="109">
        <f>'Verdeling Gemeentefonds 2022'!AK40/'Verdeling Gemeentefonds 2022'!$BS40</f>
        <v>0.1376401301247219</v>
      </c>
      <c r="Q40" s="112">
        <f>'Verdeling Gemeentefonds 2022'!AO40/'Verdeling Gemeentefonds 2022'!$BS40</f>
        <v>1.6027150244677386E-2</v>
      </c>
      <c r="R40" s="108">
        <f>'Verdeling Gemeentefonds 2022'!AR40/'Verdeling Gemeentefonds 2022'!$BS40</f>
        <v>2.3334171109650678E-2</v>
      </c>
      <c r="S40" s="108">
        <f>'Verdeling Gemeentefonds 2022'!AU40/'Verdeling Gemeentefonds 2022'!$BS40</f>
        <v>5.9508061975888399E-2</v>
      </c>
      <c r="T40" s="108">
        <f>'Verdeling Gemeentefonds 2022'!AX40/'Verdeling Gemeentefonds 2022'!$BS40</f>
        <v>5.1673905519264859E-2</v>
      </c>
      <c r="U40" s="108">
        <f>'Verdeling Gemeentefonds 2022'!BA40/'Verdeling Gemeentefonds 2022'!$BS40</f>
        <v>1.2665984339340896E-2</v>
      </c>
      <c r="V40" s="106">
        <f>'Verdeling Gemeentefonds 2022'!BB40/'Verdeling Gemeentefonds 2022'!$BS40</f>
        <v>0.16320927318882225</v>
      </c>
      <c r="W40" s="99">
        <f>'Verdeling Gemeentefonds 2022'!BI40/'Verdeling Gemeentefonds 2022'!$BS40</f>
        <v>-1.6723510714424485E-4</v>
      </c>
      <c r="X40" s="107">
        <f>'Verdeling Gemeentefonds 2022'!BF40/'Verdeling Gemeentefonds 2022'!$BS40</f>
        <v>0</v>
      </c>
      <c r="Y40" s="99">
        <f>'Verdeling Gemeentefonds 2022'!BL40/'Verdeling Gemeentefonds 2022'!$BS40</f>
        <v>0</v>
      </c>
      <c r="Z40" s="107">
        <f>'Verdeling Gemeentefonds 2022'!BR40/'Verdeling Gemeentefonds 2022'!$BS40</f>
        <v>2.1608595987565038E-3</v>
      </c>
      <c r="AA40" s="116">
        <f t="shared" si="0"/>
        <v>0.99999998366810972</v>
      </c>
    </row>
    <row r="41" spans="1:27" x14ac:dyDescent="0.25">
      <c r="A41" s="115" t="s">
        <v>304</v>
      </c>
      <c r="B41" s="9" t="s">
        <v>5</v>
      </c>
      <c r="C41" s="99">
        <f>'Verdeling Gemeentefonds 2022'!D41/'Verdeling Gemeentefonds 2022'!$BS41</f>
        <v>0</v>
      </c>
      <c r="D41" s="102">
        <f>'Verdeling Gemeentefonds 2022'!E41/'Verdeling Gemeentefonds 2022'!$BS41</f>
        <v>0</v>
      </c>
      <c r="E41" s="102">
        <f>'Verdeling Gemeentefonds 2022'!F41/'Verdeling Gemeentefonds 2022'!$BS41</f>
        <v>0</v>
      </c>
      <c r="F41" s="102">
        <f>'Verdeling Gemeentefonds 2022'!G41/'Verdeling Gemeentefonds 2022'!$BS41</f>
        <v>0</v>
      </c>
      <c r="G41" s="102">
        <f>'Verdeling Gemeentefonds 2022'!H41/'Verdeling Gemeentefonds 2022'!$BS41</f>
        <v>0</v>
      </c>
      <c r="H41" s="102">
        <f>'Verdeling Gemeentefonds 2022'!I41/'Verdeling Gemeentefonds 2022'!$BS41</f>
        <v>0</v>
      </c>
      <c r="I41" s="106">
        <f>'Verdeling Gemeentefonds 2022'!J41/'Verdeling Gemeentefonds 2022'!$BS41</f>
        <v>0</v>
      </c>
      <c r="J41" s="100">
        <f>'Verdeling Gemeentefonds 2022'!N41/'Verdeling Gemeentefonds 2022'!$BS41</f>
        <v>4.4205510503879143E-2</v>
      </c>
      <c r="K41" s="102">
        <f>'Verdeling Gemeentefonds 2022'!S41/'Verdeling Gemeentefonds 2022'!$BS41</f>
        <v>7.2234714420485679E-2</v>
      </c>
      <c r="L41" s="106">
        <f>'Verdeling Gemeentefonds 2022'!T41/'Verdeling Gemeentefonds 2022'!$BS41</f>
        <v>0.11644022492436483</v>
      </c>
      <c r="M41" s="99">
        <f>'Verdeling Gemeentefonds 2022'!Z41/'Verdeling Gemeentefonds 2022'!$BS41</f>
        <v>0.31646865735548468</v>
      </c>
      <c r="N41" s="102">
        <f>'Verdeling Gemeentefonds 2022'!AE41/'Verdeling Gemeentefonds 2022'!$BS41</f>
        <v>0.19649824988667461</v>
      </c>
      <c r="O41" s="104">
        <f>'Verdeling Gemeentefonds 2022'!AF41/'Verdeling Gemeentefonds 2022'!$BS41</f>
        <v>0.51296690724215932</v>
      </c>
      <c r="P41" s="109">
        <f>'Verdeling Gemeentefonds 2022'!AK41/'Verdeling Gemeentefonds 2022'!$BS41</f>
        <v>7.8108643021600798E-3</v>
      </c>
      <c r="Q41" s="112">
        <f>'Verdeling Gemeentefonds 2022'!AO41/'Verdeling Gemeentefonds 2022'!$BS41</f>
        <v>1.8171671155292526E-2</v>
      </c>
      <c r="R41" s="108">
        <f>'Verdeling Gemeentefonds 2022'!AR41/'Verdeling Gemeentefonds 2022'!$BS41</f>
        <v>0.11719182244833061</v>
      </c>
      <c r="S41" s="108">
        <f>'Verdeling Gemeentefonds 2022'!AU41/'Verdeling Gemeentefonds 2022'!$BS41</f>
        <v>9.3064779049725044E-2</v>
      </c>
      <c r="T41" s="108">
        <f>'Verdeling Gemeentefonds 2022'!AX41/'Verdeling Gemeentefonds 2022'!$BS41</f>
        <v>4.1633845959597258E-2</v>
      </c>
      <c r="U41" s="108">
        <f>'Verdeling Gemeentefonds 2022'!BA41/'Verdeling Gemeentefonds 2022'!$BS41</f>
        <v>9.08202196516497E-2</v>
      </c>
      <c r="V41" s="106">
        <f>'Verdeling Gemeentefonds 2022'!BB41/'Verdeling Gemeentefonds 2022'!$BS41</f>
        <v>0.3608823382645952</v>
      </c>
      <c r="W41" s="99">
        <f>'Verdeling Gemeentefonds 2022'!BI41/'Verdeling Gemeentefonds 2022'!$BS41</f>
        <v>-2.6104371103885385E-4</v>
      </c>
      <c r="X41" s="107">
        <f>'Verdeling Gemeentefonds 2022'!BF41/'Verdeling Gemeentefonds 2022'!$BS41</f>
        <v>0</v>
      </c>
      <c r="Y41" s="99">
        <f>'Verdeling Gemeentefonds 2022'!BL41/'Verdeling Gemeentefonds 2022'!$BS41</f>
        <v>0</v>
      </c>
      <c r="Z41" s="107">
        <f>'Verdeling Gemeentefonds 2022'!BR41/'Verdeling Gemeentefonds 2022'!$BS41</f>
        <v>2.1608599602995029E-3</v>
      </c>
      <c r="AA41" s="116">
        <f t="shared" si="0"/>
        <v>1.00000015098254</v>
      </c>
    </row>
    <row r="42" spans="1:27" x14ac:dyDescent="0.25">
      <c r="A42" s="115" t="s">
        <v>409</v>
      </c>
      <c r="B42" s="9" t="s">
        <v>110</v>
      </c>
      <c r="C42" s="99">
        <f>'Verdeling Gemeentefonds 2022'!D42/'Verdeling Gemeentefonds 2022'!$BS42</f>
        <v>0</v>
      </c>
      <c r="D42" s="102">
        <f>'Verdeling Gemeentefonds 2022'!E42/'Verdeling Gemeentefonds 2022'!$BS42</f>
        <v>0</v>
      </c>
      <c r="E42" s="102">
        <f>'Verdeling Gemeentefonds 2022'!F42/'Verdeling Gemeentefonds 2022'!$BS42</f>
        <v>0</v>
      </c>
      <c r="F42" s="102">
        <f>'Verdeling Gemeentefonds 2022'!G42/'Verdeling Gemeentefonds 2022'!$BS42</f>
        <v>0</v>
      </c>
      <c r="G42" s="102">
        <f>'Verdeling Gemeentefonds 2022'!H42/'Verdeling Gemeentefonds 2022'!$BS42</f>
        <v>0</v>
      </c>
      <c r="H42" s="102">
        <f>'Verdeling Gemeentefonds 2022'!I42/'Verdeling Gemeentefonds 2022'!$BS42</f>
        <v>0</v>
      </c>
      <c r="I42" s="106">
        <f>'Verdeling Gemeentefonds 2022'!J42/'Verdeling Gemeentefonds 2022'!$BS42</f>
        <v>0</v>
      </c>
      <c r="J42" s="100">
        <f>'Verdeling Gemeentefonds 2022'!N42/'Verdeling Gemeentefonds 2022'!$BS42</f>
        <v>7.8831061271547057E-2</v>
      </c>
      <c r="K42" s="102">
        <f>'Verdeling Gemeentefonds 2022'!S42/'Verdeling Gemeentefonds 2022'!$BS42</f>
        <v>0</v>
      </c>
      <c r="L42" s="106">
        <f>'Verdeling Gemeentefonds 2022'!T42/'Verdeling Gemeentefonds 2022'!$BS42</f>
        <v>7.8831061271547057E-2</v>
      </c>
      <c r="M42" s="99">
        <f>'Verdeling Gemeentefonds 2022'!Z42/'Verdeling Gemeentefonds 2022'!$BS42</f>
        <v>0.37570259333228345</v>
      </c>
      <c r="N42" s="102">
        <f>'Verdeling Gemeentefonds 2022'!AE42/'Verdeling Gemeentefonds 2022'!$BS42</f>
        <v>0.29433114563600798</v>
      </c>
      <c r="O42" s="104">
        <f>'Verdeling Gemeentefonds 2022'!AF42/'Verdeling Gemeentefonds 2022'!$BS42</f>
        <v>0.67003373896829144</v>
      </c>
      <c r="P42" s="109">
        <f>'Verdeling Gemeentefonds 2022'!AK42/'Verdeling Gemeentefonds 2022'!$BS42</f>
        <v>0.10322419247879738</v>
      </c>
      <c r="Q42" s="112">
        <f>'Verdeling Gemeentefonds 2022'!AO42/'Verdeling Gemeentefonds 2022'!$BS42</f>
        <v>1.4953161020289697E-2</v>
      </c>
      <c r="R42" s="108">
        <f>'Verdeling Gemeentefonds 2022'!AR42/'Verdeling Gemeentefonds 2022'!$BS42</f>
        <v>3.6040034000757108E-2</v>
      </c>
      <c r="S42" s="108">
        <f>'Verdeling Gemeentefonds 2022'!AU42/'Verdeling Gemeentefonds 2022'!$BS42</f>
        <v>4.859643411193644E-2</v>
      </c>
      <c r="T42" s="108">
        <f>'Verdeling Gemeentefonds 2022'!AX42/'Verdeling Gemeentefonds 2022'!$BS42</f>
        <v>2.7818156378307399E-2</v>
      </c>
      <c r="U42" s="108">
        <f>'Verdeling Gemeentefonds 2022'!BA42/'Verdeling Gemeentefonds 2022'!$BS42</f>
        <v>1.8528798094731545E-2</v>
      </c>
      <c r="V42" s="106">
        <f>'Verdeling Gemeentefonds 2022'!BB42/'Verdeling Gemeentefonds 2022'!$BS42</f>
        <v>0.14593658360602219</v>
      </c>
      <c r="W42" s="99">
        <f>'Verdeling Gemeentefonds 2022'!BI42/'Verdeling Gemeentefonds 2022'!$BS42</f>
        <v>-1.8655793682490165E-4</v>
      </c>
      <c r="X42" s="107">
        <f>'Verdeling Gemeentefonds 2022'!BF42/'Verdeling Gemeentefonds 2022'!$BS42</f>
        <v>0</v>
      </c>
      <c r="Y42" s="99">
        <f>'Verdeling Gemeentefonds 2022'!BL42/'Verdeling Gemeentefonds 2022'!$BS42</f>
        <v>0</v>
      </c>
      <c r="Z42" s="107">
        <f>'Verdeling Gemeentefonds 2022'!BR42/'Verdeling Gemeentefonds 2022'!$BS42</f>
        <v>2.1608593698990443E-3</v>
      </c>
      <c r="AA42" s="116">
        <f t="shared" si="0"/>
        <v>0.99999987775773225</v>
      </c>
    </row>
    <row r="43" spans="1:27" x14ac:dyDescent="0.25">
      <c r="A43" s="115" t="s">
        <v>583</v>
      </c>
      <c r="B43" s="9" t="s">
        <v>286</v>
      </c>
      <c r="C43" s="99">
        <f>'Verdeling Gemeentefonds 2022'!D43/'Verdeling Gemeentefonds 2022'!$BS43</f>
        <v>0</v>
      </c>
      <c r="D43" s="102">
        <f>'Verdeling Gemeentefonds 2022'!E43/'Verdeling Gemeentefonds 2022'!$BS43</f>
        <v>0</v>
      </c>
      <c r="E43" s="102">
        <f>'Verdeling Gemeentefonds 2022'!F43/'Verdeling Gemeentefonds 2022'!$BS43</f>
        <v>0</v>
      </c>
      <c r="F43" s="102">
        <f>'Verdeling Gemeentefonds 2022'!G43/'Verdeling Gemeentefonds 2022'!$BS43</f>
        <v>0</v>
      </c>
      <c r="G43" s="102">
        <f>'Verdeling Gemeentefonds 2022'!H43/'Verdeling Gemeentefonds 2022'!$BS43</f>
        <v>0</v>
      </c>
      <c r="H43" s="102">
        <f>'Verdeling Gemeentefonds 2022'!I43/'Verdeling Gemeentefonds 2022'!$BS43</f>
        <v>0</v>
      </c>
      <c r="I43" s="106">
        <f>'Verdeling Gemeentefonds 2022'!J43/'Verdeling Gemeentefonds 2022'!$BS43</f>
        <v>0</v>
      </c>
      <c r="J43" s="100">
        <f>'Verdeling Gemeentefonds 2022'!N43/'Verdeling Gemeentefonds 2022'!$BS43</f>
        <v>4.4889503325983779E-2</v>
      </c>
      <c r="K43" s="102">
        <f>'Verdeling Gemeentefonds 2022'!S43/'Verdeling Gemeentefonds 2022'!$BS43</f>
        <v>2.6935957272923319E-2</v>
      </c>
      <c r="L43" s="106">
        <f>'Verdeling Gemeentefonds 2022'!T43/'Verdeling Gemeentefonds 2022'!$BS43</f>
        <v>7.1825460598907098E-2</v>
      </c>
      <c r="M43" s="99">
        <f>'Verdeling Gemeentefonds 2022'!Z43/'Verdeling Gemeentefonds 2022'!$BS43</f>
        <v>0.31887397324787248</v>
      </c>
      <c r="N43" s="102">
        <f>'Verdeling Gemeentefonds 2022'!AE43/'Verdeling Gemeentefonds 2022'!$BS43</f>
        <v>0.21500011929414289</v>
      </c>
      <c r="O43" s="104">
        <f>'Verdeling Gemeentefonds 2022'!AF43/'Verdeling Gemeentefonds 2022'!$BS43</f>
        <v>0.53387409254201545</v>
      </c>
      <c r="P43" s="109">
        <f>'Verdeling Gemeentefonds 2022'!AK43/'Verdeling Gemeentefonds 2022'!$BS43</f>
        <v>0.24877345748148202</v>
      </c>
      <c r="Q43" s="112">
        <f>'Verdeling Gemeentefonds 2022'!AO43/'Verdeling Gemeentefonds 2022'!$BS43</f>
        <v>1.6246402254234089E-2</v>
      </c>
      <c r="R43" s="108">
        <f>'Verdeling Gemeentefonds 2022'!AR43/'Verdeling Gemeentefonds 2022'!$BS43</f>
        <v>2.1096823238458458E-2</v>
      </c>
      <c r="S43" s="108">
        <f>'Verdeling Gemeentefonds 2022'!AU43/'Verdeling Gemeentefonds 2022'!$BS43</f>
        <v>6.2226892976474067E-2</v>
      </c>
      <c r="T43" s="108">
        <f>'Verdeling Gemeentefonds 2022'!AX43/'Verdeling Gemeentefonds 2022'!$BS43</f>
        <v>1.6548089703887561E-2</v>
      </c>
      <c r="U43" s="108">
        <f>'Verdeling Gemeentefonds 2022'!BA43/'Verdeling Gemeentefonds 2022'!$BS43</f>
        <v>2.7518120133321718E-2</v>
      </c>
      <c r="V43" s="106">
        <f>'Verdeling Gemeentefonds 2022'!BB43/'Verdeling Gemeentefonds 2022'!$BS43</f>
        <v>0.1436363283063759</v>
      </c>
      <c r="W43" s="99">
        <f>'Verdeling Gemeentefonds 2022'!BI43/'Verdeling Gemeentefonds 2022'!$BS43</f>
        <v>-2.7023714765167647E-4</v>
      </c>
      <c r="X43" s="107">
        <f>'Verdeling Gemeentefonds 2022'!BF43/'Verdeling Gemeentefonds 2022'!$BS43</f>
        <v>0</v>
      </c>
      <c r="Y43" s="99">
        <f>'Verdeling Gemeentefonds 2022'!BL43/'Verdeling Gemeentefonds 2022'!$BS43</f>
        <v>0</v>
      </c>
      <c r="Z43" s="107">
        <f>'Verdeling Gemeentefonds 2022'!BR43/'Verdeling Gemeentefonds 2022'!$BS43</f>
        <v>2.1608595504904833E-3</v>
      </c>
      <c r="AA43" s="116">
        <f t="shared" si="0"/>
        <v>0.99999996133161928</v>
      </c>
    </row>
    <row r="44" spans="1:27" x14ac:dyDescent="0.25">
      <c r="A44" s="115" t="s">
        <v>333</v>
      </c>
      <c r="B44" s="9" t="s">
        <v>34</v>
      </c>
      <c r="C44" s="99">
        <f>'Verdeling Gemeentefonds 2022'!D44/'Verdeling Gemeentefonds 2022'!$BS44</f>
        <v>0</v>
      </c>
      <c r="D44" s="102">
        <f>'Verdeling Gemeentefonds 2022'!E44/'Verdeling Gemeentefonds 2022'!$BS44</f>
        <v>0</v>
      </c>
      <c r="E44" s="102">
        <f>'Verdeling Gemeentefonds 2022'!F44/'Verdeling Gemeentefonds 2022'!$BS44</f>
        <v>0</v>
      </c>
      <c r="F44" s="102">
        <f>'Verdeling Gemeentefonds 2022'!G44/'Verdeling Gemeentefonds 2022'!$BS44</f>
        <v>0</v>
      </c>
      <c r="G44" s="102">
        <f>'Verdeling Gemeentefonds 2022'!H44/'Verdeling Gemeentefonds 2022'!$BS44</f>
        <v>0</v>
      </c>
      <c r="H44" s="102">
        <f>'Verdeling Gemeentefonds 2022'!I44/'Verdeling Gemeentefonds 2022'!$BS44</f>
        <v>0</v>
      </c>
      <c r="I44" s="106">
        <f>'Verdeling Gemeentefonds 2022'!J44/'Verdeling Gemeentefonds 2022'!$BS44</f>
        <v>0</v>
      </c>
      <c r="J44" s="100">
        <f>'Verdeling Gemeentefonds 2022'!N44/'Verdeling Gemeentefonds 2022'!$BS44</f>
        <v>8.6845892803921951E-2</v>
      </c>
      <c r="K44" s="102">
        <f>'Verdeling Gemeentefonds 2022'!S44/'Verdeling Gemeentefonds 2022'!$BS44</f>
        <v>5.3522542285297098E-2</v>
      </c>
      <c r="L44" s="106">
        <f>'Verdeling Gemeentefonds 2022'!T44/'Verdeling Gemeentefonds 2022'!$BS44</f>
        <v>0.14036843508921906</v>
      </c>
      <c r="M44" s="99">
        <f>'Verdeling Gemeentefonds 2022'!Z44/'Verdeling Gemeentefonds 2022'!$BS44</f>
        <v>0.29474888916995046</v>
      </c>
      <c r="N44" s="102">
        <f>'Verdeling Gemeentefonds 2022'!AE44/'Verdeling Gemeentefonds 2022'!$BS44</f>
        <v>0.19898272724082766</v>
      </c>
      <c r="O44" s="104">
        <f>'Verdeling Gemeentefonds 2022'!AF44/'Verdeling Gemeentefonds 2022'!$BS44</f>
        <v>0.49373161641077817</v>
      </c>
      <c r="P44" s="109">
        <f>'Verdeling Gemeentefonds 2022'!AK44/'Verdeling Gemeentefonds 2022'!$BS44</f>
        <v>0.1170180470836604</v>
      </c>
      <c r="Q44" s="112">
        <f>'Verdeling Gemeentefonds 2022'!AO44/'Verdeling Gemeentefonds 2022'!$BS44</f>
        <v>1.4506321335589158E-2</v>
      </c>
      <c r="R44" s="108">
        <f>'Verdeling Gemeentefonds 2022'!AR44/'Verdeling Gemeentefonds 2022'!$BS44</f>
        <v>3.809685172043642E-2</v>
      </c>
      <c r="S44" s="108">
        <f>'Verdeling Gemeentefonds 2022'!AU44/'Verdeling Gemeentefonds 2022'!$BS44</f>
        <v>6.0364278090625494E-2</v>
      </c>
      <c r="T44" s="108">
        <f>'Verdeling Gemeentefonds 2022'!AX44/'Verdeling Gemeentefonds 2022'!$BS44</f>
        <v>5.0147684445259487E-2</v>
      </c>
      <c r="U44" s="108">
        <f>'Verdeling Gemeentefonds 2022'!BA44/'Verdeling Gemeentefonds 2022'!$BS44</f>
        <v>8.3830666482123339E-2</v>
      </c>
      <c r="V44" s="106">
        <f>'Verdeling Gemeentefonds 2022'!BB44/'Verdeling Gemeentefonds 2022'!$BS44</f>
        <v>0.24694580207403391</v>
      </c>
      <c r="W44" s="99">
        <f>'Verdeling Gemeentefonds 2022'!BI44/'Verdeling Gemeentefonds 2022'!$BS44</f>
        <v>-2.2483854105774482E-4</v>
      </c>
      <c r="X44" s="107">
        <f>'Verdeling Gemeentefonds 2022'!BF44/'Verdeling Gemeentefonds 2022'!$BS44</f>
        <v>0</v>
      </c>
      <c r="Y44" s="99">
        <f>'Verdeling Gemeentefonds 2022'!BL44/'Verdeling Gemeentefonds 2022'!$BS44</f>
        <v>0</v>
      </c>
      <c r="Z44" s="107">
        <f>'Verdeling Gemeentefonds 2022'!BR44/'Verdeling Gemeentefonds 2022'!$BS44</f>
        <v>2.1608594645954708E-3</v>
      </c>
      <c r="AA44" s="116">
        <f t="shared" si="0"/>
        <v>0.9999999215812293</v>
      </c>
    </row>
    <row r="45" spans="1:27" x14ac:dyDescent="0.25">
      <c r="A45" s="115" t="s">
        <v>305</v>
      </c>
      <c r="B45" s="9" t="s">
        <v>6</v>
      </c>
      <c r="C45" s="99">
        <f>'Verdeling Gemeentefonds 2022'!D45/'Verdeling Gemeentefonds 2022'!$BS45</f>
        <v>0</v>
      </c>
      <c r="D45" s="102">
        <f>'Verdeling Gemeentefonds 2022'!E45/'Verdeling Gemeentefonds 2022'!$BS45</f>
        <v>0</v>
      </c>
      <c r="E45" s="102">
        <f>'Verdeling Gemeentefonds 2022'!F45/'Verdeling Gemeentefonds 2022'!$BS45</f>
        <v>0</v>
      </c>
      <c r="F45" s="102">
        <f>'Verdeling Gemeentefonds 2022'!G45/'Verdeling Gemeentefonds 2022'!$BS45</f>
        <v>0</v>
      </c>
      <c r="G45" s="102">
        <f>'Verdeling Gemeentefonds 2022'!H45/'Verdeling Gemeentefonds 2022'!$BS45</f>
        <v>0</v>
      </c>
      <c r="H45" s="102">
        <f>'Verdeling Gemeentefonds 2022'!I45/'Verdeling Gemeentefonds 2022'!$BS45</f>
        <v>0</v>
      </c>
      <c r="I45" s="106">
        <f>'Verdeling Gemeentefonds 2022'!J45/'Verdeling Gemeentefonds 2022'!$BS45</f>
        <v>0</v>
      </c>
      <c r="J45" s="100">
        <f>'Verdeling Gemeentefonds 2022'!N45/'Verdeling Gemeentefonds 2022'!$BS45</f>
        <v>3.2015730330556415E-2</v>
      </c>
      <c r="K45" s="102">
        <f>'Verdeling Gemeentefonds 2022'!S45/'Verdeling Gemeentefonds 2022'!$BS45</f>
        <v>4.353228828442969E-2</v>
      </c>
      <c r="L45" s="106">
        <f>'Verdeling Gemeentefonds 2022'!T45/'Verdeling Gemeentefonds 2022'!$BS45</f>
        <v>7.5548018614986112E-2</v>
      </c>
      <c r="M45" s="99">
        <f>'Verdeling Gemeentefonds 2022'!Z45/'Verdeling Gemeentefonds 2022'!$BS45</f>
        <v>0.34131983613350547</v>
      </c>
      <c r="N45" s="102">
        <f>'Verdeling Gemeentefonds 2022'!AE45/'Verdeling Gemeentefonds 2022'!$BS45</f>
        <v>0.22071293835171371</v>
      </c>
      <c r="O45" s="104">
        <f>'Verdeling Gemeentefonds 2022'!AF45/'Verdeling Gemeentefonds 2022'!$BS45</f>
        <v>0.56203277448521916</v>
      </c>
      <c r="P45" s="109">
        <f>'Verdeling Gemeentefonds 2022'!AK45/'Verdeling Gemeentefonds 2022'!$BS45</f>
        <v>8.459403828684358E-3</v>
      </c>
      <c r="Q45" s="112">
        <f>'Verdeling Gemeentefonds 2022'!AO45/'Verdeling Gemeentefonds 2022'!$BS45</f>
        <v>1.8930690645125561E-2</v>
      </c>
      <c r="R45" s="108">
        <f>'Verdeling Gemeentefonds 2022'!AR45/'Verdeling Gemeentefonds 2022'!$BS45</f>
        <v>0.11144102514189953</v>
      </c>
      <c r="S45" s="108">
        <f>'Verdeling Gemeentefonds 2022'!AU45/'Verdeling Gemeentefonds 2022'!$BS45</f>
        <v>0.10334488599512219</v>
      </c>
      <c r="T45" s="108">
        <f>'Verdeling Gemeentefonds 2022'!AX45/'Verdeling Gemeentefonds 2022'!$BS45</f>
        <v>9.5220409358100194E-2</v>
      </c>
      <c r="U45" s="108">
        <f>'Verdeling Gemeentefonds 2022'!BA45/'Verdeling Gemeentefonds 2022'!$BS45</f>
        <v>2.3130041401796694E-2</v>
      </c>
      <c r="V45" s="106">
        <f>'Verdeling Gemeentefonds 2022'!BB45/'Verdeling Gemeentefonds 2022'!$BS45</f>
        <v>0.35206705254204418</v>
      </c>
      <c r="W45" s="99">
        <f>'Verdeling Gemeentefonds 2022'!BI45/'Verdeling Gemeentefonds 2022'!$BS45</f>
        <v>-2.6821559124545053E-4</v>
      </c>
      <c r="X45" s="107">
        <f>'Verdeling Gemeentefonds 2022'!BF45/'Verdeling Gemeentefonds 2022'!$BS45</f>
        <v>0</v>
      </c>
      <c r="Y45" s="99">
        <f>'Verdeling Gemeentefonds 2022'!BL45/'Verdeling Gemeentefonds 2022'!$BS45</f>
        <v>0</v>
      </c>
      <c r="Z45" s="107">
        <f>'Verdeling Gemeentefonds 2022'!BR45/'Verdeling Gemeentefonds 2022'!$BS45</f>
        <v>2.1608594034472619E-3</v>
      </c>
      <c r="AA45" s="116">
        <f t="shared" si="0"/>
        <v>0.99999989328313565</v>
      </c>
    </row>
    <row r="46" spans="1:27" x14ac:dyDescent="0.25">
      <c r="A46" s="115" t="s">
        <v>410</v>
      </c>
      <c r="B46" s="9" t="s">
        <v>111</v>
      </c>
      <c r="C46" s="99">
        <f>'Verdeling Gemeentefonds 2022'!D46/'Verdeling Gemeentefonds 2022'!$BS46</f>
        <v>0</v>
      </c>
      <c r="D46" s="102">
        <f>'Verdeling Gemeentefonds 2022'!E46/'Verdeling Gemeentefonds 2022'!$BS46</f>
        <v>0</v>
      </c>
      <c r="E46" s="102">
        <f>'Verdeling Gemeentefonds 2022'!F46/'Verdeling Gemeentefonds 2022'!$BS46</f>
        <v>0</v>
      </c>
      <c r="F46" s="102">
        <f>'Verdeling Gemeentefonds 2022'!G46/'Verdeling Gemeentefonds 2022'!$BS46</f>
        <v>0</v>
      </c>
      <c r="G46" s="102">
        <f>'Verdeling Gemeentefonds 2022'!H46/'Verdeling Gemeentefonds 2022'!$BS46</f>
        <v>0</v>
      </c>
      <c r="H46" s="102">
        <f>'Verdeling Gemeentefonds 2022'!I46/'Verdeling Gemeentefonds 2022'!$BS46</f>
        <v>0</v>
      </c>
      <c r="I46" s="106">
        <f>'Verdeling Gemeentefonds 2022'!J46/'Verdeling Gemeentefonds 2022'!$BS46</f>
        <v>0</v>
      </c>
      <c r="J46" s="100">
        <f>'Verdeling Gemeentefonds 2022'!N46/'Verdeling Gemeentefonds 2022'!$BS46</f>
        <v>4.1821298217681546E-2</v>
      </c>
      <c r="K46" s="102">
        <f>'Verdeling Gemeentefonds 2022'!S46/'Verdeling Gemeentefonds 2022'!$BS46</f>
        <v>1.1785739361839839E-2</v>
      </c>
      <c r="L46" s="106">
        <f>'Verdeling Gemeentefonds 2022'!T46/'Verdeling Gemeentefonds 2022'!$BS46</f>
        <v>5.3607037579521385E-2</v>
      </c>
      <c r="M46" s="99">
        <f>'Verdeling Gemeentefonds 2022'!Z46/'Verdeling Gemeentefonds 2022'!$BS46</f>
        <v>0.28303649027345718</v>
      </c>
      <c r="N46" s="102">
        <f>'Verdeling Gemeentefonds 2022'!AE46/'Verdeling Gemeentefonds 2022'!$BS46</f>
        <v>0.26413755010403167</v>
      </c>
      <c r="O46" s="104">
        <f>'Verdeling Gemeentefonds 2022'!AF46/'Verdeling Gemeentefonds 2022'!$BS46</f>
        <v>0.54717404037748885</v>
      </c>
      <c r="P46" s="109">
        <f>'Verdeling Gemeentefonds 2022'!AK46/'Verdeling Gemeentefonds 2022'!$BS46</f>
        <v>0.25748999711411791</v>
      </c>
      <c r="Q46" s="112">
        <f>'Verdeling Gemeentefonds 2022'!AO46/'Verdeling Gemeentefonds 2022'!$BS46</f>
        <v>1.0114742435712689E-2</v>
      </c>
      <c r="R46" s="108">
        <f>'Verdeling Gemeentefonds 2022'!AR46/'Verdeling Gemeentefonds 2022'!$BS46</f>
        <v>1.7954359952912041E-2</v>
      </c>
      <c r="S46" s="108">
        <f>'Verdeling Gemeentefonds 2022'!AU46/'Verdeling Gemeentefonds 2022'!$BS46</f>
        <v>4.273201542495024E-2</v>
      </c>
      <c r="T46" s="108">
        <f>'Verdeling Gemeentefonds 2022'!AX46/'Verdeling Gemeentefonds 2022'!$BS46</f>
        <v>5.1133717608070527E-2</v>
      </c>
      <c r="U46" s="108">
        <f>'Verdeling Gemeentefonds 2022'!BA46/'Verdeling Gemeentefonds 2022'!$BS46</f>
        <v>1.7882728411480343E-2</v>
      </c>
      <c r="V46" s="106">
        <f>'Verdeling Gemeentefonds 2022'!BB46/'Verdeling Gemeentefonds 2022'!$BS46</f>
        <v>0.13981756383312585</v>
      </c>
      <c r="W46" s="99">
        <f>'Verdeling Gemeentefonds 2022'!BI46/'Verdeling Gemeentefonds 2022'!$BS46</f>
        <v>-2.4947426698445079E-4</v>
      </c>
      <c r="X46" s="107">
        <f>'Verdeling Gemeentefonds 2022'!BF46/'Verdeling Gemeentefonds 2022'!$BS46</f>
        <v>0</v>
      </c>
      <c r="Y46" s="99">
        <f>'Verdeling Gemeentefonds 2022'!BL46/'Verdeling Gemeentefonds 2022'!$BS46</f>
        <v>0</v>
      </c>
      <c r="Z46" s="107">
        <f>'Verdeling Gemeentefonds 2022'!BR46/'Verdeling Gemeentefonds 2022'!$BS46</f>
        <v>2.1608596866079118E-3</v>
      </c>
      <c r="AA46" s="116">
        <f t="shared" si="0"/>
        <v>1.0000000243238774</v>
      </c>
    </row>
    <row r="47" spans="1:27" x14ac:dyDescent="0.25">
      <c r="A47" s="115" t="s">
        <v>540</v>
      </c>
      <c r="B47" s="9" t="s">
        <v>243</v>
      </c>
      <c r="C47" s="99">
        <f>'Verdeling Gemeentefonds 2022'!D47/'Verdeling Gemeentefonds 2022'!$BS47</f>
        <v>0</v>
      </c>
      <c r="D47" s="102">
        <f>'Verdeling Gemeentefonds 2022'!E47/'Verdeling Gemeentefonds 2022'!$BS47</f>
        <v>0</v>
      </c>
      <c r="E47" s="102">
        <f>'Verdeling Gemeentefonds 2022'!F47/'Verdeling Gemeentefonds 2022'!$BS47</f>
        <v>0</v>
      </c>
      <c r="F47" s="102">
        <f>'Verdeling Gemeentefonds 2022'!G47/'Verdeling Gemeentefonds 2022'!$BS47</f>
        <v>0</v>
      </c>
      <c r="G47" s="102">
        <f>'Verdeling Gemeentefonds 2022'!H47/'Verdeling Gemeentefonds 2022'!$BS47</f>
        <v>0</v>
      </c>
      <c r="H47" s="102">
        <f>'Verdeling Gemeentefonds 2022'!I47/'Verdeling Gemeentefonds 2022'!$BS47</f>
        <v>0</v>
      </c>
      <c r="I47" s="106">
        <f>'Verdeling Gemeentefonds 2022'!J47/'Verdeling Gemeentefonds 2022'!$BS47</f>
        <v>0</v>
      </c>
      <c r="J47" s="100">
        <f>'Verdeling Gemeentefonds 2022'!N47/'Verdeling Gemeentefonds 2022'!$BS47</f>
        <v>3.4562259792415687E-2</v>
      </c>
      <c r="K47" s="102">
        <f>'Verdeling Gemeentefonds 2022'!S47/'Verdeling Gemeentefonds 2022'!$BS47</f>
        <v>4.8948881907819659E-2</v>
      </c>
      <c r="L47" s="106">
        <f>'Verdeling Gemeentefonds 2022'!T47/'Verdeling Gemeentefonds 2022'!$BS47</f>
        <v>8.3511141700235339E-2</v>
      </c>
      <c r="M47" s="99">
        <f>'Verdeling Gemeentefonds 2022'!Z47/'Verdeling Gemeentefonds 2022'!$BS47</f>
        <v>0.3058594155821851</v>
      </c>
      <c r="N47" s="102">
        <f>'Verdeling Gemeentefonds 2022'!AE47/'Verdeling Gemeentefonds 2022'!$BS47</f>
        <v>0.28735116730033283</v>
      </c>
      <c r="O47" s="104">
        <f>'Verdeling Gemeentefonds 2022'!AF47/'Verdeling Gemeentefonds 2022'!$BS47</f>
        <v>0.59321058288251804</v>
      </c>
      <c r="P47" s="109">
        <f>'Verdeling Gemeentefonds 2022'!AK47/'Verdeling Gemeentefonds 2022'!$BS47</f>
        <v>0.22101729473028361</v>
      </c>
      <c r="Q47" s="112">
        <f>'Verdeling Gemeentefonds 2022'!AO47/'Verdeling Gemeentefonds 2022'!$BS47</f>
        <v>1.3437778562351791E-2</v>
      </c>
      <c r="R47" s="108">
        <f>'Verdeling Gemeentefonds 2022'!AR47/'Verdeling Gemeentefonds 2022'!$BS47</f>
        <v>1.7231594084725483E-2</v>
      </c>
      <c r="S47" s="108">
        <f>'Verdeling Gemeentefonds 2022'!AU47/'Verdeling Gemeentefonds 2022'!$BS47</f>
        <v>4.4676625743319397E-2</v>
      </c>
      <c r="T47" s="108">
        <f>'Verdeling Gemeentefonds 2022'!AX47/'Verdeling Gemeentefonds 2022'!$BS47</f>
        <v>1.2085377796650879E-2</v>
      </c>
      <c r="U47" s="108">
        <f>'Verdeling Gemeentefonds 2022'!BA47/'Verdeling Gemeentefonds 2022'!$BS47</f>
        <v>1.2911986402352454E-2</v>
      </c>
      <c r="V47" s="106">
        <f>'Verdeling Gemeentefonds 2022'!BB47/'Verdeling Gemeentefonds 2022'!$BS47</f>
        <v>0.10034336258939999</v>
      </c>
      <c r="W47" s="99">
        <f>'Verdeling Gemeentefonds 2022'!BI47/'Verdeling Gemeentefonds 2022'!$BS47</f>
        <v>-2.4319018693504029E-4</v>
      </c>
      <c r="X47" s="107">
        <f>'Verdeling Gemeentefonds 2022'!BF47/'Verdeling Gemeentefonds 2022'!$BS47</f>
        <v>0</v>
      </c>
      <c r="Y47" s="99">
        <f>'Verdeling Gemeentefonds 2022'!BL47/'Verdeling Gemeentefonds 2022'!$BS47</f>
        <v>0</v>
      </c>
      <c r="Z47" s="107">
        <f>'Verdeling Gemeentefonds 2022'!BR47/'Verdeling Gemeentefonds 2022'!$BS47</f>
        <v>2.1608597452468814E-3</v>
      </c>
      <c r="AA47" s="116">
        <f t="shared" si="0"/>
        <v>1.0000000514607488</v>
      </c>
    </row>
    <row r="48" spans="1:27" x14ac:dyDescent="0.25">
      <c r="A48" s="115" t="s">
        <v>306</v>
      </c>
      <c r="B48" s="9" t="s">
        <v>7</v>
      </c>
      <c r="C48" s="99">
        <f>'Verdeling Gemeentefonds 2022'!D48/'Verdeling Gemeentefonds 2022'!$BS48</f>
        <v>0</v>
      </c>
      <c r="D48" s="102">
        <f>'Verdeling Gemeentefonds 2022'!E48/'Verdeling Gemeentefonds 2022'!$BS48</f>
        <v>0</v>
      </c>
      <c r="E48" s="102">
        <f>'Verdeling Gemeentefonds 2022'!F48/'Verdeling Gemeentefonds 2022'!$BS48</f>
        <v>0</v>
      </c>
      <c r="F48" s="102">
        <f>'Verdeling Gemeentefonds 2022'!G48/'Verdeling Gemeentefonds 2022'!$BS48</f>
        <v>0</v>
      </c>
      <c r="G48" s="102">
        <f>'Verdeling Gemeentefonds 2022'!H48/'Verdeling Gemeentefonds 2022'!$BS48</f>
        <v>0</v>
      </c>
      <c r="H48" s="102">
        <f>'Verdeling Gemeentefonds 2022'!I48/'Verdeling Gemeentefonds 2022'!$BS48</f>
        <v>0</v>
      </c>
      <c r="I48" s="106">
        <f>'Verdeling Gemeentefonds 2022'!J48/'Verdeling Gemeentefonds 2022'!$BS48</f>
        <v>0</v>
      </c>
      <c r="J48" s="100">
        <f>'Verdeling Gemeentefonds 2022'!N48/'Verdeling Gemeentefonds 2022'!$BS48</f>
        <v>8.5380057699864065E-2</v>
      </c>
      <c r="K48" s="102">
        <f>'Verdeling Gemeentefonds 2022'!S48/'Verdeling Gemeentefonds 2022'!$BS48</f>
        <v>9.314288450717266E-2</v>
      </c>
      <c r="L48" s="106">
        <f>'Verdeling Gemeentefonds 2022'!T48/'Verdeling Gemeentefonds 2022'!$BS48</f>
        <v>0.17852294220703674</v>
      </c>
      <c r="M48" s="99">
        <f>'Verdeling Gemeentefonds 2022'!Z48/'Verdeling Gemeentefonds 2022'!$BS48</f>
        <v>0.34745398394485943</v>
      </c>
      <c r="N48" s="102">
        <f>'Verdeling Gemeentefonds 2022'!AE48/'Verdeling Gemeentefonds 2022'!$BS48</f>
        <v>0.20618337423340244</v>
      </c>
      <c r="O48" s="104">
        <f>'Verdeling Gemeentefonds 2022'!AF48/'Verdeling Gemeentefonds 2022'!$BS48</f>
        <v>0.55363735817826187</v>
      </c>
      <c r="P48" s="109">
        <f>'Verdeling Gemeentefonds 2022'!AK48/'Verdeling Gemeentefonds 2022'!$BS48</f>
        <v>4.2861766747506747E-2</v>
      </c>
      <c r="Q48" s="112">
        <f>'Verdeling Gemeentefonds 2022'!AO48/'Verdeling Gemeentefonds 2022'!$BS48</f>
        <v>1.8339358400112506E-2</v>
      </c>
      <c r="R48" s="108">
        <f>'Verdeling Gemeentefonds 2022'!AR48/'Verdeling Gemeentefonds 2022'!$BS48</f>
        <v>1.9234494361166588E-2</v>
      </c>
      <c r="S48" s="108">
        <f>'Verdeling Gemeentefonds 2022'!AU48/'Verdeling Gemeentefonds 2022'!$BS48</f>
        <v>7.4882367780066475E-2</v>
      </c>
      <c r="T48" s="108">
        <f>'Verdeling Gemeentefonds 2022'!AX48/'Verdeling Gemeentefonds 2022'!$BS48</f>
        <v>6.5103918531178903E-2</v>
      </c>
      <c r="U48" s="108">
        <f>'Verdeling Gemeentefonds 2022'!BA48/'Verdeling Gemeentefonds 2022'!$BS48</f>
        <v>4.5373631533905064E-2</v>
      </c>
      <c r="V48" s="106">
        <f>'Verdeling Gemeentefonds 2022'!BB48/'Verdeling Gemeentefonds 2022'!$BS48</f>
        <v>0.22293377060642952</v>
      </c>
      <c r="W48" s="99">
        <f>'Verdeling Gemeentefonds 2022'!BI48/'Verdeling Gemeentefonds 2022'!$BS48</f>
        <v>-1.1666683536182653E-4</v>
      </c>
      <c r="X48" s="107">
        <f>'Verdeling Gemeentefonds 2022'!BF48/'Verdeling Gemeentefonds 2022'!$BS48</f>
        <v>0</v>
      </c>
      <c r="Y48" s="99">
        <f>'Verdeling Gemeentefonds 2022'!BL48/'Verdeling Gemeentefonds 2022'!$BS48</f>
        <v>0</v>
      </c>
      <c r="Z48" s="107">
        <f>'Verdeling Gemeentefonds 2022'!BR48/'Verdeling Gemeentefonds 2022'!$BS48</f>
        <v>2.1608597001784862E-3</v>
      </c>
      <c r="AA48" s="116">
        <f t="shared" si="0"/>
        <v>1.0000000306040515</v>
      </c>
    </row>
    <row r="49" spans="1:27" x14ac:dyDescent="0.25">
      <c r="A49" s="115" t="s">
        <v>307</v>
      </c>
      <c r="B49" s="9" t="s">
        <v>8</v>
      </c>
      <c r="C49" s="99">
        <f>'Verdeling Gemeentefonds 2022'!D49/'Verdeling Gemeentefonds 2022'!$BS49</f>
        <v>0</v>
      </c>
      <c r="D49" s="102">
        <f>'Verdeling Gemeentefonds 2022'!E49/'Verdeling Gemeentefonds 2022'!$BS49</f>
        <v>0</v>
      </c>
      <c r="E49" s="102">
        <f>'Verdeling Gemeentefonds 2022'!F49/'Verdeling Gemeentefonds 2022'!$BS49</f>
        <v>0</v>
      </c>
      <c r="F49" s="102">
        <f>'Verdeling Gemeentefonds 2022'!G49/'Verdeling Gemeentefonds 2022'!$BS49</f>
        <v>0</v>
      </c>
      <c r="G49" s="102">
        <f>'Verdeling Gemeentefonds 2022'!H49/'Verdeling Gemeentefonds 2022'!$BS49</f>
        <v>0</v>
      </c>
      <c r="H49" s="102">
        <f>'Verdeling Gemeentefonds 2022'!I49/'Verdeling Gemeentefonds 2022'!$BS49</f>
        <v>0</v>
      </c>
      <c r="I49" s="106">
        <f>'Verdeling Gemeentefonds 2022'!J49/'Verdeling Gemeentefonds 2022'!$BS49</f>
        <v>0</v>
      </c>
      <c r="J49" s="100">
        <f>'Verdeling Gemeentefonds 2022'!N49/'Verdeling Gemeentefonds 2022'!$BS49</f>
        <v>5.4707943521707124E-2</v>
      </c>
      <c r="K49" s="102">
        <f>'Verdeling Gemeentefonds 2022'!S49/'Verdeling Gemeentefonds 2022'!$BS49</f>
        <v>1.411636610552199E-2</v>
      </c>
      <c r="L49" s="106">
        <f>'Verdeling Gemeentefonds 2022'!T49/'Verdeling Gemeentefonds 2022'!$BS49</f>
        <v>6.8824309627229116E-2</v>
      </c>
      <c r="M49" s="99">
        <f>'Verdeling Gemeentefonds 2022'!Z49/'Verdeling Gemeentefonds 2022'!$BS49</f>
        <v>0.33220260048809758</v>
      </c>
      <c r="N49" s="102">
        <f>'Verdeling Gemeentefonds 2022'!AE49/'Verdeling Gemeentefonds 2022'!$BS49</f>
        <v>0.2536142765607039</v>
      </c>
      <c r="O49" s="104">
        <f>'Verdeling Gemeentefonds 2022'!AF49/'Verdeling Gemeentefonds 2022'!$BS49</f>
        <v>0.58581687704880148</v>
      </c>
      <c r="P49" s="109">
        <f>'Verdeling Gemeentefonds 2022'!AK49/'Verdeling Gemeentefonds 2022'!$BS49</f>
        <v>0.1588678743401277</v>
      </c>
      <c r="Q49" s="112">
        <f>'Verdeling Gemeentefonds 2022'!AO49/'Verdeling Gemeentefonds 2022'!$BS49</f>
        <v>1.4057684372870884E-2</v>
      </c>
      <c r="R49" s="108">
        <f>'Verdeling Gemeentefonds 2022'!AR49/'Verdeling Gemeentefonds 2022'!$BS49</f>
        <v>3.9420742331052673E-2</v>
      </c>
      <c r="S49" s="108">
        <f>'Verdeling Gemeentefonds 2022'!AU49/'Verdeling Gemeentefonds 2022'!$BS49</f>
        <v>6.8487755119684648E-2</v>
      </c>
      <c r="T49" s="108">
        <f>'Verdeling Gemeentefonds 2022'!AX49/'Verdeling Gemeentefonds 2022'!$BS49</f>
        <v>3.0265085360905799E-2</v>
      </c>
      <c r="U49" s="108">
        <f>'Verdeling Gemeentefonds 2022'!BA49/'Verdeling Gemeentefonds 2022'!$BS49</f>
        <v>3.2318801026171268E-2</v>
      </c>
      <c r="V49" s="106">
        <f>'Verdeling Gemeentefonds 2022'!BB49/'Verdeling Gemeentefonds 2022'!$BS49</f>
        <v>0.18455006821068529</v>
      </c>
      <c r="W49" s="99">
        <f>'Verdeling Gemeentefonds 2022'!BI49/'Verdeling Gemeentefonds 2022'!$BS49</f>
        <v>-2.20053817495602E-4</v>
      </c>
      <c r="X49" s="107">
        <f>'Verdeling Gemeentefonds 2022'!BF49/'Verdeling Gemeentefonds 2022'!$BS49</f>
        <v>0</v>
      </c>
      <c r="Y49" s="99">
        <f>'Verdeling Gemeentefonds 2022'!BL49/'Verdeling Gemeentefonds 2022'!$BS49</f>
        <v>0</v>
      </c>
      <c r="Z49" s="107">
        <f>'Verdeling Gemeentefonds 2022'!BR49/'Verdeling Gemeentefonds 2022'!$BS49</f>
        <v>2.1608594933813616E-3</v>
      </c>
      <c r="AA49" s="116">
        <f t="shared" si="0"/>
        <v>0.99999993490272931</v>
      </c>
    </row>
    <row r="50" spans="1:27" x14ac:dyDescent="0.25">
      <c r="A50" s="115" t="s">
        <v>469</v>
      </c>
      <c r="B50" s="9" t="s">
        <v>170</v>
      </c>
      <c r="C50" s="99">
        <f>'Verdeling Gemeentefonds 2022'!D50/'Verdeling Gemeentefonds 2022'!$BS50</f>
        <v>0</v>
      </c>
      <c r="D50" s="102">
        <f>'Verdeling Gemeentefonds 2022'!E50/'Verdeling Gemeentefonds 2022'!$BS50</f>
        <v>0</v>
      </c>
      <c r="E50" s="102">
        <f>'Verdeling Gemeentefonds 2022'!F50/'Verdeling Gemeentefonds 2022'!$BS50</f>
        <v>0</v>
      </c>
      <c r="F50" s="102">
        <f>'Verdeling Gemeentefonds 2022'!G50/'Verdeling Gemeentefonds 2022'!$BS50</f>
        <v>0</v>
      </c>
      <c r="G50" s="102">
        <f>'Verdeling Gemeentefonds 2022'!H50/'Verdeling Gemeentefonds 2022'!$BS50</f>
        <v>0</v>
      </c>
      <c r="H50" s="102">
        <f>'Verdeling Gemeentefonds 2022'!I50/'Verdeling Gemeentefonds 2022'!$BS50</f>
        <v>0.28771213242984101</v>
      </c>
      <c r="I50" s="106">
        <f>'Verdeling Gemeentefonds 2022'!J50/'Verdeling Gemeentefonds 2022'!$BS50</f>
        <v>0.28771213242984101</v>
      </c>
      <c r="J50" s="100">
        <f>'Verdeling Gemeentefonds 2022'!N50/'Verdeling Gemeentefonds 2022'!$BS50</f>
        <v>2.5824391529665921E-2</v>
      </c>
      <c r="K50" s="102">
        <f>'Verdeling Gemeentefonds 2022'!S50/'Verdeling Gemeentefonds 2022'!$BS50</f>
        <v>4.8596944217342494E-3</v>
      </c>
      <c r="L50" s="106">
        <f>'Verdeling Gemeentefonds 2022'!T50/'Verdeling Gemeentefonds 2022'!$BS50</f>
        <v>3.0684085951400174E-2</v>
      </c>
      <c r="M50" s="99">
        <f>'Verdeling Gemeentefonds 2022'!Z50/'Verdeling Gemeentefonds 2022'!$BS50</f>
        <v>0.2829959494162374</v>
      </c>
      <c r="N50" s="102">
        <f>'Verdeling Gemeentefonds 2022'!AE50/'Verdeling Gemeentefonds 2022'!$BS50</f>
        <v>0.17524080654458915</v>
      </c>
      <c r="O50" s="104">
        <f>'Verdeling Gemeentefonds 2022'!AF50/'Verdeling Gemeentefonds 2022'!$BS50</f>
        <v>0.45823675596082658</v>
      </c>
      <c r="P50" s="109">
        <f>'Verdeling Gemeentefonds 2022'!AK50/'Verdeling Gemeentefonds 2022'!$BS50</f>
        <v>2.3189958832243212E-2</v>
      </c>
      <c r="Q50" s="112">
        <f>'Verdeling Gemeentefonds 2022'!AO50/'Verdeling Gemeentefonds 2022'!$BS50</f>
        <v>1.5303020984487012E-2</v>
      </c>
      <c r="R50" s="108">
        <f>'Verdeling Gemeentefonds 2022'!AR50/'Verdeling Gemeentefonds 2022'!$BS50</f>
        <v>3.4370564071142563E-2</v>
      </c>
      <c r="S50" s="108">
        <f>'Verdeling Gemeentefonds 2022'!AU50/'Verdeling Gemeentefonds 2022'!$BS50</f>
        <v>7.0088445624109874E-2</v>
      </c>
      <c r="T50" s="108">
        <f>'Verdeling Gemeentefonds 2022'!AX50/'Verdeling Gemeentefonds 2022'!$BS50</f>
        <v>4.9127039205895326E-2</v>
      </c>
      <c r="U50" s="108">
        <f>'Verdeling Gemeentefonds 2022'!BA50/'Verdeling Gemeentefonds 2022'!$BS50</f>
        <v>2.9408080764359582E-2</v>
      </c>
      <c r="V50" s="106">
        <f>'Verdeling Gemeentefonds 2022'!BB50/'Verdeling Gemeentefonds 2022'!$BS50</f>
        <v>0.19829715064999434</v>
      </c>
      <c r="W50" s="99">
        <f>'Verdeling Gemeentefonds 2022'!BI50/'Verdeling Gemeentefonds 2022'!$BS50</f>
        <v>-2.8100950856906743E-4</v>
      </c>
      <c r="X50" s="107">
        <f>'Verdeling Gemeentefonds 2022'!BF50/'Verdeling Gemeentefonds 2022'!$BS50</f>
        <v>0</v>
      </c>
      <c r="Y50" s="99">
        <f>'Verdeling Gemeentefonds 2022'!BL50/'Verdeling Gemeentefonds 2022'!$BS50</f>
        <v>0</v>
      </c>
      <c r="Z50" s="107">
        <f>'Verdeling Gemeentefonds 2022'!BR50/'Verdeling Gemeentefonds 2022'!$BS50</f>
        <v>2.1608594910131032E-3</v>
      </c>
      <c r="AA50" s="116">
        <f t="shared" si="0"/>
        <v>0.99999993380674923</v>
      </c>
    </row>
    <row r="51" spans="1:27" x14ac:dyDescent="0.25">
      <c r="A51" s="115" t="s">
        <v>572</v>
      </c>
      <c r="B51" s="9" t="s">
        <v>275</v>
      </c>
      <c r="C51" s="99">
        <f>'Verdeling Gemeentefonds 2022'!D51/'Verdeling Gemeentefonds 2022'!$BS51</f>
        <v>0</v>
      </c>
      <c r="D51" s="102">
        <f>'Verdeling Gemeentefonds 2022'!E51/'Verdeling Gemeentefonds 2022'!$BS51</f>
        <v>0</v>
      </c>
      <c r="E51" s="102">
        <f>'Verdeling Gemeentefonds 2022'!F51/'Verdeling Gemeentefonds 2022'!$BS51</f>
        <v>0</v>
      </c>
      <c r="F51" s="102">
        <f>'Verdeling Gemeentefonds 2022'!G51/'Verdeling Gemeentefonds 2022'!$BS51</f>
        <v>0</v>
      </c>
      <c r="G51" s="102">
        <f>'Verdeling Gemeentefonds 2022'!H51/'Verdeling Gemeentefonds 2022'!$BS51</f>
        <v>0</v>
      </c>
      <c r="H51" s="102">
        <f>'Verdeling Gemeentefonds 2022'!I51/'Verdeling Gemeentefonds 2022'!$BS51</f>
        <v>0</v>
      </c>
      <c r="I51" s="106">
        <f>'Verdeling Gemeentefonds 2022'!J51/'Verdeling Gemeentefonds 2022'!$BS51</f>
        <v>0</v>
      </c>
      <c r="J51" s="100">
        <f>'Verdeling Gemeentefonds 2022'!N51/'Verdeling Gemeentefonds 2022'!$BS51</f>
        <v>6.6066247475515968E-2</v>
      </c>
      <c r="K51" s="102">
        <f>'Verdeling Gemeentefonds 2022'!S51/'Verdeling Gemeentefonds 2022'!$BS51</f>
        <v>6.3291960871416406E-2</v>
      </c>
      <c r="L51" s="106">
        <f>'Verdeling Gemeentefonds 2022'!T51/'Verdeling Gemeentefonds 2022'!$BS51</f>
        <v>0.12935820834693237</v>
      </c>
      <c r="M51" s="99">
        <f>'Verdeling Gemeentefonds 2022'!Z51/'Verdeling Gemeentefonds 2022'!$BS51</f>
        <v>0.34983078913019094</v>
      </c>
      <c r="N51" s="102">
        <f>'Verdeling Gemeentefonds 2022'!AE51/'Verdeling Gemeentefonds 2022'!$BS51</f>
        <v>0.15930843953419777</v>
      </c>
      <c r="O51" s="104">
        <f>'Verdeling Gemeentefonds 2022'!AF51/'Verdeling Gemeentefonds 2022'!$BS51</f>
        <v>0.50913922866438877</v>
      </c>
      <c r="P51" s="109">
        <f>'Verdeling Gemeentefonds 2022'!AK51/'Verdeling Gemeentefonds 2022'!$BS51</f>
        <v>0.19490796321389503</v>
      </c>
      <c r="Q51" s="112">
        <f>'Verdeling Gemeentefonds 2022'!AO51/'Verdeling Gemeentefonds 2022'!$BS51</f>
        <v>1.4098546367824084E-2</v>
      </c>
      <c r="R51" s="108">
        <f>'Verdeling Gemeentefonds 2022'!AR51/'Verdeling Gemeentefonds 2022'!$BS51</f>
        <v>2.8493098456012288E-2</v>
      </c>
      <c r="S51" s="108">
        <f>'Verdeling Gemeentefonds 2022'!AU51/'Verdeling Gemeentefonds 2022'!$BS51</f>
        <v>5.2765528905880515E-2</v>
      </c>
      <c r="T51" s="108">
        <f>'Verdeling Gemeentefonds 2022'!AX51/'Verdeling Gemeentefonds 2022'!$BS51</f>
        <v>2.351443932526515E-2</v>
      </c>
      <c r="U51" s="108">
        <f>'Verdeling Gemeentefonds 2022'!BA51/'Verdeling Gemeentefonds 2022'!$BS51</f>
        <v>4.5843680202992051E-2</v>
      </c>
      <c r="V51" s="106">
        <f>'Verdeling Gemeentefonds 2022'!BB51/'Verdeling Gemeentefonds 2022'!$BS51</f>
        <v>0.1647152932579741</v>
      </c>
      <c r="W51" s="99">
        <f>'Verdeling Gemeentefonds 2022'!BI51/'Verdeling Gemeentefonds 2022'!$BS51</f>
        <v>-2.815867346025407E-4</v>
      </c>
      <c r="X51" s="107">
        <f>'Verdeling Gemeentefonds 2022'!BF51/'Verdeling Gemeentefonds 2022'!$BS51</f>
        <v>0</v>
      </c>
      <c r="Y51" s="99">
        <f>'Verdeling Gemeentefonds 2022'!BL51/'Verdeling Gemeentefonds 2022'!$BS51</f>
        <v>0</v>
      </c>
      <c r="Z51" s="107">
        <f>'Verdeling Gemeentefonds 2022'!BR51/'Verdeling Gemeentefonds 2022'!$BS51</f>
        <v>2.16085956124771E-3</v>
      </c>
      <c r="AA51" s="116">
        <f t="shared" si="0"/>
        <v>0.99999996630983534</v>
      </c>
    </row>
    <row r="52" spans="1:27" x14ac:dyDescent="0.25">
      <c r="A52" s="115" t="s">
        <v>436</v>
      </c>
      <c r="B52" s="9" t="s">
        <v>137</v>
      </c>
      <c r="C52" s="99">
        <f>'Verdeling Gemeentefonds 2022'!D52/'Verdeling Gemeentefonds 2022'!$BS52</f>
        <v>0</v>
      </c>
      <c r="D52" s="102">
        <f>'Verdeling Gemeentefonds 2022'!E52/'Verdeling Gemeentefonds 2022'!$BS52</f>
        <v>0</v>
      </c>
      <c r="E52" s="102">
        <f>'Verdeling Gemeentefonds 2022'!F52/'Verdeling Gemeentefonds 2022'!$BS52</f>
        <v>0.53907062940891115</v>
      </c>
      <c r="F52" s="102">
        <f>'Verdeling Gemeentefonds 2022'!G52/'Verdeling Gemeentefonds 2022'!$BS52</f>
        <v>0</v>
      </c>
      <c r="G52" s="102">
        <f>'Verdeling Gemeentefonds 2022'!H52/'Verdeling Gemeentefonds 2022'!$BS52</f>
        <v>0</v>
      </c>
      <c r="H52" s="102">
        <f>'Verdeling Gemeentefonds 2022'!I52/'Verdeling Gemeentefonds 2022'!$BS52</f>
        <v>0.11797053793912403</v>
      </c>
      <c r="I52" s="106">
        <f>'Verdeling Gemeentefonds 2022'!J52/'Verdeling Gemeentefonds 2022'!$BS52</f>
        <v>0.65704116734803519</v>
      </c>
      <c r="J52" s="100">
        <f>'Verdeling Gemeentefonds 2022'!N52/'Verdeling Gemeentefonds 2022'!$BS52</f>
        <v>3.3835290899904655E-2</v>
      </c>
      <c r="K52" s="102">
        <f>'Verdeling Gemeentefonds 2022'!S52/'Verdeling Gemeentefonds 2022'!$BS52</f>
        <v>4.6639681749840192E-2</v>
      </c>
      <c r="L52" s="106">
        <f>'Verdeling Gemeentefonds 2022'!T52/'Verdeling Gemeentefonds 2022'!$BS52</f>
        <v>8.0474972649744847E-2</v>
      </c>
      <c r="M52" s="99">
        <f>'Verdeling Gemeentefonds 2022'!Z52/'Verdeling Gemeentefonds 2022'!$BS52</f>
        <v>0.10452484603840913</v>
      </c>
      <c r="N52" s="102">
        <f>'Verdeling Gemeentefonds 2022'!AE52/'Verdeling Gemeentefonds 2022'!$BS52</f>
        <v>5.5408122846746614E-2</v>
      </c>
      <c r="O52" s="104">
        <f>'Verdeling Gemeentefonds 2022'!AF52/'Verdeling Gemeentefonds 2022'!$BS52</f>
        <v>0.15993296888515574</v>
      </c>
      <c r="P52" s="109">
        <f>'Verdeling Gemeentefonds 2022'!AK52/'Verdeling Gemeentefonds 2022'!$BS52</f>
        <v>1.368236432475182E-2</v>
      </c>
      <c r="Q52" s="112">
        <f>'Verdeling Gemeentefonds 2022'!AO52/'Verdeling Gemeentefonds 2022'!$BS52</f>
        <v>5.7918050390746746E-3</v>
      </c>
      <c r="R52" s="108">
        <f>'Verdeling Gemeentefonds 2022'!AR52/'Verdeling Gemeentefonds 2022'!$BS52</f>
        <v>1.7364714835987817E-2</v>
      </c>
      <c r="S52" s="108">
        <f>'Verdeling Gemeentefonds 2022'!AU52/'Verdeling Gemeentefonds 2022'!$BS52</f>
        <v>2.0524030812536745E-2</v>
      </c>
      <c r="T52" s="108">
        <f>'Verdeling Gemeentefonds 2022'!AX52/'Verdeling Gemeentefonds 2022'!$BS52</f>
        <v>2.242981072968259E-2</v>
      </c>
      <c r="U52" s="108">
        <f>'Verdeling Gemeentefonds 2022'!BA52/'Verdeling Gemeentefonds 2022'!$BS52</f>
        <v>2.0816855273142726E-2</v>
      </c>
      <c r="V52" s="106">
        <f>'Verdeling Gemeentefonds 2022'!BB52/'Verdeling Gemeentefonds 2022'!$BS52</f>
        <v>8.6927216690424552E-2</v>
      </c>
      <c r="W52" s="99">
        <f>'Verdeling Gemeentefonds 2022'!BI52/'Verdeling Gemeentefonds 2022'!$BS52</f>
        <v>-2.1954736268437825E-4</v>
      </c>
      <c r="X52" s="107">
        <f>'Verdeling Gemeentefonds 2022'!BF52/'Verdeling Gemeentefonds 2022'!$BS52</f>
        <v>0</v>
      </c>
      <c r="Y52" s="99">
        <f>'Verdeling Gemeentefonds 2022'!BL52/'Verdeling Gemeentefonds 2022'!$BS52</f>
        <v>0</v>
      </c>
      <c r="Z52" s="107">
        <f>'Verdeling Gemeentefonds 2022'!BR52/'Verdeling Gemeentefonds 2022'!$BS52</f>
        <v>2.1608596387455094E-3</v>
      </c>
      <c r="AA52" s="116">
        <f t="shared" si="0"/>
        <v>1.0000000021741733</v>
      </c>
    </row>
    <row r="53" spans="1:27" x14ac:dyDescent="0.25">
      <c r="A53" s="115" t="s">
        <v>509</v>
      </c>
      <c r="B53" s="9" t="s">
        <v>210</v>
      </c>
      <c r="C53" s="99">
        <f>'Verdeling Gemeentefonds 2022'!D53/'Verdeling Gemeentefonds 2022'!$BS53</f>
        <v>0</v>
      </c>
      <c r="D53" s="102">
        <f>'Verdeling Gemeentefonds 2022'!E53/'Verdeling Gemeentefonds 2022'!$BS53</f>
        <v>0</v>
      </c>
      <c r="E53" s="102">
        <f>'Verdeling Gemeentefonds 2022'!F53/'Verdeling Gemeentefonds 2022'!$BS53</f>
        <v>0</v>
      </c>
      <c r="F53" s="102">
        <f>'Verdeling Gemeentefonds 2022'!G53/'Verdeling Gemeentefonds 2022'!$BS53</f>
        <v>0</v>
      </c>
      <c r="G53" s="102">
        <f>'Verdeling Gemeentefonds 2022'!H53/'Verdeling Gemeentefonds 2022'!$BS53</f>
        <v>0</v>
      </c>
      <c r="H53" s="102">
        <f>'Verdeling Gemeentefonds 2022'!I53/'Verdeling Gemeentefonds 2022'!$BS53</f>
        <v>0</v>
      </c>
      <c r="I53" s="106">
        <f>'Verdeling Gemeentefonds 2022'!J53/'Verdeling Gemeentefonds 2022'!$BS53</f>
        <v>0</v>
      </c>
      <c r="J53" s="100">
        <f>'Verdeling Gemeentefonds 2022'!N53/'Verdeling Gemeentefonds 2022'!$BS53</f>
        <v>6.2396567687207839E-2</v>
      </c>
      <c r="K53" s="102">
        <f>'Verdeling Gemeentefonds 2022'!S53/'Verdeling Gemeentefonds 2022'!$BS53</f>
        <v>5.1957746890950375E-2</v>
      </c>
      <c r="L53" s="106">
        <f>'Verdeling Gemeentefonds 2022'!T53/'Verdeling Gemeentefonds 2022'!$BS53</f>
        <v>0.11435431457815823</v>
      </c>
      <c r="M53" s="99">
        <f>'Verdeling Gemeentefonds 2022'!Z53/'Verdeling Gemeentefonds 2022'!$BS53</f>
        <v>0.34627294510226059</v>
      </c>
      <c r="N53" s="102">
        <f>'Verdeling Gemeentefonds 2022'!AE53/'Verdeling Gemeentefonds 2022'!$BS53</f>
        <v>0.2453207983897995</v>
      </c>
      <c r="O53" s="104">
        <f>'Verdeling Gemeentefonds 2022'!AF53/'Verdeling Gemeentefonds 2022'!$BS53</f>
        <v>0.59159374349206006</v>
      </c>
      <c r="P53" s="109">
        <f>'Verdeling Gemeentefonds 2022'!AK53/'Verdeling Gemeentefonds 2022'!$BS53</f>
        <v>0.1103728677376349</v>
      </c>
      <c r="Q53" s="112">
        <f>'Verdeling Gemeentefonds 2022'!AO53/'Verdeling Gemeentefonds 2022'!$BS53</f>
        <v>1.648049061216943E-2</v>
      </c>
      <c r="R53" s="108">
        <f>'Verdeling Gemeentefonds 2022'!AR53/'Verdeling Gemeentefonds 2022'!$BS53</f>
        <v>2.6490651201052044E-2</v>
      </c>
      <c r="S53" s="108">
        <f>'Verdeling Gemeentefonds 2022'!AU53/'Verdeling Gemeentefonds 2022'!$BS53</f>
        <v>5.2884203955537043E-2</v>
      </c>
      <c r="T53" s="108">
        <f>'Verdeling Gemeentefonds 2022'!AX53/'Verdeling Gemeentefonds 2022'!$BS53</f>
        <v>3.2851280082774346E-2</v>
      </c>
      <c r="U53" s="108">
        <f>'Verdeling Gemeentefonds 2022'!BA53/'Verdeling Gemeentefonds 2022'!$BS53</f>
        <v>5.3016843859571693E-2</v>
      </c>
      <c r="V53" s="106">
        <f>'Verdeling Gemeentefonds 2022'!BB53/'Verdeling Gemeentefonds 2022'!$BS53</f>
        <v>0.18172346971110456</v>
      </c>
      <c r="W53" s="99">
        <f>'Verdeling Gemeentefonds 2022'!BI53/'Verdeling Gemeentefonds 2022'!$BS53</f>
        <v>-2.0528561864352517E-4</v>
      </c>
      <c r="X53" s="107">
        <f>'Verdeling Gemeentefonds 2022'!BF53/'Verdeling Gemeentefonds 2022'!$BS53</f>
        <v>0</v>
      </c>
      <c r="Y53" s="99">
        <f>'Verdeling Gemeentefonds 2022'!BL53/'Verdeling Gemeentefonds 2022'!$BS53</f>
        <v>0</v>
      </c>
      <c r="Z53" s="107">
        <f>'Verdeling Gemeentefonds 2022'!BR53/'Verdeling Gemeentefonds 2022'!$BS53</f>
        <v>2.1608595680728967E-3</v>
      </c>
      <c r="AA53" s="116">
        <f t="shared" si="0"/>
        <v>0.9999999694683871</v>
      </c>
    </row>
    <row r="54" spans="1:27" x14ac:dyDescent="0.25">
      <c r="A54" s="115" t="s">
        <v>437</v>
      </c>
      <c r="B54" s="9" t="s">
        <v>138</v>
      </c>
      <c r="C54" s="99">
        <f>'Verdeling Gemeentefonds 2022'!D54/'Verdeling Gemeentefonds 2022'!$BS54</f>
        <v>0</v>
      </c>
      <c r="D54" s="102">
        <f>'Verdeling Gemeentefonds 2022'!E54/'Verdeling Gemeentefonds 2022'!$BS54</f>
        <v>0</v>
      </c>
      <c r="E54" s="102">
        <f>'Verdeling Gemeentefonds 2022'!F54/'Verdeling Gemeentefonds 2022'!$BS54</f>
        <v>0</v>
      </c>
      <c r="F54" s="102">
        <f>'Verdeling Gemeentefonds 2022'!G54/'Verdeling Gemeentefonds 2022'!$BS54</f>
        <v>0</v>
      </c>
      <c r="G54" s="102">
        <f>'Verdeling Gemeentefonds 2022'!H54/'Verdeling Gemeentefonds 2022'!$BS54</f>
        <v>0</v>
      </c>
      <c r="H54" s="102">
        <f>'Verdeling Gemeentefonds 2022'!I54/'Verdeling Gemeentefonds 2022'!$BS54</f>
        <v>0</v>
      </c>
      <c r="I54" s="106">
        <f>'Verdeling Gemeentefonds 2022'!J54/'Verdeling Gemeentefonds 2022'!$BS54</f>
        <v>0</v>
      </c>
      <c r="J54" s="100">
        <f>'Verdeling Gemeentefonds 2022'!N54/'Verdeling Gemeentefonds 2022'!$BS54</f>
        <v>3.9282831064665132E-2</v>
      </c>
      <c r="K54" s="102">
        <f>'Verdeling Gemeentefonds 2022'!S54/'Verdeling Gemeentefonds 2022'!$BS54</f>
        <v>0</v>
      </c>
      <c r="L54" s="106">
        <f>'Verdeling Gemeentefonds 2022'!T54/'Verdeling Gemeentefonds 2022'!$BS54</f>
        <v>3.9282831064665132E-2</v>
      </c>
      <c r="M54" s="99">
        <f>'Verdeling Gemeentefonds 2022'!Z54/'Verdeling Gemeentefonds 2022'!$BS54</f>
        <v>0.26280071918920583</v>
      </c>
      <c r="N54" s="102">
        <f>'Verdeling Gemeentefonds 2022'!AE54/'Verdeling Gemeentefonds 2022'!$BS54</f>
        <v>0.20197128597136935</v>
      </c>
      <c r="O54" s="104">
        <f>'Verdeling Gemeentefonds 2022'!AF54/'Verdeling Gemeentefonds 2022'!$BS54</f>
        <v>0.46477200516057515</v>
      </c>
      <c r="P54" s="109">
        <f>'Verdeling Gemeentefonds 2022'!AK54/'Verdeling Gemeentefonds 2022'!$BS54</f>
        <v>0.43391029145014026</v>
      </c>
      <c r="Q54" s="112">
        <f>'Verdeling Gemeentefonds 2022'!AO54/'Verdeling Gemeentefonds 2022'!$BS54</f>
        <v>1.1921907728717615E-2</v>
      </c>
      <c r="R54" s="108">
        <f>'Verdeling Gemeentefonds 2022'!AR54/'Verdeling Gemeentefonds 2022'!$BS54</f>
        <v>1.8337261453172882E-2</v>
      </c>
      <c r="S54" s="108">
        <f>'Verdeling Gemeentefonds 2022'!AU54/'Verdeling Gemeentefonds 2022'!$BS54</f>
        <v>2.1276818230800788E-2</v>
      </c>
      <c r="T54" s="108">
        <f>'Verdeling Gemeentefonds 2022'!AX54/'Verdeling Gemeentefonds 2022'!$BS54</f>
        <v>7.7236681154894795E-3</v>
      </c>
      <c r="U54" s="108">
        <f>'Verdeling Gemeentefonds 2022'!BA54/'Verdeling Gemeentefonds 2022'!$BS54</f>
        <v>8.5316740708918522E-4</v>
      </c>
      <c r="V54" s="106">
        <f>'Verdeling Gemeentefonds 2022'!BB54/'Verdeling Gemeentefonds 2022'!$BS54</f>
        <v>6.0112822935269948E-2</v>
      </c>
      <c r="W54" s="99">
        <f>'Verdeling Gemeentefonds 2022'!BI54/'Verdeling Gemeentefonds 2022'!$BS54</f>
        <v>-2.3874848402672275E-4</v>
      </c>
      <c r="X54" s="107">
        <f>'Verdeling Gemeentefonds 2022'!BF54/'Verdeling Gemeentefonds 2022'!$BS54</f>
        <v>0</v>
      </c>
      <c r="Y54" s="99">
        <f>'Verdeling Gemeentefonds 2022'!BL54/'Verdeling Gemeentefonds 2022'!$BS54</f>
        <v>0</v>
      </c>
      <c r="Z54" s="107">
        <f>'Verdeling Gemeentefonds 2022'!BR54/'Verdeling Gemeentefonds 2022'!$BS54</f>
        <v>2.1608597677925719E-3</v>
      </c>
      <c r="AA54" s="116">
        <f t="shared" si="0"/>
        <v>1.0000000618944165</v>
      </c>
    </row>
    <row r="55" spans="1:27" x14ac:dyDescent="0.25">
      <c r="A55" s="115" t="s">
        <v>475</v>
      </c>
      <c r="B55" s="9" t="s">
        <v>176</v>
      </c>
      <c r="C55" s="99">
        <f>'Verdeling Gemeentefonds 2022'!D55/'Verdeling Gemeentefonds 2022'!$BS55</f>
        <v>0</v>
      </c>
      <c r="D55" s="102">
        <f>'Verdeling Gemeentefonds 2022'!E55/'Verdeling Gemeentefonds 2022'!$BS55</f>
        <v>0</v>
      </c>
      <c r="E55" s="102">
        <f>'Verdeling Gemeentefonds 2022'!F55/'Verdeling Gemeentefonds 2022'!$BS55</f>
        <v>0</v>
      </c>
      <c r="F55" s="102">
        <f>'Verdeling Gemeentefonds 2022'!G55/'Verdeling Gemeentefonds 2022'!$BS55</f>
        <v>0</v>
      </c>
      <c r="G55" s="102">
        <f>'Verdeling Gemeentefonds 2022'!H55/'Verdeling Gemeentefonds 2022'!$BS55</f>
        <v>0</v>
      </c>
      <c r="H55" s="102">
        <f>'Verdeling Gemeentefonds 2022'!I55/'Verdeling Gemeentefonds 2022'!$BS55</f>
        <v>0.29014812914762794</v>
      </c>
      <c r="I55" s="106">
        <f>'Verdeling Gemeentefonds 2022'!J55/'Verdeling Gemeentefonds 2022'!$BS55</f>
        <v>0.29014812914762794</v>
      </c>
      <c r="J55" s="100">
        <f>'Verdeling Gemeentefonds 2022'!N55/'Verdeling Gemeentefonds 2022'!$BS55</f>
        <v>3.7999842481746787E-2</v>
      </c>
      <c r="K55" s="102">
        <f>'Verdeling Gemeentefonds 2022'!S55/'Verdeling Gemeentefonds 2022'!$BS55</f>
        <v>5.5420478601673883E-3</v>
      </c>
      <c r="L55" s="106">
        <f>'Verdeling Gemeentefonds 2022'!T55/'Verdeling Gemeentefonds 2022'!$BS55</f>
        <v>4.3541890341914177E-2</v>
      </c>
      <c r="M55" s="99">
        <f>'Verdeling Gemeentefonds 2022'!Z55/'Verdeling Gemeentefonds 2022'!$BS55</f>
        <v>0.24910126129982757</v>
      </c>
      <c r="N55" s="102">
        <f>'Verdeling Gemeentefonds 2022'!AE55/'Verdeling Gemeentefonds 2022'!$BS55</f>
        <v>7.9814401396840165E-2</v>
      </c>
      <c r="O55" s="104">
        <f>'Verdeling Gemeentefonds 2022'!AF55/'Verdeling Gemeentefonds 2022'!$BS55</f>
        <v>0.32891566269666772</v>
      </c>
      <c r="P55" s="109">
        <f>'Verdeling Gemeentefonds 2022'!AK55/'Verdeling Gemeentefonds 2022'!$BS55</f>
        <v>0.16089943510095142</v>
      </c>
      <c r="Q55" s="112">
        <f>'Verdeling Gemeentefonds 2022'!AO55/'Verdeling Gemeentefonds 2022'!$BS55</f>
        <v>1.5075845920534608E-2</v>
      </c>
      <c r="R55" s="108">
        <f>'Verdeling Gemeentefonds 2022'!AR55/'Verdeling Gemeentefonds 2022'!$BS55</f>
        <v>4.2898687855769425E-2</v>
      </c>
      <c r="S55" s="108">
        <f>'Verdeling Gemeentefonds 2022'!AU55/'Verdeling Gemeentefonds 2022'!$BS55</f>
        <v>5.2934444281889252E-2</v>
      </c>
      <c r="T55" s="108">
        <f>'Verdeling Gemeentefonds 2022'!AX55/'Verdeling Gemeentefonds 2022'!$BS55</f>
        <v>4.1310940068395988E-2</v>
      </c>
      <c r="U55" s="108">
        <f>'Verdeling Gemeentefonds 2022'!BA55/'Verdeling Gemeentefonds 2022'!$BS55</f>
        <v>2.237458633508831E-2</v>
      </c>
      <c r="V55" s="106">
        <f>'Verdeling Gemeentefonds 2022'!BB55/'Verdeling Gemeentefonds 2022'!$BS55</f>
        <v>0.1745945044616776</v>
      </c>
      <c r="W55" s="99">
        <f>'Verdeling Gemeentefonds 2022'!BI55/'Verdeling Gemeentefonds 2022'!$BS55</f>
        <v>-2.6048142731321131E-4</v>
      </c>
      <c r="X55" s="107">
        <f>'Verdeling Gemeentefonds 2022'!BF55/'Verdeling Gemeentefonds 2022'!$BS55</f>
        <v>0</v>
      </c>
      <c r="Y55" s="99">
        <f>'Verdeling Gemeentefonds 2022'!BL55/'Verdeling Gemeentefonds 2022'!$BS55</f>
        <v>0</v>
      </c>
      <c r="Z55" s="107">
        <f>'Verdeling Gemeentefonds 2022'!BR55/'Verdeling Gemeentefonds 2022'!$BS55</f>
        <v>2.1608596339512186E-3</v>
      </c>
      <c r="AA55" s="116">
        <f t="shared" si="0"/>
        <v>0.99999999995547684</v>
      </c>
    </row>
    <row r="56" spans="1:27" x14ac:dyDescent="0.25">
      <c r="A56" s="115" t="s">
        <v>494</v>
      </c>
      <c r="B56" s="9" t="s">
        <v>195</v>
      </c>
      <c r="C56" s="99">
        <f>'Verdeling Gemeentefonds 2022'!D56/'Verdeling Gemeentefonds 2022'!$BS56</f>
        <v>0</v>
      </c>
      <c r="D56" s="102">
        <f>'Verdeling Gemeentefonds 2022'!E56/'Verdeling Gemeentefonds 2022'!$BS56</f>
        <v>0</v>
      </c>
      <c r="E56" s="102">
        <f>'Verdeling Gemeentefonds 2022'!F56/'Verdeling Gemeentefonds 2022'!$BS56</f>
        <v>0</v>
      </c>
      <c r="F56" s="102">
        <f>'Verdeling Gemeentefonds 2022'!G56/'Verdeling Gemeentefonds 2022'!$BS56</f>
        <v>0</v>
      </c>
      <c r="G56" s="102">
        <f>'Verdeling Gemeentefonds 2022'!H56/'Verdeling Gemeentefonds 2022'!$BS56</f>
        <v>0</v>
      </c>
      <c r="H56" s="102">
        <f>'Verdeling Gemeentefonds 2022'!I56/'Verdeling Gemeentefonds 2022'!$BS56</f>
        <v>0.34002841120487354</v>
      </c>
      <c r="I56" s="106">
        <f>'Verdeling Gemeentefonds 2022'!J56/'Verdeling Gemeentefonds 2022'!$BS56</f>
        <v>0.34002841120487354</v>
      </c>
      <c r="J56" s="100">
        <f>'Verdeling Gemeentefonds 2022'!N56/'Verdeling Gemeentefonds 2022'!$BS56</f>
        <v>4.2822069629097521E-2</v>
      </c>
      <c r="K56" s="102">
        <f>'Verdeling Gemeentefonds 2022'!S56/'Verdeling Gemeentefonds 2022'!$BS56</f>
        <v>4.3394295787687637E-2</v>
      </c>
      <c r="L56" s="106">
        <f>'Verdeling Gemeentefonds 2022'!T56/'Verdeling Gemeentefonds 2022'!$BS56</f>
        <v>8.6216365416785151E-2</v>
      </c>
      <c r="M56" s="99">
        <f>'Verdeling Gemeentefonds 2022'!Z56/'Verdeling Gemeentefonds 2022'!$BS56</f>
        <v>0.37398143400340589</v>
      </c>
      <c r="N56" s="102">
        <f>'Verdeling Gemeentefonds 2022'!AE56/'Verdeling Gemeentefonds 2022'!$BS56</f>
        <v>9.5270043965782994E-2</v>
      </c>
      <c r="O56" s="104">
        <f>'Verdeling Gemeentefonds 2022'!AF56/'Verdeling Gemeentefonds 2022'!$BS56</f>
        <v>0.46925147796918887</v>
      </c>
      <c r="P56" s="109">
        <f>'Verdeling Gemeentefonds 2022'!AK56/'Verdeling Gemeentefonds 2022'!$BS56</f>
        <v>0.11717381168745558</v>
      </c>
      <c r="Q56" s="112">
        <f>'Verdeling Gemeentefonds 2022'!AO56/'Verdeling Gemeentefonds 2022'!$BS56</f>
        <v>2.2380542445331577E-2</v>
      </c>
      <c r="R56" s="108">
        <f>'Verdeling Gemeentefonds 2022'!AR56/'Verdeling Gemeentefonds 2022'!$BS56</f>
        <v>6.2594784718022572E-2</v>
      </c>
      <c r="S56" s="108">
        <f>'Verdeling Gemeentefonds 2022'!AU56/'Verdeling Gemeentefonds 2022'!$BS56</f>
        <v>0.10437021275991351</v>
      </c>
      <c r="T56" s="108">
        <f>'Verdeling Gemeentefonds 2022'!AX56/'Verdeling Gemeentefonds 2022'!$BS56</f>
        <v>8.2469625277659511E-2</v>
      </c>
      <c r="U56" s="108">
        <f>'Verdeling Gemeentefonds 2022'!BA56/'Verdeling Gemeentefonds 2022'!$BS56</f>
        <v>4.9179245286679198E-2</v>
      </c>
      <c r="V56" s="106">
        <f>'Verdeling Gemeentefonds 2022'!BB56/'Verdeling Gemeentefonds 2022'!$BS56</f>
        <v>0.32099441048760635</v>
      </c>
      <c r="W56" s="99">
        <f>'Verdeling Gemeentefonds 2022'!BI56/'Verdeling Gemeentefonds 2022'!$BS56</f>
        <v>-3.3122971905224249E-4</v>
      </c>
      <c r="X56" s="107">
        <f>'Verdeling Gemeentefonds 2022'!BF56/'Verdeling Gemeentefonds 2022'!$BS56</f>
        <v>0</v>
      </c>
      <c r="Y56" s="99">
        <f>'Verdeling Gemeentefonds 2022'!BL56/'Verdeling Gemeentefonds 2022'!$BS56</f>
        <v>-0.33333331176171438</v>
      </c>
      <c r="Z56" s="107">
        <f>'Verdeling Gemeentefonds 2022'!BR56/'Verdeling Gemeentefonds 2022'!$BS56</f>
        <v>0</v>
      </c>
      <c r="AA56" s="116">
        <f t="shared" si="0"/>
        <v>0.99999993528514297</v>
      </c>
    </row>
    <row r="57" spans="1:27" x14ac:dyDescent="0.25">
      <c r="A57" s="115" t="s">
        <v>524</v>
      </c>
      <c r="B57" s="9" t="s">
        <v>227</v>
      </c>
      <c r="C57" s="99">
        <f>'Verdeling Gemeentefonds 2022'!D57/'Verdeling Gemeentefonds 2022'!$BS57</f>
        <v>0</v>
      </c>
      <c r="D57" s="102">
        <f>'Verdeling Gemeentefonds 2022'!E57/'Verdeling Gemeentefonds 2022'!$BS57</f>
        <v>0</v>
      </c>
      <c r="E57" s="102">
        <f>'Verdeling Gemeentefonds 2022'!F57/'Verdeling Gemeentefonds 2022'!$BS57</f>
        <v>0</v>
      </c>
      <c r="F57" s="102">
        <f>'Verdeling Gemeentefonds 2022'!G57/'Verdeling Gemeentefonds 2022'!$BS57</f>
        <v>0</v>
      </c>
      <c r="G57" s="102">
        <f>'Verdeling Gemeentefonds 2022'!H57/'Verdeling Gemeentefonds 2022'!$BS57</f>
        <v>0</v>
      </c>
      <c r="H57" s="102">
        <f>'Verdeling Gemeentefonds 2022'!I57/'Verdeling Gemeentefonds 2022'!$BS57</f>
        <v>0</v>
      </c>
      <c r="I57" s="106">
        <f>'Verdeling Gemeentefonds 2022'!J57/'Verdeling Gemeentefonds 2022'!$BS57</f>
        <v>0</v>
      </c>
      <c r="J57" s="100">
        <f>'Verdeling Gemeentefonds 2022'!N57/'Verdeling Gemeentefonds 2022'!$BS57</f>
        <v>6.4607387637896946E-2</v>
      </c>
      <c r="K57" s="102">
        <f>'Verdeling Gemeentefonds 2022'!S57/'Verdeling Gemeentefonds 2022'!$BS57</f>
        <v>5.2853639159031976E-2</v>
      </c>
      <c r="L57" s="106">
        <f>'Verdeling Gemeentefonds 2022'!T57/'Verdeling Gemeentefonds 2022'!$BS57</f>
        <v>0.11746102679692892</v>
      </c>
      <c r="M57" s="99">
        <f>'Verdeling Gemeentefonds 2022'!Z57/'Verdeling Gemeentefonds 2022'!$BS57</f>
        <v>0.32341692409600692</v>
      </c>
      <c r="N57" s="102">
        <f>'Verdeling Gemeentefonds 2022'!AE57/'Verdeling Gemeentefonds 2022'!$BS57</f>
        <v>0.3253649438452676</v>
      </c>
      <c r="O57" s="104">
        <f>'Verdeling Gemeentefonds 2022'!AF57/'Verdeling Gemeentefonds 2022'!$BS57</f>
        <v>0.64878186794127446</v>
      </c>
      <c r="P57" s="109">
        <f>'Verdeling Gemeentefonds 2022'!AK57/'Verdeling Gemeentefonds 2022'!$BS57</f>
        <v>0.12687812899780038</v>
      </c>
      <c r="Q57" s="112">
        <f>'Verdeling Gemeentefonds 2022'!AO57/'Verdeling Gemeentefonds 2022'!$BS57</f>
        <v>1.2655680276059796E-2</v>
      </c>
      <c r="R57" s="108">
        <f>'Verdeling Gemeentefonds 2022'!AR57/'Verdeling Gemeentefonds 2022'!$BS57</f>
        <v>1.742994156256833E-2</v>
      </c>
      <c r="S57" s="108">
        <f>'Verdeling Gemeentefonds 2022'!AU57/'Verdeling Gemeentefonds 2022'!$BS57</f>
        <v>2.361447542056222E-2</v>
      </c>
      <c r="T57" s="108">
        <f>'Verdeling Gemeentefonds 2022'!AX57/'Verdeling Gemeentefonds 2022'!$BS57</f>
        <v>4.257139254867634E-2</v>
      </c>
      <c r="U57" s="108">
        <f>'Verdeling Gemeentefonds 2022'!BA57/'Verdeling Gemeentefonds 2022'!$BS57</f>
        <v>8.6163761241236664E-3</v>
      </c>
      <c r="V57" s="106">
        <f>'Verdeling Gemeentefonds 2022'!BB57/'Verdeling Gemeentefonds 2022'!$BS57</f>
        <v>0.10488786593199037</v>
      </c>
      <c r="W57" s="99">
        <f>'Verdeling Gemeentefonds 2022'!BI57/'Verdeling Gemeentefonds 2022'!$BS57</f>
        <v>-1.6995487209232592E-4</v>
      </c>
      <c r="X57" s="107">
        <f>'Verdeling Gemeentefonds 2022'!BF57/'Verdeling Gemeentefonds 2022'!$BS57</f>
        <v>0</v>
      </c>
      <c r="Y57" s="99">
        <f>'Verdeling Gemeentefonds 2022'!BL57/'Verdeling Gemeentefonds 2022'!$BS57</f>
        <v>0</v>
      </c>
      <c r="Z57" s="107">
        <f>'Verdeling Gemeentefonds 2022'!BR57/'Verdeling Gemeentefonds 2022'!$BS57</f>
        <v>2.1608591888774521E-3</v>
      </c>
      <c r="AA57" s="116">
        <f t="shared" si="0"/>
        <v>0.99999979398477934</v>
      </c>
    </row>
    <row r="58" spans="1:27" x14ac:dyDescent="0.25">
      <c r="A58" s="115" t="s">
        <v>459</v>
      </c>
      <c r="B58" s="9" t="s">
        <v>160</v>
      </c>
      <c r="C58" s="99">
        <f>'Verdeling Gemeentefonds 2022'!D58/'Verdeling Gemeentefonds 2022'!$BS58</f>
        <v>0</v>
      </c>
      <c r="D58" s="102">
        <f>'Verdeling Gemeentefonds 2022'!E58/'Verdeling Gemeentefonds 2022'!$BS58</f>
        <v>0</v>
      </c>
      <c r="E58" s="102">
        <f>'Verdeling Gemeentefonds 2022'!F58/'Verdeling Gemeentefonds 2022'!$BS58</f>
        <v>0</v>
      </c>
      <c r="F58" s="102">
        <f>'Verdeling Gemeentefonds 2022'!G58/'Verdeling Gemeentefonds 2022'!$BS58</f>
        <v>0</v>
      </c>
      <c r="G58" s="102">
        <f>'Verdeling Gemeentefonds 2022'!H58/'Verdeling Gemeentefonds 2022'!$BS58</f>
        <v>0</v>
      </c>
      <c r="H58" s="102">
        <f>'Verdeling Gemeentefonds 2022'!I58/'Verdeling Gemeentefonds 2022'!$BS58</f>
        <v>0</v>
      </c>
      <c r="I58" s="106">
        <f>'Verdeling Gemeentefonds 2022'!J58/'Verdeling Gemeentefonds 2022'!$BS58</f>
        <v>0</v>
      </c>
      <c r="J58" s="100">
        <f>'Verdeling Gemeentefonds 2022'!N58/'Verdeling Gemeentefonds 2022'!$BS58</f>
        <v>8.6421080668597064E-2</v>
      </c>
      <c r="K58" s="102">
        <f>'Verdeling Gemeentefonds 2022'!S58/'Verdeling Gemeentefonds 2022'!$BS58</f>
        <v>7.174048594582187E-3</v>
      </c>
      <c r="L58" s="106">
        <f>'Verdeling Gemeentefonds 2022'!T58/'Verdeling Gemeentefonds 2022'!$BS58</f>
        <v>9.3595129263179255E-2</v>
      </c>
      <c r="M58" s="99">
        <f>'Verdeling Gemeentefonds 2022'!Z58/'Verdeling Gemeentefonds 2022'!$BS58</f>
        <v>0.41435842334770762</v>
      </c>
      <c r="N58" s="102">
        <f>'Verdeling Gemeentefonds 2022'!AE58/'Verdeling Gemeentefonds 2022'!$BS58</f>
        <v>0.23755877308057716</v>
      </c>
      <c r="O58" s="104">
        <f>'Verdeling Gemeentefonds 2022'!AF58/'Verdeling Gemeentefonds 2022'!$BS58</f>
        <v>0.65191719642828472</v>
      </c>
      <c r="P58" s="109">
        <f>'Verdeling Gemeentefonds 2022'!AK58/'Verdeling Gemeentefonds 2022'!$BS58</f>
        <v>6.6065471199628398E-2</v>
      </c>
      <c r="Q58" s="112">
        <f>'Verdeling Gemeentefonds 2022'!AO58/'Verdeling Gemeentefonds 2022'!$BS58</f>
        <v>1.9139910777263441E-2</v>
      </c>
      <c r="R58" s="108">
        <f>'Verdeling Gemeentefonds 2022'!AR58/'Verdeling Gemeentefonds 2022'!$BS58</f>
        <v>3.8326606192403287E-2</v>
      </c>
      <c r="S58" s="108">
        <f>'Verdeling Gemeentefonds 2022'!AU58/'Verdeling Gemeentefonds 2022'!$BS58</f>
        <v>3.8208306625109045E-2</v>
      </c>
      <c r="T58" s="108">
        <f>'Verdeling Gemeentefonds 2022'!AX58/'Verdeling Gemeentefonds 2022'!$BS58</f>
        <v>5.712643973058823E-2</v>
      </c>
      <c r="U58" s="108">
        <f>'Verdeling Gemeentefonds 2022'!BA58/'Verdeling Gemeentefonds 2022'!$BS58</f>
        <v>3.3682673469745614E-2</v>
      </c>
      <c r="V58" s="106">
        <f>'Verdeling Gemeentefonds 2022'!BB58/'Verdeling Gemeentefonds 2022'!$BS58</f>
        <v>0.18648393679510963</v>
      </c>
      <c r="W58" s="99">
        <f>'Verdeling Gemeentefonds 2022'!BI58/'Verdeling Gemeentefonds 2022'!$BS58</f>
        <v>-2.2249916689052893E-4</v>
      </c>
      <c r="X58" s="107">
        <f>'Verdeling Gemeentefonds 2022'!BF58/'Verdeling Gemeentefonds 2022'!$BS58</f>
        <v>0</v>
      </c>
      <c r="Y58" s="99">
        <f>'Verdeling Gemeentefonds 2022'!BL58/'Verdeling Gemeentefonds 2022'!$BS58</f>
        <v>0</v>
      </c>
      <c r="Z58" s="107">
        <f>'Verdeling Gemeentefonds 2022'!BR58/'Verdeling Gemeentefonds 2022'!$BS58</f>
        <v>2.1608598379402027E-3</v>
      </c>
      <c r="AA58" s="116">
        <f t="shared" si="0"/>
        <v>1.0000000943572516</v>
      </c>
    </row>
    <row r="59" spans="1:27" x14ac:dyDescent="0.25">
      <c r="A59" s="115">
        <v>44083</v>
      </c>
      <c r="B59" s="9" t="s">
        <v>226</v>
      </c>
      <c r="C59" s="99">
        <f>'Verdeling Gemeentefonds 2022'!D59/'Verdeling Gemeentefonds 2022'!$BS59</f>
        <v>0</v>
      </c>
      <c r="D59" s="102">
        <f>'Verdeling Gemeentefonds 2022'!E59/'Verdeling Gemeentefonds 2022'!$BS59</f>
        <v>0</v>
      </c>
      <c r="E59" s="102">
        <f>'Verdeling Gemeentefonds 2022'!F59/'Verdeling Gemeentefonds 2022'!$BS59</f>
        <v>0</v>
      </c>
      <c r="F59" s="102">
        <f>'Verdeling Gemeentefonds 2022'!G59/'Verdeling Gemeentefonds 2022'!$BS59</f>
        <v>0</v>
      </c>
      <c r="G59" s="102">
        <f>'Verdeling Gemeentefonds 2022'!H59/'Verdeling Gemeentefonds 2022'!$BS59</f>
        <v>0.2565298038177698</v>
      </c>
      <c r="H59" s="102">
        <f>'Verdeling Gemeentefonds 2022'!I59/'Verdeling Gemeentefonds 2022'!$BS59</f>
        <v>0</v>
      </c>
      <c r="I59" s="106">
        <f>'Verdeling Gemeentefonds 2022'!J59/'Verdeling Gemeentefonds 2022'!$BS59</f>
        <v>0.2565298038177698</v>
      </c>
      <c r="J59" s="100">
        <f>'Verdeling Gemeentefonds 2022'!N59/'Verdeling Gemeentefonds 2022'!$BS59</f>
        <v>5.2648383629412938E-2</v>
      </c>
      <c r="K59" s="102">
        <f>'Verdeling Gemeentefonds 2022'!S59/'Verdeling Gemeentefonds 2022'!$BS59</f>
        <v>4.7902153178699378E-2</v>
      </c>
      <c r="L59" s="106">
        <f>'Verdeling Gemeentefonds 2022'!T59/'Verdeling Gemeentefonds 2022'!$BS59</f>
        <v>0.10055053680811231</v>
      </c>
      <c r="M59" s="99">
        <f>'Verdeling Gemeentefonds 2022'!Z59/'Verdeling Gemeentefonds 2022'!$BS59</f>
        <v>0.22945648030519017</v>
      </c>
      <c r="N59" s="102">
        <f>'Verdeling Gemeentefonds 2022'!AE59/'Verdeling Gemeentefonds 2022'!$BS59</f>
        <v>0.16923583458290797</v>
      </c>
      <c r="O59" s="104">
        <f>'Verdeling Gemeentefonds 2022'!AF59/'Verdeling Gemeentefonds 2022'!$BS59</f>
        <v>0.39869231488809814</v>
      </c>
      <c r="P59" s="109">
        <f>'Verdeling Gemeentefonds 2022'!AK59/'Verdeling Gemeentefonds 2022'!$BS59</f>
        <v>0.12428293758726675</v>
      </c>
      <c r="Q59" s="112">
        <f>'Verdeling Gemeentefonds 2022'!AO59/'Verdeling Gemeentefonds 2022'!$BS59</f>
        <v>1.128341659521691E-2</v>
      </c>
      <c r="R59" s="108">
        <f>'Verdeling Gemeentefonds 2022'!AR59/'Verdeling Gemeentefonds 2022'!$BS59</f>
        <v>2.1153669632389193E-2</v>
      </c>
      <c r="S59" s="108">
        <f>'Verdeling Gemeentefonds 2022'!AU59/'Verdeling Gemeentefonds 2022'!$BS59</f>
        <v>3.2320164955828484E-2</v>
      </c>
      <c r="T59" s="108">
        <f>'Verdeling Gemeentefonds 2022'!AX59/'Verdeling Gemeentefonds 2022'!$BS59</f>
        <v>3.2391448959568456E-2</v>
      </c>
      <c r="U59" s="108">
        <f>'Verdeling Gemeentefonds 2022'!BA59/'Verdeling Gemeentefonds 2022'!$BS59</f>
        <v>2.0676303300930544E-2</v>
      </c>
      <c r="V59" s="106">
        <f>'Verdeling Gemeentefonds 2022'!BB59/'Verdeling Gemeentefonds 2022'!$BS59</f>
        <v>0.1178250034439336</v>
      </c>
      <c r="W59" s="99">
        <f>'Verdeling Gemeentefonds 2022'!BI59/'Verdeling Gemeentefonds 2022'!$BS59</f>
        <v>-4.1455597083953666E-5</v>
      </c>
      <c r="X59" s="107">
        <f>'Verdeling Gemeentefonds 2022'!BF59/'Verdeling Gemeentefonds 2022'!$BS59</f>
        <v>0</v>
      </c>
      <c r="Y59" s="99">
        <f>'Verdeling Gemeentefonds 2022'!BL59/'Verdeling Gemeentefonds 2022'!$BS59</f>
        <v>0</v>
      </c>
      <c r="Z59" s="107">
        <f>'Verdeling Gemeentefonds 2022'!BR59/'Verdeling Gemeentefonds 2022'!$BS59</f>
        <v>2.160859635308082E-3</v>
      </c>
      <c r="AA59" s="116">
        <f t="shared" si="0"/>
        <v>1.0000000005834049</v>
      </c>
    </row>
    <row r="60" spans="1:27" x14ac:dyDescent="0.25">
      <c r="A60" s="115" t="s">
        <v>499</v>
      </c>
      <c r="B60" s="9" t="s">
        <v>200</v>
      </c>
      <c r="C60" s="99">
        <f>'Verdeling Gemeentefonds 2022'!D60/'Verdeling Gemeentefonds 2022'!$BS60</f>
        <v>0</v>
      </c>
      <c r="D60" s="102">
        <f>'Verdeling Gemeentefonds 2022'!E60/'Verdeling Gemeentefonds 2022'!$BS60</f>
        <v>0</v>
      </c>
      <c r="E60" s="102">
        <f>'Verdeling Gemeentefonds 2022'!F60/'Verdeling Gemeentefonds 2022'!$BS60</f>
        <v>0</v>
      </c>
      <c r="F60" s="102">
        <f>'Verdeling Gemeentefonds 2022'!G60/'Verdeling Gemeentefonds 2022'!$BS60</f>
        <v>0</v>
      </c>
      <c r="G60" s="102">
        <f>'Verdeling Gemeentefonds 2022'!H60/'Verdeling Gemeentefonds 2022'!$BS60</f>
        <v>0</v>
      </c>
      <c r="H60" s="102">
        <f>'Verdeling Gemeentefonds 2022'!I60/'Verdeling Gemeentefonds 2022'!$BS60</f>
        <v>0</v>
      </c>
      <c r="I60" s="106">
        <f>'Verdeling Gemeentefonds 2022'!J60/'Verdeling Gemeentefonds 2022'!$BS60</f>
        <v>0</v>
      </c>
      <c r="J60" s="100">
        <f>'Verdeling Gemeentefonds 2022'!N60/'Verdeling Gemeentefonds 2022'!$BS60</f>
        <v>2.9722596731075267E-2</v>
      </c>
      <c r="K60" s="102">
        <f>'Verdeling Gemeentefonds 2022'!S60/'Verdeling Gemeentefonds 2022'!$BS60</f>
        <v>4.4958089541862409E-2</v>
      </c>
      <c r="L60" s="106">
        <f>'Verdeling Gemeentefonds 2022'!T60/'Verdeling Gemeentefonds 2022'!$BS60</f>
        <v>7.4680686272937669E-2</v>
      </c>
      <c r="M60" s="99">
        <f>'Verdeling Gemeentefonds 2022'!Z60/'Verdeling Gemeentefonds 2022'!$BS60</f>
        <v>0.35112106492649403</v>
      </c>
      <c r="N60" s="102">
        <f>'Verdeling Gemeentefonds 2022'!AE60/'Verdeling Gemeentefonds 2022'!$BS60</f>
        <v>0.30319810347632548</v>
      </c>
      <c r="O60" s="104">
        <f>'Verdeling Gemeentefonds 2022'!AF60/'Verdeling Gemeentefonds 2022'!$BS60</f>
        <v>0.65431916840281945</v>
      </c>
      <c r="P60" s="109">
        <f>'Verdeling Gemeentefonds 2022'!AK60/'Verdeling Gemeentefonds 2022'!$BS60</f>
        <v>2.7423632732604706E-2</v>
      </c>
      <c r="Q60" s="112">
        <f>'Verdeling Gemeentefonds 2022'!AO60/'Verdeling Gemeentefonds 2022'!$BS60</f>
        <v>1.8848337307434699E-2</v>
      </c>
      <c r="R60" s="108">
        <f>'Verdeling Gemeentefonds 2022'!AR60/'Verdeling Gemeentefonds 2022'!$BS60</f>
        <v>4.4232491182566794E-2</v>
      </c>
      <c r="S60" s="108">
        <f>'Verdeling Gemeentefonds 2022'!AU60/'Verdeling Gemeentefonds 2022'!$BS60</f>
        <v>6.7320722707306616E-2</v>
      </c>
      <c r="T60" s="108">
        <f>'Verdeling Gemeentefonds 2022'!AX60/'Verdeling Gemeentefonds 2022'!$BS60</f>
        <v>5.8998079644827603E-2</v>
      </c>
      <c r="U60" s="108">
        <f>'Verdeling Gemeentefonds 2022'!BA60/'Verdeling Gemeentefonds 2022'!$BS60</f>
        <v>5.2290398498327909E-2</v>
      </c>
      <c r="V60" s="106">
        <f>'Verdeling Gemeentefonds 2022'!BB60/'Verdeling Gemeentefonds 2022'!$BS60</f>
        <v>0.24169002934046363</v>
      </c>
      <c r="W60" s="99">
        <f>'Verdeling Gemeentefonds 2022'!BI60/'Verdeling Gemeentefonds 2022'!$BS60</f>
        <v>-2.7439399243292642E-4</v>
      </c>
      <c r="X60" s="107">
        <f>'Verdeling Gemeentefonds 2022'!BF60/'Verdeling Gemeentefonds 2022'!$BS60</f>
        <v>0</v>
      </c>
      <c r="Y60" s="99">
        <f>'Verdeling Gemeentefonds 2022'!BL60/'Verdeling Gemeentefonds 2022'!$BS60</f>
        <v>0</v>
      </c>
      <c r="Z60" s="107">
        <f>'Verdeling Gemeentefonds 2022'!BR60/'Verdeling Gemeentefonds 2022'!$BS60</f>
        <v>2.1608595959132365E-3</v>
      </c>
      <c r="AA60" s="116">
        <f t="shared" si="0"/>
        <v>0.99999998235230581</v>
      </c>
    </row>
    <row r="61" spans="1:27" x14ac:dyDescent="0.25">
      <c r="A61" s="115" t="s">
        <v>510</v>
      </c>
      <c r="B61" s="9" t="s">
        <v>211</v>
      </c>
      <c r="C61" s="99">
        <f>'Verdeling Gemeentefonds 2022'!D61/'Verdeling Gemeentefonds 2022'!$BS61</f>
        <v>0</v>
      </c>
      <c r="D61" s="102">
        <f>'Verdeling Gemeentefonds 2022'!E61/'Verdeling Gemeentefonds 2022'!$BS61</f>
        <v>0</v>
      </c>
      <c r="E61" s="102">
        <f>'Verdeling Gemeentefonds 2022'!F61/'Verdeling Gemeentefonds 2022'!$BS61</f>
        <v>0</v>
      </c>
      <c r="F61" s="102">
        <f>'Verdeling Gemeentefonds 2022'!G61/'Verdeling Gemeentefonds 2022'!$BS61</f>
        <v>0</v>
      </c>
      <c r="G61" s="102">
        <f>'Verdeling Gemeentefonds 2022'!H61/'Verdeling Gemeentefonds 2022'!$BS61</f>
        <v>0.23455647658241624</v>
      </c>
      <c r="H61" s="102">
        <f>'Verdeling Gemeentefonds 2022'!I61/'Verdeling Gemeentefonds 2022'!$BS61</f>
        <v>0</v>
      </c>
      <c r="I61" s="106">
        <f>'Verdeling Gemeentefonds 2022'!J61/'Verdeling Gemeentefonds 2022'!$BS61</f>
        <v>0.23455647658241624</v>
      </c>
      <c r="J61" s="100">
        <f>'Verdeling Gemeentefonds 2022'!N61/'Verdeling Gemeentefonds 2022'!$BS61</f>
        <v>4.5764442600312122E-2</v>
      </c>
      <c r="K61" s="102">
        <f>'Verdeling Gemeentefonds 2022'!S61/'Verdeling Gemeentefonds 2022'!$BS61</f>
        <v>5.1084493264632214E-2</v>
      </c>
      <c r="L61" s="106">
        <f>'Verdeling Gemeentefonds 2022'!T61/'Verdeling Gemeentefonds 2022'!$BS61</f>
        <v>9.6848935864944335E-2</v>
      </c>
      <c r="M61" s="99">
        <f>'Verdeling Gemeentefonds 2022'!Z61/'Verdeling Gemeentefonds 2022'!$BS61</f>
        <v>0.23592105589950427</v>
      </c>
      <c r="N61" s="102">
        <f>'Verdeling Gemeentefonds 2022'!AE61/'Verdeling Gemeentefonds 2022'!$BS61</f>
        <v>0.16700909205585043</v>
      </c>
      <c r="O61" s="104">
        <f>'Verdeling Gemeentefonds 2022'!AF61/'Verdeling Gemeentefonds 2022'!$BS61</f>
        <v>0.4029301479553547</v>
      </c>
      <c r="P61" s="109">
        <f>'Verdeling Gemeentefonds 2022'!AK61/'Verdeling Gemeentefonds 2022'!$BS61</f>
        <v>3.8750648383817615E-2</v>
      </c>
      <c r="Q61" s="112">
        <f>'Verdeling Gemeentefonds 2022'!AO61/'Verdeling Gemeentefonds 2022'!$BS61</f>
        <v>1.3519602293724075E-2</v>
      </c>
      <c r="R61" s="108">
        <f>'Verdeling Gemeentefonds 2022'!AR61/'Verdeling Gemeentefonds 2022'!$BS61</f>
        <v>3.6553738906172702E-2</v>
      </c>
      <c r="S61" s="108">
        <f>'Verdeling Gemeentefonds 2022'!AU61/'Verdeling Gemeentefonds 2022'!$BS61</f>
        <v>5.1021912346843869E-2</v>
      </c>
      <c r="T61" s="108">
        <f>'Verdeling Gemeentefonds 2022'!AX61/'Verdeling Gemeentefonds 2022'!$BS61</f>
        <v>5.3049010520336545E-2</v>
      </c>
      <c r="U61" s="108">
        <f>'Verdeling Gemeentefonds 2022'!BA61/'Verdeling Gemeentefonds 2022'!$BS61</f>
        <v>7.0852633642358803E-2</v>
      </c>
      <c r="V61" s="106">
        <f>'Verdeling Gemeentefonds 2022'!BB61/'Verdeling Gemeentefonds 2022'!$BS61</f>
        <v>0.22499689770943596</v>
      </c>
      <c r="W61" s="99">
        <f>'Verdeling Gemeentefonds 2022'!BI61/'Verdeling Gemeentefonds 2022'!$BS61</f>
        <v>-2.4394612835767972E-4</v>
      </c>
      <c r="X61" s="107">
        <f>'Verdeling Gemeentefonds 2022'!BF61/'Verdeling Gemeentefonds 2022'!$BS61</f>
        <v>0</v>
      </c>
      <c r="Y61" s="99">
        <f>'Verdeling Gemeentefonds 2022'!BL61/'Verdeling Gemeentefonds 2022'!$BS61</f>
        <v>0</v>
      </c>
      <c r="Z61" s="107">
        <f>'Verdeling Gemeentefonds 2022'!BR61/'Verdeling Gemeentefonds 2022'!$BS61</f>
        <v>2.1608596773617997E-3</v>
      </c>
      <c r="AA61" s="116">
        <f t="shared" si="0"/>
        <v>1.000000020044973</v>
      </c>
    </row>
    <row r="62" spans="1:27" x14ac:dyDescent="0.25">
      <c r="A62" s="115" t="s">
        <v>484</v>
      </c>
      <c r="B62" s="9" t="s">
        <v>185</v>
      </c>
      <c r="C62" s="99">
        <f>'Verdeling Gemeentefonds 2022'!D62/'Verdeling Gemeentefonds 2022'!$BS62</f>
        <v>0</v>
      </c>
      <c r="D62" s="102">
        <f>'Verdeling Gemeentefonds 2022'!E62/'Verdeling Gemeentefonds 2022'!$BS62</f>
        <v>0</v>
      </c>
      <c r="E62" s="102">
        <f>'Verdeling Gemeentefonds 2022'!F62/'Verdeling Gemeentefonds 2022'!$BS62</f>
        <v>0</v>
      </c>
      <c r="F62" s="102">
        <f>'Verdeling Gemeentefonds 2022'!G62/'Verdeling Gemeentefonds 2022'!$BS62</f>
        <v>0</v>
      </c>
      <c r="G62" s="102">
        <f>'Verdeling Gemeentefonds 2022'!H62/'Verdeling Gemeentefonds 2022'!$BS62</f>
        <v>0</v>
      </c>
      <c r="H62" s="102">
        <f>'Verdeling Gemeentefonds 2022'!I62/'Verdeling Gemeentefonds 2022'!$BS62</f>
        <v>0</v>
      </c>
      <c r="I62" s="106">
        <f>'Verdeling Gemeentefonds 2022'!J62/'Verdeling Gemeentefonds 2022'!$BS62</f>
        <v>0</v>
      </c>
      <c r="J62" s="100">
        <f>'Verdeling Gemeentefonds 2022'!N62/'Verdeling Gemeentefonds 2022'!$BS62</f>
        <v>4.4406239383675723E-2</v>
      </c>
      <c r="K62" s="102">
        <f>'Verdeling Gemeentefonds 2022'!S62/'Verdeling Gemeentefonds 2022'!$BS62</f>
        <v>6.7038224491140462E-3</v>
      </c>
      <c r="L62" s="106">
        <f>'Verdeling Gemeentefonds 2022'!T62/'Verdeling Gemeentefonds 2022'!$BS62</f>
        <v>5.1110061832789766E-2</v>
      </c>
      <c r="M62" s="99">
        <f>'Verdeling Gemeentefonds 2022'!Z62/'Verdeling Gemeentefonds 2022'!$BS62</f>
        <v>0.36633261829128166</v>
      </c>
      <c r="N62" s="102">
        <f>'Verdeling Gemeentefonds 2022'!AE62/'Verdeling Gemeentefonds 2022'!$BS62</f>
        <v>0.30794895602313482</v>
      </c>
      <c r="O62" s="104">
        <f>'Verdeling Gemeentefonds 2022'!AF62/'Verdeling Gemeentefonds 2022'!$BS62</f>
        <v>0.67428157431441649</v>
      </c>
      <c r="P62" s="109">
        <f>'Verdeling Gemeentefonds 2022'!AK62/'Verdeling Gemeentefonds 2022'!$BS62</f>
        <v>0.16083466304902713</v>
      </c>
      <c r="Q62" s="112">
        <f>'Verdeling Gemeentefonds 2022'!AO62/'Verdeling Gemeentefonds 2022'!$BS62</f>
        <v>1.475007412887012E-2</v>
      </c>
      <c r="R62" s="108">
        <f>'Verdeling Gemeentefonds 2022'!AR62/'Verdeling Gemeentefonds 2022'!$BS62</f>
        <v>1.6580774104642277E-2</v>
      </c>
      <c r="S62" s="108">
        <f>'Verdeling Gemeentefonds 2022'!AU62/'Verdeling Gemeentefonds 2022'!$BS62</f>
        <v>4.3437505990720736E-2</v>
      </c>
      <c r="T62" s="108">
        <f>'Verdeling Gemeentefonds 2022'!AX62/'Verdeling Gemeentefonds 2022'!$BS62</f>
        <v>1.0866372756473458E-2</v>
      </c>
      <c r="U62" s="108">
        <f>'Verdeling Gemeentefonds 2022'!BA62/'Verdeling Gemeentefonds 2022'!$BS62</f>
        <v>2.6229106616681319E-2</v>
      </c>
      <c r="V62" s="106">
        <f>'Verdeling Gemeentefonds 2022'!BB62/'Verdeling Gemeentefonds 2022'!$BS62</f>
        <v>0.1118638335973879</v>
      </c>
      <c r="W62" s="99">
        <f>'Verdeling Gemeentefonds 2022'!BI62/'Verdeling Gemeentefonds 2022'!$BS62</f>
        <v>-2.5105426069764724E-4</v>
      </c>
      <c r="X62" s="107">
        <f>'Verdeling Gemeentefonds 2022'!BF62/'Verdeling Gemeentefonds 2022'!$BS62</f>
        <v>0</v>
      </c>
      <c r="Y62" s="99">
        <f>'Verdeling Gemeentefonds 2022'!BL62/'Verdeling Gemeentefonds 2022'!$BS62</f>
        <v>0</v>
      </c>
      <c r="Z62" s="107">
        <f>'Verdeling Gemeentefonds 2022'!BR62/'Verdeling Gemeentefonds 2022'!$BS62</f>
        <v>2.1608595001455871E-3</v>
      </c>
      <c r="AA62" s="116">
        <f t="shared" si="0"/>
        <v>0.9999999380330693</v>
      </c>
    </row>
    <row r="63" spans="1:27" x14ac:dyDescent="0.25">
      <c r="A63" s="115" t="s">
        <v>346</v>
      </c>
      <c r="B63" s="9" t="s">
        <v>47</v>
      </c>
      <c r="C63" s="99">
        <f>'Verdeling Gemeentefonds 2022'!D63/'Verdeling Gemeentefonds 2022'!$BS63</f>
        <v>0</v>
      </c>
      <c r="D63" s="102">
        <f>'Verdeling Gemeentefonds 2022'!E63/'Verdeling Gemeentefonds 2022'!$BS63</f>
        <v>0</v>
      </c>
      <c r="E63" s="102">
        <f>'Verdeling Gemeentefonds 2022'!F63/'Verdeling Gemeentefonds 2022'!$BS63</f>
        <v>0</v>
      </c>
      <c r="F63" s="102">
        <f>'Verdeling Gemeentefonds 2022'!G63/'Verdeling Gemeentefonds 2022'!$BS63</f>
        <v>0</v>
      </c>
      <c r="G63" s="102">
        <f>'Verdeling Gemeentefonds 2022'!H63/'Verdeling Gemeentefonds 2022'!$BS63</f>
        <v>0</v>
      </c>
      <c r="H63" s="102">
        <f>'Verdeling Gemeentefonds 2022'!I63/'Verdeling Gemeentefonds 2022'!$BS63</f>
        <v>0</v>
      </c>
      <c r="I63" s="106">
        <f>'Verdeling Gemeentefonds 2022'!J63/'Verdeling Gemeentefonds 2022'!$BS63</f>
        <v>0</v>
      </c>
      <c r="J63" s="100">
        <f>'Verdeling Gemeentefonds 2022'!N63/'Verdeling Gemeentefonds 2022'!$BS63</f>
        <v>6.4917531388207009E-2</v>
      </c>
      <c r="K63" s="102">
        <f>'Verdeling Gemeentefonds 2022'!S63/'Verdeling Gemeentefonds 2022'!$BS63</f>
        <v>1.9509585083887641E-3</v>
      </c>
      <c r="L63" s="106">
        <f>'Verdeling Gemeentefonds 2022'!T63/'Verdeling Gemeentefonds 2022'!$BS63</f>
        <v>6.6868489896595773E-2</v>
      </c>
      <c r="M63" s="99">
        <f>'Verdeling Gemeentefonds 2022'!Z63/'Verdeling Gemeentefonds 2022'!$BS63</f>
        <v>0.38755928133114592</v>
      </c>
      <c r="N63" s="102">
        <f>'Verdeling Gemeentefonds 2022'!AE63/'Verdeling Gemeentefonds 2022'!$BS63</f>
        <v>0.2198424821591474</v>
      </c>
      <c r="O63" s="104">
        <f>'Verdeling Gemeentefonds 2022'!AF63/'Verdeling Gemeentefonds 2022'!$BS63</f>
        <v>0.60740176349029329</v>
      </c>
      <c r="P63" s="109">
        <f>'Verdeling Gemeentefonds 2022'!AK63/'Verdeling Gemeentefonds 2022'!$BS63</f>
        <v>0.15432915249111437</v>
      </c>
      <c r="Q63" s="112">
        <f>'Verdeling Gemeentefonds 2022'!AO63/'Verdeling Gemeentefonds 2022'!$BS63</f>
        <v>1.5039723874574458E-2</v>
      </c>
      <c r="R63" s="108">
        <f>'Verdeling Gemeentefonds 2022'!AR63/'Verdeling Gemeentefonds 2022'!$BS63</f>
        <v>3.3737907088582798E-2</v>
      </c>
      <c r="S63" s="108">
        <f>'Verdeling Gemeentefonds 2022'!AU63/'Verdeling Gemeentefonds 2022'!$BS63</f>
        <v>6.0183677117591719E-2</v>
      </c>
      <c r="T63" s="108">
        <f>'Verdeling Gemeentefonds 2022'!AX63/'Verdeling Gemeentefonds 2022'!$BS63</f>
        <v>4.4369827942599929E-2</v>
      </c>
      <c r="U63" s="108">
        <f>'Verdeling Gemeentefonds 2022'!BA63/'Verdeling Gemeentefonds 2022'!$BS63</f>
        <v>1.6172713530732033E-2</v>
      </c>
      <c r="V63" s="106">
        <f>'Verdeling Gemeentefonds 2022'!BB63/'Verdeling Gemeentefonds 2022'!$BS63</f>
        <v>0.16950384955408093</v>
      </c>
      <c r="W63" s="99">
        <f>'Verdeling Gemeentefonds 2022'!BI63/'Verdeling Gemeentefonds 2022'!$BS63</f>
        <v>-2.6402879488933277E-4</v>
      </c>
      <c r="X63" s="107">
        <f>'Verdeling Gemeentefonds 2022'!BF63/'Verdeling Gemeentefonds 2022'!$BS63</f>
        <v>0</v>
      </c>
      <c r="Y63" s="99">
        <f>'Verdeling Gemeentefonds 2022'!BL63/'Verdeling Gemeentefonds 2022'!$BS63</f>
        <v>0</v>
      </c>
      <c r="Z63" s="107">
        <f>'Verdeling Gemeentefonds 2022'!BR63/'Verdeling Gemeentefonds 2022'!$BS63</f>
        <v>2.1608598208711716E-3</v>
      </c>
      <c r="AA63" s="116">
        <f t="shared" si="0"/>
        <v>1.0000000864580663</v>
      </c>
    </row>
    <row r="64" spans="1:27" x14ac:dyDescent="0.25">
      <c r="A64" s="115" t="s">
        <v>525</v>
      </c>
      <c r="B64" s="9" t="s">
        <v>228</v>
      </c>
      <c r="C64" s="99">
        <f>'Verdeling Gemeentefonds 2022'!D64/'Verdeling Gemeentefonds 2022'!$BS64</f>
        <v>0</v>
      </c>
      <c r="D64" s="102">
        <f>'Verdeling Gemeentefonds 2022'!E64/'Verdeling Gemeentefonds 2022'!$BS64</f>
        <v>0</v>
      </c>
      <c r="E64" s="102">
        <f>'Verdeling Gemeentefonds 2022'!F64/'Verdeling Gemeentefonds 2022'!$BS64</f>
        <v>0</v>
      </c>
      <c r="F64" s="102">
        <f>'Verdeling Gemeentefonds 2022'!G64/'Verdeling Gemeentefonds 2022'!$BS64</f>
        <v>0</v>
      </c>
      <c r="G64" s="102">
        <f>'Verdeling Gemeentefonds 2022'!H64/'Verdeling Gemeentefonds 2022'!$BS64</f>
        <v>0</v>
      </c>
      <c r="H64" s="102">
        <f>'Verdeling Gemeentefonds 2022'!I64/'Verdeling Gemeentefonds 2022'!$BS64</f>
        <v>0</v>
      </c>
      <c r="I64" s="106">
        <f>'Verdeling Gemeentefonds 2022'!J64/'Verdeling Gemeentefonds 2022'!$BS64</f>
        <v>0</v>
      </c>
      <c r="J64" s="100">
        <f>'Verdeling Gemeentefonds 2022'!N64/'Verdeling Gemeentefonds 2022'!$BS64</f>
        <v>7.5806907951590258E-2</v>
      </c>
      <c r="K64" s="102">
        <f>'Verdeling Gemeentefonds 2022'!S64/'Verdeling Gemeentefonds 2022'!$BS64</f>
        <v>1.0148779982472366E-2</v>
      </c>
      <c r="L64" s="106">
        <f>'Verdeling Gemeentefonds 2022'!T64/'Verdeling Gemeentefonds 2022'!$BS64</f>
        <v>8.5955687934062636E-2</v>
      </c>
      <c r="M64" s="99">
        <f>'Verdeling Gemeentefonds 2022'!Z64/'Verdeling Gemeentefonds 2022'!$BS64</f>
        <v>0.36858950152055364</v>
      </c>
      <c r="N64" s="102">
        <f>'Verdeling Gemeentefonds 2022'!AE64/'Verdeling Gemeentefonds 2022'!$BS64</f>
        <v>0.31102482749677135</v>
      </c>
      <c r="O64" s="104">
        <f>'Verdeling Gemeentefonds 2022'!AF64/'Verdeling Gemeentefonds 2022'!$BS64</f>
        <v>0.67961432901732499</v>
      </c>
      <c r="P64" s="109">
        <f>'Verdeling Gemeentefonds 2022'!AK64/'Verdeling Gemeentefonds 2022'!$BS64</f>
        <v>9.0589709234732654E-2</v>
      </c>
      <c r="Q64" s="112">
        <f>'Verdeling Gemeentefonds 2022'!AO64/'Verdeling Gemeentefonds 2022'!$BS64</f>
        <v>1.6301859723195786E-2</v>
      </c>
      <c r="R64" s="108">
        <f>'Verdeling Gemeentefonds 2022'!AR64/'Verdeling Gemeentefonds 2022'!$BS64</f>
        <v>2.5934617868796101E-2</v>
      </c>
      <c r="S64" s="108">
        <f>'Verdeling Gemeentefonds 2022'!AU64/'Verdeling Gemeentefonds 2022'!$BS64</f>
        <v>5.4862459512219498E-2</v>
      </c>
      <c r="T64" s="108">
        <f>'Verdeling Gemeentefonds 2022'!AX64/'Verdeling Gemeentefonds 2022'!$BS64</f>
        <v>3.633933081730386E-2</v>
      </c>
      <c r="U64" s="108">
        <f>'Verdeling Gemeentefonds 2022'!BA64/'Verdeling Gemeentefonds 2022'!$BS64</f>
        <v>8.3916697128943642E-3</v>
      </c>
      <c r="V64" s="106">
        <f>'Verdeling Gemeentefonds 2022'!BB64/'Verdeling Gemeentefonds 2022'!$BS64</f>
        <v>0.14182993763440963</v>
      </c>
      <c r="W64" s="99">
        <f>'Verdeling Gemeentefonds 2022'!BI64/'Verdeling Gemeentefonds 2022'!$BS64</f>
        <v>-1.5059781511765581E-4</v>
      </c>
      <c r="X64" s="107">
        <f>'Verdeling Gemeentefonds 2022'!BF64/'Verdeling Gemeentefonds 2022'!$BS64</f>
        <v>0</v>
      </c>
      <c r="Y64" s="99">
        <f>'Verdeling Gemeentefonds 2022'!BL64/'Verdeling Gemeentefonds 2022'!$BS64</f>
        <v>0</v>
      </c>
      <c r="Z64" s="107">
        <f>'Verdeling Gemeentefonds 2022'!BR64/'Verdeling Gemeentefonds 2022'!$BS64</f>
        <v>2.1608594730167718E-3</v>
      </c>
      <c r="AA64" s="116">
        <f t="shared" si="0"/>
        <v>0.99999992547842897</v>
      </c>
    </row>
    <row r="65" spans="1:27" x14ac:dyDescent="0.25">
      <c r="A65" s="115" t="s">
        <v>556</v>
      </c>
      <c r="B65" s="9" t="s">
        <v>259</v>
      </c>
      <c r="C65" s="99">
        <f>'Verdeling Gemeentefonds 2022'!D65/'Verdeling Gemeentefonds 2022'!$BS65</f>
        <v>0</v>
      </c>
      <c r="D65" s="102">
        <f>'Verdeling Gemeentefonds 2022'!E65/'Verdeling Gemeentefonds 2022'!$BS65</f>
        <v>0</v>
      </c>
      <c r="E65" s="102">
        <f>'Verdeling Gemeentefonds 2022'!F65/'Verdeling Gemeentefonds 2022'!$BS65</f>
        <v>0</v>
      </c>
      <c r="F65" s="102">
        <f>'Verdeling Gemeentefonds 2022'!G65/'Verdeling Gemeentefonds 2022'!$BS65</f>
        <v>0</v>
      </c>
      <c r="G65" s="102">
        <f>'Verdeling Gemeentefonds 2022'!H65/'Verdeling Gemeentefonds 2022'!$BS65</f>
        <v>0</v>
      </c>
      <c r="H65" s="102">
        <f>'Verdeling Gemeentefonds 2022'!I65/'Verdeling Gemeentefonds 2022'!$BS65</f>
        <v>0</v>
      </c>
      <c r="I65" s="106">
        <f>'Verdeling Gemeentefonds 2022'!J65/'Verdeling Gemeentefonds 2022'!$BS65</f>
        <v>0</v>
      </c>
      <c r="J65" s="100">
        <f>'Verdeling Gemeentefonds 2022'!N65/'Verdeling Gemeentefonds 2022'!$BS65</f>
        <v>5.2037937010676327E-2</v>
      </c>
      <c r="K65" s="102">
        <f>'Verdeling Gemeentefonds 2022'!S65/'Verdeling Gemeentefonds 2022'!$BS65</f>
        <v>0.26513536876598243</v>
      </c>
      <c r="L65" s="106">
        <f>'Verdeling Gemeentefonds 2022'!T65/'Verdeling Gemeentefonds 2022'!$BS65</f>
        <v>0.31717330577665881</v>
      </c>
      <c r="M65" s="99">
        <f>'Verdeling Gemeentefonds 2022'!Z65/'Verdeling Gemeentefonds 2022'!$BS65</f>
        <v>0.2703552602693905</v>
      </c>
      <c r="N65" s="102">
        <f>'Verdeling Gemeentefonds 2022'!AE65/'Verdeling Gemeentefonds 2022'!$BS65</f>
        <v>0.18051785342335788</v>
      </c>
      <c r="O65" s="104">
        <f>'Verdeling Gemeentefonds 2022'!AF65/'Verdeling Gemeentefonds 2022'!$BS65</f>
        <v>0.45087311369274835</v>
      </c>
      <c r="P65" s="109">
        <f>'Verdeling Gemeentefonds 2022'!AK65/'Verdeling Gemeentefonds 2022'!$BS65</f>
        <v>8.7006751910611066E-2</v>
      </c>
      <c r="Q65" s="112">
        <f>'Verdeling Gemeentefonds 2022'!AO65/'Verdeling Gemeentefonds 2022'!$BS65</f>
        <v>1.2083595329252815E-2</v>
      </c>
      <c r="R65" s="108">
        <f>'Verdeling Gemeentefonds 2022'!AR65/'Verdeling Gemeentefonds 2022'!$BS65</f>
        <v>1.2061050150989738E-2</v>
      </c>
      <c r="S65" s="108">
        <f>'Verdeling Gemeentefonds 2022'!AU65/'Verdeling Gemeentefonds 2022'!$BS65</f>
        <v>5.3188204011381621E-2</v>
      </c>
      <c r="T65" s="108">
        <f>'Verdeling Gemeentefonds 2022'!AX65/'Verdeling Gemeentefonds 2022'!$BS65</f>
        <v>3.5671936723486571E-2</v>
      </c>
      <c r="U65" s="108">
        <f>'Verdeling Gemeentefonds 2022'!BA65/'Verdeling Gemeentefonds 2022'!$BS65</f>
        <v>3.004999314921207E-2</v>
      </c>
      <c r="V65" s="106">
        <f>'Verdeling Gemeentefonds 2022'!BB65/'Verdeling Gemeentefonds 2022'!$BS65</f>
        <v>0.14305477936432281</v>
      </c>
      <c r="W65" s="99">
        <f>'Verdeling Gemeentefonds 2022'!BI65/'Verdeling Gemeentefonds 2022'!$BS65</f>
        <v>-2.6879297021511106E-4</v>
      </c>
      <c r="X65" s="107">
        <f>'Verdeling Gemeentefonds 2022'!BF65/'Verdeling Gemeentefonds 2022'!$BS65</f>
        <v>0</v>
      </c>
      <c r="Y65" s="99">
        <f>'Verdeling Gemeentefonds 2022'!BL65/'Verdeling Gemeentefonds 2022'!$BS65</f>
        <v>0</v>
      </c>
      <c r="Z65" s="107">
        <f>'Verdeling Gemeentefonds 2022'!BR65/'Verdeling Gemeentefonds 2022'!$BS65</f>
        <v>2.1608596717455062E-3</v>
      </c>
      <c r="AA65" s="116">
        <f t="shared" si="0"/>
        <v>1.0000000174458714</v>
      </c>
    </row>
    <row r="66" spans="1:27" x14ac:dyDescent="0.25">
      <c r="A66" s="115" t="s">
        <v>411</v>
      </c>
      <c r="B66" s="9" t="s">
        <v>112</v>
      </c>
      <c r="C66" s="99">
        <f>'Verdeling Gemeentefonds 2022'!D66/'Verdeling Gemeentefonds 2022'!$BS66</f>
        <v>0</v>
      </c>
      <c r="D66" s="102">
        <f>'Verdeling Gemeentefonds 2022'!E66/'Verdeling Gemeentefonds 2022'!$BS66</f>
        <v>0</v>
      </c>
      <c r="E66" s="102">
        <f>'Verdeling Gemeentefonds 2022'!F66/'Verdeling Gemeentefonds 2022'!$BS66</f>
        <v>0</v>
      </c>
      <c r="F66" s="102">
        <f>'Verdeling Gemeentefonds 2022'!G66/'Verdeling Gemeentefonds 2022'!$BS66</f>
        <v>0</v>
      </c>
      <c r="G66" s="102">
        <f>'Verdeling Gemeentefonds 2022'!H66/'Verdeling Gemeentefonds 2022'!$BS66</f>
        <v>0.2293392032165554</v>
      </c>
      <c r="H66" s="102">
        <f>'Verdeling Gemeentefonds 2022'!I66/'Verdeling Gemeentefonds 2022'!$BS66</f>
        <v>0</v>
      </c>
      <c r="I66" s="106">
        <f>'Verdeling Gemeentefonds 2022'!J66/'Verdeling Gemeentefonds 2022'!$BS66</f>
        <v>0.2293392032165554</v>
      </c>
      <c r="J66" s="100">
        <f>'Verdeling Gemeentefonds 2022'!N66/'Verdeling Gemeentefonds 2022'!$BS66</f>
        <v>5.3221455800321664E-2</v>
      </c>
      <c r="K66" s="102">
        <f>'Verdeling Gemeentefonds 2022'!S66/'Verdeling Gemeentefonds 2022'!$BS66</f>
        <v>7.7097524508645293E-2</v>
      </c>
      <c r="L66" s="106">
        <f>'Verdeling Gemeentefonds 2022'!T66/'Verdeling Gemeentefonds 2022'!$BS66</f>
        <v>0.13031898030896696</v>
      </c>
      <c r="M66" s="99">
        <f>'Verdeling Gemeentefonds 2022'!Z66/'Verdeling Gemeentefonds 2022'!$BS66</f>
        <v>0.21731907427305658</v>
      </c>
      <c r="N66" s="102">
        <f>'Verdeling Gemeentefonds 2022'!AE66/'Verdeling Gemeentefonds 2022'!$BS66</f>
        <v>0.13982972328993948</v>
      </c>
      <c r="O66" s="104">
        <f>'Verdeling Gemeentefonds 2022'!AF66/'Verdeling Gemeentefonds 2022'!$BS66</f>
        <v>0.35714879756299606</v>
      </c>
      <c r="P66" s="109">
        <f>'Verdeling Gemeentefonds 2022'!AK66/'Verdeling Gemeentefonds 2022'!$BS66</f>
        <v>9.2684532008707465E-2</v>
      </c>
      <c r="Q66" s="112">
        <f>'Verdeling Gemeentefonds 2022'!AO66/'Verdeling Gemeentefonds 2022'!$BS66</f>
        <v>1.1638270500633621E-2</v>
      </c>
      <c r="R66" s="108">
        <f>'Verdeling Gemeentefonds 2022'!AR66/'Verdeling Gemeentefonds 2022'!$BS66</f>
        <v>3.6685644099276021E-2</v>
      </c>
      <c r="S66" s="108">
        <f>'Verdeling Gemeentefonds 2022'!AU66/'Verdeling Gemeentefonds 2022'!$BS66</f>
        <v>4.5205534940929097E-2</v>
      </c>
      <c r="T66" s="108">
        <f>'Verdeling Gemeentefonds 2022'!AX66/'Verdeling Gemeentefonds 2022'!$BS66</f>
        <v>5.5855839845015395E-2</v>
      </c>
      <c r="U66" s="108">
        <f>'Verdeling Gemeentefonds 2022'!BA66/'Verdeling Gemeentefonds 2022'!$BS66</f>
        <v>3.923820555551516E-2</v>
      </c>
      <c r="V66" s="106">
        <f>'Verdeling Gemeentefonds 2022'!BB66/'Verdeling Gemeentefonds 2022'!$BS66</f>
        <v>0.18862349494136929</v>
      </c>
      <c r="W66" s="99">
        <f>'Verdeling Gemeentefonds 2022'!BI66/'Verdeling Gemeentefonds 2022'!$BS66</f>
        <v>-2.7591392407063438E-4</v>
      </c>
      <c r="X66" s="107">
        <f>'Verdeling Gemeentefonds 2022'!BF66/'Verdeling Gemeentefonds 2022'!$BS66</f>
        <v>0</v>
      </c>
      <c r="Y66" s="99">
        <f>'Verdeling Gemeentefonds 2022'!BL66/'Verdeling Gemeentefonds 2022'!$BS66</f>
        <v>0</v>
      </c>
      <c r="Z66" s="107">
        <f>'Verdeling Gemeentefonds 2022'!BR66/'Verdeling Gemeentefonds 2022'!$BS66</f>
        <v>2.1608595338881527E-3</v>
      </c>
      <c r="AA66" s="116">
        <f t="shared" si="0"/>
        <v>0.99999995364841288</v>
      </c>
    </row>
    <row r="67" spans="1:27" x14ac:dyDescent="0.25">
      <c r="A67" s="115" t="s">
        <v>444</v>
      </c>
      <c r="B67" s="9" t="s">
        <v>145</v>
      </c>
      <c r="C67" s="99">
        <f>'Verdeling Gemeentefonds 2022'!D67/'Verdeling Gemeentefonds 2022'!$BS67</f>
        <v>0</v>
      </c>
      <c r="D67" s="102">
        <f>'Verdeling Gemeentefonds 2022'!E67/'Verdeling Gemeentefonds 2022'!$BS67</f>
        <v>0</v>
      </c>
      <c r="E67" s="102">
        <f>'Verdeling Gemeentefonds 2022'!F67/'Verdeling Gemeentefonds 2022'!$BS67</f>
        <v>0</v>
      </c>
      <c r="F67" s="102">
        <f>'Verdeling Gemeentefonds 2022'!G67/'Verdeling Gemeentefonds 2022'!$BS67</f>
        <v>0</v>
      </c>
      <c r="G67" s="102">
        <f>'Verdeling Gemeentefonds 2022'!H67/'Verdeling Gemeentefonds 2022'!$BS67</f>
        <v>0</v>
      </c>
      <c r="H67" s="102">
        <f>'Verdeling Gemeentefonds 2022'!I67/'Verdeling Gemeentefonds 2022'!$BS67</f>
        <v>0</v>
      </c>
      <c r="I67" s="106">
        <f>'Verdeling Gemeentefonds 2022'!J67/'Verdeling Gemeentefonds 2022'!$BS67</f>
        <v>0</v>
      </c>
      <c r="J67" s="100">
        <f>'Verdeling Gemeentefonds 2022'!N67/'Verdeling Gemeentefonds 2022'!$BS67</f>
        <v>4.4963563656166029E-2</v>
      </c>
      <c r="K67" s="102">
        <f>'Verdeling Gemeentefonds 2022'!S67/'Verdeling Gemeentefonds 2022'!$BS67</f>
        <v>4.139993366268567E-2</v>
      </c>
      <c r="L67" s="106">
        <f>'Verdeling Gemeentefonds 2022'!T67/'Verdeling Gemeentefonds 2022'!$BS67</f>
        <v>8.6363497318851706E-2</v>
      </c>
      <c r="M67" s="99">
        <f>'Verdeling Gemeentefonds 2022'!Z67/'Verdeling Gemeentefonds 2022'!$BS67</f>
        <v>0.26821982177419612</v>
      </c>
      <c r="N67" s="102">
        <f>'Verdeling Gemeentefonds 2022'!AE67/'Verdeling Gemeentefonds 2022'!$BS67</f>
        <v>0.14437990215821742</v>
      </c>
      <c r="O67" s="104">
        <f>'Verdeling Gemeentefonds 2022'!AF67/'Verdeling Gemeentefonds 2022'!$BS67</f>
        <v>0.41259972393241351</v>
      </c>
      <c r="P67" s="109">
        <f>'Verdeling Gemeentefonds 2022'!AK67/'Verdeling Gemeentefonds 2022'!$BS67</f>
        <v>0.37410209212071405</v>
      </c>
      <c r="Q67" s="112">
        <f>'Verdeling Gemeentefonds 2022'!AO67/'Verdeling Gemeentefonds 2022'!$BS67</f>
        <v>1.3543830747155743E-2</v>
      </c>
      <c r="R67" s="108">
        <f>'Verdeling Gemeentefonds 2022'!AR67/'Verdeling Gemeentefonds 2022'!$BS67</f>
        <v>3.4413131311124182E-2</v>
      </c>
      <c r="S67" s="108">
        <f>'Verdeling Gemeentefonds 2022'!AU67/'Verdeling Gemeentefonds 2022'!$BS67</f>
        <v>3.0134144844554438E-2</v>
      </c>
      <c r="T67" s="108">
        <f>'Verdeling Gemeentefonds 2022'!AX67/'Verdeling Gemeentefonds 2022'!$BS67</f>
        <v>2.4419346496306633E-2</v>
      </c>
      <c r="U67" s="108">
        <f>'Verdeling Gemeentefonds 2022'!BA67/'Verdeling Gemeentefonds 2022'!$BS67</f>
        <v>2.2540772070029851E-2</v>
      </c>
      <c r="V67" s="106">
        <f>'Verdeling Gemeentefonds 2022'!BB67/'Verdeling Gemeentefonds 2022'!$BS67</f>
        <v>0.12505122546917083</v>
      </c>
      <c r="W67" s="99">
        <f>'Verdeling Gemeentefonds 2022'!BI67/'Verdeling Gemeentefonds 2022'!$BS67</f>
        <v>-2.7741891507551334E-4</v>
      </c>
      <c r="X67" s="107">
        <f>'Verdeling Gemeentefonds 2022'!BF67/'Verdeling Gemeentefonds 2022'!$BS67</f>
        <v>0</v>
      </c>
      <c r="Y67" s="99">
        <f>'Verdeling Gemeentefonds 2022'!BL67/'Verdeling Gemeentefonds 2022'!$BS67</f>
        <v>0</v>
      </c>
      <c r="Z67" s="107">
        <f>'Verdeling Gemeentefonds 2022'!BR67/'Verdeling Gemeentefonds 2022'!$BS67</f>
        <v>2.1608595897840725E-3</v>
      </c>
      <c r="AA67" s="116">
        <f t="shared" si="0"/>
        <v>0.99999997951585862</v>
      </c>
    </row>
    <row r="68" spans="1:27" x14ac:dyDescent="0.25">
      <c r="A68" s="115" t="s">
        <v>372</v>
      </c>
      <c r="B68" s="9" t="s">
        <v>73</v>
      </c>
      <c r="C68" s="99">
        <f>'Verdeling Gemeentefonds 2022'!D68/'Verdeling Gemeentefonds 2022'!$BS68</f>
        <v>0</v>
      </c>
      <c r="D68" s="102">
        <f>'Verdeling Gemeentefonds 2022'!E68/'Verdeling Gemeentefonds 2022'!$BS68</f>
        <v>0</v>
      </c>
      <c r="E68" s="102">
        <f>'Verdeling Gemeentefonds 2022'!F68/'Verdeling Gemeentefonds 2022'!$BS68</f>
        <v>0</v>
      </c>
      <c r="F68" s="102">
        <f>'Verdeling Gemeentefonds 2022'!G68/'Verdeling Gemeentefonds 2022'!$BS68</f>
        <v>0</v>
      </c>
      <c r="G68" s="102">
        <f>'Verdeling Gemeentefonds 2022'!H68/'Verdeling Gemeentefonds 2022'!$BS68</f>
        <v>0</v>
      </c>
      <c r="H68" s="102">
        <f>'Verdeling Gemeentefonds 2022'!I68/'Verdeling Gemeentefonds 2022'!$BS68</f>
        <v>0</v>
      </c>
      <c r="I68" s="106">
        <f>'Verdeling Gemeentefonds 2022'!J68/'Verdeling Gemeentefonds 2022'!$BS68</f>
        <v>0</v>
      </c>
      <c r="J68" s="100">
        <f>'Verdeling Gemeentefonds 2022'!N68/'Verdeling Gemeentefonds 2022'!$BS68</f>
        <v>8.2618739868215024E-2</v>
      </c>
      <c r="K68" s="102">
        <f>'Verdeling Gemeentefonds 2022'!S68/'Verdeling Gemeentefonds 2022'!$BS68</f>
        <v>5.6213854604509568E-2</v>
      </c>
      <c r="L68" s="106">
        <f>'Verdeling Gemeentefonds 2022'!T68/'Verdeling Gemeentefonds 2022'!$BS68</f>
        <v>0.13883259447272459</v>
      </c>
      <c r="M68" s="99">
        <f>'Verdeling Gemeentefonds 2022'!Z68/'Verdeling Gemeentefonds 2022'!$BS68</f>
        <v>0.35159560786663935</v>
      </c>
      <c r="N68" s="102">
        <f>'Verdeling Gemeentefonds 2022'!AE68/'Verdeling Gemeentefonds 2022'!$BS68</f>
        <v>0.22243551575674086</v>
      </c>
      <c r="O68" s="104">
        <f>'Verdeling Gemeentefonds 2022'!AF68/'Verdeling Gemeentefonds 2022'!$BS68</f>
        <v>0.57403112362338016</v>
      </c>
      <c r="P68" s="109">
        <f>'Verdeling Gemeentefonds 2022'!AK68/'Verdeling Gemeentefonds 2022'!$BS68</f>
        <v>5.2748617929606882E-2</v>
      </c>
      <c r="Q68" s="112">
        <f>'Verdeling Gemeentefonds 2022'!AO68/'Verdeling Gemeentefonds 2022'!$BS68</f>
        <v>1.7348153819001146E-2</v>
      </c>
      <c r="R68" s="108">
        <f>'Verdeling Gemeentefonds 2022'!AR68/'Verdeling Gemeentefonds 2022'!$BS68</f>
        <v>4.5787542034648993E-2</v>
      </c>
      <c r="S68" s="108">
        <f>'Verdeling Gemeentefonds 2022'!AU68/'Verdeling Gemeentefonds 2022'!$BS68</f>
        <v>6.879038671051263E-2</v>
      </c>
      <c r="T68" s="108">
        <f>'Verdeling Gemeentefonds 2022'!AX68/'Verdeling Gemeentefonds 2022'!$BS68</f>
        <v>5.2658338087916055E-2</v>
      </c>
      <c r="U68" s="108">
        <f>'Verdeling Gemeentefonds 2022'!BA68/'Verdeling Gemeentefonds 2022'!$BS68</f>
        <v>4.7827624120265678E-2</v>
      </c>
      <c r="V68" s="106">
        <f>'Verdeling Gemeentefonds 2022'!BB68/'Verdeling Gemeentefonds 2022'!$BS68</f>
        <v>0.23241204477234448</v>
      </c>
      <c r="W68" s="99">
        <f>'Verdeling Gemeentefonds 2022'!BI68/'Verdeling Gemeentefonds 2022'!$BS68</f>
        <v>-1.8527895364249961E-4</v>
      </c>
      <c r="X68" s="107">
        <f>'Verdeling Gemeentefonds 2022'!BF68/'Verdeling Gemeentefonds 2022'!$BS68</f>
        <v>0</v>
      </c>
      <c r="Y68" s="99">
        <f>'Verdeling Gemeentefonds 2022'!BL68/'Verdeling Gemeentefonds 2022'!$BS68</f>
        <v>0</v>
      </c>
      <c r="Z68" s="107">
        <f>'Verdeling Gemeentefonds 2022'!BR68/'Verdeling Gemeentefonds 2022'!$BS68</f>
        <v>2.160859550627529E-3</v>
      </c>
      <c r="AA68" s="116">
        <f t="shared" si="0"/>
        <v>0.99999996139504099</v>
      </c>
    </row>
    <row r="69" spans="1:27" x14ac:dyDescent="0.25">
      <c r="A69" s="115" t="s">
        <v>580</v>
      </c>
      <c r="B69" s="9" t="s">
        <v>283</v>
      </c>
      <c r="C69" s="99">
        <f>'Verdeling Gemeentefonds 2022'!D69/'Verdeling Gemeentefonds 2022'!$BS69</f>
        <v>0</v>
      </c>
      <c r="D69" s="102">
        <f>'Verdeling Gemeentefonds 2022'!E69/'Verdeling Gemeentefonds 2022'!$BS69</f>
        <v>0</v>
      </c>
      <c r="E69" s="102">
        <f>'Verdeling Gemeentefonds 2022'!F69/'Verdeling Gemeentefonds 2022'!$BS69</f>
        <v>0</v>
      </c>
      <c r="F69" s="102">
        <f>'Verdeling Gemeentefonds 2022'!G69/'Verdeling Gemeentefonds 2022'!$BS69</f>
        <v>0</v>
      </c>
      <c r="G69" s="102">
        <f>'Verdeling Gemeentefonds 2022'!H69/'Verdeling Gemeentefonds 2022'!$BS69</f>
        <v>0</v>
      </c>
      <c r="H69" s="102">
        <f>'Verdeling Gemeentefonds 2022'!I69/'Verdeling Gemeentefonds 2022'!$BS69</f>
        <v>0</v>
      </c>
      <c r="I69" s="106">
        <f>'Verdeling Gemeentefonds 2022'!J69/'Verdeling Gemeentefonds 2022'!$BS69</f>
        <v>0</v>
      </c>
      <c r="J69" s="100">
        <f>'Verdeling Gemeentefonds 2022'!N69/'Verdeling Gemeentefonds 2022'!$BS69</f>
        <v>4.4423737128348836E-2</v>
      </c>
      <c r="K69" s="102">
        <f>'Verdeling Gemeentefonds 2022'!S69/'Verdeling Gemeentefonds 2022'!$BS69</f>
        <v>4.1429167613290775E-2</v>
      </c>
      <c r="L69" s="106">
        <f>'Verdeling Gemeentefonds 2022'!T69/'Verdeling Gemeentefonds 2022'!$BS69</f>
        <v>8.5852904741639605E-2</v>
      </c>
      <c r="M69" s="99">
        <f>'Verdeling Gemeentefonds 2022'!Z69/'Verdeling Gemeentefonds 2022'!$BS69</f>
        <v>0.39021441004119711</v>
      </c>
      <c r="N69" s="102">
        <f>'Verdeling Gemeentefonds 2022'!AE69/'Verdeling Gemeentefonds 2022'!$BS69</f>
        <v>0.19592350527158928</v>
      </c>
      <c r="O69" s="104">
        <f>'Verdeling Gemeentefonds 2022'!AF69/'Verdeling Gemeentefonds 2022'!$BS69</f>
        <v>0.58613791531278636</v>
      </c>
      <c r="P69" s="109">
        <f>'Verdeling Gemeentefonds 2022'!AK69/'Verdeling Gemeentefonds 2022'!$BS69</f>
        <v>0.14088396223821292</v>
      </c>
      <c r="Q69" s="112">
        <f>'Verdeling Gemeentefonds 2022'!AO69/'Verdeling Gemeentefonds 2022'!$BS69</f>
        <v>1.5937688241286638E-2</v>
      </c>
      <c r="R69" s="108">
        <f>'Verdeling Gemeentefonds 2022'!AR69/'Verdeling Gemeentefonds 2022'!$BS69</f>
        <v>2.9235641808274246E-2</v>
      </c>
      <c r="S69" s="108">
        <f>'Verdeling Gemeentefonds 2022'!AU69/'Verdeling Gemeentefonds 2022'!$BS69</f>
        <v>8.1036521180540194E-2</v>
      </c>
      <c r="T69" s="108">
        <f>'Verdeling Gemeentefonds 2022'!AX69/'Verdeling Gemeentefonds 2022'!$BS69</f>
        <v>2.517080210610256E-2</v>
      </c>
      <c r="U69" s="108">
        <f>'Verdeling Gemeentefonds 2022'!BA69/'Verdeling Gemeentefonds 2022'!$BS69</f>
        <v>3.3854618178439072E-2</v>
      </c>
      <c r="V69" s="106">
        <f>'Verdeling Gemeentefonds 2022'!BB69/'Verdeling Gemeentefonds 2022'!$BS69</f>
        <v>0.1852352715146427</v>
      </c>
      <c r="W69" s="99">
        <f>'Verdeling Gemeentefonds 2022'!BI69/'Verdeling Gemeentefonds 2022'!$BS69</f>
        <v>-2.7097276531770246E-4</v>
      </c>
      <c r="X69" s="107">
        <f>'Verdeling Gemeentefonds 2022'!BF69/'Verdeling Gemeentefonds 2022'!$BS69</f>
        <v>0</v>
      </c>
      <c r="Y69" s="99">
        <f>'Verdeling Gemeentefonds 2022'!BL69/'Verdeling Gemeentefonds 2022'!$BS69</f>
        <v>0</v>
      </c>
      <c r="Z69" s="107">
        <f>'Verdeling Gemeentefonds 2022'!BR69/'Verdeling Gemeentefonds 2022'!$BS69</f>
        <v>2.160859505579012E-3</v>
      </c>
      <c r="AA69" s="116">
        <f t="shared" si="0"/>
        <v>0.99999994054754304</v>
      </c>
    </row>
    <row r="70" spans="1:27" x14ac:dyDescent="0.25">
      <c r="A70" s="115" t="s">
        <v>396</v>
      </c>
      <c r="B70" s="9" t="s">
        <v>97</v>
      </c>
      <c r="C70" s="99">
        <f>'Verdeling Gemeentefonds 2022'!D70/'Verdeling Gemeentefonds 2022'!$BS70</f>
        <v>0</v>
      </c>
      <c r="D70" s="102">
        <f>'Verdeling Gemeentefonds 2022'!E70/'Verdeling Gemeentefonds 2022'!$BS70</f>
        <v>0</v>
      </c>
      <c r="E70" s="102">
        <f>'Verdeling Gemeentefonds 2022'!F70/'Verdeling Gemeentefonds 2022'!$BS70</f>
        <v>0</v>
      </c>
      <c r="F70" s="102">
        <f>'Verdeling Gemeentefonds 2022'!G70/'Verdeling Gemeentefonds 2022'!$BS70</f>
        <v>0</v>
      </c>
      <c r="G70" s="102">
        <f>'Verdeling Gemeentefonds 2022'!H70/'Verdeling Gemeentefonds 2022'!$BS70</f>
        <v>0</v>
      </c>
      <c r="H70" s="102">
        <f>'Verdeling Gemeentefonds 2022'!I70/'Verdeling Gemeentefonds 2022'!$BS70</f>
        <v>0</v>
      </c>
      <c r="I70" s="106">
        <f>'Verdeling Gemeentefonds 2022'!J70/'Verdeling Gemeentefonds 2022'!$BS70</f>
        <v>0</v>
      </c>
      <c r="J70" s="100">
        <f>'Verdeling Gemeentefonds 2022'!N70/'Verdeling Gemeentefonds 2022'!$BS70</f>
        <v>0.13414090093752462</v>
      </c>
      <c r="K70" s="102">
        <f>'Verdeling Gemeentefonds 2022'!S70/'Verdeling Gemeentefonds 2022'!$BS70</f>
        <v>3.0184523171413857E-3</v>
      </c>
      <c r="L70" s="106">
        <f>'Verdeling Gemeentefonds 2022'!T70/'Verdeling Gemeentefonds 2022'!$BS70</f>
        <v>0.13715935325466602</v>
      </c>
      <c r="M70" s="99">
        <f>'Verdeling Gemeentefonds 2022'!Z70/'Verdeling Gemeentefonds 2022'!$BS70</f>
        <v>0.44505180212822493</v>
      </c>
      <c r="N70" s="102">
        <f>'Verdeling Gemeentefonds 2022'!AE70/'Verdeling Gemeentefonds 2022'!$BS70</f>
        <v>0.11804255631356983</v>
      </c>
      <c r="O70" s="104">
        <f>'Verdeling Gemeentefonds 2022'!AF70/'Verdeling Gemeentefonds 2022'!$BS70</f>
        <v>0.56309435844179478</v>
      </c>
      <c r="P70" s="109">
        <f>'Verdeling Gemeentefonds 2022'!AK70/'Verdeling Gemeentefonds 2022'!$BS70</f>
        <v>6.1714473991546902E-3</v>
      </c>
      <c r="Q70" s="112">
        <f>'Verdeling Gemeentefonds 2022'!AO70/'Verdeling Gemeentefonds 2022'!$BS70</f>
        <v>2.0253762805114792E-2</v>
      </c>
      <c r="R70" s="108">
        <f>'Verdeling Gemeentefonds 2022'!AR70/'Verdeling Gemeentefonds 2022'!$BS70</f>
        <v>3.7305192266599119E-2</v>
      </c>
      <c r="S70" s="108">
        <f>'Verdeling Gemeentefonds 2022'!AU70/'Verdeling Gemeentefonds 2022'!$BS70</f>
        <v>8.171569547031951E-2</v>
      </c>
      <c r="T70" s="108">
        <f>'Verdeling Gemeentefonds 2022'!AX70/'Verdeling Gemeentefonds 2022'!$BS70</f>
        <v>9.5464881232526833E-2</v>
      </c>
      <c r="U70" s="108">
        <f>'Verdeling Gemeentefonds 2022'!BA70/'Verdeling Gemeentefonds 2022'!$BS70</f>
        <v>5.6905430256606271E-2</v>
      </c>
      <c r="V70" s="106">
        <f>'Verdeling Gemeentefonds 2022'!BB70/'Verdeling Gemeentefonds 2022'!$BS70</f>
        <v>0.29164496203116652</v>
      </c>
      <c r="W70" s="99">
        <f>'Verdeling Gemeentefonds 2022'!BI70/'Verdeling Gemeentefonds 2022'!$BS70</f>
        <v>-2.3108536710258034E-4</v>
      </c>
      <c r="X70" s="107">
        <f>'Verdeling Gemeentefonds 2022'!BF70/'Verdeling Gemeentefonds 2022'!$BS70</f>
        <v>0</v>
      </c>
      <c r="Y70" s="99">
        <f>'Verdeling Gemeentefonds 2022'!BL70/'Verdeling Gemeentefonds 2022'!$BS70</f>
        <v>0</v>
      </c>
      <c r="Z70" s="107">
        <f>'Verdeling Gemeentefonds 2022'!BR70/'Verdeling Gemeentefonds 2022'!$BS70</f>
        <v>2.1608594075184558E-3</v>
      </c>
      <c r="AA70" s="116">
        <f t="shared" si="0"/>
        <v>0.99999989516719778</v>
      </c>
    </row>
    <row r="71" spans="1:27" x14ac:dyDescent="0.25">
      <c r="A71" s="115" t="s">
        <v>334</v>
      </c>
      <c r="B71" s="9" t="s">
        <v>35</v>
      </c>
      <c r="C71" s="99">
        <f>'Verdeling Gemeentefonds 2022'!D71/'Verdeling Gemeentefonds 2022'!$BS71</f>
        <v>0</v>
      </c>
      <c r="D71" s="102">
        <f>'Verdeling Gemeentefonds 2022'!E71/'Verdeling Gemeentefonds 2022'!$BS71</f>
        <v>0</v>
      </c>
      <c r="E71" s="102">
        <f>'Verdeling Gemeentefonds 2022'!F71/'Verdeling Gemeentefonds 2022'!$BS71</f>
        <v>0</v>
      </c>
      <c r="F71" s="102">
        <f>'Verdeling Gemeentefonds 2022'!G71/'Verdeling Gemeentefonds 2022'!$BS71</f>
        <v>0</v>
      </c>
      <c r="G71" s="102">
        <f>'Verdeling Gemeentefonds 2022'!H71/'Verdeling Gemeentefonds 2022'!$BS71</f>
        <v>0</v>
      </c>
      <c r="H71" s="102">
        <f>'Verdeling Gemeentefonds 2022'!I71/'Verdeling Gemeentefonds 2022'!$BS71</f>
        <v>0</v>
      </c>
      <c r="I71" s="106">
        <f>'Verdeling Gemeentefonds 2022'!J71/'Verdeling Gemeentefonds 2022'!$BS71</f>
        <v>0</v>
      </c>
      <c r="J71" s="100">
        <f>'Verdeling Gemeentefonds 2022'!N71/'Verdeling Gemeentefonds 2022'!$BS71</f>
        <v>8.012708760530815E-2</v>
      </c>
      <c r="K71" s="102">
        <f>'Verdeling Gemeentefonds 2022'!S71/'Verdeling Gemeentefonds 2022'!$BS71</f>
        <v>5.6913792074092501E-2</v>
      </c>
      <c r="L71" s="106">
        <f>'Verdeling Gemeentefonds 2022'!T71/'Verdeling Gemeentefonds 2022'!$BS71</f>
        <v>0.13704087967940065</v>
      </c>
      <c r="M71" s="99">
        <f>'Verdeling Gemeentefonds 2022'!Z71/'Verdeling Gemeentefonds 2022'!$BS71</f>
        <v>0.34774539849961011</v>
      </c>
      <c r="N71" s="102">
        <f>'Verdeling Gemeentefonds 2022'!AE71/'Verdeling Gemeentefonds 2022'!$BS71</f>
        <v>0.20185147080827351</v>
      </c>
      <c r="O71" s="104">
        <f>'Verdeling Gemeentefonds 2022'!AF71/'Verdeling Gemeentefonds 2022'!$BS71</f>
        <v>0.54959686930788365</v>
      </c>
      <c r="P71" s="109">
        <f>'Verdeling Gemeentefonds 2022'!AK71/'Verdeling Gemeentefonds 2022'!$BS71</f>
        <v>6.3818467133647638E-2</v>
      </c>
      <c r="Q71" s="112">
        <f>'Verdeling Gemeentefonds 2022'!AO71/'Verdeling Gemeentefonds 2022'!$BS71</f>
        <v>1.9291268954677674E-2</v>
      </c>
      <c r="R71" s="108">
        <f>'Verdeling Gemeentefonds 2022'!AR71/'Verdeling Gemeentefonds 2022'!$BS71</f>
        <v>4.5358147654619582E-2</v>
      </c>
      <c r="S71" s="108">
        <f>'Verdeling Gemeentefonds 2022'!AU71/'Verdeling Gemeentefonds 2022'!$BS71</f>
        <v>6.2753119488718812E-2</v>
      </c>
      <c r="T71" s="108">
        <f>'Verdeling Gemeentefonds 2022'!AX71/'Verdeling Gemeentefonds 2022'!$BS71</f>
        <v>5.1647233352232487E-2</v>
      </c>
      <c r="U71" s="108">
        <f>'Verdeling Gemeentefonds 2022'!BA71/'Verdeling Gemeentefonds 2022'!$BS71</f>
        <v>6.8563021485239559E-2</v>
      </c>
      <c r="V71" s="106">
        <f>'Verdeling Gemeentefonds 2022'!BB71/'Verdeling Gemeentefonds 2022'!$BS71</f>
        <v>0.2476127909354881</v>
      </c>
      <c r="W71" s="99">
        <f>'Verdeling Gemeentefonds 2022'!BI71/'Verdeling Gemeentefonds 2022'!$BS71</f>
        <v>-2.2987294317942819E-4</v>
      </c>
      <c r="X71" s="107">
        <f>'Verdeling Gemeentefonds 2022'!BF71/'Verdeling Gemeentefonds 2022'!$BS71</f>
        <v>0</v>
      </c>
      <c r="Y71" s="99">
        <f>'Verdeling Gemeentefonds 2022'!BL71/'Verdeling Gemeentefonds 2022'!$BS71</f>
        <v>0</v>
      </c>
      <c r="Z71" s="107">
        <f>'Verdeling Gemeentefonds 2022'!BR71/'Verdeling Gemeentefonds 2022'!$BS71</f>
        <v>2.1608596205069351E-3</v>
      </c>
      <c r="AA71" s="116">
        <f t="shared" si="0"/>
        <v>0.99999999373374771</v>
      </c>
    </row>
    <row r="72" spans="1:27" x14ac:dyDescent="0.25">
      <c r="A72" s="115" t="s">
        <v>308</v>
      </c>
      <c r="B72" s="9" t="s">
        <v>9</v>
      </c>
      <c r="C72" s="99">
        <f>'Verdeling Gemeentefonds 2022'!D72/'Verdeling Gemeentefonds 2022'!$BS72</f>
        <v>0</v>
      </c>
      <c r="D72" s="102">
        <f>'Verdeling Gemeentefonds 2022'!E72/'Verdeling Gemeentefonds 2022'!$BS72</f>
        <v>0</v>
      </c>
      <c r="E72" s="102">
        <f>'Verdeling Gemeentefonds 2022'!F72/'Verdeling Gemeentefonds 2022'!$BS72</f>
        <v>0</v>
      </c>
      <c r="F72" s="102">
        <f>'Verdeling Gemeentefonds 2022'!G72/'Verdeling Gemeentefonds 2022'!$BS72</f>
        <v>0</v>
      </c>
      <c r="G72" s="102">
        <f>'Verdeling Gemeentefonds 2022'!H72/'Verdeling Gemeentefonds 2022'!$BS72</f>
        <v>0</v>
      </c>
      <c r="H72" s="102">
        <f>'Verdeling Gemeentefonds 2022'!I72/'Verdeling Gemeentefonds 2022'!$BS72</f>
        <v>0</v>
      </c>
      <c r="I72" s="106">
        <f>'Verdeling Gemeentefonds 2022'!J72/'Verdeling Gemeentefonds 2022'!$BS72</f>
        <v>0</v>
      </c>
      <c r="J72" s="100">
        <f>'Verdeling Gemeentefonds 2022'!N72/'Verdeling Gemeentefonds 2022'!$BS72</f>
        <v>9.2506810867966485E-2</v>
      </c>
      <c r="K72" s="102">
        <f>'Verdeling Gemeentefonds 2022'!S72/'Verdeling Gemeentefonds 2022'!$BS72</f>
        <v>4.0229892921728419E-2</v>
      </c>
      <c r="L72" s="106">
        <f>'Verdeling Gemeentefonds 2022'!T72/'Verdeling Gemeentefonds 2022'!$BS72</f>
        <v>0.1327367037896949</v>
      </c>
      <c r="M72" s="99">
        <f>'Verdeling Gemeentefonds 2022'!Z72/'Verdeling Gemeentefonds 2022'!$BS72</f>
        <v>0.32374598633831919</v>
      </c>
      <c r="N72" s="102">
        <f>'Verdeling Gemeentefonds 2022'!AE72/'Verdeling Gemeentefonds 2022'!$BS72</f>
        <v>0.25563084590920582</v>
      </c>
      <c r="O72" s="104">
        <f>'Verdeling Gemeentefonds 2022'!AF72/'Verdeling Gemeentefonds 2022'!$BS72</f>
        <v>0.57937683224752512</v>
      </c>
      <c r="P72" s="109">
        <f>'Verdeling Gemeentefonds 2022'!AK72/'Verdeling Gemeentefonds 2022'!$BS72</f>
        <v>1.1826434979836523E-2</v>
      </c>
      <c r="Q72" s="112">
        <f>'Verdeling Gemeentefonds 2022'!AO72/'Verdeling Gemeentefonds 2022'!$BS72</f>
        <v>1.5364130879573602E-2</v>
      </c>
      <c r="R72" s="108">
        <f>'Verdeling Gemeentefonds 2022'!AR72/'Verdeling Gemeentefonds 2022'!$BS72</f>
        <v>5.1523975364324043E-2</v>
      </c>
      <c r="S72" s="108">
        <f>'Verdeling Gemeentefonds 2022'!AU72/'Verdeling Gemeentefonds 2022'!$BS72</f>
        <v>5.5319674600651965E-2</v>
      </c>
      <c r="T72" s="108">
        <f>'Verdeling Gemeentefonds 2022'!AX72/'Verdeling Gemeentefonds 2022'!$BS72</f>
        <v>8.6559310832446459E-2</v>
      </c>
      <c r="U72" s="108">
        <f>'Verdeling Gemeentefonds 2022'!BA72/'Verdeling Gemeentefonds 2022'!$BS72</f>
        <v>6.5249110376226577E-2</v>
      </c>
      <c r="V72" s="106">
        <f>'Verdeling Gemeentefonds 2022'!BB72/'Verdeling Gemeentefonds 2022'!$BS72</f>
        <v>0.27401620205322264</v>
      </c>
      <c r="W72" s="99">
        <f>'Verdeling Gemeentefonds 2022'!BI72/'Verdeling Gemeentefonds 2022'!$BS72</f>
        <v>-1.1707617565083656E-4</v>
      </c>
      <c r="X72" s="107">
        <f>'Verdeling Gemeentefonds 2022'!BF72/'Verdeling Gemeentefonds 2022'!$BS72</f>
        <v>0</v>
      </c>
      <c r="Y72" s="99">
        <f>'Verdeling Gemeentefonds 2022'!BL72/'Verdeling Gemeentefonds 2022'!$BS72</f>
        <v>0</v>
      </c>
      <c r="Z72" s="107">
        <f>'Verdeling Gemeentefonds 2022'!BR72/'Verdeling Gemeentefonds 2022'!$BS72</f>
        <v>2.160859539908576E-3</v>
      </c>
      <c r="AA72" s="116">
        <f t="shared" ref="AA72:AA135" si="1">I72+L72+O72+P72+V72+SUM(W72:Z72)</f>
        <v>0.99999995643453687</v>
      </c>
    </row>
    <row r="73" spans="1:27" x14ac:dyDescent="0.25">
      <c r="A73" s="115" t="s">
        <v>519</v>
      </c>
      <c r="B73" s="9" t="s">
        <v>220</v>
      </c>
      <c r="C73" s="99">
        <f>'Verdeling Gemeentefonds 2022'!D73/'Verdeling Gemeentefonds 2022'!$BS73</f>
        <v>0</v>
      </c>
      <c r="D73" s="102">
        <f>'Verdeling Gemeentefonds 2022'!E73/'Verdeling Gemeentefonds 2022'!$BS73</f>
        <v>0</v>
      </c>
      <c r="E73" s="102">
        <f>'Verdeling Gemeentefonds 2022'!F73/'Verdeling Gemeentefonds 2022'!$BS73</f>
        <v>0</v>
      </c>
      <c r="F73" s="102">
        <f>'Verdeling Gemeentefonds 2022'!G73/'Verdeling Gemeentefonds 2022'!$BS73</f>
        <v>0</v>
      </c>
      <c r="G73" s="102">
        <f>'Verdeling Gemeentefonds 2022'!H73/'Verdeling Gemeentefonds 2022'!$BS73</f>
        <v>0.20680782635298059</v>
      </c>
      <c r="H73" s="102">
        <f>'Verdeling Gemeentefonds 2022'!I73/'Verdeling Gemeentefonds 2022'!$BS73</f>
        <v>0</v>
      </c>
      <c r="I73" s="106">
        <f>'Verdeling Gemeentefonds 2022'!J73/'Verdeling Gemeentefonds 2022'!$BS73</f>
        <v>0.20680782635298059</v>
      </c>
      <c r="J73" s="100">
        <f>'Verdeling Gemeentefonds 2022'!N73/'Verdeling Gemeentefonds 2022'!$BS73</f>
        <v>5.216576132668925E-2</v>
      </c>
      <c r="K73" s="102">
        <f>'Verdeling Gemeentefonds 2022'!S73/'Verdeling Gemeentefonds 2022'!$BS73</f>
        <v>8.3039467660538102E-2</v>
      </c>
      <c r="L73" s="106">
        <f>'Verdeling Gemeentefonds 2022'!T73/'Verdeling Gemeentefonds 2022'!$BS73</f>
        <v>0.13520522898722737</v>
      </c>
      <c r="M73" s="99">
        <f>'Verdeling Gemeentefonds 2022'!Z73/'Verdeling Gemeentefonds 2022'!$BS73</f>
        <v>0.25087882404019762</v>
      </c>
      <c r="N73" s="102">
        <f>'Verdeling Gemeentefonds 2022'!AE73/'Verdeling Gemeentefonds 2022'!$BS73</f>
        <v>0.12864317869829919</v>
      </c>
      <c r="O73" s="104">
        <f>'Verdeling Gemeentefonds 2022'!AF73/'Verdeling Gemeentefonds 2022'!$BS73</f>
        <v>0.37952200273849684</v>
      </c>
      <c r="P73" s="109">
        <f>'Verdeling Gemeentefonds 2022'!AK73/'Verdeling Gemeentefonds 2022'!$BS73</f>
        <v>4.3087631951282145E-2</v>
      </c>
      <c r="Q73" s="112">
        <f>'Verdeling Gemeentefonds 2022'!AO73/'Verdeling Gemeentefonds 2022'!$BS73</f>
        <v>1.3887505799692801E-2</v>
      </c>
      <c r="R73" s="108">
        <f>'Verdeling Gemeentefonds 2022'!AR73/'Verdeling Gemeentefonds 2022'!$BS73</f>
        <v>5.459882623206417E-2</v>
      </c>
      <c r="S73" s="108">
        <f>'Verdeling Gemeentefonds 2022'!AU73/'Verdeling Gemeentefonds 2022'!$BS73</f>
        <v>6.6158469767634537E-2</v>
      </c>
      <c r="T73" s="108">
        <f>'Verdeling Gemeentefonds 2022'!AX73/'Verdeling Gemeentefonds 2022'!$BS73</f>
        <v>6.4136161340930267E-2</v>
      </c>
      <c r="U73" s="108">
        <f>'Verdeling Gemeentefonds 2022'!BA73/'Verdeling Gemeentefonds 2022'!$BS73</f>
        <v>3.4704151499357114E-2</v>
      </c>
      <c r="V73" s="106">
        <f>'Verdeling Gemeentefonds 2022'!BB73/'Verdeling Gemeentefonds 2022'!$BS73</f>
        <v>0.23348511463967889</v>
      </c>
      <c r="W73" s="99">
        <f>'Verdeling Gemeentefonds 2022'!BI73/'Verdeling Gemeentefonds 2022'!$BS73</f>
        <v>-2.6868304777180233E-4</v>
      </c>
      <c r="X73" s="107">
        <f>'Verdeling Gemeentefonds 2022'!BF73/'Verdeling Gemeentefonds 2022'!$BS73</f>
        <v>0</v>
      </c>
      <c r="Y73" s="99">
        <f>'Verdeling Gemeentefonds 2022'!BL73/'Verdeling Gemeentefonds 2022'!$BS73</f>
        <v>0</v>
      </c>
      <c r="Z73" s="107">
        <f>'Verdeling Gemeentefonds 2022'!BR73/'Verdeling Gemeentefonds 2022'!$BS73</f>
        <v>2.1608595934564357E-3</v>
      </c>
      <c r="AA73" s="116">
        <f t="shared" si="1"/>
        <v>0.9999999812153505</v>
      </c>
    </row>
    <row r="74" spans="1:27" x14ac:dyDescent="0.25">
      <c r="A74" s="115" t="s">
        <v>507</v>
      </c>
      <c r="B74" s="9" t="s">
        <v>208</v>
      </c>
      <c r="C74" s="99">
        <f>'Verdeling Gemeentefonds 2022'!D74/'Verdeling Gemeentefonds 2022'!$BS74</f>
        <v>0</v>
      </c>
      <c r="D74" s="102">
        <f>'Verdeling Gemeentefonds 2022'!E74/'Verdeling Gemeentefonds 2022'!$BS74</f>
        <v>0</v>
      </c>
      <c r="E74" s="102">
        <f>'Verdeling Gemeentefonds 2022'!F74/'Verdeling Gemeentefonds 2022'!$BS74</f>
        <v>0</v>
      </c>
      <c r="F74" s="102">
        <f>'Verdeling Gemeentefonds 2022'!G74/'Verdeling Gemeentefonds 2022'!$BS74</f>
        <v>0</v>
      </c>
      <c r="G74" s="102">
        <f>'Verdeling Gemeentefonds 2022'!H74/'Verdeling Gemeentefonds 2022'!$BS74</f>
        <v>0</v>
      </c>
      <c r="H74" s="102">
        <f>'Verdeling Gemeentefonds 2022'!I74/'Verdeling Gemeentefonds 2022'!$BS74</f>
        <v>0</v>
      </c>
      <c r="I74" s="106">
        <f>'Verdeling Gemeentefonds 2022'!J74/'Verdeling Gemeentefonds 2022'!$BS74</f>
        <v>0</v>
      </c>
      <c r="J74" s="100">
        <f>'Verdeling Gemeentefonds 2022'!N74/'Verdeling Gemeentefonds 2022'!$BS74</f>
        <v>6.0589938352355835E-2</v>
      </c>
      <c r="K74" s="102">
        <f>'Verdeling Gemeentefonds 2022'!S74/'Verdeling Gemeentefonds 2022'!$BS74</f>
        <v>1.9681826560046186E-2</v>
      </c>
      <c r="L74" s="106">
        <f>'Verdeling Gemeentefonds 2022'!T74/'Verdeling Gemeentefonds 2022'!$BS74</f>
        <v>8.0271764912402024E-2</v>
      </c>
      <c r="M74" s="99">
        <f>'Verdeling Gemeentefonds 2022'!Z74/'Verdeling Gemeentefonds 2022'!$BS74</f>
        <v>0.35694402252773938</v>
      </c>
      <c r="N74" s="102">
        <f>'Verdeling Gemeentefonds 2022'!AE74/'Verdeling Gemeentefonds 2022'!$BS74</f>
        <v>0.29571140373831395</v>
      </c>
      <c r="O74" s="104">
        <f>'Verdeling Gemeentefonds 2022'!AF74/'Verdeling Gemeentefonds 2022'!$BS74</f>
        <v>0.65265542626605322</v>
      </c>
      <c r="P74" s="109">
        <f>'Verdeling Gemeentefonds 2022'!AK74/'Verdeling Gemeentefonds 2022'!$BS74</f>
        <v>0.10373981899051325</v>
      </c>
      <c r="Q74" s="112">
        <f>'Verdeling Gemeentefonds 2022'!AO74/'Verdeling Gemeentefonds 2022'!$BS74</f>
        <v>1.7813577743437285E-2</v>
      </c>
      <c r="R74" s="108">
        <f>'Verdeling Gemeentefonds 2022'!AR74/'Verdeling Gemeentefonds 2022'!$BS74</f>
        <v>2.4029117795885908E-2</v>
      </c>
      <c r="S74" s="108">
        <f>'Verdeling Gemeentefonds 2022'!AU74/'Verdeling Gemeentefonds 2022'!$BS74</f>
        <v>5.7792620885569565E-2</v>
      </c>
      <c r="T74" s="108">
        <f>'Verdeling Gemeentefonds 2022'!AX74/'Verdeling Gemeentefonds 2022'!$BS74</f>
        <v>3.2099514657275563E-2</v>
      </c>
      <c r="U74" s="108">
        <f>'Verdeling Gemeentefonds 2022'!BA74/'Verdeling Gemeentefonds 2022'!$BS74</f>
        <v>2.9640022996199968E-2</v>
      </c>
      <c r="V74" s="106">
        <f>'Verdeling Gemeentefonds 2022'!BB74/'Verdeling Gemeentefonds 2022'!$BS74</f>
        <v>0.1613748540783683</v>
      </c>
      <c r="W74" s="99">
        <f>'Verdeling Gemeentefonds 2022'!BI74/'Verdeling Gemeentefonds 2022'!$BS74</f>
        <v>-2.0275549560752075E-4</v>
      </c>
      <c r="X74" s="107">
        <f>'Verdeling Gemeentefonds 2022'!BF74/'Verdeling Gemeentefonds 2022'!$BS74</f>
        <v>0</v>
      </c>
      <c r="Y74" s="99">
        <f>'Verdeling Gemeentefonds 2022'!BL74/'Verdeling Gemeentefonds 2022'!$BS74</f>
        <v>0</v>
      </c>
      <c r="Z74" s="107">
        <f>'Verdeling Gemeentefonds 2022'!BR74/'Verdeling Gemeentefonds 2022'!$BS74</f>
        <v>2.1608595655855912E-3</v>
      </c>
      <c r="AA74" s="116">
        <f t="shared" si="1"/>
        <v>0.99999996831731486</v>
      </c>
    </row>
    <row r="75" spans="1:27" x14ac:dyDescent="0.25">
      <c r="A75" s="115" t="s">
        <v>309</v>
      </c>
      <c r="B75" s="9" t="s">
        <v>10</v>
      </c>
      <c r="C75" s="99">
        <f>'Verdeling Gemeentefonds 2022'!D75/'Verdeling Gemeentefonds 2022'!$BS75</f>
        <v>0</v>
      </c>
      <c r="D75" s="102">
        <f>'Verdeling Gemeentefonds 2022'!E75/'Verdeling Gemeentefonds 2022'!$BS75</f>
        <v>0</v>
      </c>
      <c r="E75" s="102">
        <f>'Verdeling Gemeentefonds 2022'!F75/'Verdeling Gemeentefonds 2022'!$BS75</f>
        <v>0</v>
      </c>
      <c r="F75" s="102">
        <f>'Verdeling Gemeentefonds 2022'!G75/'Verdeling Gemeentefonds 2022'!$BS75</f>
        <v>0</v>
      </c>
      <c r="G75" s="102">
        <f>'Verdeling Gemeentefonds 2022'!H75/'Verdeling Gemeentefonds 2022'!$BS75</f>
        <v>0</v>
      </c>
      <c r="H75" s="102">
        <f>'Verdeling Gemeentefonds 2022'!I75/'Verdeling Gemeentefonds 2022'!$BS75</f>
        <v>0</v>
      </c>
      <c r="I75" s="106">
        <f>'Verdeling Gemeentefonds 2022'!J75/'Verdeling Gemeentefonds 2022'!$BS75</f>
        <v>0</v>
      </c>
      <c r="J75" s="100">
        <f>'Verdeling Gemeentefonds 2022'!N75/'Verdeling Gemeentefonds 2022'!$BS75</f>
        <v>4.2877911134294823E-2</v>
      </c>
      <c r="K75" s="102">
        <f>'Verdeling Gemeentefonds 2022'!S75/'Verdeling Gemeentefonds 2022'!$BS75</f>
        <v>3.7855370023068761E-2</v>
      </c>
      <c r="L75" s="106">
        <f>'Verdeling Gemeentefonds 2022'!T75/'Verdeling Gemeentefonds 2022'!$BS75</f>
        <v>8.0733281157363584E-2</v>
      </c>
      <c r="M75" s="99">
        <f>'Verdeling Gemeentefonds 2022'!Z75/'Verdeling Gemeentefonds 2022'!$BS75</f>
        <v>0.39620674351045621</v>
      </c>
      <c r="N75" s="102">
        <f>'Verdeling Gemeentefonds 2022'!AE75/'Verdeling Gemeentefonds 2022'!$BS75</f>
        <v>0.21233262298326766</v>
      </c>
      <c r="O75" s="104">
        <f>'Verdeling Gemeentefonds 2022'!AF75/'Verdeling Gemeentefonds 2022'!$BS75</f>
        <v>0.60853936649372398</v>
      </c>
      <c r="P75" s="109">
        <f>'Verdeling Gemeentefonds 2022'!AK75/'Verdeling Gemeentefonds 2022'!$BS75</f>
        <v>0.13425137052666475</v>
      </c>
      <c r="Q75" s="112">
        <f>'Verdeling Gemeentefonds 2022'!AO75/'Verdeling Gemeentefonds 2022'!$BS75</f>
        <v>1.3759898819672937E-2</v>
      </c>
      <c r="R75" s="108">
        <f>'Verdeling Gemeentefonds 2022'!AR75/'Verdeling Gemeentefonds 2022'!$BS75</f>
        <v>1.447111048613421E-2</v>
      </c>
      <c r="S75" s="108">
        <f>'Verdeling Gemeentefonds 2022'!AU75/'Verdeling Gemeentefonds 2022'!$BS75</f>
        <v>6.2910654884213074E-2</v>
      </c>
      <c r="T75" s="108">
        <f>'Verdeling Gemeentefonds 2022'!AX75/'Verdeling Gemeentefonds 2022'!$BS75</f>
        <v>5.0691102970991303E-2</v>
      </c>
      <c r="U75" s="108">
        <f>'Verdeling Gemeentefonds 2022'!BA75/'Verdeling Gemeentefonds 2022'!$BS75</f>
        <v>3.2731304043139876E-2</v>
      </c>
      <c r="V75" s="106">
        <f>'Verdeling Gemeentefonds 2022'!BB75/'Verdeling Gemeentefonds 2022'!$BS75</f>
        <v>0.17456407120415141</v>
      </c>
      <c r="W75" s="99">
        <f>'Verdeling Gemeentefonds 2022'!BI75/'Verdeling Gemeentefonds 2022'!$BS75</f>
        <v>-2.4895676960785931E-4</v>
      </c>
      <c r="X75" s="107">
        <f>'Verdeling Gemeentefonds 2022'!BF75/'Verdeling Gemeentefonds 2022'!$BS75</f>
        <v>0</v>
      </c>
      <c r="Y75" s="99">
        <f>'Verdeling Gemeentefonds 2022'!BL75/'Verdeling Gemeentefonds 2022'!$BS75</f>
        <v>0</v>
      </c>
      <c r="Z75" s="107">
        <f>'Verdeling Gemeentefonds 2022'!BR75/'Verdeling Gemeentefonds 2022'!$BS75</f>
        <v>2.1608596172565803E-3</v>
      </c>
      <c r="AA75" s="116">
        <f t="shared" si="1"/>
        <v>0.99999999222955249</v>
      </c>
    </row>
    <row r="76" spans="1:27" x14ac:dyDescent="0.25">
      <c r="A76" s="115" t="s">
        <v>526</v>
      </c>
      <c r="B76" s="9" t="s">
        <v>229</v>
      </c>
      <c r="C76" s="99">
        <f>'Verdeling Gemeentefonds 2022'!D76/'Verdeling Gemeentefonds 2022'!$BS76</f>
        <v>0</v>
      </c>
      <c r="D76" s="102">
        <f>'Verdeling Gemeentefonds 2022'!E76/'Verdeling Gemeentefonds 2022'!$BS76</f>
        <v>0</v>
      </c>
      <c r="E76" s="102">
        <f>'Verdeling Gemeentefonds 2022'!F76/'Verdeling Gemeentefonds 2022'!$BS76</f>
        <v>0</v>
      </c>
      <c r="F76" s="102">
        <f>'Verdeling Gemeentefonds 2022'!G76/'Verdeling Gemeentefonds 2022'!$BS76</f>
        <v>0</v>
      </c>
      <c r="G76" s="102">
        <f>'Verdeling Gemeentefonds 2022'!H76/'Verdeling Gemeentefonds 2022'!$BS76</f>
        <v>0</v>
      </c>
      <c r="H76" s="102">
        <f>'Verdeling Gemeentefonds 2022'!I76/'Verdeling Gemeentefonds 2022'!$BS76</f>
        <v>0</v>
      </c>
      <c r="I76" s="106">
        <f>'Verdeling Gemeentefonds 2022'!J76/'Verdeling Gemeentefonds 2022'!$BS76</f>
        <v>0</v>
      </c>
      <c r="J76" s="100">
        <f>'Verdeling Gemeentefonds 2022'!N76/'Verdeling Gemeentefonds 2022'!$BS76</f>
        <v>6.3437835998274947E-2</v>
      </c>
      <c r="K76" s="102">
        <f>'Verdeling Gemeentefonds 2022'!S76/'Verdeling Gemeentefonds 2022'!$BS76</f>
        <v>3.052334910554344E-2</v>
      </c>
      <c r="L76" s="106">
        <f>'Verdeling Gemeentefonds 2022'!T76/'Verdeling Gemeentefonds 2022'!$BS76</f>
        <v>9.3961185103818387E-2</v>
      </c>
      <c r="M76" s="99">
        <f>'Verdeling Gemeentefonds 2022'!Z76/'Verdeling Gemeentefonds 2022'!$BS76</f>
        <v>0.35701742751854276</v>
      </c>
      <c r="N76" s="102">
        <f>'Verdeling Gemeentefonds 2022'!AE76/'Verdeling Gemeentefonds 2022'!$BS76</f>
        <v>0.26847421074753519</v>
      </c>
      <c r="O76" s="104">
        <f>'Verdeling Gemeentefonds 2022'!AF76/'Verdeling Gemeentefonds 2022'!$BS76</f>
        <v>0.6254916382660779</v>
      </c>
      <c r="P76" s="109">
        <f>'Verdeling Gemeentefonds 2022'!AK76/'Verdeling Gemeentefonds 2022'!$BS76</f>
        <v>0.12580351993667518</v>
      </c>
      <c r="Q76" s="112">
        <f>'Verdeling Gemeentefonds 2022'!AO76/'Verdeling Gemeentefonds 2022'!$BS76</f>
        <v>1.4093539135957534E-2</v>
      </c>
      <c r="R76" s="108">
        <f>'Verdeling Gemeentefonds 2022'!AR76/'Verdeling Gemeentefonds 2022'!$BS76</f>
        <v>4.4111760321905363E-2</v>
      </c>
      <c r="S76" s="108">
        <f>'Verdeling Gemeentefonds 2022'!AU76/'Verdeling Gemeentefonds 2022'!$BS76</f>
        <v>5.6385593903319799E-2</v>
      </c>
      <c r="T76" s="108">
        <f>'Verdeling Gemeentefonds 2022'!AX76/'Verdeling Gemeentefonds 2022'!$BS76</f>
        <v>3.3180629532066311E-2</v>
      </c>
      <c r="U76" s="108">
        <f>'Verdeling Gemeentefonds 2022'!BA76/'Verdeling Gemeentefonds 2022'!$BS76</f>
        <v>5.0192876576231017E-3</v>
      </c>
      <c r="V76" s="106">
        <f>'Verdeling Gemeentefonds 2022'!BB76/'Verdeling Gemeentefonds 2022'!$BS76</f>
        <v>0.1527908105508721</v>
      </c>
      <c r="W76" s="99">
        <f>'Verdeling Gemeentefonds 2022'!BI76/'Verdeling Gemeentefonds 2022'!$BS76</f>
        <v>-2.0794903033691882E-4</v>
      </c>
      <c r="X76" s="107">
        <f>'Verdeling Gemeentefonds 2022'!BF76/'Verdeling Gemeentefonds 2022'!$BS76</f>
        <v>0</v>
      </c>
      <c r="Y76" s="99">
        <f>'Verdeling Gemeentefonds 2022'!BL76/'Verdeling Gemeentefonds 2022'!$BS76</f>
        <v>0</v>
      </c>
      <c r="Z76" s="107">
        <f>'Verdeling Gemeentefonds 2022'!BR76/'Verdeling Gemeentefonds 2022'!$BS76</f>
        <v>2.1608597736405737E-3</v>
      </c>
      <c r="AA76" s="116">
        <f t="shared" si="1"/>
        <v>1.0000000646007472</v>
      </c>
    </row>
    <row r="77" spans="1:27" x14ac:dyDescent="0.25">
      <c r="A77" s="115" t="s">
        <v>373</v>
      </c>
      <c r="B77" s="9" t="s">
        <v>74</v>
      </c>
      <c r="C77" s="99">
        <f>'Verdeling Gemeentefonds 2022'!D77/'Verdeling Gemeentefonds 2022'!$BS77</f>
        <v>0</v>
      </c>
      <c r="D77" s="102">
        <f>'Verdeling Gemeentefonds 2022'!E77/'Verdeling Gemeentefonds 2022'!$BS77</f>
        <v>0</v>
      </c>
      <c r="E77" s="102">
        <f>'Verdeling Gemeentefonds 2022'!F77/'Verdeling Gemeentefonds 2022'!$BS77</f>
        <v>0</v>
      </c>
      <c r="F77" s="102">
        <f>'Verdeling Gemeentefonds 2022'!G77/'Verdeling Gemeentefonds 2022'!$BS77</f>
        <v>0</v>
      </c>
      <c r="G77" s="102">
        <f>'Verdeling Gemeentefonds 2022'!H77/'Verdeling Gemeentefonds 2022'!$BS77</f>
        <v>0</v>
      </c>
      <c r="H77" s="102">
        <f>'Verdeling Gemeentefonds 2022'!I77/'Verdeling Gemeentefonds 2022'!$BS77</f>
        <v>0</v>
      </c>
      <c r="I77" s="106">
        <f>'Verdeling Gemeentefonds 2022'!J77/'Verdeling Gemeentefonds 2022'!$BS77</f>
        <v>0</v>
      </c>
      <c r="J77" s="100">
        <f>'Verdeling Gemeentefonds 2022'!N77/'Verdeling Gemeentefonds 2022'!$BS77</f>
        <v>3.7978225947430999E-2</v>
      </c>
      <c r="K77" s="102">
        <f>'Verdeling Gemeentefonds 2022'!S77/'Verdeling Gemeentefonds 2022'!$BS77</f>
        <v>8.9116393685179512E-3</v>
      </c>
      <c r="L77" s="106">
        <f>'Verdeling Gemeentefonds 2022'!T77/'Verdeling Gemeentefonds 2022'!$BS77</f>
        <v>4.688986531594895E-2</v>
      </c>
      <c r="M77" s="99">
        <f>'Verdeling Gemeentefonds 2022'!Z77/'Verdeling Gemeentefonds 2022'!$BS77</f>
        <v>0.303837772712721</v>
      </c>
      <c r="N77" s="102">
        <f>'Verdeling Gemeentefonds 2022'!AE77/'Verdeling Gemeentefonds 2022'!$BS77</f>
        <v>0.27764969754695268</v>
      </c>
      <c r="O77" s="104">
        <f>'Verdeling Gemeentefonds 2022'!AF77/'Verdeling Gemeentefonds 2022'!$BS77</f>
        <v>0.58148747025967362</v>
      </c>
      <c r="P77" s="109">
        <f>'Verdeling Gemeentefonds 2022'!AK77/'Verdeling Gemeentefonds 2022'!$BS77</f>
        <v>0.26813419478603417</v>
      </c>
      <c r="Q77" s="112">
        <f>'Verdeling Gemeentefonds 2022'!AO77/'Verdeling Gemeentefonds 2022'!$BS77</f>
        <v>1.1037008989509966E-2</v>
      </c>
      <c r="R77" s="108">
        <f>'Verdeling Gemeentefonds 2022'!AR77/'Verdeling Gemeentefonds 2022'!$BS77</f>
        <v>1.0616498310429882E-2</v>
      </c>
      <c r="S77" s="108">
        <f>'Verdeling Gemeentefonds 2022'!AU77/'Verdeling Gemeentefonds 2022'!$BS77</f>
        <v>3.4720287337427401E-2</v>
      </c>
      <c r="T77" s="108">
        <f>'Verdeling Gemeentefonds 2022'!AX77/'Verdeling Gemeentefonds 2022'!$BS77</f>
        <v>2.6542055430738079E-2</v>
      </c>
      <c r="U77" s="108">
        <f>'Verdeling Gemeentefonds 2022'!BA77/'Verdeling Gemeentefonds 2022'!$BS77</f>
        <v>1.8660251011381961E-2</v>
      </c>
      <c r="V77" s="106">
        <f>'Verdeling Gemeentefonds 2022'!BB77/'Verdeling Gemeentefonds 2022'!$BS77</f>
        <v>0.10157610107948729</v>
      </c>
      <c r="W77" s="99">
        <f>'Verdeling Gemeentefonds 2022'!BI77/'Verdeling Gemeentefonds 2022'!$BS77</f>
        <v>-2.4836488815759608E-4</v>
      </c>
      <c r="X77" s="107">
        <f>'Verdeling Gemeentefonds 2022'!BF77/'Verdeling Gemeentefonds 2022'!$BS77</f>
        <v>0</v>
      </c>
      <c r="Y77" s="99">
        <f>'Verdeling Gemeentefonds 2022'!BL77/'Verdeling Gemeentefonds 2022'!$BS77</f>
        <v>0</v>
      </c>
      <c r="Z77" s="107">
        <f>'Verdeling Gemeentefonds 2022'!BR77/'Verdeling Gemeentefonds 2022'!$BS77</f>
        <v>2.1608599073103768E-3</v>
      </c>
      <c r="AA77" s="116">
        <f t="shared" si="1"/>
        <v>1.0000001264602969</v>
      </c>
    </row>
    <row r="78" spans="1:27" x14ac:dyDescent="0.25">
      <c r="A78" s="115" t="s">
        <v>527</v>
      </c>
      <c r="B78" s="9" t="s">
        <v>230</v>
      </c>
      <c r="C78" s="99">
        <f>'Verdeling Gemeentefonds 2022'!D78/'Verdeling Gemeentefonds 2022'!$BS78</f>
        <v>0</v>
      </c>
      <c r="D78" s="102">
        <f>'Verdeling Gemeentefonds 2022'!E78/'Verdeling Gemeentefonds 2022'!$BS78</f>
        <v>0</v>
      </c>
      <c r="E78" s="102">
        <f>'Verdeling Gemeentefonds 2022'!F78/'Verdeling Gemeentefonds 2022'!$BS78</f>
        <v>0</v>
      </c>
      <c r="F78" s="102">
        <f>'Verdeling Gemeentefonds 2022'!G78/'Verdeling Gemeentefonds 2022'!$BS78</f>
        <v>0</v>
      </c>
      <c r="G78" s="102">
        <f>'Verdeling Gemeentefonds 2022'!H78/'Verdeling Gemeentefonds 2022'!$BS78</f>
        <v>0</v>
      </c>
      <c r="H78" s="102">
        <f>'Verdeling Gemeentefonds 2022'!I78/'Verdeling Gemeentefonds 2022'!$BS78</f>
        <v>0</v>
      </c>
      <c r="I78" s="106">
        <f>'Verdeling Gemeentefonds 2022'!J78/'Verdeling Gemeentefonds 2022'!$BS78</f>
        <v>0</v>
      </c>
      <c r="J78" s="100">
        <f>'Verdeling Gemeentefonds 2022'!N78/'Verdeling Gemeentefonds 2022'!$BS78</f>
        <v>5.9131607997560863E-2</v>
      </c>
      <c r="K78" s="102">
        <f>'Verdeling Gemeentefonds 2022'!S78/'Verdeling Gemeentefonds 2022'!$BS78</f>
        <v>8.6394661020523251E-3</v>
      </c>
      <c r="L78" s="106">
        <f>'Verdeling Gemeentefonds 2022'!T78/'Verdeling Gemeentefonds 2022'!$BS78</f>
        <v>6.7771074099613193E-2</v>
      </c>
      <c r="M78" s="99">
        <f>'Verdeling Gemeentefonds 2022'!Z78/'Verdeling Gemeentefonds 2022'!$BS78</f>
        <v>0.3243518996469329</v>
      </c>
      <c r="N78" s="102">
        <f>'Verdeling Gemeentefonds 2022'!AE78/'Verdeling Gemeentefonds 2022'!$BS78</f>
        <v>0.31515190513918434</v>
      </c>
      <c r="O78" s="104">
        <f>'Verdeling Gemeentefonds 2022'!AF78/'Verdeling Gemeentefonds 2022'!$BS78</f>
        <v>0.63950380478611724</v>
      </c>
      <c r="P78" s="109">
        <f>'Verdeling Gemeentefonds 2022'!AK78/'Verdeling Gemeentefonds 2022'!$BS78</f>
        <v>0.15727477069240586</v>
      </c>
      <c r="Q78" s="112">
        <f>'Verdeling Gemeentefonds 2022'!AO78/'Verdeling Gemeentefonds 2022'!$BS78</f>
        <v>1.3973557718384282E-2</v>
      </c>
      <c r="R78" s="108">
        <f>'Verdeling Gemeentefonds 2022'!AR78/'Verdeling Gemeentefonds 2022'!$BS78</f>
        <v>2.658143072376546E-2</v>
      </c>
      <c r="S78" s="108">
        <f>'Verdeling Gemeentefonds 2022'!AU78/'Verdeling Gemeentefonds 2022'!$BS78</f>
        <v>3.017592068959437E-2</v>
      </c>
      <c r="T78" s="108">
        <f>'Verdeling Gemeentefonds 2022'!AX78/'Verdeling Gemeentefonds 2022'!$BS78</f>
        <v>3.6840922223423805E-2</v>
      </c>
      <c r="U78" s="108">
        <f>'Verdeling Gemeentefonds 2022'!BA78/'Verdeling Gemeentefonds 2022'!$BS78</f>
        <v>2.5930298865889118E-2</v>
      </c>
      <c r="V78" s="106">
        <f>'Verdeling Gemeentefonds 2022'!BB78/'Verdeling Gemeentefonds 2022'!$BS78</f>
        <v>0.13350213022105703</v>
      </c>
      <c r="W78" s="99">
        <f>'Verdeling Gemeentefonds 2022'!BI78/'Verdeling Gemeentefonds 2022'!$BS78</f>
        <v>-2.1280155158238836E-4</v>
      </c>
      <c r="X78" s="107">
        <f>'Verdeling Gemeentefonds 2022'!BF78/'Verdeling Gemeentefonds 2022'!$BS78</f>
        <v>0</v>
      </c>
      <c r="Y78" s="99">
        <f>'Verdeling Gemeentefonds 2022'!BL78/'Verdeling Gemeentefonds 2022'!$BS78</f>
        <v>0</v>
      </c>
      <c r="Z78" s="107">
        <f>'Verdeling Gemeentefonds 2022'!BR78/'Verdeling Gemeentefonds 2022'!$BS78</f>
        <v>2.1608592829738256E-3</v>
      </c>
      <c r="AA78" s="116">
        <f t="shared" si="1"/>
        <v>0.99999983753058463</v>
      </c>
    </row>
    <row r="79" spans="1:27" x14ac:dyDescent="0.25">
      <c r="A79" s="115" t="s">
        <v>347</v>
      </c>
      <c r="B79" s="9" t="s">
        <v>48</v>
      </c>
      <c r="C79" s="99">
        <f>'Verdeling Gemeentefonds 2022'!D79/'Verdeling Gemeentefonds 2022'!$BS79</f>
        <v>0</v>
      </c>
      <c r="D79" s="102">
        <f>'Verdeling Gemeentefonds 2022'!E79/'Verdeling Gemeentefonds 2022'!$BS79</f>
        <v>0</v>
      </c>
      <c r="E79" s="102">
        <f>'Verdeling Gemeentefonds 2022'!F79/'Verdeling Gemeentefonds 2022'!$BS79</f>
        <v>0</v>
      </c>
      <c r="F79" s="102">
        <f>'Verdeling Gemeentefonds 2022'!G79/'Verdeling Gemeentefonds 2022'!$BS79</f>
        <v>0</v>
      </c>
      <c r="G79" s="102">
        <f>'Verdeling Gemeentefonds 2022'!H79/'Verdeling Gemeentefonds 2022'!$BS79</f>
        <v>0.21540128424874644</v>
      </c>
      <c r="H79" s="102">
        <f>'Verdeling Gemeentefonds 2022'!I79/'Verdeling Gemeentefonds 2022'!$BS79</f>
        <v>0</v>
      </c>
      <c r="I79" s="106">
        <f>'Verdeling Gemeentefonds 2022'!J79/'Verdeling Gemeentefonds 2022'!$BS79</f>
        <v>0.21540128424874644</v>
      </c>
      <c r="J79" s="100">
        <f>'Verdeling Gemeentefonds 2022'!N79/'Verdeling Gemeentefonds 2022'!$BS79</f>
        <v>6.6309252990594786E-2</v>
      </c>
      <c r="K79" s="102">
        <f>'Verdeling Gemeentefonds 2022'!S79/'Verdeling Gemeentefonds 2022'!$BS79</f>
        <v>0.11156683324765988</v>
      </c>
      <c r="L79" s="106">
        <f>'Verdeling Gemeentefonds 2022'!T79/'Verdeling Gemeentefonds 2022'!$BS79</f>
        <v>0.17787608623825468</v>
      </c>
      <c r="M79" s="99">
        <f>'Verdeling Gemeentefonds 2022'!Z79/'Verdeling Gemeentefonds 2022'!$BS79</f>
        <v>0.20989431678072393</v>
      </c>
      <c r="N79" s="102">
        <f>'Verdeling Gemeentefonds 2022'!AE79/'Verdeling Gemeentefonds 2022'!$BS79</f>
        <v>0.10841270446059018</v>
      </c>
      <c r="O79" s="104">
        <f>'Verdeling Gemeentefonds 2022'!AF79/'Verdeling Gemeentefonds 2022'!$BS79</f>
        <v>0.31830702124131405</v>
      </c>
      <c r="P79" s="109">
        <f>'Verdeling Gemeentefonds 2022'!AK79/'Verdeling Gemeentefonds 2022'!$BS79</f>
        <v>9.4843758836661907E-2</v>
      </c>
      <c r="Q79" s="112">
        <f>'Verdeling Gemeentefonds 2022'!AO79/'Verdeling Gemeentefonds 2022'!$BS79</f>
        <v>1.0608179920385581E-2</v>
      </c>
      <c r="R79" s="108">
        <f>'Verdeling Gemeentefonds 2022'!AR79/'Verdeling Gemeentefonds 2022'!$BS79</f>
        <v>3.8726972245819162E-2</v>
      </c>
      <c r="S79" s="108">
        <f>'Verdeling Gemeentefonds 2022'!AU79/'Verdeling Gemeentefonds 2022'!$BS79</f>
        <v>4.0145804601976608E-2</v>
      </c>
      <c r="T79" s="108">
        <f>'Verdeling Gemeentefonds 2022'!AX79/'Verdeling Gemeentefonds 2022'!$BS79</f>
        <v>5.8727582366714354E-2</v>
      </c>
      <c r="U79" s="108">
        <f>'Verdeling Gemeentefonds 2022'!BA79/'Verdeling Gemeentefonds 2022'!$BS79</f>
        <v>4.3486285775652708E-2</v>
      </c>
      <c r="V79" s="106">
        <f>'Verdeling Gemeentefonds 2022'!BB79/'Verdeling Gemeentefonds 2022'!$BS79</f>
        <v>0.19169482491054843</v>
      </c>
      <c r="W79" s="99">
        <f>'Verdeling Gemeentefonds 2022'!BI79/'Verdeling Gemeentefonds 2022'!$BS79</f>
        <v>-2.8385715336217798E-4</v>
      </c>
      <c r="X79" s="107">
        <f>'Verdeling Gemeentefonds 2022'!BF79/'Verdeling Gemeentefonds 2022'!$BS79</f>
        <v>0</v>
      </c>
      <c r="Y79" s="99">
        <f>'Verdeling Gemeentefonds 2022'!BL79/'Verdeling Gemeentefonds 2022'!$BS79</f>
        <v>0</v>
      </c>
      <c r="Z79" s="107">
        <f>'Verdeling Gemeentefonds 2022'!BR79/'Verdeling Gemeentefonds 2022'!$BS79</f>
        <v>2.1608595863107406E-3</v>
      </c>
      <c r="AA79" s="116">
        <f t="shared" si="1"/>
        <v>0.99999997790847406</v>
      </c>
    </row>
    <row r="80" spans="1:27" x14ac:dyDescent="0.25">
      <c r="A80" s="115" t="s">
        <v>412</v>
      </c>
      <c r="B80" s="9" t="s">
        <v>113</v>
      </c>
      <c r="C80" s="99">
        <f>'Verdeling Gemeentefonds 2022'!D80/'Verdeling Gemeentefonds 2022'!$BS80</f>
        <v>0</v>
      </c>
      <c r="D80" s="102">
        <f>'Verdeling Gemeentefonds 2022'!E80/'Verdeling Gemeentefonds 2022'!$BS80</f>
        <v>0</v>
      </c>
      <c r="E80" s="102">
        <f>'Verdeling Gemeentefonds 2022'!F80/'Verdeling Gemeentefonds 2022'!$BS80</f>
        <v>0</v>
      </c>
      <c r="F80" s="102">
        <f>'Verdeling Gemeentefonds 2022'!G80/'Verdeling Gemeentefonds 2022'!$BS80</f>
        <v>0</v>
      </c>
      <c r="G80" s="102">
        <f>'Verdeling Gemeentefonds 2022'!H80/'Verdeling Gemeentefonds 2022'!$BS80</f>
        <v>0</v>
      </c>
      <c r="H80" s="102">
        <f>'Verdeling Gemeentefonds 2022'!I80/'Verdeling Gemeentefonds 2022'!$BS80</f>
        <v>0</v>
      </c>
      <c r="I80" s="106">
        <f>'Verdeling Gemeentefonds 2022'!J80/'Verdeling Gemeentefonds 2022'!$BS80</f>
        <v>0</v>
      </c>
      <c r="J80" s="100">
        <f>'Verdeling Gemeentefonds 2022'!N80/'Verdeling Gemeentefonds 2022'!$BS80</f>
        <v>3.2244235949404072E-2</v>
      </c>
      <c r="K80" s="102">
        <f>'Verdeling Gemeentefonds 2022'!S80/'Verdeling Gemeentefonds 2022'!$BS80</f>
        <v>4.0225707284307849E-3</v>
      </c>
      <c r="L80" s="106">
        <f>'Verdeling Gemeentefonds 2022'!T80/'Verdeling Gemeentefonds 2022'!$BS80</f>
        <v>3.6266806677834856E-2</v>
      </c>
      <c r="M80" s="99">
        <f>'Verdeling Gemeentefonds 2022'!Z80/'Verdeling Gemeentefonds 2022'!$BS80</f>
        <v>0.31346338200902496</v>
      </c>
      <c r="N80" s="102">
        <f>'Verdeling Gemeentefonds 2022'!AE80/'Verdeling Gemeentefonds 2022'!$BS80</f>
        <v>0.21387677578336961</v>
      </c>
      <c r="O80" s="104">
        <f>'Verdeling Gemeentefonds 2022'!AF80/'Verdeling Gemeentefonds 2022'!$BS80</f>
        <v>0.52734015779239463</v>
      </c>
      <c r="P80" s="109">
        <f>'Verdeling Gemeentefonds 2022'!AK80/'Verdeling Gemeentefonds 2022'!$BS80</f>
        <v>0.32376834500542157</v>
      </c>
      <c r="Q80" s="112">
        <f>'Verdeling Gemeentefonds 2022'!AO80/'Verdeling Gemeentefonds 2022'!$BS80</f>
        <v>1.5018061042068698E-2</v>
      </c>
      <c r="R80" s="108">
        <f>'Verdeling Gemeentefonds 2022'!AR80/'Verdeling Gemeentefonds 2022'!$BS80</f>
        <v>1.648716321519168E-2</v>
      </c>
      <c r="S80" s="108">
        <f>'Verdeling Gemeentefonds 2022'!AU80/'Verdeling Gemeentefonds 2022'!$BS80</f>
        <v>5.6425194206982499E-2</v>
      </c>
      <c r="T80" s="108">
        <f>'Verdeling Gemeentefonds 2022'!AX80/'Verdeling Gemeentefonds 2022'!$BS80</f>
        <v>1.8458582569184062E-2</v>
      </c>
      <c r="U80" s="108">
        <f>'Verdeling Gemeentefonds 2022'!BA80/'Verdeling Gemeentefonds 2022'!$BS80</f>
        <v>4.3468372772054176E-3</v>
      </c>
      <c r="V80" s="106">
        <f>'Verdeling Gemeentefonds 2022'!BB80/'Verdeling Gemeentefonds 2022'!$BS80</f>
        <v>0.11073583831063236</v>
      </c>
      <c r="W80" s="99">
        <f>'Verdeling Gemeentefonds 2022'!BI80/'Verdeling Gemeentefonds 2022'!$BS80</f>
        <v>-2.7186825368030271E-4</v>
      </c>
      <c r="X80" s="107">
        <f>'Verdeling Gemeentefonds 2022'!BF80/'Verdeling Gemeentefonds 2022'!$BS80</f>
        <v>0</v>
      </c>
      <c r="Y80" s="99">
        <f>'Verdeling Gemeentefonds 2022'!BL80/'Verdeling Gemeentefonds 2022'!$BS80</f>
        <v>0</v>
      </c>
      <c r="Z80" s="107">
        <f>'Verdeling Gemeentefonds 2022'!BR80/'Verdeling Gemeentefonds 2022'!$BS80</f>
        <v>2.1608599354182439E-3</v>
      </c>
      <c r="AA80" s="116">
        <f t="shared" si="1"/>
        <v>1.0000001394680214</v>
      </c>
    </row>
    <row r="81" spans="1:27" x14ac:dyDescent="0.25">
      <c r="A81" s="115" t="s">
        <v>557</v>
      </c>
      <c r="B81" s="9" t="s">
        <v>260</v>
      </c>
      <c r="C81" s="99">
        <f>'Verdeling Gemeentefonds 2022'!D81/'Verdeling Gemeentefonds 2022'!$BS81</f>
        <v>0</v>
      </c>
      <c r="D81" s="102">
        <f>'Verdeling Gemeentefonds 2022'!E81/'Verdeling Gemeentefonds 2022'!$BS81</f>
        <v>0.43180138239734162</v>
      </c>
      <c r="E81" s="102">
        <f>'Verdeling Gemeentefonds 2022'!F81/'Verdeling Gemeentefonds 2022'!$BS81</f>
        <v>0</v>
      </c>
      <c r="F81" s="102">
        <f>'Verdeling Gemeentefonds 2022'!G81/'Verdeling Gemeentefonds 2022'!$BS81</f>
        <v>0</v>
      </c>
      <c r="G81" s="102">
        <f>'Verdeling Gemeentefonds 2022'!H81/'Verdeling Gemeentefonds 2022'!$BS81</f>
        <v>0</v>
      </c>
      <c r="H81" s="102">
        <f>'Verdeling Gemeentefonds 2022'!I81/'Verdeling Gemeentefonds 2022'!$BS81</f>
        <v>0</v>
      </c>
      <c r="I81" s="106">
        <f>'Verdeling Gemeentefonds 2022'!J81/'Verdeling Gemeentefonds 2022'!$BS81</f>
        <v>0.43180138239734162</v>
      </c>
      <c r="J81" s="100">
        <f>'Verdeling Gemeentefonds 2022'!N81/'Verdeling Gemeentefonds 2022'!$BS81</f>
        <v>4.1600319741018618E-2</v>
      </c>
      <c r="K81" s="102">
        <f>'Verdeling Gemeentefonds 2022'!S81/'Verdeling Gemeentefonds 2022'!$BS81</f>
        <v>3.487339446738634E-2</v>
      </c>
      <c r="L81" s="106">
        <f>'Verdeling Gemeentefonds 2022'!T81/'Verdeling Gemeentefonds 2022'!$BS81</f>
        <v>7.6473714208404958E-2</v>
      </c>
      <c r="M81" s="99">
        <f>'Verdeling Gemeentefonds 2022'!Z81/'Verdeling Gemeentefonds 2022'!$BS81</f>
        <v>0.20678364697740001</v>
      </c>
      <c r="N81" s="102">
        <f>'Verdeling Gemeentefonds 2022'!AE81/'Verdeling Gemeentefonds 2022'!$BS81</f>
        <v>7.2814726546870281E-2</v>
      </c>
      <c r="O81" s="104">
        <f>'Verdeling Gemeentefonds 2022'!AF81/'Verdeling Gemeentefonds 2022'!$BS81</f>
        <v>0.27959837352427025</v>
      </c>
      <c r="P81" s="109">
        <f>'Verdeling Gemeentefonds 2022'!AK81/'Verdeling Gemeentefonds 2022'!$BS81</f>
        <v>1.9959469116030432E-2</v>
      </c>
      <c r="Q81" s="112">
        <f>'Verdeling Gemeentefonds 2022'!AO81/'Verdeling Gemeentefonds 2022'!$BS81</f>
        <v>1.1169197022017189E-2</v>
      </c>
      <c r="R81" s="108">
        <f>'Verdeling Gemeentefonds 2022'!AR81/'Verdeling Gemeentefonds 2022'!$BS81</f>
        <v>3.808918175946744E-2</v>
      </c>
      <c r="S81" s="108">
        <f>'Verdeling Gemeentefonds 2022'!AU81/'Verdeling Gemeentefonds 2022'!$BS81</f>
        <v>5.26287905142616E-2</v>
      </c>
      <c r="T81" s="108">
        <f>'Verdeling Gemeentefonds 2022'!AX81/'Verdeling Gemeentefonds 2022'!$BS81</f>
        <v>3.4462468999105662E-2</v>
      </c>
      <c r="U81" s="108">
        <f>'Verdeling Gemeentefonds 2022'!BA81/'Verdeling Gemeentefonds 2022'!$BS81</f>
        <v>5.3922828088814531E-2</v>
      </c>
      <c r="V81" s="106">
        <f>'Verdeling Gemeentefonds 2022'!BB81/'Verdeling Gemeentefonds 2022'!$BS81</f>
        <v>0.19027246638366641</v>
      </c>
      <c r="W81" s="99">
        <f>'Verdeling Gemeentefonds 2022'!BI81/'Verdeling Gemeentefonds 2022'!$BS81</f>
        <v>-2.6626758171463804E-4</v>
      </c>
      <c r="X81" s="107">
        <f>'Verdeling Gemeentefonds 2022'!BF81/'Verdeling Gemeentefonds 2022'!$BS81</f>
        <v>0</v>
      </c>
      <c r="Y81" s="99">
        <f>'Verdeling Gemeentefonds 2022'!BL81/'Verdeling Gemeentefonds 2022'!$BS81</f>
        <v>0</v>
      </c>
      <c r="Z81" s="107">
        <f>'Verdeling Gemeentefonds 2022'!BR81/'Verdeling Gemeentefonds 2022'!$BS81</f>
        <v>2.1608596290278079E-3</v>
      </c>
      <c r="AA81" s="116">
        <f t="shared" si="1"/>
        <v>0.99999999767702674</v>
      </c>
    </row>
    <row r="82" spans="1:27" x14ac:dyDescent="0.25">
      <c r="A82" s="115" t="s">
        <v>528</v>
      </c>
      <c r="B82" s="9" t="s">
        <v>231</v>
      </c>
      <c r="C82" s="99">
        <f>'Verdeling Gemeentefonds 2022'!D82/'Verdeling Gemeentefonds 2022'!$BS82</f>
        <v>0.75476453578073655</v>
      </c>
      <c r="D82" s="102">
        <f>'Verdeling Gemeentefonds 2022'!E82/'Verdeling Gemeentefonds 2022'!$BS82</f>
        <v>0</v>
      </c>
      <c r="E82" s="102">
        <f>'Verdeling Gemeentefonds 2022'!F82/'Verdeling Gemeentefonds 2022'!$BS82</f>
        <v>0</v>
      </c>
      <c r="F82" s="102">
        <f>'Verdeling Gemeentefonds 2022'!G82/'Verdeling Gemeentefonds 2022'!$BS82</f>
        <v>0</v>
      </c>
      <c r="G82" s="102">
        <f>'Verdeling Gemeentefonds 2022'!H82/'Verdeling Gemeentefonds 2022'!$BS82</f>
        <v>0</v>
      </c>
      <c r="H82" s="102">
        <f>'Verdeling Gemeentefonds 2022'!I82/'Verdeling Gemeentefonds 2022'!$BS82</f>
        <v>0</v>
      </c>
      <c r="I82" s="106">
        <f>'Verdeling Gemeentefonds 2022'!J82/'Verdeling Gemeentefonds 2022'!$BS82</f>
        <v>0.75476453578073655</v>
      </c>
      <c r="J82" s="100">
        <f>'Verdeling Gemeentefonds 2022'!N82/'Verdeling Gemeentefonds 2022'!$BS82</f>
        <v>2.0208103956655583E-2</v>
      </c>
      <c r="K82" s="102">
        <f>'Verdeling Gemeentefonds 2022'!S82/'Verdeling Gemeentefonds 2022'!$BS82</f>
        <v>4.1691725015067106E-2</v>
      </c>
      <c r="L82" s="106">
        <f>'Verdeling Gemeentefonds 2022'!T82/'Verdeling Gemeentefonds 2022'!$BS82</f>
        <v>6.1899828971722692E-2</v>
      </c>
      <c r="M82" s="99">
        <f>'Verdeling Gemeentefonds 2022'!Z82/'Verdeling Gemeentefonds 2022'!$BS82</f>
        <v>5.4103222617502215E-2</v>
      </c>
      <c r="N82" s="102">
        <f>'Verdeling Gemeentefonds 2022'!AE82/'Verdeling Gemeentefonds 2022'!$BS82</f>
        <v>2.7943299383506964E-2</v>
      </c>
      <c r="O82" s="104">
        <f>'Verdeling Gemeentefonds 2022'!AF82/'Verdeling Gemeentefonds 2022'!$BS82</f>
        <v>8.2046522001009176E-2</v>
      </c>
      <c r="P82" s="109">
        <f>'Verdeling Gemeentefonds 2022'!AK82/'Verdeling Gemeentefonds 2022'!$BS82</f>
        <v>2.5289895819826744E-3</v>
      </c>
      <c r="Q82" s="112">
        <f>'Verdeling Gemeentefonds 2022'!AO82/'Verdeling Gemeentefonds 2022'!$BS82</f>
        <v>3.4878944439317521E-3</v>
      </c>
      <c r="R82" s="108">
        <f>'Verdeling Gemeentefonds 2022'!AR82/'Verdeling Gemeentefonds 2022'!$BS82</f>
        <v>1.5066928103456065E-2</v>
      </c>
      <c r="S82" s="108">
        <f>'Verdeling Gemeentefonds 2022'!AU82/'Verdeling Gemeentefonds 2022'!$BS82</f>
        <v>1.5426963599463307E-2</v>
      </c>
      <c r="T82" s="108">
        <f>'Verdeling Gemeentefonds 2022'!AX82/'Verdeling Gemeentefonds 2022'!$BS82</f>
        <v>3.8206282988248463E-2</v>
      </c>
      <c r="U82" s="108">
        <f>'Verdeling Gemeentefonds 2022'!BA82/'Verdeling Gemeentefonds 2022'!$BS82</f>
        <v>2.4648587522027282E-2</v>
      </c>
      <c r="V82" s="106">
        <f>'Verdeling Gemeentefonds 2022'!BB82/'Verdeling Gemeentefonds 2022'!$BS82</f>
        <v>9.683665665712686E-2</v>
      </c>
      <c r="W82" s="99">
        <f>'Verdeling Gemeentefonds 2022'!BI82/'Verdeling Gemeentefonds 2022'!$BS82</f>
        <v>-2.3739250902285266E-4</v>
      </c>
      <c r="X82" s="107">
        <f>'Verdeling Gemeentefonds 2022'!BF82/'Verdeling Gemeentefonds 2022'!$BS82</f>
        <v>0</v>
      </c>
      <c r="Y82" s="99">
        <f>'Verdeling Gemeentefonds 2022'!BL82/'Verdeling Gemeentefonds 2022'!$BS82</f>
        <v>0</v>
      </c>
      <c r="Z82" s="107">
        <f>'Verdeling Gemeentefonds 2022'!BR82/'Verdeling Gemeentefonds 2022'!$BS82</f>
        <v>2.1608596343020993E-3</v>
      </c>
      <c r="AA82" s="116">
        <f t="shared" si="1"/>
        <v>1.0000000001178571</v>
      </c>
    </row>
    <row r="83" spans="1:27" x14ac:dyDescent="0.25">
      <c r="A83" s="115" t="s">
        <v>500</v>
      </c>
      <c r="B83" s="9" t="s">
        <v>201</v>
      </c>
      <c r="C83" s="99">
        <f>'Verdeling Gemeentefonds 2022'!D83/'Verdeling Gemeentefonds 2022'!$BS83</f>
        <v>0</v>
      </c>
      <c r="D83" s="102">
        <f>'Verdeling Gemeentefonds 2022'!E83/'Verdeling Gemeentefonds 2022'!$BS83</f>
        <v>0</v>
      </c>
      <c r="E83" s="102">
        <f>'Verdeling Gemeentefonds 2022'!F83/'Verdeling Gemeentefonds 2022'!$BS83</f>
        <v>0</v>
      </c>
      <c r="F83" s="102">
        <f>'Verdeling Gemeentefonds 2022'!G83/'Verdeling Gemeentefonds 2022'!$BS83</f>
        <v>0</v>
      </c>
      <c r="G83" s="102">
        <f>'Verdeling Gemeentefonds 2022'!H83/'Verdeling Gemeentefonds 2022'!$BS83</f>
        <v>0</v>
      </c>
      <c r="H83" s="102">
        <f>'Verdeling Gemeentefonds 2022'!I83/'Verdeling Gemeentefonds 2022'!$BS83</f>
        <v>0</v>
      </c>
      <c r="I83" s="106">
        <f>'Verdeling Gemeentefonds 2022'!J83/'Verdeling Gemeentefonds 2022'!$BS83</f>
        <v>0</v>
      </c>
      <c r="J83" s="100">
        <f>'Verdeling Gemeentefonds 2022'!N83/'Verdeling Gemeentefonds 2022'!$BS83</f>
        <v>3.686212162581793E-2</v>
      </c>
      <c r="K83" s="102">
        <f>'Verdeling Gemeentefonds 2022'!S83/'Verdeling Gemeentefonds 2022'!$BS83</f>
        <v>5.4835943061068947E-2</v>
      </c>
      <c r="L83" s="106">
        <f>'Verdeling Gemeentefonds 2022'!T83/'Verdeling Gemeentefonds 2022'!$BS83</f>
        <v>9.1698064686886863E-2</v>
      </c>
      <c r="M83" s="99">
        <f>'Verdeling Gemeentefonds 2022'!Z83/'Verdeling Gemeentefonds 2022'!$BS83</f>
        <v>0.29903279430255431</v>
      </c>
      <c r="N83" s="102">
        <f>'Verdeling Gemeentefonds 2022'!AE83/'Verdeling Gemeentefonds 2022'!$BS83</f>
        <v>0.23846862951730066</v>
      </c>
      <c r="O83" s="104">
        <f>'Verdeling Gemeentefonds 2022'!AF83/'Verdeling Gemeentefonds 2022'!$BS83</f>
        <v>0.537501423819855</v>
      </c>
      <c r="P83" s="109">
        <f>'Verdeling Gemeentefonds 2022'!AK83/'Verdeling Gemeentefonds 2022'!$BS83</f>
        <v>0.11471887486627101</v>
      </c>
      <c r="Q83" s="112">
        <f>'Verdeling Gemeentefonds 2022'!AO83/'Verdeling Gemeentefonds 2022'!$BS83</f>
        <v>1.7049460626830007E-2</v>
      </c>
      <c r="R83" s="108">
        <f>'Verdeling Gemeentefonds 2022'!AR83/'Verdeling Gemeentefonds 2022'!$BS83</f>
        <v>6.640866883335049E-2</v>
      </c>
      <c r="S83" s="108">
        <f>'Verdeling Gemeentefonds 2022'!AU83/'Verdeling Gemeentefonds 2022'!$BS83</f>
        <v>6.5400801800840708E-2</v>
      </c>
      <c r="T83" s="108">
        <f>'Verdeling Gemeentefonds 2022'!AX83/'Verdeling Gemeentefonds 2022'!$BS83</f>
        <v>8.1652777577387772E-2</v>
      </c>
      <c r="U83" s="108">
        <f>'Verdeling Gemeentefonds 2022'!BA83/'Verdeling Gemeentefonds 2022'!$BS83</f>
        <v>2.3627240264388113E-2</v>
      </c>
      <c r="V83" s="106">
        <f>'Verdeling Gemeentefonds 2022'!BB83/'Verdeling Gemeentefonds 2022'!$BS83</f>
        <v>0.25413894910279705</v>
      </c>
      <c r="W83" s="99">
        <f>'Verdeling Gemeentefonds 2022'!BI83/'Verdeling Gemeentefonds 2022'!$BS83</f>
        <v>-2.1817393357189554E-4</v>
      </c>
      <c r="X83" s="107">
        <f>'Verdeling Gemeentefonds 2022'!BF83/'Verdeling Gemeentefonds 2022'!$BS83</f>
        <v>0</v>
      </c>
      <c r="Y83" s="99">
        <f>'Verdeling Gemeentefonds 2022'!BL83/'Verdeling Gemeentefonds 2022'!$BS83</f>
        <v>0</v>
      </c>
      <c r="Z83" s="107">
        <f>'Verdeling Gemeentefonds 2022'!BR83/'Verdeling Gemeentefonds 2022'!$BS83</f>
        <v>2.1608596300981011E-3</v>
      </c>
      <c r="AA83" s="116">
        <f t="shared" si="1"/>
        <v>0.99999999817233609</v>
      </c>
    </row>
    <row r="84" spans="1:27" x14ac:dyDescent="0.25">
      <c r="A84" s="115" t="s">
        <v>558</v>
      </c>
      <c r="B84" s="9" t="s">
        <v>261</v>
      </c>
      <c r="C84" s="99">
        <f>'Verdeling Gemeentefonds 2022'!D84/'Verdeling Gemeentefonds 2022'!$BS84</f>
        <v>0</v>
      </c>
      <c r="D84" s="102">
        <f>'Verdeling Gemeentefonds 2022'!E84/'Verdeling Gemeentefonds 2022'!$BS84</f>
        <v>0</v>
      </c>
      <c r="E84" s="102">
        <f>'Verdeling Gemeentefonds 2022'!F84/'Verdeling Gemeentefonds 2022'!$BS84</f>
        <v>0</v>
      </c>
      <c r="F84" s="102">
        <f>'Verdeling Gemeentefonds 2022'!G84/'Verdeling Gemeentefonds 2022'!$BS84</f>
        <v>0</v>
      </c>
      <c r="G84" s="102">
        <f>'Verdeling Gemeentefonds 2022'!H84/'Verdeling Gemeentefonds 2022'!$BS84</f>
        <v>0</v>
      </c>
      <c r="H84" s="102">
        <f>'Verdeling Gemeentefonds 2022'!I84/'Verdeling Gemeentefonds 2022'!$BS84</f>
        <v>0</v>
      </c>
      <c r="I84" s="106">
        <f>'Verdeling Gemeentefonds 2022'!J84/'Verdeling Gemeentefonds 2022'!$BS84</f>
        <v>0</v>
      </c>
      <c r="J84" s="100">
        <f>'Verdeling Gemeentefonds 2022'!N84/'Verdeling Gemeentefonds 2022'!$BS84</f>
        <v>2.6797991361583545E-2</v>
      </c>
      <c r="K84" s="102">
        <f>'Verdeling Gemeentefonds 2022'!S84/'Verdeling Gemeentefonds 2022'!$BS84</f>
        <v>2.6678575542896936E-3</v>
      </c>
      <c r="L84" s="106">
        <f>'Verdeling Gemeentefonds 2022'!T84/'Verdeling Gemeentefonds 2022'!$BS84</f>
        <v>2.9465848915873241E-2</v>
      </c>
      <c r="M84" s="99">
        <f>'Verdeling Gemeentefonds 2022'!Z84/'Verdeling Gemeentefonds 2022'!$BS84</f>
        <v>0.24330827453555037</v>
      </c>
      <c r="N84" s="102">
        <f>'Verdeling Gemeentefonds 2022'!AE84/'Verdeling Gemeentefonds 2022'!$BS84</f>
        <v>0.27268292752382439</v>
      </c>
      <c r="O84" s="104">
        <f>'Verdeling Gemeentefonds 2022'!AF84/'Verdeling Gemeentefonds 2022'!$BS84</f>
        <v>0.51599120205937477</v>
      </c>
      <c r="P84" s="109">
        <f>'Verdeling Gemeentefonds 2022'!AK84/'Verdeling Gemeentefonds 2022'!$BS84</f>
        <v>0.33357795676711366</v>
      </c>
      <c r="Q84" s="112">
        <f>'Verdeling Gemeentefonds 2022'!AO84/'Verdeling Gemeentefonds 2022'!$BS84</f>
        <v>1.1530551622646127E-2</v>
      </c>
      <c r="R84" s="108">
        <f>'Verdeling Gemeentefonds 2022'!AR84/'Verdeling Gemeentefonds 2022'!$BS84</f>
        <v>2.041134662806738E-2</v>
      </c>
      <c r="S84" s="108">
        <f>'Verdeling Gemeentefonds 2022'!AU84/'Verdeling Gemeentefonds 2022'!$BS84</f>
        <v>4.3839712391638787E-2</v>
      </c>
      <c r="T84" s="108">
        <f>'Verdeling Gemeentefonds 2022'!AX84/'Verdeling Gemeentefonds 2022'!$BS84</f>
        <v>1.1673714231149405E-2</v>
      </c>
      <c r="U84" s="108">
        <f>'Verdeling Gemeentefonds 2022'!BA84/'Verdeling Gemeentefonds 2022'!$BS84</f>
        <v>3.1616003754039473E-2</v>
      </c>
      <c r="V84" s="106">
        <f>'Verdeling Gemeentefonds 2022'!BB84/'Verdeling Gemeentefonds 2022'!$BS84</f>
        <v>0.11907132862754118</v>
      </c>
      <c r="W84" s="99">
        <f>'Verdeling Gemeentefonds 2022'!BI84/'Verdeling Gemeentefonds 2022'!$BS84</f>
        <v>-2.6724583765018814E-4</v>
      </c>
      <c r="X84" s="107">
        <f>'Verdeling Gemeentefonds 2022'!BF84/'Verdeling Gemeentefonds 2022'!$BS84</f>
        <v>0</v>
      </c>
      <c r="Y84" s="99">
        <f>'Verdeling Gemeentefonds 2022'!BL84/'Verdeling Gemeentefonds 2022'!$BS84</f>
        <v>0</v>
      </c>
      <c r="Z84" s="107">
        <f>'Verdeling Gemeentefonds 2022'!BR84/'Verdeling Gemeentefonds 2022'!$BS84</f>
        <v>2.1608595261306024E-3</v>
      </c>
      <c r="AA84" s="116">
        <f t="shared" si="1"/>
        <v>0.99999995005838327</v>
      </c>
    </row>
    <row r="85" spans="1:27" x14ac:dyDescent="0.25">
      <c r="A85" s="115" t="s">
        <v>470</v>
      </c>
      <c r="B85" s="9" t="s">
        <v>171</v>
      </c>
      <c r="C85" s="99">
        <f>'Verdeling Gemeentefonds 2022'!D85/'Verdeling Gemeentefonds 2022'!$BS85</f>
        <v>0</v>
      </c>
      <c r="D85" s="102">
        <f>'Verdeling Gemeentefonds 2022'!E85/'Verdeling Gemeentefonds 2022'!$BS85</f>
        <v>0</v>
      </c>
      <c r="E85" s="102">
        <f>'Verdeling Gemeentefonds 2022'!F85/'Verdeling Gemeentefonds 2022'!$BS85</f>
        <v>0</v>
      </c>
      <c r="F85" s="102">
        <f>'Verdeling Gemeentefonds 2022'!G85/'Verdeling Gemeentefonds 2022'!$BS85</f>
        <v>0</v>
      </c>
      <c r="G85" s="102">
        <f>'Verdeling Gemeentefonds 2022'!H85/'Verdeling Gemeentefonds 2022'!$BS85</f>
        <v>0</v>
      </c>
      <c r="H85" s="102">
        <f>'Verdeling Gemeentefonds 2022'!I85/'Verdeling Gemeentefonds 2022'!$BS85</f>
        <v>0</v>
      </c>
      <c r="I85" s="106">
        <f>'Verdeling Gemeentefonds 2022'!J85/'Verdeling Gemeentefonds 2022'!$BS85</f>
        <v>0</v>
      </c>
      <c r="J85" s="100">
        <f>'Verdeling Gemeentefonds 2022'!N85/'Verdeling Gemeentefonds 2022'!$BS85</f>
        <v>4.4247030244733074E-2</v>
      </c>
      <c r="K85" s="102">
        <f>'Verdeling Gemeentefonds 2022'!S85/'Verdeling Gemeentefonds 2022'!$BS85</f>
        <v>5.2622314825456817E-2</v>
      </c>
      <c r="L85" s="106">
        <f>'Verdeling Gemeentefonds 2022'!T85/'Verdeling Gemeentefonds 2022'!$BS85</f>
        <v>9.6869345070189891E-2</v>
      </c>
      <c r="M85" s="99">
        <f>'Verdeling Gemeentefonds 2022'!Z85/'Verdeling Gemeentefonds 2022'!$BS85</f>
        <v>0.29930624449945598</v>
      </c>
      <c r="N85" s="102">
        <f>'Verdeling Gemeentefonds 2022'!AE85/'Verdeling Gemeentefonds 2022'!$BS85</f>
        <v>0.23978120286699112</v>
      </c>
      <c r="O85" s="104">
        <f>'Verdeling Gemeentefonds 2022'!AF85/'Verdeling Gemeentefonds 2022'!$BS85</f>
        <v>0.53908744736644709</v>
      </c>
      <c r="P85" s="109">
        <f>'Verdeling Gemeentefonds 2022'!AK85/'Verdeling Gemeentefonds 2022'!$BS85</f>
        <v>0.17891983936028655</v>
      </c>
      <c r="Q85" s="112">
        <f>'Verdeling Gemeentefonds 2022'!AO85/'Verdeling Gemeentefonds 2022'!$BS85</f>
        <v>1.4253656588133178E-2</v>
      </c>
      <c r="R85" s="108">
        <f>'Verdeling Gemeentefonds 2022'!AR85/'Verdeling Gemeentefonds 2022'!$BS85</f>
        <v>3.8388214610103749E-2</v>
      </c>
      <c r="S85" s="108">
        <f>'Verdeling Gemeentefonds 2022'!AU85/'Verdeling Gemeentefonds 2022'!$BS85</f>
        <v>5.5213572536384661E-2</v>
      </c>
      <c r="T85" s="108">
        <f>'Verdeling Gemeentefonds 2022'!AX85/'Verdeling Gemeentefonds 2022'!$BS85</f>
        <v>3.3298917814294338E-2</v>
      </c>
      <c r="U85" s="108">
        <f>'Verdeling Gemeentefonds 2022'!BA85/'Verdeling Gemeentefonds 2022'!$BS85</f>
        <v>4.2082240102330908E-2</v>
      </c>
      <c r="V85" s="106">
        <f>'Verdeling Gemeentefonds 2022'!BB85/'Verdeling Gemeentefonds 2022'!$BS85</f>
        <v>0.18323660165124683</v>
      </c>
      <c r="W85" s="99">
        <f>'Verdeling Gemeentefonds 2022'!BI85/'Verdeling Gemeentefonds 2022'!$BS85</f>
        <v>-2.73965667621744E-4</v>
      </c>
      <c r="X85" s="107">
        <f>'Verdeling Gemeentefonds 2022'!BF85/'Verdeling Gemeentefonds 2022'!$BS85</f>
        <v>0</v>
      </c>
      <c r="Y85" s="99">
        <f>'Verdeling Gemeentefonds 2022'!BL85/'Verdeling Gemeentefonds 2022'!$BS85</f>
        <v>0</v>
      </c>
      <c r="Z85" s="107">
        <f>'Verdeling Gemeentefonds 2022'!BR85/'Verdeling Gemeentefonds 2022'!$BS85</f>
        <v>2.1608599099687113E-3</v>
      </c>
      <c r="AA85" s="116">
        <f t="shared" si="1"/>
        <v>1.0000001276905173</v>
      </c>
    </row>
    <row r="86" spans="1:27" x14ac:dyDescent="0.25">
      <c r="A86" s="115" t="s">
        <v>433</v>
      </c>
      <c r="B86" s="9" t="s">
        <v>134</v>
      </c>
      <c r="C86" s="99">
        <f>'Verdeling Gemeentefonds 2022'!D86/'Verdeling Gemeentefonds 2022'!$BS86</f>
        <v>0</v>
      </c>
      <c r="D86" s="102">
        <f>'Verdeling Gemeentefonds 2022'!E86/'Verdeling Gemeentefonds 2022'!$BS86</f>
        <v>0</v>
      </c>
      <c r="E86" s="102">
        <f>'Verdeling Gemeentefonds 2022'!F86/'Verdeling Gemeentefonds 2022'!$BS86</f>
        <v>0</v>
      </c>
      <c r="F86" s="102">
        <f>'Verdeling Gemeentefonds 2022'!G86/'Verdeling Gemeentefonds 2022'!$BS86</f>
        <v>0</v>
      </c>
      <c r="G86" s="102">
        <f>'Verdeling Gemeentefonds 2022'!H86/'Verdeling Gemeentefonds 2022'!$BS86</f>
        <v>0</v>
      </c>
      <c r="H86" s="102">
        <f>'Verdeling Gemeentefonds 2022'!I86/'Verdeling Gemeentefonds 2022'!$BS86</f>
        <v>0</v>
      </c>
      <c r="I86" s="106">
        <f>'Verdeling Gemeentefonds 2022'!J86/'Verdeling Gemeentefonds 2022'!$BS86</f>
        <v>0</v>
      </c>
      <c r="J86" s="100">
        <f>'Verdeling Gemeentefonds 2022'!N86/'Verdeling Gemeentefonds 2022'!$BS86</f>
        <v>4.2656348637096109E-2</v>
      </c>
      <c r="K86" s="102">
        <f>'Verdeling Gemeentefonds 2022'!S86/'Verdeling Gemeentefonds 2022'!$BS86</f>
        <v>2.8178359602989362E-3</v>
      </c>
      <c r="L86" s="106">
        <f>'Verdeling Gemeentefonds 2022'!T86/'Verdeling Gemeentefonds 2022'!$BS86</f>
        <v>4.5474184597395044E-2</v>
      </c>
      <c r="M86" s="99">
        <f>'Verdeling Gemeentefonds 2022'!Z86/'Verdeling Gemeentefonds 2022'!$BS86</f>
        <v>0.29597785052126269</v>
      </c>
      <c r="N86" s="102">
        <f>'Verdeling Gemeentefonds 2022'!AE86/'Verdeling Gemeentefonds 2022'!$BS86</f>
        <v>0.23732605428716247</v>
      </c>
      <c r="O86" s="104">
        <f>'Verdeling Gemeentefonds 2022'!AF86/'Verdeling Gemeentefonds 2022'!$BS86</f>
        <v>0.53330390480842516</v>
      </c>
      <c r="P86" s="109">
        <f>'Verdeling Gemeentefonds 2022'!AK86/'Verdeling Gemeentefonds 2022'!$BS86</f>
        <v>0.33240966212547585</v>
      </c>
      <c r="Q86" s="112">
        <f>'Verdeling Gemeentefonds 2022'!AO86/'Verdeling Gemeentefonds 2022'!$BS86</f>
        <v>1.2490092568521384E-2</v>
      </c>
      <c r="R86" s="108">
        <f>'Verdeling Gemeentefonds 2022'!AR86/'Verdeling Gemeentefonds 2022'!$BS86</f>
        <v>1.1549360975240874E-2</v>
      </c>
      <c r="S86" s="108">
        <f>'Verdeling Gemeentefonds 2022'!AU86/'Verdeling Gemeentefonds 2022'!$BS86</f>
        <v>3.4409301140702557E-2</v>
      </c>
      <c r="T86" s="108">
        <f>'Verdeling Gemeentefonds 2022'!AX86/'Verdeling Gemeentefonds 2022'!$BS86</f>
        <v>2.7682868636869851E-2</v>
      </c>
      <c r="U86" s="108">
        <f>'Verdeling Gemeentefonds 2022'!BA86/'Verdeling Gemeentefonds 2022'!$BS86</f>
        <v>7.6124667657836173E-4</v>
      </c>
      <c r="V86" s="106">
        <f>'Verdeling Gemeentefonds 2022'!BB86/'Verdeling Gemeentefonds 2022'!$BS86</f>
        <v>8.6892869997913028E-2</v>
      </c>
      <c r="W86" s="99">
        <f>'Verdeling Gemeentefonds 2022'!BI86/'Verdeling Gemeentefonds 2022'!$BS86</f>
        <v>-2.4168638909496861E-4</v>
      </c>
      <c r="X86" s="107">
        <f>'Verdeling Gemeentefonds 2022'!BF86/'Verdeling Gemeentefonds 2022'!$BS86</f>
        <v>0</v>
      </c>
      <c r="Y86" s="99">
        <f>'Verdeling Gemeentefonds 2022'!BL86/'Verdeling Gemeentefonds 2022'!$BS86</f>
        <v>0</v>
      </c>
      <c r="Z86" s="107">
        <f>'Verdeling Gemeentefonds 2022'!BR86/'Verdeling Gemeentefonds 2022'!$BS86</f>
        <v>2.1608591896228576E-3</v>
      </c>
      <c r="AA86" s="116">
        <f t="shared" si="1"/>
        <v>0.99999979432973696</v>
      </c>
    </row>
    <row r="87" spans="1:27" x14ac:dyDescent="0.25">
      <c r="A87" s="115" t="s">
        <v>374</v>
      </c>
      <c r="B87" s="9" t="s">
        <v>75</v>
      </c>
      <c r="C87" s="99">
        <f>'Verdeling Gemeentefonds 2022'!D87/'Verdeling Gemeentefonds 2022'!$BS87</f>
        <v>0</v>
      </c>
      <c r="D87" s="102">
        <f>'Verdeling Gemeentefonds 2022'!E87/'Verdeling Gemeentefonds 2022'!$BS87</f>
        <v>0</v>
      </c>
      <c r="E87" s="102">
        <f>'Verdeling Gemeentefonds 2022'!F87/'Verdeling Gemeentefonds 2022'!$BS87</f>
        <v>0</v>
      </c>
      <c r="F87" s="102">
        <f>'Verdeling Gemeentefonds 2022'!G87/'Verdeling Gemeentefonds 2022'!$BS87</f>
        <v>0</v>
      </c>
      <c r="G87" s="102">
        <f>'Verdeling Gemeentefonds 2022'!H87/'Verdeling Gemeentefonds 2022'!$BS87</f>
        <v>0</v>
      </c>
      <c r="H87" s="102">
        <f>'Verdeling Gemeentefonds 2022'!I87/'Verdeling Gemeentefonds 2022'!$BS87</f>
        <v>0</v>
      </c>
      <c r="I87" s="106">
        <f>'Verdeling Gemeentefonds 2022'!J87/'Verdeling Gemeentefonds 2022'!$BS87</f>
        <v>0</v>
      </c>
      <c r="J87" s="100">
        <f>'Verdeling Gemeentefonds 2022'!N87/'Verdeling Gemeentefonds 2022'!$BS87</f>
        <v>4.2958168928130751E-2</v>
      </c>
      <c r="K87" s="102">
        <f>'Verdeling Gemeentefonds 2022'!S87/'Verdeling Gemeentefonds 2022'!$BS87</f>
        <v>1.3471596434500381E-2</v>
      </c>
      <c r="L87" s="106">
        <f>'Verdeling Gemeentefonds 2022'!T87/'Verdeling Gemeentefonds 2022'!$BS87</f>
        <v>5.6429765362631133E-2</v>
      </c>
      <c r="M87" s="99">
        <f>'Verdeling Gemeentefonds 2022'!Z87/'Verdeling Gemeentefonds 2022'!$BS87</f>
        <v>0.2910476887826452</v>
      </c>
      <c r="N87" s="102">
        <f>'Verdeling Gemeentefonds 2022'!AE87/'Verdeling Gemeentefonds 2022'!$BS87</f>
        <v>0.24971969290947632</v>
      </c>
      <c r="O87" s="104">
        <f>'Verdeling Gemeentefonds 2022'!AF87/'Verdeling Gemeentefonds 2022'!$BS87</f>
        <v>0.54076738169212157</v>
      </c>
      <c r="P87" s="109">
        <f>'Verdeling Gemeentefonds 2022'!AK87/'Verdeling Gemeentefonds 2022'!$BS87</f>
        <v>0.28856428517530291</v>
      </c>
      <c r="Q87" s="112">
        <f>'Verdeling Gemeentefonds 2022'!AO87/'Verdeling Gemeentefonds 2022'!$BS87</f>
        <v>1.3573215976585978E-2</v>
      </c>
      <c r="R87" s="108">
        <f>'Verdeling Gemeentefonds 2022'!AR87/'Verdeling Gemeentefonds 2022'!$BS87</f>
        <v>2.6484540981771169E-2</v>
      </c>
      <c r="S87" s="108">
        <f>'Verdeling Gemeentefonds 2022'!AU87/'Verdeling Gemeentefonds 2022'!$BS87</f>
        <v>3.4011231873702176E-2</v>
      </c>
      <c r="T87" s="108">
        <f>'Verdeling Gemeentefonds 2022'!AX87/'Verdeling Gemeentefonds 2022'!$BS87</f>
        <v>2.5593396925849676E-2</v>
      </c>
      <c r="U87" s="108">
        <f>'Verdeling Gemeentefonds 2022'!BA87/'Verdeling Gemeentefonds 2022'!$BS87</f>
        <v>1.2656042107927744E-2</v>
      </c>
      <c r="V87" s="106">
        <f>'Verdeling Gemeentefonds 2022'!BB87/'Verdeling Gemeentefonds 2022'!$BS87</f>
        <v>0.11231842786583675</v>
      </c>
      <c r="W87" s="99">
        <f>'Verdeling Gemeentefonds 2022'!BI87/'Verdeling Gemeentefonds 2022'!$BS87</f>
        <v>-2.4058024346941087E-4</v>
      </c>
      <c r="X87" s="107">
        <f>'Verdeling Gemeentefonds 2022'!BF87/'Verdeling Gemeentefonds 2022'!$BS87</f>
        <v>0</v>
      </c>
      <c r="Y87" s="99">
        <f>'Verdeling Gemeentefonds 2022'!BL87/'Verdeling Gemeentefonds 2022'!$BS87</f>
        <v>0</v>
      </c>
      <c r="Z87" s="107">
        <f>'Verdeling Gemeentefonds 2022'!BR87/'Verdeling Gemeentefonds 2022'!$BS87</f>
        <v>2.1608599361108267E-3</v>
      </c>
      <c r="AA87" s="116">
        <f t="shared" si="1"/>
        <v>1.0000001397885339</v>
      </c>
    </row>
    <row r="88" spans="1:27" x14ac:dyDescent="0.25">
      <c r="A88" s="115" t="s">
        <v>375</v>
      </c>
      <c r="B88" s="9" t="s">
        <v>76</v>
      </c>
      <c r="C88" s="99">
        <f>'Verdeling Gemeentefonds 2022'!D88/'Verdeling Gemeentefonds 2022'!$BS88</f>
        <v>0</v>
      </c>
      <c r="D88" s="102">
        <f>'Verdeling Gemeentefonds 2022'!E88/'Verdeling Gemeentefonds 2022'!$BS88</f>
        <v>0</v>
      </c>
      <c r="E88" s="102">
        <f>'Verdeling Gemeentefonds 2022'!F88/'Verdeling Gemeentefonds 2022'!$BS88</f>
        <v>0</v>
      </c>
      <c r="F88" s="102">
        <f>'Verdeling Gemeentefonds 2022'!G88/'Verdeling Gemeentefonds 2022'!$BS88</f>
        <v>0</v>
      </c>
      <c r="G88" s="102">
        <f>'Verdeling Gemeentefonds 2022'!H88/'Verdeling Gemeentefonds 2022'!$BS88</f>
        <v>0</v>
      </c>
      <c r="H88" s="102">
        <f>'Verdeling Gemeentefonds 2022'!I88/'Verdeling Gemeentefonds 2022'!$BS88</f>
        <v>0</v>
      </c>
      <c r="I88" s="106">
        <f>'Verdeling Gemeentefonds 2022'!J88/'Verdeling Gemeentefonds 2022'!$BS88</f>
        <v>0</v>
      </c>
      <c r="J88" s="100">
        <f>'Verdeling Gemeentefonds 2022'!N88/'Verdeling Gemeentefonds 2022'!$BS88</f>
        <v>7.904907269544692E-2</v>
      </c>
      <c r="K88" s="102">
        <f>'Verdeling Gemeentefonds 2022'!S88/'Verdeling Gemeentefonds 2022'!$BS88</f>
        <v>3.1927174656650556E-2</v>
      </c>
      <c r="L88" s="106">
        <f>'Verdeling Gemeentefonds 2022'!T88/'Verdeling Gemeentefonds 2022'!$BS88</f>
        <v>0.11097624735209748</v>
      </c>
      <c r="M88" s="99">
        <f>'Verdeling Gemeentefonds 2022'!Z88/'Verdeling Gemeentefonds 2022'!$BS88</f>
        <v>0.35587238298442236</v>
      </c>
      <c r="N88" s="102">
        <f>'Verdeling Gemeentefonds 2022'!AE88/'Verdeling Gemeentefonds 2022'!$BS88</f>
        <v>0.20901884776704507</v>
      </c>
      <c r="O88" s="104">
        <f>'Verdeling Gemeentefonds 2022'!AF88/'Verdeling Gemeentefonds 2022'!$BS88</f>
        <v>0.56489123075146741</v>
      </c>
      <c r="P88" s="109">
        <f>'Verdeling Gemeentefonds 2022'!AK88/'Verdeling Gemeentefonds 2022'!$BS88</f>
        <v>6.0690447069343359E-2</v>
      </c>
      <c r="Q88" s="112">
        <f>'Verdeling Gemeentefonds 2022'!AO88/'Verdeling Gemeentefonds 2022'!$BS88</f>
        <v>1.7069458897987468E-2</v>
      </c>
      <c r="R88" s="108">
        <f>'Verdeling Gemeentefonds 2022'!AR88/'Verdeling Gemeentefonds 2022'!$BS88</f>
        <v>4.3727282872747075E-2</v>
      </c>
      <c r="S88" s="108">
        <f>'Verdeling Gemeentefonds 2022'!AU88/'Verdeling Gemeentefonds 2022'!$BS88</f>
        <v>7.6782828536734293E-2</v>
      </c>
      <c r="T88" s="108">
        <f>'Verdeling Gemeentefonds 2022'!AX88/'Verdeling Gemeentefonds 2022'!$BS88</f>
        <v>8.2677389808604673E-2</v>
      </c>
      <c r="U88" s="108">
        <f>'Verdeling Gemeentefonds 2022'!BA88/'Verdeling Gemeentefonds 2022'!$BS88</f>
        <v>4.1211751639006221E-2</v>
      </c>
      <c r="V88" s="106">
        <f>'Verdeling Gemeentefonds 2022'!BB88/'Verdeling Gemeentefonds 2022'!$BS88</f>
        <v>0.26146871175507974</v>
      </c>
      <c r="W88" s="99">
        <f>'Verdeling Gemeentefonds 2022'!BI88/'Verdeling Gemeentefonds 2022'!$BS88</f>
        <v>-1.8743275474700935E-4</v>
      </c>
      <c r="X88" s="107">
        <f>'Verdeling Gemeentefonds 2022'!BF88/'Verdeling Gemeentefonds 2022'!$BS88</f>
        <v>0</v>
      </c>
      <c r="Y88" s="99">
        <f>'Verdeling Gemeentefonds 2022'!BL88/'Verdeling Gemeentefonds 2022'!$BS88</f>
        <v>0</v>
      </c>
      <c r="Z88" s="107">
        <f>'Verdeling Gemeentefonds 2022'!BR88/'Verdeling Gemeentefonds 2022'!$BS88</f>
        <v>2.1608597722246022E-3</v>
      </c>
      <c r="AA88" s="116">
        <f t="shared" si="1"/>
        <v>1.0000000639454656</v>
      </c>
    </row>
    <row r="89" spans="1:27" x14ac:dyDescent="0.25">
      <c r="A89" s="115" t="s">
        <v>348</v>
      </c>
      <c r="B89" s="9" t="s">
        <v>49</v>
      </c>
      <c r="C89" s="99">
        <f>'Verdeling Gemeentefonds 2022'!D89/'Verdeling Gemeentefonds 2022'!$BS89</f>
        <v>0</v>
      </c>
      <c r="D89" s="102">
        <f>'Verdeling Gemeentefonds 2022'!E89/'Verdeling Gemeentefonds 2022'!$BS89</f>
        <v>0</v>
      </c>
      <c r="E89" s="102">
        <f>'Verdeling Gemeentefonds 2022'!F89/'Verdeling Gemeentefonds 2022'!$BS89</f>
        <v>0</v>
      </c>
      <c r="F89" s="102">
        <f>'Verdeling Gemeentefonds 2022'!G89/'Verdeling Gemeentefonds 2022'!$BS89</f>
        <v>0</v>
      </c>
      <c r="G89" s="102">
        <f>'Verdeling Gemeentefonds 2022'!H89/'Verdeling Gemeentefonds 2022'!$BS89</f>
        <v>0</v>
      </c>
      <c r="H89" s="102">
        <f>'Verdeling Gemeentefonds 2022'!I89/'Verdeling Gemeentefonds 2022'!$BS89</f>
        <v>0</v>
      </c>
      <c r="I89" s="106">
        <f>'Verdeling Gemeentefonds 2022'!J89/'Verdeling Gemeentefonds 2022'!$BS89</f>
        <v>0</v>
      </c>
      <c r="J89" s="100">
        <f>'Verdeling Gemeentefonds 2022'!N89/'Verdeling Gemeentefonds 2022'!$BS89</f>
        <v>9.1185784087246119E-2</v>
      </c>
      <c r="K89" s="102">
        <f>'Verdeling Gemeentefonds 2022'!S89/'Verdeling Gemeentefonds 2022'!$BS89</f>
        <v>2.8400495321349753E-3</v>
      </c>
      <c r="L89" s="106">
        <f>'Verdeling Gemeentefonds 2022'!T89/'Verdeling Gemeentefonds 2022'!$BS89</f>
        <v>9.4025833619381077E-2</v>
      </c>
      <c r="M89" s="99">
        <f>'Verdeling Gemeentefonds 2022'!Z89/'Verdeling Gemeentefonds 2022'!$BS89</f>
        <v>0.36287510235347209</v>
      </c>
      <c r="N89" s="102">
        <f>'Verdeling Gemeentefonds 2022'!AE89/'Verdeling Gemeentefonds 2022'!$BS89</f>
        <v>0.2189192784761998</v>
      </c>
      <c r="O89" s="104">
        <f>'Verdeling Gemeentefonds 2022'!AF89/'Verdeling Gemeentefonds 2022'!$BS89</f>
        <v>0.58179438082967194</v>
      </c>
      <c r="P89" s="109">
        <f>'Verdeling Gemeentefonds 2022'!AK89/'Verdeling Gemeentefonds 2022'!$BS89</f>
        <v>0.12758255135539975</v>
      </c>
      <c r="Q89" s="112">
        <f>'Verdeling Gemeentefonds 2022'!AO89/'Verdeling Gemeentefonds 2022'!$BS89</f>
        <v>1.6628213292598081E-2</v>
      </c>
      <c r="R89" s="108">
        <f>'Verdeling Gemeentefonds 2022'!AR89/'Verdeling Gemeentefonds 2022'!$BS89</f>
        <v>3.5030009633751261E-2</v>
      </c>
      <c r="S89" s="108">
        <f>'Verdeling Gemeentefonds 2022'!AU89/'Verdeling Gemeentefonds 2022'!$BS89</f>
        <v>6.6265233743861202E-2</v>
      </c>
      <c r="T89" s="108">
        <f>'Verdeling Gemeentefonds 2022'!AX89/'Verdeling Gemeentefonds 2022'!$BS89</f>
        <v>4.7023566404194028E-2</v>
      </c>
      <c r="U89" s="108">
        <f>'Verdeling Gemeentefonds 2022'!BA89/'Verdeling Gemeentefonds 2022'!$BS89</f>
        <v>2.9714716147969437E-2</v>
      </c>
      <c r="V89" s="106">
        <f>'Verdeling Gemeentefonds 2022'!BB89/'Verdeling Gemeentefonds 2022'!$BS89</f>
        <v>0.19466173922237401</v>
      </c>
      <c r="W89" s="99">
        <f>'Verdeling Gemeentefonds 2022'!BI89/'Verdeling Gemeentefonds 2022'!$BS89</f>
        <v>-2.2545912763107431E-4</v>
      </c>
      <c r="X89" s="107">
        <f>'Verdeling Gemeentefonds 2022'!BF89/'Verdeling Gemeentefonds 2022'!$BS89</f>
        <v>0</v>
      </c>
      <c r="Y89" s="99">
        <f>'Verdeling Gemeentefonds 2022'!BL89/'Verdeling Gemeentefonds 2022'!$BS89</f>
        <v>0</v>
      </c>
      <c r="Z89" s="107">
        <f>'Verdeling Gemeentefonds 2022'!BR89/'Verdeling Gemeentefonds 2022'!$BS89</f>
        <v>2.1608594294759745E-3</v>
      </c>
      <c r="AA89" s="116">
        <f t="shared" si="1"/>
        <v>0.99999990532867178</v>
      </c>
    </row>
    <row r="90" spans="1:27" x14ac:dyDescent="0.25">
      <c r="A90" s="115" t="s">
        <v>413</v>
      </c>
      <c r="B90" s="9" t="s">
        <v>114</v>
      </c>
      <c r="C90" s="99">
        <f>'Verdeling Gemeentefonds 2022'!D90/'Verdeling Gemeentefonds 2022'!$BS90</f>
        <v>0</v>
      </c>
      <c r="D90" s="102">
        <f>'Verdeling Gemeentefonds 2022'!E90/'Verdeling Gemeentefonds 2022'!$BS90</f>
        <v>0</v>
      </c>
      <c r="E90" s="102">
        <f>'Verdeling Gemeentefonds 2022'!F90/'Verdeling Gemeentefonds 2022'!$BS90</f>
        <v>0</v>
      </c>
      <c r="F90" s="102">
        <f>'Verdeling Gemeentefonds 2022'!G90/'Verdeling Gemeentefonds 2022'!$BS90</f>
        <v>0</v>
      </c>
      <c r="G90" s="102">
        <f>'Verdeling Gemeentefonds 2022'!H90/'Verdeling Gemeentefonds 2022'!$BS90</f>
        <v>0</v>
      </c>
      <c r="H90" s="102">
        <f>'Verdeling Gemeentefonds 2022'!I90/'Verdeling Gemeentefonds 2022'!$BS90</f>
        <v>0</v>
      </c>
      <c r="I90" s="106">
        <f>'Verdeling Gemeentefonds 2022'!J90/'Verdeling Gemeentefonds 2022'!$BS90</f>
        <v>0</v>
      </c>
      <c r="J90" s="100">
        <f>'Verdeling Gemeentefonds 2022'!N90/'Verdeling Gemeentefonds 2022'!$BS90</f>
        <v>5.939900595687761E-2</v>
      </c>
      <c r="K90" s="102">
        <f>'Verdeling Gemeentefonds 2022'!S90/'Verdeling Gemeentefonds 2022'!$BS90</f>
        <v>0.12623882239420031</v>
      </c>
      <c r="L90" s="106">
        <f>'Verdeling Gemeentefonds 2022'!T90/'Verdeling Gemeentefonds 2022'!$BS90</f>
        <v>0.18563782835107795</v>
      </c>
      <c r="M90" s="99">
        <f>'Verdeling Gemeentefonds 2022'!Z90/'Verdeling Gemeentefonds 2022'!$BS90</f>
        <v>0.30272135837085445</v>
      </c>
      <c r="N90" s="102">
        <f>'Verdeling Gemeentefonds 2022'!AE90/'Verdeling Gemeentefonds 2022'!$BS90</f>
        <v>0.25540772830143327</v>
      </c>
      <c r="O90" s="104">
        <f>'Verdeling Gemeentefonds 2022'!AF90/'Verdeling Gemeentefonds 2022'!$BS90</f>
        <v>0.55812908667228778</v>
      </c>
      <c r="P90" s="109">
        <f>'Verdeling Gemeentefonds 2022'!AK90/'Verdeling Gemeentefonds 2022'!$BS90</f>
        <v>0.13105052814680673</v>
      </c>
      <c r="Q90" s="112">
        <f>'Verdeling Gemeentefonds 2022'!AO90/'Verdeling Gemeentefonds 2022'!$BS90</f>
        <v>1.3063279053608868E-2</v>
      </c>
      <c r="R90" s="108">
        <f>'Verdeling Gemeentefonds 2022'!AR90/'Verdeling Gemeentefonds 2022'!$BS90</f>
        <v>1.5952877959175778E-2</v>
      </c>
      <c r="S90" s="108">
        <f>'Verdeling Gemeentefonds 2022'!AU90/'Verdeling Gemeentefonds 2022'!$BS90</f>
        <v>4.7587342881929687E-2</v>
      </c>
      <c r="T90" s="108">
        <f>'Verdeling Gemeentefonds 2022'!AX90/'Verdeling Gemeentefonds 2022'!$BS90</f>
        <v>2.9815754247048916E-2</v>
      </c>
      <c r="U90" s="108">
        <f>'Verdeling Gemeentefonds 2022'!BA90/'Verdeling Gemeentefonds 2022'!$BS90</f>
        <v>1.682389230616901E-2</v>
      </c>
      <c r="V90" s="106">
        <f>'Verdeling Gemeentefonds 2022'!BB90/'Verdeling Gemeentefonds 2022'!$BS90</f>
        <v>0.12324314644793224</v>
      </c>
      <c r="W90" s="99">
        <f>'Verdeling Gemeentefonds 2022'!BI90/'Verdeling Gemeentefonds 2022'!$BS90</f>
        <v>-2.2150272069031059E-4</v>
      </c>
      <c r="X90" s="107">
        <f>'Verdeling Gemeentefonds 2022'!BF90/'Verdeling Gemeentefonds 2022'!$BS90</f>
        <v>0</v>
      </c>
      <c r="Y90" s="99">
        <f>'Verdeling Gemeentefonds 2022'!BL90/'Verdeling Gemeentefonds 2022'!$BS90</f>
        <v>0</v>
      </c>
      <c r="Z90" s="107">
        <f>'Verdeling Gemeentefonds 2022'!BR90/'Verdeling Gemeentefonds 2022'!$BS90</f>
        <v>2.1608595182592183E-3</v>
      </c>
      <c r="AA90" s="116">
        <f t="shared" si="1"/>
        <v>0.99999994641567358</v>
      </c>
    </row>
    <row r="91" spans="1:27" x14ac:dyDescent="0.25">
      <c r="A91" s="115" t="s">
        <v>501</v>
      </c>
      <c r="B91" s="9" t="s">
        <v>202</v>
      </c>
      <c r="C91" s="99">
        <f>'Verdeling Gemeentefonds 2022'!D91/'Verdeling Gemeentefonds 2022'!$BS91</f>
        <v>0</v>
      </c>
      <c r="D91" s="102">
        <f>'Verdeling Gemeentefonds 2022'!E91/'Verdeling Gemeentefonds 2022'!$BS91</f>
        <v>0</v>
      </c>
      <c r="E91" s="102">
        <f>'Verdeling Gemeentefonds 2022'!F91/'Verdeling Gemeentefonds 2022'!$BS91</f>
        <v>0</v>
      </c>
      <c r="F91" s="102">
        <f>'Verdeling Gemeentefonds 2022'!G91/'Verdeling Gemeentefonds 2022'!$BS91</f>
        <v>0</v>
      </c>
      <c r="G91" s="102">
        <f>'Verdeling Gemeentefonds 2022'!H91/'Verdeling Gemeentefonds 2022'!$BS91</f>
        <v>0</v>
      </c>
      <c r="H91" s="102">
        <f>'Verdeling Gemeentefonds 2022'!I91/'Verdeling Gemeentefonds 2022'!$BS91</f>
        <v>0</v>
      </c>
      <c r="I91" s="106">
        <f>'Verdeling Gemeentefonds 2022'!J91/'Verdeling Gemeentefonds 2022'!$BS91</f>
        <v>0</v>
      </c>
      <c r="J91" s="100">
        <f>'Verdeling Gemeentefonds 2022'!N91/'Verdeling Gemeentefonds 2022'!$BS91</f>
        <v>3.8380204143304827E-2</v>
      </c>
      <c r="K91" s="102">
        <f>'Verdeling Gemeentefonds 2022'!S91/'Verdeling Gemeentefonds 2022'!$BS91</f>
        <v>5.3728697127840641E-3</v>
      </c>
      <c r="L91" s="106">
        <f>'Verdeling Gemeentefonds 2022'!T91/'Verdeling Gemeentefonds 2022'!$BS91</f>
        <v>4.3753073856088891E-2</v>
      </c>
      <c r="M91" s="99">
        <f>'Verdeling Gemeentefonds 2022'!Z91/'Verdeling Gemeentefonds 2022'!$BS91</f>
        <v>0.34844721479439295</v>
      </c>
      <c r="N91" s="102">
        <f>'Verdeling Gemeentefonds 2022'!AE91/'Verdeling Gemeentefonds 2022'!$BS91</f>
        <v>0.34711692926551185</v>
      </c>
      <c r="O91" s="104">
        <f>'Verdeling Gemeentefonds 2022'!AF91/'Verdeling Gemeentefonds 2022'!$BS91</f>
        <v>0.69556414405990474</v>
      </c>
      <c r="P91" s="109">
        <f>'Verdeling Gemeentefonds 2022'!AK91/'Verdeling Gemeentefonds 2022'!$BS91</f>
        <v>0.10109164664178726</v>
      </c>
      <c r="Q91" s="112">
        <f>'Verdeling Gemeentefonds 2022'!AO91/'Verdeling Gemeentefonds 2022'!$BS91</f>
        <v>1.7704286183871269E-2</v>
      </c>
      <c r="R91" s="108">
        <f>'Verdeling Gemeentefonds 2022'!AR91/'Verdeling Gemeentefonds 2022'!$BS91</f>
        <v>2.5915255577690539E-2</v>
      </c>
      <c r="S91" s="108">
        <f>'Verdeling Gemeentefonds 2022'!AU91/'Verdeling Gemeentefonds 2022'!$BS91</f>
        <v>6.1005976410102178E-2</v>
      </c>
      <c r="T91" s="108">
        <f>'Verdeling Gemeentefonds 2022'!AX91/'Verdeling Gemeentefonds 2022'!$BS91</f>
        <v>4.6895289376004866E-2</v>
      </c>
      <c r="U91" s="108">
        <f>'Verdeling Gemeentefonds 2022'!BA91/'Verdeling Gemeentefonds 2022'!$BS91</f>
        <v>6.1257362211095297E-3</v>
      </c>
      <c r="V91" s="106">
        <f>'Verdeling Gemeentefonds 2022'!BB91/'Verdeling Gemeentefonds 2022'!$BS91</f>
        <v>0.1576465437687784</v>
      </c>
      <c r="W91" s="99">
        <f>'Verdeling Gemeentefonds 2022'!BI91/'Verdeling Gemeentefonds 2022'!$BS91</f>
        <v>-2.1620238088559973E-4</v>
      </c>
      <c r="X91" s="107">
        <f>'Verdeling Gemeentefonds 2022'!BF91/'Verdeling Gemeentefonds 2022'!$BS91</f>
        <v>0</v>
      </c>
      <c r="Y91" s="99">
        <f>'Verdeling Gemeentefonds 2022'!BL91/'Verdeling Gemeentefonds 2022'!$BS91</f>
        <v>0</v>
      </c>
      <c r="Z91" s="107">
        <f>'Verdeling Gemeentefonds 2022'!BR91/'Verdeling Gemeentefonds 2022'!$BS91</f>
        <v>2.1608597760628743E-3</v>
      </c>
      <c r="AA91" s="116">
        <f t="shared" si="1"/>
        <v>1.0000000657217365</v>
      </c>
    </row>
    <row r="92" spans="1:27" x14ac:dyDescent="0.25">
      <c r="A92" s="115" t="s">
        <v>559</v>
      </c>
      <c r="B92" s="9" t="s">
        <v>262</v>
      </c>
      <c r="C92" s="99">
        <f>'Verdeling Gemeentefonds 2022'!D92/'Verdeling Gemeentefonds 2022'!$BS92</f>
        <v>0</v>
      </c>
      <c r="D92" s="102">
        <f>'Verdeling Gemeentefonds 2022'!E92/'Verdeling Gemeentefonds 2022'!$BS92</f>
        <v>0</v>
      </c>
      <c r="E92" s="102">
        <f>'Verdeling Gemeentefonds 2022'!F92/'Verdeling Gemeentefonds 2022'!$BS92</f>
        <v>0</v>
      </c>
      <c r="F92" s="102">
        <f>'Verdeling Gemeentefonds 2022'!G92/'Verdeling Gemeentefonds 2022'!$BS92</f>
        <v>0</v>
      </c>
      <c r="G92" s="102">
        <f>'Verdeling Gemeentefonds 2022'!H92/'Verdeling Gemeentefonds 2022'!$BS92</f>
        <v>0</v>
      </c>
      <c r="H92" s="102">
        <f>'Verdeling Gemeentefonds 2022'!I92/'Verdeling Gemeentefonds 2022'!$BS92</f>
        <v>0</v>
      </c>
      <c r="I92" s="106">
        <f>'Verdeling Gemeentefonds 2022'!J92/'Verdeling Gemeentefonds 2022'!$BS92</f>
        <v>0</v>
      </c>
      <c r="J92" s="100">
        <f>'Verdeling Gemeentefonds 2022'!N92/'Verdeling Gemeentefonds 2022'!$BS92</f>
        <v>6.1324706626302225E-2</v>
      </c>
      <c r="K92" s="102">
        <f>'Verdeling Gemeentefonds 2022'!S92/'Verdeling Gemeentefonds 2022'!$BS92</f>
        <v>9.1154846300302746E-3</v>
      </c>
      <c r="L92" s="106">
        <f>'Verdeling Gemeentefonds 2022'!T92/'Verdeling Gemeentefonds 2022'!$BS92</f>
        <v>7.0440191256332496E-2</v>
      </c>
      <c r="M92" s="99">
        <f>'Verdeling Gemeentefonds 2022'!Z92/'Verdeling Gemeentefonds 2022'!$BS92</f>
        <v>0.32940839629364899</v>
      </c>
      <c r="N92" s="102">
        <f>'Verdeling Gemeentefonds 2022'!AE92/'Verdeling Gemeentefonds 2022'!$BS92</f>
        <v>0.22241230893436489</v>
      </c>
      <c r="O92" s="104">
        <f>'Verdeling Gemeentefonds 2022'!AF92/'Verdeling Gemeentefonds 2022'!$BS92</f>
        <v>0.55182070522801385</v>
      </c>
      <c r="P92" s="109">
        <f>'Verdeling Gemeentefonds 2022'!AK92/'Verdeling Gemeentefonds 2022'!$BS92</f>
        <v>0.23131851331443976</v>
      </c>
      <c r="Q92" s="112">
        <f>'Verdeling Gemeentefonds 2022'!AO92/'Verdeling Gemeentefonds 2022'!$BS92</f>
        <v>1.6404569798634434E-2</v>
      </c>
      <c r="R92" s="108">
        <f>'Verdeling Gemeentefonds 2022'!AR92/'Verdeling Gemeentefonds 2022'!$BS92</f>
        <v>3.6176938700969358E-2</v>
      </c>
      <c r="S92" s="108">
        <f>'Verdeling Gemeentefonds 2022'!AU92/'Verdeling Gemeentefonds 2022'!$BS92</f>
        <v>4.607097901579809E-2</v>
      </c>
      <c r="T92" s="108">
        <f>'Verdeling Gemeentefonds 2022'!AX92/'Verdeling Gemeentefonds 2022'!$BS92</f>
        <v>2.7989686850321722E-2</v>
      </c>
      <c r="U92" s="108">
        <f>'Verdeling Gemeentefonds 2022'!BA92/'Verdeling Gemeentefonds 2022'!$BS92</f>
        <v>1.7883829945611517E-2</v>
      </c>
      <c r="V92" s="106">
        <f>'Verdeling Gemeentefonds 2022'!BB92/'Verdeling Gemeentefonds 2022'!$BS92</f>
        <v>0.14452600431133511</v>
      </c>
      <c r="W92" s="99">
        <f>'Verdeling Gemeentefonds 2022'!BI92/'Verdeling Gemeentefonds 2022'!$BS92</f>
        <v>-2.6616991969210222E-4</v>
      </c>
      <c r="X92" s="107">
        <f>'Verdeling Gemeentefonds 2022'!BF92/'Verdeling Gemeentefonds 2022'!$BS92</f>
        <v>0</v>
      </c>
      <c r="Y92" s="99">
        <f>'Verdeling Gemeentefonds 2022'!BL92/'Verdeling Gemeentefonds 2022'!$BS92</f>
        <v>0</v>
      </c>
      <c r="Z92" s="107">
        <f>'Verdeling Gemeentefonds 2022'!BR92/'Verdeling Gemeentefonds 2022'!$BS92</f>
        <v>2.1608598588833861E-3</v>
      </c>
      <c r="AA92" s="116">
        <f t="shared" si="1"/>
        <v>1.0000001040493125</v>
      </c>
    </row>
    <row r="93" spans="1:27" x14ac:dyDescent="0.25">
      <c r="A93" s="115" t="s">
        <v>376</v>
      </c>
      <c r="B93" s="9" t="s">
        <v>77</v>
      </c>
      <c r="C93" s="99">
        <f>'Verdeling Gemeentefonds 2022'!D93/'Verdeling Gemeentefonds 2022'!$BS93</f>
        <v>0</v>
      </c>
      <c r="D93" s="102">
        <f>'Verdeling Gemeentefonds 2022'!E93/'Verdeling Gemeentefonds 2022'!$BS93</f>
        <v>0</v>
      </c>
      <c r="E93" s="102">
        <f>'Verdeling Gemeentefonds 2022'!F93/'Verdeling Gemeentefonds 2022'!$BS93</f>
        <v>0</v>
      </c>
      <c r="F93" s="102">
        <f>'Verdeling Gemeentefonds 2022'!G93/'Verdeling Gemeentefonds 2022'!$BS93</f>
        <v>0</v>
      </c>
      <c r="G93" s="102">
        <f>'Verdeling Gemeentefonds 2022'!H93/'Verdeling Gemeentefonds 2022'!$BS93</f>
        <v>0.24928814962173981</v>
      </c>
      <c r="H93" s="102">
        <f>'Verdeling Gemeentefonds 2022'!I93/'Verdeling Gemeentefonds 2022'!$BS93</f>
        <v>0</v>
      </c>
      <c r="I93" s="106">
        <f>'Verdeling Gemeentefonds 2022'!J93/'Verdeling Gemeentefonds 2022'!$BS93</f>
        <v>0.24928814962173981</v>
      </c>
      <c r="J93" s="100">
        <f>'Verdeling Gemeentefonds 2022'!N93/'Verdeling Gemeentefonds 2022'!$BS93</f>
        <v>6.4220290456707421E-2</v>
      </c>
      <c r="K93" s="102">
        <f>'Verdeling Gemeentefonds 2022'!S93/'Verdeling Gemeentefonds 2022'!$BS93</f>
        <v>7.3068416884065041E-2</v>
      </c>
      <c r="L93" s="106">
        <f>'Verdeling Gemeentefonds 2022'!T93/'Verdeling Gemeentefonds 2022'!$BS93</f>
        <v>0.13728870734077245</v>
      </c>
      <c r="M93" s="99">
        <f>'Verdeling Gemeentefonds 2022'!Z93/'Verdeling Gemeentefonds 2022'!$BS93</f>
        <v>0.25465588176507609</v>
      </c>
      <c r="N93" s="102">
        <f>'Verdeling Gemeentefonds 2022'!AE93/'Verdeling Gemeentefonds 2022'!$BS93</f>
        <v>0.14766695947967479</v>
      </c>
      <c r="O93" s="104">
        <f>'Verdeling Gemeentefonds 2022'!AF93/'Verdeling Gemeentefonds 2022'!$BS93</f>
        <v>0.40232284124475082</v>
      </c>
      <c r="P93" s="109">
        <f>'Verdeling Gemeentefonds 2022'!AK93/'Verdeling Gemeentefonds 2022'!$BS93</f>
        <v>4.159623922969722E-2</v>
      </c>
      <c r="Q93" s="112">
        <f>'Verdeling Gemeentefonds 2022'!AO93/'Verdeling Gemeentefonds 2022'!$BS93</f>
        <v>1.0426304571607758E-2</v>
      </c>
      <c r="R93" s="108">
        <f>'Verdeling Gemeentefonds 2022'!AR93/'Verdeling Gemeentefonds 2022'!$BS93</f>
        <v>1.7760230169528317E-2</v>
      </c>
      <c r="S93" s="108">
        <f>'Verdeling Gemeentefonds 2022'!AU93/'Verdeling Gemeentefonds 2022'!$BS93</f>
        <v>4.6333869103001787E-2</v>
      </c>
      <c r="T93" s="108">
        <f>'Verdeling Gemeentefonds 2022'!AX93/'Verdeling Gemeentefonds 2022'!$BS93</f>
        <v>3.9901646025011638E-2</v>
      </c>
      <c r="U93" s="108">
        <f>'Verdeling Gemeentefonds 2022'!BA93/'Verdeling Gemeentefonds 2022'!$BS93</f>
        <v>5.3210012779076492E-2</v>
      </c>
      <c r="V93" s="106">
        <f>'Verdeling Gemeentefonds 2022'!BB93/'Verdeling Gemeentefonds 2022'!$BS93</f>
        <v>0.167632062648226</v>
      </c>
      <c r="W93" s="99">
        <f>'Verdeling Gemeentefonds 2022'!BI93/'Verdeling Gemeentefonds 2022'!$BS93</f>
        <v>-2.8888779824107728E-4</v>
      </c>
      <c r="X93" s="107">
        <f>'Verdeling Gemeentefonds 2022'!BF93/'Verdeling Gemeentefonds 2022'!$BS93</f>
        <v>0</v>
      </c>
      <c r="Y93" s="99">
        <f>'Verdeling Gemeentefonds 2022'!BL93/'Verdeling Gemeentefonds 2022'!$BS93</f>
        <v>0</v>
      </c>
      <c r="Z93" s="107">
        <f>'Verdeling Gemeentefonds 2022'!BR93/'Verdeling Gemeentefonds 2022'!$BS93</f>
        <v>2.1608595732412394E-3</v>
      </c>
      <c r="AA93" s="116">
        <f t="shared" si="1"/>
        <v>0.99999997186018663</v>
      </c>
    </row>
    <row r="94" spans="1:27" x14ac:dyDescent="0.25">
      <c r="A94" s="115" t="s">
        <v>569</v>
      </c>
      <c r="B94" s="9" t="s">
        <v>272</v>
      </c>
      <c r="C94" s="99">
        <f>'Verdeling Gemeentefonds 2022'!D94/'Verdeling Gemeentefonds 2022'!$BS94</f>
        <v>0</v>
      </c>
      <c r="D94" s="102">
        <f>'Verdeling Gemeentefonds 2022'!E94/'Verdeling Gemeentefonds 2022'!$BS94</f>
        <v>0</v>
      </c>
      <c r="E94" s="102">
        <f>'Verdeling Gemeentefonds 2022'!F94/'Verdeling Gemeentefonds 2022'!$BS94</f>
        <v>0</v>
      </c>
      <c r="F94" s="102">
        <f>'Verdeling Gemeentefonds 2022'!G94/'Verdeling Gemeentefonds 2022'!$BS94</f>
        <v>0</v>
      </c>
      <c r="G94" s="102">
        <f>'Verdeling Gemeentefonds 2022'!H94/'Verdeling Gemeentefonds 2022'!$BS94</f>
        <v>0</v>
      </c>
      <c r="H94" s="102">
        <f>'Verdeling Gemeentefonds 2022'!I94/'Verdeling Gemeentefonds 2022'!$BS94</f>
        <v>0</v>
      </c>
      <c r="I94" s="106">
        <f>'Verdeling Gemeentefonds 2022'!J94/'Verdeling Gemeentefonds 2022'!$BS94</f>
        <v>0</v>
      </c>
      <c r="J94" s="100">
        <f>'Verdeling Gemeentefonds 2022'!N94/'Verdeling Gemeentefonds 2022'!$BS94</f>
        <v>8.0349392026170044E-2</v>
      </c>
      <c r="K94" s="102">
        <f>'Verdeling Gemeentefonds 2022'!S94/'Verdeling Gemeentefonds 2022'!$BS94</f>
        <v>2.3693127591800757E-3</v>
      </c>
      <c r="L94" s="106">
        <f>'Verdeling Gemeentefonds 2022'!T94/'Verdeling Gemeentefonds 2022'!$BS94</f>
        <v>8.2718704785350108E-2</v>
      </c>
      <c r="M94" s="99">
        <f>'Verdeling Gemeentefonds 2022'!Z94/'Verdeling Gemeentefonds 2022'!$BS94</f>
        <v>0.36930074095813825</v>
      </c>
      <c r="N94" s="102">
        <f>'Verdeling Gemeentefonds 2022'!AE94/'Verdeling Gemeentefonds 2022'!$BS94</f>
        <v>0.21119791878320424</v>
      </c>
      <c r="O94" s="104">
        <f>'Verdeling Gemeentefonds 2022'!AF94/'Verdeling Gemeentefonds 2022'!$BS94</f>
        <v>0.58049865974134252</v>
      </c>
      <c r="P94" s="109">
        <f>'Verdeling Gemeentefonds 2022'!AK94/'Verdeling Gemeentefonds 2022'!$BS94</f>
        <v>0.15555565331004303</v>
      </c>
      <c r="Q94" s="112">
        <f>'Verdeling Gemeentefonds 2022'!AO94/'Verdeling Gemeentefonds 2022'!$BS94</f>
        <v>1.5824889517978686E-2</v>
      </c>
      <c r="R94" s="108">
        <f>'Verdeling Gemeentefonds 2022'!AR94/'Verdeling Gemeentefonds 2022'!$BS94</f>
        <v>4.5318071724038463E-2</v>
      </c>
      <c r="S94" s="108">
        <f>'Verdeling Gemeentefonds 2022'!AU94/'Verdeling Gemeentefonds 2022'!$BS94</f>
        <v>4.3242207878332786E-2</v>
      </c>
      <c r="T94" s="108">
        <f>'Verdeling Gemeentefonds 2022'!AX94/'Verdeling Gemeentefonds 2022'!$BS94</f>
        <v>3.5132910195012877E-2</v>
      </c>
      <c r="U94" s="108">
        <f>'Verdeling Gemeentefonds 2022'!BA94/'Verdeling Gemeentefonds 2022'!$BS94</f>
        <v>3.9827001756859277E-2</v>
      </c>
      <c r="V94" s="106">
        <f>'Verdeling Gemeentefonds 2022'!BB94/'Verdeling Gemeentefonds 2022'!$BS94</f>
        <v>0.17934508107222208</v>
      </c>
      <c r="W94" s="99">
        <f>'Verdeling Gemeentefonds 2022'!BI94/'Verdeling Gemeentefonds 2022'!$BS94</f>
        <v>-2.790550358251979E-4</v>
      </c>
      <c r="X94" s="107">
        <f>'Verdeling Gemeentefonds 2022'!BF94/'Verdeling Gemeentefonds 2022'!$BS94</f>
        <v>0</v>
      </c>
      <c r="Y94" s="99">
        <f>'Verdeling Gemeentefonds 2022'!BL94/'Verdeling Gemeentefonds 2022'!$BS94</f>
        <v>0</v>
      </c>
      <c r="Z94" s="107">
        <f>'Verdeling Gemeentefonds 2022'!BR94/'Verdeling Gemeentefonds 2022'!$BS94</f>
        <v>2.1608594250884555E-3</v>
      </c>
      <c r="AA94" s="116">
        <f t="shared" si="1"/>
        <v>0.99999990329822097</v>
      </c>
    </row>
    <row r="95" spans="1:27" x14ac:dyDescent="0.25">
      <c r="A95" s="115" t="s">
        <v>511</v>
      </c>
      <c r="B95" s="9" t="s">
        <v>212</v>
      </c>
      <c r="C95" s="99">
        <f>'Verdeling Gemeentefonds 2022'!D95/'Verdeling Gemeentefonds 2022'!$BS95</f>
        <v>0</v>
      </c>
      <c r="D95" s="102">
        <f>'Verdeling Gemeentefonds 2022'!E95/'Verdeling Gemeentefonds 2022'!$BS95</f>
        <v>0</v>
      </c>
      <c r="E95" s="102">
        <f>'Verdeling Gemeentefonds 2022'!F95/'Verdeling Gemeentefonds 2022'!$BS95</f>
        <v>0</v>
      </c>
      <c r="F95" s="102">
        <f>'Verdeling Gemeentefonds 2022'!G95/'Verdeling Gemeentefonds 2022'!$BS95</f>
        <v>0</v>
      </c>
      <c r="G95" s="102">
        <f>'Verdeling Gemeentefonds 2022'!H95/'Verdeling Gemeentefonds 2022'!$BS95</f>
        <v>0</v>
      </c>
      <c r="H95" s="102">
        <f>'Verdeling Gemeentefonds 2022'!I95/'Verdeling Gemeentefonds 2022'!$BS95</f>
        <v>0</v>
      </c>
      <c r="I95" s="106">
        <f>'Verdeling Gemeentefonds 2022'!J95/'Verdeling Gemeentefonds 2022'!$BS95</f>
        <v>0</v>
      </c>
      <c r="J95" s="100">
        <f>'Verdeling Gemeentefonds 2022'!N95/'Verdeling Gemeentefonds 2022'!$BS95</f>
        <v>4.2743615538611265E-2</v>
      </c>
      <c r="K95" s="102">
        <f>'Verdeling Gemeentefonds 2022'!S95/'Verdeling Gemeentefonds 2022'!$BS95</f>
        <v>3.5758610280173193E-2</v>
      </c>
      <c r="L95" s="106">
        <f>'Verdeling Gemeentefonds 2022'!T95/'Verdeling Gemeentefonds 2022'!$BS95</f>
        <v>7.8502225818784466E-2</v>
      </c>
      <c r="M95" s="99">
        <f>'Verdeling Gemeentefonds 2022'!Z95/'Verdeling Gemeentefonds 2022'!$BS95</f>
        <v>0.33369794935043107</v>
      </c>
      <c r="N95" s="102">
        <f>'Verdeling Gemeentefonds 2022'!AE95/'Verdeling Gemeentefonds 2022'!$BS95</f>
        <v>0.26846793259872798</v>
      </c>
      <c r="O95" s="104">
        <f>'Verdeling Gemeentefonds 2022'!AF95/'Verdeling Gemeentefonds 2022'!$BS95</f>
        <v>0.60216588194915899</v>
      </c>
      <c r="P95" s="109">
        <f>'Verdeling Gemeentefonds 2022'!AK95/'Verdeling Gemeentefonds 2022'!$BS95</f>
        <v>7.2515426787117129E-2</v>
      </c>
      <c r="Q95" s="112">
        <f>'Verdeling Gemeentefonds 2022'!AO95/'Verdeling Gemeentefonds 2022'!$BS95</f>
        <v>1.6096720021785419E-2</v>
      </c>
      <c r="R95" s="108">
        <f>'Verdeling Gemeentefonds 2022'!AR95/'Verdeling Gemeentefonds 2022'!$BS95</f>
        <v>4.4109202604148127E-2</v>
      </c>
      <c r="S95" s="108">
        <f>'Verdeling Gemeentefonds 2022'!AU95/'Verdeling Gemeentefonds 2022'!$BS95</f>
        <v>8.0230704129212835E-2</v>
      </c>
      <c r="T95" s="108">
        <f>'Verdeling Gemeentefonds 2022'!AX95/'Verdeling Gemeentefonds 2022'!$BS95</f>
        <v>3.2441814442951571E-2</v>
      </c>
      <c r="U95" s="108">
        <f>'Verdeling Gemeentefonds 2022'!BA95/'Verdeling Gemeentefonds 2022'!$BS95</f>
        <v>7.2018103215747725E-2</v>
      </c>
      <c r="V95" s="106">
        <f>'Verdeling Gemeentefonds 2022'!BB95/'Verdeling Gemeentefonds 2022'!$BS95</f>
        <v>0.24489654441384567</v>
      </c>
      <c r="W95" s="99">
        <f>'Verdeling Gemeentefonds 2022'!BI95/'Verdeling Gemeentefonds 2022'!$BS95</f>
        <v>-2.4094083796426111E-4</v>
      </c>
      <c r="X95" s="107">
        <f>'Verdeling Gemeentefonds 2022'!BF95/'Verdeling Gemeentefonds 2022'!$BS95</f>
        <v>0</v>
      </c>
      <c r="Y95" s="99">
        <f>'Verdeling Gemeentefonds 2022'!BL95/'Verdeling Gemeentefonds 2022'!$BS95</f>
        <v>0</v>
      </c>
      <c r="Z95" s="107">
        <f>'Verdeling Gemeentefonds 2022'!BR95/'Verdeling Gemeentefonds 2022'!$BS95</f>
        <v>2.1608596292074238E-3</v>
      </c>
      <c r="AA95" s="116">
        <f t="shared" si="1"/>
        <v>0.99999999776014947</v>
      </c>
    </row>
    <row r="96" spans="1:27" x14ac:dyDescent="0.25">
      <c r="A96" s="115" t="s">
        <v>577</v>
      </c>
      <c r="B96" s="9" t="s">
        <v>280</v>
      </c>
      <c r="C96" s="99">
        <f>'Verdeling Gemeentefonds 2022'!D96/'Verdeling Gemeentefonds 2022'!$BS96</f>
        <v>0</v>
      </c>
      <c r="D96" s="102">
        <f>'Verdeling Gemeentefonds 2022'!E96/'Verdeling Gemeentefonds 2022'!$BS96</f>
        <v>0</v>
      </c>
      <c r="E96" s="102">
        <f>'Verdeling Gemeentefonds 2022'!F96/'Verdeling Gemeentefonds 2022'!$BS96</f>
        <v>0</v>
      </c>
      <c r="F96" s="102">
        <f>'Verdeling Gemeentefonds 2022'!G96/'Verdeling Gemeentefonds 2022'!$BS96</f>
        <v>0</v>
      </c>
      <c r="G96" s="102">
        <f>'Verdeling Gemeentefonds 2022'!H96/'Verdeling Gemeentefonds 2022'!$BS96</f>
        <v>0</v>
      </c>
      <c r="H96" s="102">
        <f>'Verdeling Gemeentefonds 2022'!I96/'Verdeling Gemeentefonds 2022'!$BS96</f>
        <v>0</v>
      </c>
      <c r="I96" s="106">
        <f>'Verdeling Gemeentefonds 2022'!J96/'Verdeling Gemeentefonds 2022'!$BS96</f>
        <v>0</v>
      </c>
      <c r="J96" s="100">
        <f>'Verdeling Gemeentefonds 2022'!N96/'Verdeling Gemeentefonds 2022'!$BS96</f>
        <v>4.7151493313429306E-2</v>
      </c>
      <c r="K96" s="102">
        <f>'Verdeling Gemeentefonds 2022'!S96/'Verdeling Gemeentefonds 2022'!$BS96</f>
        <v>1.8765318679594255E-2</v>
      </c>
      <c r="L96" s="106">
        <f>'Verdeling Gemeentefonds 2022'!T96/'Verdeling Gemeentefonds 2022'!$BS96</f>
        <v>6.5916811993023558E-2</v>
      </c>
      <c r="M96" s="99">
        <f>'Verdeling Gemeentefonds 2022'!Z96/'Verdeling Gemeentefonds 2022'!$BS96</f>
        <v>0.45425069072889884</v>
      </c>
      <c r="N96" s="102">
        <f>'Verdeling Gemeentefonds 2022'!AE96/'Verdeling Gemeentefonds 2022'!$BS96</f>
        <v>0.17284076470691989</v>
      </c>
      <c r="O96" s="104">
        <f>'Verdeling Gemeentefonds 2022'!AF96/'Verdeling Gemeentefonds 2022'!$BS96</f>
        <v>0.62709145543581879</v>
      </c>
      <c r="P96" s="109">
        <f>'Verdeling Gemeentefonds 2022'!AK96/'Verdeling Gemeentefonds 2022'!$BS96</f>
        <v>0.14404151168937937</v>
      </c>
      <c r="Q96" s="112">
        <f>'Verdeling Gemeentefonds 2022'!AO96/'Verdeling Gemeentefonds 2022'!$BS96</f>
        <v>1.3976112362881847E-2</v>
      </c>
      <c r="R96" s="108">
        <f>'Verdeling Gemeentefonds 2022'!AR96/'Verdeling Gemeentefonds 2022'!$BS96</f>
        <v>3.4680207011747122E-2</v>
      </c>
      <c r="S96" s="108">
        <f>'Verdeling Gemeentefonds 2022'!AU96/'Verdeling Gemeentefonds 2022'!$BS96</f>
        <v>5.9308969633119851E-2</v>
      </c>
      <c r="T96" s="108">
        <f>'Verdeling Gemeentefonds 2022'!AX96/'Verdeling Gemeentefonds 2022'!$BS96</f>
        <v>2.923639668978132E-2</v>
      </c>
      <c r="U96" s="108">
        <f>'Verdeling Gemeentefonds 2022'!BA96/'Verdeling Gemeentefonds 2022'!$BS96</f>
        <v>2.3862121223724039E-2</v>
      </c>
      <c r="V96" s="106">
        <f>'Verdeling Gemeentefonds 2022'!BB96/'Verdeling Gemeentefonds 2022'!$BS96</f>
        <v>0.16106380692125419</v>
      </c>
      <c r="W96" s="99">
        <f>'Verdeling Gemeentefonds 2022'!BI96/'Verdeling Gemeentefonds 2022'!$BS96</f>
        <v>-2.7453537208060316E-4</v>
      </c>
      <c r="X96" s="107">
        <f>'Verdeling Gemeentefonds 2022'!BF96/'Verdeling Gemeentefonds 2022'!$BS96</f>
        <v>0</v>
      </c>
      <c r="Y96" s="99">
        <f>'Verdeling Gemeentefonds 2022'!BL96/'Verdeling Gemeentefonds 2022'!$BS96</f>
        <v>0</v>
      </c>
      <c r="Z96" s="107">
        <f>'Verdeling Gemeentefonds 2022'!BR96/'Verdeling Gemeentefonds 2022'!$BS96</f>
        <v>2.160859439801697E-3</v>
      </c>
      <c r="AA96" s="116">
        <f t="shared" si="1"/>
        <v>0.99999991010719702</v>
      </c>
    </row>
    <row r="97" spans="1:27" x14ac:dyDescent="0.25">
      <c r="A97" s="115" t="s">
        <v>460</v>
      </c>
      <c r="B97" s="9" t="s">
        <v>161</v>
      </c>
      <c r="C97" s="99">
        <f>'Verdeling Gemeentefonds 2022'!D97/'Verdeling Gemeentefonds 2022'!$BS97</f>
        <v>0</v>
      </c>
      <c r="D97" s="102">
        <f>'Verdeling Gemeentefonds 2022'!E97/'Verdeling Gemeentefonds 2022'!$BS97</f>
        <v>0</v>
      </c>
      <c r="E97" s="102">
        <f>'Verdeling Gemeentefonds 2022'!F97/'Verdeling Gemeentefonds 2022'!$BS97</f>
        <v>0</v>
      </c>
      <c r="F97" s="102">
        <f>'Verdeling Gemeentefonds 2022'!G97/'Verdeling Gemeentefonds 2022'!$BS97</f>
        <v>0</v>
      </c>
      <c r="G97" s="102">
        <f>'Verdeling Gemeentefonds 2022'!H97/'Verdeling Gemeentefonds 2022'!$BS97</f>
        <v>0</v>
      </c>
      <c r="H97" s="102">
        <f>'Verdeling Gemeentefonds 2022'!I97/'Verdeling Gemeentefonds 2022'!$BS97</f>
        <v>0</v>
      </c>
      <c r="I97" s="106">
        <f>'Verdeling Gemeentefonds 2022'!J97/'Verdeling Gemeentefonds 2022'!$BS97</f>
        <v>0</v>
      </c>
      <c r="J97" s="100">
        <f>'Verdeling Gemeentefonds 2022'!N97/'Verdeling Gemeentefonds 2022'!$BS97</f>
        <v>6.1925445663969486E-2</v>
      </c>
      <c r="K97" s="102">
        <f>'Verdeling Gemeentefonds 2022'!S97/'Verdeling Gemeentefonds 2022'!$BS97</f>
        <v>3.3464115129830066E-2</v>
      </c>
      <c r="L97" s="106">
        <f>'Verdeling Gemeentefonds 2022'!T97/'Verdeling Gemeentefonds 2022'!$BS97</f>
        <v>9.5389560793799552E-2</v>
      </c>
      <c r="M97" s="99">
        <f>'Verdeling Gemeentefonds 2022'!Z97/'Verdeling Gemeentefonds 2022'!$BS97</f>
        <v>0.40059295750988549</v>
      </c>
      <c r="N97" s="102">
        <f>'Verdeling Gemeentefonds 2022'!AE97/'Verdeling Gemeentefonds 2022'!$BS97</f>
        <v>0.23811408007462598</v>
      </c>
      <c r="O97" s="104">
        <f>'Verdeling Gemeentefonds 2022'!AF97/'Verdeling Gemeentefonds 2022'!$BS97</f>
        <v>0.63870703758451153</v>
      </c>
      <c r="P97" s="109">
        <f>'Verdeling Gemeentefonds 2022'!AK97/'Verdeling Gemeentefonds 2022'!$BS97</f>
        <v>3.9501966016108177E-2</v>
      </c>
      <c r="Q97" s="112">
        <f>'Verdeling Gemeentefonds 2022'!AO97/'Verdeling Gemeentefonds 2022'!$BS97</f>
        <v>1.9860978316585447E-2</v>
      </c>
      <c r="R97" s="108">
        <f>'Verdeling Gemeentefonds 2022'!AR97/'Verdeling Gemeentefonds 2022'!$BS97</f>
        <v>4.4850190986998821E-2</v>
      </c>
      <c r="S97" s="108">
        <f>'Verdeling Gemeentefonds 2022'!AU97/'Verdeling Gemeentefonds 2022'!$BS97</f>
        <v>5.5399555876769063E-2</v>
      </c>
      <c r="T97" s="108">
        <f>'Verdeling Gemeentefonds 2022'!AX97/'Verdeling Gemeentefonds 2022'!$BS97</f>
        <v>5.1558026778550356E-2</v>
      </c>
      <c r="U97" s="108">
        <f>'Verdeling Gemeentefonds 2022'!BA97/'Verdeling Gemeentefonds 2022'!$BS97</f>
        <v>5.2798856325269157E-2</v>
      </c>
      <c r="V97" s="106">
        <f>'Verdeling Gemeentefonds 2022'!BB97/'Verdeling Gemeentefonds 2022'!$BS97</f>
        <v>0.22446760828417284</v>
      </c>
      <c r="W97" s="99">
        <f>'Verdeling Gemeentefonds 2022'!BI97/'Verdeling Gemeentefonds 2022'!$BS97</f>
        <v>-2.2700736971815368E-4</v>
      </c>
      <c r="X97" s="107">
        <f>'Verdeling Gemeentefonds 2022'!BF97/'Verdeling Gemeentefonds 2022'!$BS97</f>
        <v>0</v>
      </c>
      <c r="Y97" s="99">
        <f>'Verdeling Gemeentefonds 2022'!BL97/'Verdeling Gemeentefonds 2022'!$BS97</f>
        <v>0</v>
      </c>
      <c r="Z97" s="107">
        <f>'Verdeling Gemeentefonds 2022'!BR97/'Verdeling Gemeentefonds 2022'!$BS97</f>
        <v>2.160859688062297E-3</v>
      </c>
      <c r="AA97" s="116">
        <f t="shared" si="1"/>
        <v>1.0000000249969363</v>
      </c>
    </row>
    <row r="98" spans="1:27" x14ac:dyDescent="0.25">
      <c r="A98" s="115" t="s">
        <v>560</v>
      </c>
      <c r="B98" s="9" t="s">
        <v>263</v>
      </c>
      <c r="C98" s="99">
        <f>'Verdeling Gemeentefonds 2022'!D98/'Verdeling Gemeentefonds 2022'!$BS98</f>
        <v>0</v>
      </c>
      <c r="D98" s="102">
        <f>'Verdeling Gemeentefonds 2022'!E98/'Verdeling Gemeentefonds 2022'!$BS98</f>
        <v>0.46503561708692648</v>
      </c>
      <c r="E98" s="102">
        <f>'Verdeling Gemeentefonds 2022'!F98/'Verdeling Gemeentefonds 2022'!$BS98</f>
        <v>0</v>
      </c>
      <c r="F98" s="102">
        <f>'Verdeling Gemeentefonds 2022'!G98/'Verdeling Gemeentefonds 2022'!$BS98</f>
        <v>0</v>
      </c>
      <c r="G98" s="102">
        <f>'Verdeling Gemeentefonds 2022'!H98/'Verdeling Gemeentefonds 2022'!$BS98</f>
        <v>0</v>
      </c>
      <c r="H98" s="102">
        <f>'Verdeling Gemeentefonds 2022'!I98/'Verdeling Gemeentefonds 2022'!$BS98</f>
        <v>0</v>
      </c>
      <c r="I98" s="106">
        <f>'Verdeling Gemeentefonds 2022'!J98/'Verdeling Gemeentefonds 2022'!$BS98</f>
        <v>0.46503561708692648</v>
      </c>
      <c r="J98" s="100">
        <f>'Verdeling Gemeentefonds 2022'!N98/'Verdeling Gemeentefonds 2022'!$BS98</f>
        <v>5.7291271279763419E-2</v>
      </c>
      <c r="K98" s="102">
        <f>'Verdeling Gemeentefonds 2022'!S98/'Verdeling Gemeentefonds 2022'!$BS98</f>
        <v>8.1534411959290384E-2</v>
      </c>
      <c r="L98" s="106">
        <f>'Verdeling Gemeentefonds 2022'!T98/'Verdeling Gemeentefonds 2022'!$BS98</f>
        <v>0.13882568323905381</v>
      </c>
      <c r="M98" s="99">
        <f>'Verdeling Gemeentefonds 2022'!Z98/'Verdeling Gemeentefonds 2022'!$BS98</f>
        <v>0.14491262340001135</v>
      </c>
      <c r="N98" s="102">
        <f>'Verdeling Gemeentefonds 2022'!AE98/'Verdeling Gemeentefonds 2022'!$BS98</f>
        <v>7.1945815888262807E-2</v>
      </c>
      <c r="O98" s="104">
        <f>'Verdeling Gemeentefonds 2022'!AF98/'Verdeling Gemeentefonds 2022'!$BS98</f>
        <v>0.21685843928827414</v>
      </c>
      <c r="P98" s="109">
        <f>'Verdeling Gemeentefonds 2022'!AK98/'Verdeling Gemeentefonds 2022'!$BS98</f>
        <v>2.8264542418384563E-2</v>
      </c>
      <c r="Q98" s="112">
        <f>'Verdeling Gemeentefonds 2022'!AO98/'Verdeling Gemeentefonds 2022'!$BS98</f>
        <v>9.2526194124764767E-3</v>
      </c>
      <c r="R98" s="108">
        <f>'Verdeling Gemeentefonds 2022'!AR98/'Verdeling Gemeentefonds 2022'!$BS98</f>
        <v>2.6602058228867444E-2</v>
      </c>
      <c r="S98" s="108">
        <f>'Verdeling Gemeentefonds 2022'!AU98/'Verdeling Gemeentefonds 2022'!$BS98</f>
        <v>3.446780787723859E-2</v>
      </c>
      <c r="T98" s="108">
        <f>'Verdeling Gemeentefonds 2022'!AX98/'Verdeling Gemeentefonds 2022'!$BS98</f>
        <v>4.7790349476203392E-2</v>
      </c>
      <c r="U98" s="108">
        <f>'Verdeling Gemeentefonds 2022'!BA98/'Verdeling Gemeentefonds 2022'!$BS98</f>
        <v>3.10076155211432E-2</v>
      </c>
      <c r="V98" s="106">
        <f>'Verdeling Gemeentefonds 2022'!BB98/'Verdeling Gemeentefonds 2022'!$BS98</f>
        <v>0.14912045051592909</v>
      </c>
      <c r="W98" s="99">
        <f>'Verdeling Gemeentefonds 2022'!BI98/'Verdeling Gemeentefonds 2022'!$BS98</f>
        <v>-2.6559828185922929E-4</v>
      </c>
      <c r="X98" s="107">
        <f>'Verdeling Gemeentefonds 2022'!BF98/'Verdeling Gemeentefonds 2022'!$BS98</f>
        <v>0</v>
      </c>
      <c r="Y98" s="99">
        <f>'Verdeling Gemeentefonds 2022'!BL98/'Verdeling Gemeentefonds 2022'!$BS98</f>
        <v>0</v>
      </c>
      <c r="Z98" s="107">
        <f>'Verdeling Gemeentefonds 2022'!BR98/'Verdeling Gemeentefonds 2022'!$BS98</f>
        <v>2.160859620839276E-3</v>
      </c>
      <c r="AA98" s="116">
        <f t="shared" si="1"/>
        <v>0.99999999388754812</v>
      </c>
    </row>
    <row r="99" spans="1:27" x14ac:dyDescent="0.25">
      <c r="A99" s="115" t="s">
        <v>578</v>
      </c>
      <c r="B99" s="9" t="s">
        <v>281</v>
      </c>
      <c r="C99" s="99">
        <f>'Verdeling Gemeentefonds 2022'!D99/'Verdeling Gemeentefonds 2022'!$BS99</f>
        <v>0</v>
      </c>
      <c r="D99" s="102">
        <f>'Verdeling Gemeentefonds 2022'!E99/'Verdeling Gemeentefonds 2022'!$BS99</f>
        <v>0</v>
      </c>
      <c r="E99" s="102">
        <f>'Verdeling Gemeentefonds 2022'!F99/'Verdeling Gemeentefonds 2022'!$BS99</f>
        <v>0</v>
      </c>
      <c r="F99" s="102">
        <f>'Verdeling Gemeentefonds 2022'!G99/'Verdeling Gemeentefonds 2022'!$BS99</f>
        <v>0</v>
      </c>
      <c r="G99" s="102">
        <f>'Verdeling Gemeentefonds 2022'!H99/'Verdeling Gemeentefonds 2022'!$BS99</f>
        <v>0</v>
      </c>
      <c r="H99" s="102">
        <f>'Verdeling Gemeentefonds 2022'!I99/'Verdeling Gemeentefonds 2022'!$BS99</f>
        <v>0</v>
      </c>
      <c r="I99" s="106">
        <f>'Verdeling Gemeentefonds 2022'!J99/'Verdeling Gemeentefonds 2022'!$BS99</f>
        <v>0</v>
      </c>
      <c r="J99" s="100">
        <f>'Verdeling Gemeentefonds 2022'!N99/'Verdeling Gemeentefonds 2022'!$BS99</f>
        <v>2.9023852581179205E-2</v>
      </c>
      <c r="K99" s="102">
        <f>'Verdeling Gemeentefonds 2022'!S99/'Verdeling Gemeentefonds 2022'!$BS99</f>
        <v>3.3800628251685005E-2</v>
      </c>
      <c r="L99" s="106">
        <f>'Verdeling Gemeentefonds 2022'!T99/'Verdeling Gemeentefonds 2022'!$BS99</f>
        <v>6.282448083286421E-2</v>
      </c>
      <c r="M99" s="99">
        <f>'Verdeling Gemeentefonds 2022'!Z99/'Verdeling Gemeentefonds 2022'!$BS99</f>
        <v>0.33881530243984997</v>
      </c>
      <c r="N99" s="102">
        <f>'Verdeling Gemeentefonds 2022'!AE99/'Verdeling Gemeentefonds 2022'!$BS99</f>
        <v>0.21881688056876605</v>
      </c>
      <c r="O99" s="104">
        <f>'Verdeling Gemeentefonds 2022'!AF99/'Verdeling Gemeentefonds 2022'!$BS99</f>
        <v>0.55763218300861606</v>
      </c>
      <c r="P99" s="109">
        <f>'Verdeling Gemeentefonds 2022'!AK99/'Verdeling Gemeentefonds 2022'!$BS99</f>
        <v>0.22883180624612118</v>
      </c>
      <c r="Q99" s="112">
        <f>'Verdeling Gemeentefonds 2022'!AO99/'Verdeling Gemeentefonds 2022'!$BS99</f>
        <v>1.2926237468408154E-2</v>
      </c>
      <c r="R99" s="108">
        <f>'Verdeling Gemeentefonds 2022'!AR99/'Verdeling Gemeentefonds 2022'!$BS99</f>
        <v>4.1147076210900177E-2</v>
      </c>
      <c r="S99" s="108">
        <f>'Verdeling Gemeentefonds 2022'!AU99/'Verdeling Gemeentefonds 2022'!$BS99</f>
        <v>4.7940962495311483E-2</v>
      </c>
      <c r="T99" s="108">
        <f>'Verdeling Gemeentefonds 2022'!AX99/'Verdeling Gemeentefonds 2022'!$BS99</f>
        <v>3.1029219470846057E-2</v>
      </c>
      <c r="U99" s="108">
        <f>'Verdeling Gemeentefonds 2022'!BA99/'Verdeling Gemeentefonds 2022'!$BS99</f>
        <v>1.5779517666910242E-2</v>
      </c>
      <c r="V99" s="106">
        <f>'Verdeling Gemeentefonds 2022'!BB99/'Verdeling Gemeentefonds 2022'!$BS99</f>
        <v>0.1488230133123761</v>
      </c>
      <c r="W99" s="99">
        <f>'Verdeling Gemeentefonds 2022'!BI99/'Verdeling Gemeentefonds 2022'!$BS99</f>
        <v>-2.7231472901400846E-4</v>
      </c>
      <c r="X99" s="107">
        <f>'Verdeling Gemeentefonds 2022'!BF99/'Verdeling Gemeentefonds 2022'!$BS99</f>
        <v>0</v>
      </c>
      <c r="Y99" s="99">
        <f>'Verdeling Gemeentefonds 2022'!BL99/'Verdeling Gemeentefonds 2022'!$BS99</f>
        <v>0</v>
      </c>
      <c r="Z99" s="107">
        <f>'Verdeling Gemeentefonds 2022'!BR99/'Verdeling Gemeentefonds 2022'!$BS99</f>
        <v>2.1608596953430329E-3</v>
      </c>
      <c r="AA99" s="116">
        <f t="shared" si="1"/>
        <v>1.0000000283663066</v>
      </c>
    </row>
    <row r="100" spans="1:27" x14ac:dyDescent="0.25">
      <c r="A100" s="115" t="s">
        <v>584</v>
      </c>
      <c r="B100" s="9" t="s">
        <v>287</v>
      </c>
      <c r="C100" s="99">
        <f>'Verdeling Gemeentefonds 2022'!D100/'Verdeling Gemeentefonds 2022'!$BS100</f>
        <v>0</v>
      </c>
      <c r="D100" s="102">
        <f>'Verdeling Gemeentefonds 2022'!E100/'Verdeling Gemeentefonds 2022'!$BS100</f>
        <v>0</v>
      </c>
      <c r="E100" s="102">
        <f>'Verdeling Gemeentefonds 2022'!F100/'Verdeling Gemeentefonds 2022'!$BS100</f>
        <v>0</v>
      </c>
      <c r="F100" s="102">
        <f>'Verdeling Gemeentefonds 2022'!G100/'Verdeling Gemeentefonds 2022'!$BS100</f>
        <v>0</v>
      </c>
      <c r="G100" s="102">
        <f>'Verdeling Gemeentefonds 2022'!H100/'Verdeling Gemeentefonds 2022'!$BS100</f>
        <v>0</v>
      </c>
      <c r="H100" s="102">
        <f>'Verdeling Gemeentefonds 2022'!I100/'Verdeling Gemeentefonds 2022'!$BS100</f>
        <v>0</v>
      </c>
      <c r="I100" s="106">
        <f>'Verdeling Gemeentefonds 2022'!J100/'Verdeling Gemeentefonds 2022'!$BS100</f>
        <v>0</v>
      </c>
      <c r="J100" s="100">
        <f>'Verdeling Gemeentefonds 2022'!N100/'Verdeling Gemeentefonds 2022'!$BS100</f>
        <v>2.2242277385404342E-2</v>
      </c>
      <c r="K100" s="102">
        <f>'Verdeling Gemeentefonds 2022'!S100/'Verdeling Gemeentefonds 2022'!$BS100</f>
        <v>3.336751719703995E-3</v>
      </c>
      <c r="L100" s="106">
        <f>'Verdeling Gemeentefonds 2022'!T100/'Verdeling Gemeentefonds 2022'!$BS100</f>
        <v>2.5579029105108331E-2</v>
      </c>
      <c r="M100" s="99">
        <f>'Verdeling Gemeentefonds 2022'!Z100/'Verdeling Gemeentefonds 2022'!$BS100</f>
        <v>0.27107844238109818</v>
      </c>
      <c r="N100" s="102">
        <f>'Verdeling Gemeentefonds 2022'!AE100/'Verdeling Gemeentefonds 2022'!$BS100</f>
        <v>0.23701258950645149</v>
      </c>
      <c r="O100" s="104">
        <f>'Verdeling Gemeentefonds 2022'!AF100/'Verdeling Gemeentefonds 2022'!$BS100</f>
        <v>0.50809103188754967</v>
      </c>
      <c r="P100" s="109">
        <f>'Verdeling Gemeentefonds 2022'!AK100/'Verdeling Gemeentefonds 2022'!$BS100</f>
        <v>0.33847864464296518</v>
      </c>
      <c r="Q100" s="112">
        <f>'Verdeling Gemeentefonds 2022'!AO100/'Verdeling Gemeentefonds 2022'!$BS100</f>
        <v>1.2950121456309728E-2</v>
      </c>
      <c r="R100" s="108">
        <f>'Verdeling Gemeentefonds 2022'!AR100/'Verdeling Gemeentefonds 2022'!$BS100</f>
        <v>2.1726763996225085E-2</v>
      </c>
      <c r="S100" s="108">
        <f>'Verdeling Gemeentefonds 2022'!AU100/'Verdeling Gemeentefonds 2022'!$BS100</f>
        <v>5.0850180142580123E-2</v>
      </c>
      <c r="T100" s="108">
        <f>'Verdeling Gemeentefonds 2022'!AX100/'Verdeling Gemeentefonds 2022'!$BS100</f>
        <v>2.0764986154477034E-2</v>
      </c>
      <c r="U100" s="108">
        <f>'Verdeling Gemeentefonds 2022'!BA100/'Verdeling Gemeentefonds 2022'!$BS100</f>
        <v>1.9690883344567627E-2</v>
      </c>
      <c r="V100" s="106">
        <f>'Verdeling Gemeentefonds 2022'!BB100/'Verdeling Gemeentefonds 2022'!$BS100</f>
        <v>0.12598293509415959</v>
      </c>
      <c r="W100" s="99">
        <f>'Verdeling Gemeentefonds 2022'!BI100/'Verdeling Gemeentefonds 2022'!$BS100</f>
        <v>-2.9253786285577288E-4</v>
      </c>
      <c r="X100" s="107">
        <f>'Verdeling Gemeentefonds 2022'!BF100/'Verdeling Gemeentefonds 2022'!$BS100</f>
        <v>0</v>
      </c>
      <c r="Y100" s="99">
        <f>'Verdeling Gemeentefonds 2022'!BL100/'Verdeling Gemeentefonds 2022'!$BS100</f>
        <v>0</v>
      </c>
      <c r="Z100" s="107">
        <f>'Verdeling Gemeentefonds 2022'!BR100/'Verdeling Gemeentefonds 2022'!$BS100</f>
        <v>2.1608595528418225E-3</v>
      </c>
      <c r="AA100" s="116">
        <f t="shared" si="1"/>
        <v>0.99999996241976885</v>
      </c>
    </row>
    <row r="101" spans="1:27" x14ac:dyDescent="0.25">
      <c r="A101" s="115" t="s">
        <v>335</v>
      </c>
      <c r="B101" s="9" t="s">
        <v>36</v>
      </c>
      <c r="C101" s="99">
        <f>'Verdeling Gemeentefonds 2022'!D101/'Verdeling Gemeentefonds 2022'!$BS101</f>
        <v>0</v>
      </c>
      <c r="D101" s="102">
        <f>'Verdeling Gemeentefonds 2022'!E101/'Verdeling Gemeentefonds 2022'!$BS101</f>
        <v>0</v>
      </c>
      <c r="E101" s="102">
        <f>'Verdeling Gemeentefonds 2022'!F101/'Verdeling Gemeentefonds 2022'!$BS101</f>
        <v>0</v>
      </c>
      <c r="F101" s="102">
        <f>'Verdeling Gemeentefonds 2022'!G101/'Verdeling Gemeentefonds 2022'!$BS101</f>
        <v>0</v>
      </c>
      <c r="G101" s="102">
        <f>'Verdeling Gemeentefonds 2022'!H101/'Verdeling Gemeentefonds 2022'!$BS101</f>
        <v>0</v>
      </c>
      <c r="H101" s="102">
        <f>'Verdeling Gemeentefonds 2022'!I101/'Verdeling Gemeentefonds 2022'!$BS101</f>
        <v>0</v>
      </c>
      <c r="I101" s="106">
        <f>'Verdeling Gemeentefonds 2022'!J101/'Verdeling Gemeentefonds 2022'!$BS101</f>
        <v>0</v>
      </c>
      <c r="J101" s="100">
        <f>'Verdeling Gemeentefonds 2022'!N101/'Verdeling Gemeentefonds 2022'!$BS101</f>
        <v>5.8578386185928553E-2</v>
      </c>
      <c r="K101" s="102">
        <f>'Verdeling Gemeentefonds 2022'!S101/'Verdeling Gemeentefonds 2022'!$BS101</f>
        <v>4.9171830679381134E-2</v>
      </c>
      <c r="L101" s="106">
        <f>'Verdeling Gemeentefonds 2022'!T101/'Verdeling Gemeentefonds 2022'!$BS101</f>
        <v>0.10775021686530967</v>
      </c>
      <c r="M101" s="99">
        <f>'Verdeling Gemeentefonds 2022'!Z101/'Verdeling Gemeentefonds 2022'!$BS101</f>
        <v>0.34346472303026587</v>
      </c>
      <c r="N101" s="102">
        <f>'Verdeling Gemeentefonds 2022'!AE101/'Verdeling Gemeentefonds 2022'!$BS101</f>
        <v>0.23160804234710428</v>
      </c>
      <c r="O101" s="104">
        <f>'Verdeling Gemeentefonds 2022'!AF101/'Verdeling Gemeentefonds 2022'!$BS101</f>
        <v>0.57507276537737007</v>
      </c>
      <c r="P101" s="109">
        <f>'Verdeling Gemeentefonds 2022'!AK101/'Verdeling Gemeentefonds 2022'!$BS101</f>
        <v>0.10636753644995206</v>
      </c>
      <c r="Q101" s="112">
        <f>'Verdeling Gemeentefonds 2022'!AO101/'Verdeling Gemeentefonds 2022'!$BS101</f>
        <v>1.77955719613502E-2</v>
      </c>
      <c r="R101" s="108">
        <f>'Verdeling Gemeentefonds 2022'!AR101/'Verdeling Gemeentefonds 2022'!$BS101</f>
        <v>4.0109995008854836E-2</v>
      </c>
      <c r="S101" s="108">
        <f>'Verdeling Gemeentefonds 2022'!AU101/'Verdeling Gemeentefonds 2022'!$BS101</f>
        <v>5.641367302266119E-2</v>
      </c>
      <c r="T101" s="108">
        <f>'Verdeling Gemeentefonds 2022'!AX101/'Verdeling Gemeentefonds 2022'!$BS101</f>
        <v>4.3147388666431162E-2</v>
      </c>
      <c r="U101" s="108">
        <f>'Verdeling Gemeentefonds 2022'!BA101/'Verdeling Gemeentefonds 2022'!$BS101</f>
        <v>5.1377616704182762E-2</v>
      </c>
      <c r="V101" s="106">
        <f>'Verdeling Gemeentefonds 2022'!BB101/'Verdeling Gemeentefonds 2022'!$BS101</f>
        <v>0.20884424536348017</v>
      </c>
      <c r="W101" s="99">
        <f>'Verdeling Gemeentefonds 2022'!BI101/'Verdeling Gemeentefonds 2022'!$BS101</f>
        <v>-1.955913712210182E-4</v>
      </c>
      <c r="X101" s="107">
        <f>'Verdeling Gemeentefonds 2022'!BF101/'Verdeling Gemeentefonds 2022'!$BS101</f>
        <v>0</v>
      </c>
      <c r="Y101" s="99">
        <f>'Verdeling Gemeentefonds 2022'!BL101/'Verdeling Gemeentefonds 2022'!$BS101</f>
        <v>0</v>
      </c>
      <c r="Z101" s="107">
        <f>'Verdeling Gemeentefonds 2022'!BR101/'Verdeling Gemeentefonds 2022'!$BS101</f>
        <v>2.1608597040353506E-3</v>
      </c>
      <c r="AA101" s="116">
        <f t="shared" si="1"/>
        <v>1.0000000323889264</v>
      </c>
    </row>
    <row r="102" spans="1:27" x14ac:dyDescent="0.25">
      <c r="A102" s="115" t="s">
        <v>310</v>
      </c>
      <c r="B102" s="9" t="s">
        <v>11</v>
      </c>
      <c r="C102" s="99">
        <f>'Verdeling Gemeentefonds 2022'!D102/'Verdeling Gemeentefonds 2022'!$BS102</f>
        <v>0</v>
      </c>
      <c r="D102" s="102">
        <f>'Verdeling Gemeentefonds 2022'!E102/'Verdeling Gemeentefonds 2022'!$BS102</f>
        <v>0</v>
      </c>
      <c r="E102" s="102">
        <f>'Verdeling Gemeentefonds 2022'!F102/'Verdeling Gemeentefonds 2022'!$BS102</f>
        <v>0</v>
      </c>
      <c r="F102" s="102">
        <f>'Verdeling Gemeentefonds 2022'!G102/'Verdeling Gemeentefonds 2022'!$BS102</f>
        <v>0</v>
      </c>
      <c r="G102" s="102">
        <f>'Verdeling Gemeentefonds 2022'!H102/'Verdeling Gemeentefonds 2022'!$BS102</f>
        <v>0</v>
      </c>
      <c r="H102" s="102">
        <f>'Verdeling Gemeentefonds 2022'!I102/'Verdeling Gemeentefonds 2022'!$BS102</f>
        <v>0</v>
      </c>
      <c r="I102" s="106">
        <f>'Verdeling Gemeentefonds 2022'!J102/'Verdeling Gemeentefonds 2022'!$BS102</f>
        <v>0</v>
      </c>
      <c r="J102" s="100">
        <f>'Verdeling Gemeentefonds 2022'!N102/'Verdeling Gemeentefonds 2022'!$BS102</f>
        <v>3.708390750742039E-2</v>
      </c>
      <c r="K102" s="102">
        <f>'Verdeling Gemeentefonds 2022'!S102/'Verdeling Gemeentefonds 2022'!$BS102</f>
        <v>9.7905860842636677E-3</v>
      </c>
      <c r="L102" s="106">
        <f>'Verdeling Gemeentefonds 2022'!T102/'Verdeling Gemeentefonds 2022'!$BS102</f>
        <v>4.6874493591684059E-2</v>
      </c>
      <c r="M102" s="99">
        <f>'Verdeling Gemeentefonds 2022'!Z102/'Verdeling Gemeentefonds 2022'!$BS102</f>
        <v>0.36303334136998144</v>
      </c>
      <c r="N102" s="102">
        <f>'Verdeling Gemeentefonds 2022'!AE102/'Verdeling Gemeentefonds 2022'!$BS102</f>
        <v>0.30141021052526018</v>
      </c>
      <c r="O102" s="104">
        <f>'Verdeling Gemeentefonds 2022'!AF102/'Verdeling Gemeentefonds 2022'!$BS102</f>
        <v>0.66444355189524162</v>
      </c>
      <c r="P102" s="109">
        <f>'Verdeling Gemeentefonds 2022'!AK102/'Verdeling Gemeentefonds 2022'!$BS102</f>
        <v>9.6914636474662551E-3</v>
      </c>
      <c r="Q102" s="112">
        <f>'Verdeling Gemeentefonds 2022'!AO102/'Verdeling Gemeentefonds 2022'!$BS102</f>
        <v>1.78998650742557E-2</v>
      </c>
      <c r="R102" s="108">
        <f>'Verdeling Gemeentefonds 2022'!AR102/'Verdeling Gemeentefonds 2022'!$BS102</f>
        <v>6.2569744455955631E-2</v>
      </c>
      <c r="S102" s="108">
        <f>'Verdeling Gemeentefonds 2022'!AU102/'Verdeling Gemeentefonds 2022'!$BS102</f>
        <v>9.580640888557658E-2</v>
      </c>
      <c r="T102" s="108">
        <f>'Verdeling Gemeentefonds 2022'!AX102/'Verdeling Gemeentefonds 2022'!$BS102</f>
        <v>4.5723450345060569E-2</v>
      </c>
      <c r="U102" s="108">
        <f>'Verdeling Gemeentefonds 2022'!BA102/'Verdeling Gemeentefonds 2022'!$BS102</f>
        <v>5.5105331741781033E-2</v>
      </c>
      <c r="V102" s="106">
        <f>'Verdeling Gemeentefonds 2022'!BB102/'Verdeling Gemeentefonds 2022'!$BS102</f>
        <v>0.27710480050262948</v>
      </c>
      <c r="W102" s="99">
        <f>'Verdeling Gemeentefonds 2022'!BI102/'Verdeling Gemeentefonds 2022'!$BS102</f>
        <v>-2.7499219814020335E-4</v>
      </c>
      <c r="X102" s="107">
        <f>'Verdeling Gemeentefonds 2022'!BF102/'Verdeling Gemeentefonds 2022'!$BS102</f>
        <v>0</v>
      </c>
      <c r="Y102" s="99">
        <f>'Verdeling Gemeentefonds 2022'!BL102/'Verdeling Gemeentefonds 2022'!$BS102</f>
        <v>0</v>
      </c>
      <c r="Z102" s="107">
        <f>'Verdeling Gemeentefonds 2022'!BR102/'Verdeling Gemeentefonds 2022'!$BS102</f>
        <v>2.16086001750577E-3</v>
      </c>
      <c r="AA102" s="116">
        <f t="shared" si="1"/>
        <v>1.0000001774563869</v>
      </c>
    </row>
    <row r="103" spans="1:27" x14ac:dyDescent="0.25">
      <c r="A103" s="115" t="s">
        <v>414</v>
      </c>
      <c r="B103" s="9" t="s">
        <v>115</v>
      </c>
      <c r="C103" s="99">
        <f>'Verdeling Gemeentefonds 2022'!D103/'Verdeling Gemeentefonds 2022'!$BS103</f>
        <v>0</v>
      </c>
      <c r="D103" s="102">
        <f>'Verdeling Gemeentefonds 2022'!E103/'Verdeling Gemeentefonds 2022'!$BS103</f>
        <v>0</v>
      </c>
      <c r="E103" s="102">
        <f>'Verdeling Gemeentefonds 2022'!F103/'Verdeling Gemeentefonds 2022'!$BS103</f>
        <v>0</v>
      </c>
      <c r="F103" s="102">
        <f>'Verdeling Gemeentefonds 2022'!G103/'Verdeling Gemeentefonds 2022'!$BS103</f>
        <v>0</v>
      </c>
      <c r="G103" s="102">
        <f>'Verdeling Gemeentefonds 2022'!H103/'Verdeling Gemeentefonds 2022'!$BS103</f>
        <v>0</v>
      </c>
      <c r="H103" s="102">
        <f>'Verdeling Gemeentefonds 2022'!I103/'Verdeling Gemeentefonds 2022'!$BS103</f>
        <v>0</v>
      </c>
      <c r="I103" s="106">
        <f>'Verdeling Gemeentefonds 2022'!J103/'Verdeling Gemeentefonds 2022'!$BS103</f>
        <v>0</v>
      </c>
      <c r="J103" s="100">
        <f>'Verdeling Gemeentefonds 2022'!N103/'Verdeling Gemeentefonds 2022'!$BS103</f>
        <v>6.0787005614118345E-2</v>
      </c>
      <c r="K103" s="102">
        <f>'Verdeling Gemeentefonds 2022'!S103/'Verdeling Gemeentefonds 2022'!$BS103</f>
        <v>1.7286524887451008E-3</v>
      </c>
      <c r="L103" s="106">
        <f>'Verdeling Gemeentefonds 2022'!T103/'Verdeling Gemeentefonds 2022'!$BS103</f>
        <v>6.2515658102863442E-2</v>
      </c>
      <c r="M103" s="99">
        <f>'Verdeling Gemeentefonds 2022'!Z103/'Verdeling Gemeentefonds 2022'!$BS103</f>
        <v>0.30186709279560986</v>
      </c>
      <c r="N103" s="102">
        <f>'Verdeling Gemeentefonds 2022'!AE103/'Verdeling Gemeentefonds 2022'!$BS103</f>
        <v>0.27389368790985219</v>
      </c>
      <c r="O103" s="104">
        <f>'Verdeling Gemeentefonds 2022'!AF103/'Verdeling Gemeentefonds 2022'!$BS103</f>
        <v>0.57576078070546199</v>
      </c>
      <c r="P103" s="109">
        <f>'Verdeling Gemeentefonds 2022'!AK103/'Verdeling Gemeentefonds 2022'!$BS103</f>
        <v>0.10610526931748804</v>
      </c>
      <c r="Q103" s="112">
        <f>'Verdeling Gemeentefonds 2022'!AO103/'Verdeling Gemeentefonds 2022'!$BS103</f>
        <v>1.4095958211354481E-2</v>
      </c>
      <c r="R103" s="108">
        <f>'Verdeling Gemeentefonds 2022'!AR103/'Verdeling Gemeentefonds 2022'!$BS103</f>
        <v>5.0986698520168801E-2</v>
      </c>
      <c r="S103" s="108">
        <f>'Verdeling Gemeentefonds 2022'!AU103/'Verdeling Gemeentefonds 2022'!$BS103</f>
        <v>4.4190822144135743E-2</v>
      </c>
      <c r="T103" s="108">
        <f>'Verdeling Gemeentefonds 2022'!AX103/'Verdeling Gemeentefonds 2022'!$BS103</f>
        <v>7.7427441154861582E-2</v>
      </c>
      <c r="U103" s="108">
        <f>'Verdeling Gemeentefonds 2022'!BA103/'Verdeling Gemeentefonds 2022'!$BS103</f>
        <v>6.6968752722260536E-2</v>
      </c>
      <c r="V103" s="106">
        <f>'Verdeling Gemeentefonds 2022'!BB103/'Verdeling Gemeentefonds 2022'!$BS103</f>
        <v>0.25366967275278113</v>
      </c>
      <c r="W103" s="99">
        <f>'Verdeling Gemeentefonds 2022'!BI103/'Verdeling Gemeentefonds 2022'!$BS103</f>
        <v>-2.1218370068874293E-4</v>
      </c>
      <c r="X103" s="107">
        <f>'Verdeling Gemeentefonds 2022'!BF103/'Verdeling Gemeentefonds 2022'!$BS103</f>
        <v>0</v>
      </c>
      <c r="Y103" s="99">
        <f>'Verdeling Gemeentefonds 2022'!BL103/'Verdeling Gemeentefonds 2022'!$BS103</f>
        <v>0</v>
      </c>
      <c r="Z103" s="107">
        <f>'Verdeling Gemeentefonds 2022'!BR103/'Verdeling Gemeentefonds 2022'!$BS103</f>
        <v>2.1608597570759308E-3</v>
      </c>
      <c r="AA103" s="116">
        <f t="shared" si="1"/>
        <v>1.0000000569349818</v>
      </c>
    </row>
    <row r="104" spans="1:27" x14ac:dyDescent="0.25">
      <c r="A104" s="115" t="s">
        <v>349</v>
      </c>
      <c r="B104" s="9" t="s">
        <v>50</v>
      </c>
      <c r="C104" s="99">
        <f>'Verdeling Gemeentefonds 2022'!D104/'Verdeling Gemeentefonds 2022'!$BS104</f>
        <v>0</v>
      </c>
      <c r="D104" s="102">
        <f>'Verdeling Gemeentefonds 2022'!E104/'Verdeling Gemeentefonds 2022'!$BS104</f>
        <v>0</v>
      </c>
      <c r="E104" s="102">
        <f>'Verdeling Gemeentefonds 2022'!F104/'Verdeling Gemeentefonds 2022'!$BS104</f>
        <v>0</v>
      </c>
      <c r="F104" s="102">
        <f>'Verdeling Gemeentefonds 2022'!G104/'Verdeling Gemeentefonds 2022'!$BS104</f>
        <v>0</v>
      </c>
      <c r="G104" s="102">
        <f>'Verdeling Gemeentefonds 2022'!H104/'Verdeling Gemeentefonds 2022'!$BS104</f>
        <v>0.23821330116220535</v>
      </c>
      <c r="H104" s="102">
        <f>'Verdeling Gemeentefonds 2022'!I104/'Verdeling Gemeentefonds 2022'!$BS104</f>
        <v>0</v>
      </c>
      <c r="I104" s="106">
        <f>'Verdeling Gemeentefonds 2022'!J104/'Verdeling Gemeentefonds 2022'!$BS104</f>
        <v>0.23821330116220535</v>
      </c>
      <c r="J104" s="100">
        <f>'Verdeling Gemeentefonds 2022'!N104/'Verdeling Gemeentefonds 2022'!$BS104</f>
        <v>7.5567289972319165E-2</v>
      </c>
      <c r="K104" s="102">
        <f>'Verdeling Gemeentefonds 2022'!S104/'Verdeling Gemeentefonds 2022'!$BS104</f>
        <v>6.2168539211416123E-2</v>
      </c>
      <c r="L104" s="106">
        <f>'Verdeling Gemeentefonds 2022'!T104/'Verdeling Gemeentefonds 2022'!$BS104</f>
        <v>0.13773582918373528</v>
      </c>
      <c r="M104" s="99">
        <f>'Verdeling Gemeentefonds 2022'!Z104/'Verdeling Gemeentefonds 2022'!$BS104</f>
        <v>0.24282230747204622</v>
      </c>
      <c r="N104" s="102">
        <f>'Verdeling Gemeentefonds 2022'!AE104/'Verdeling Gemeentefonds 2022'!$BS104</f>
        <v>0.12034425105466266</v>
      </c>
      <c r="O104" s="104">
        <f>'Verdeling Gemeentefonds 2022'!AF104/'Verdeling Gemeentefonds 2022'!$BS104</f>
        <v>0.36316655852670887</v>
      </c>
      <c r="P104" s="109">
        <f>'Verdeling Gemeentefonds 2022'!AK104/'Verdeling Gemeentefonds 2022'!$BS104</f>
        <v>5.848219888928715E-2</v>
      </c>
      <c r="Q104" s="112">
        <f>'Verdeling Gemeentefonds 2022'!AO104/'Verdeling Gemeentefonds 2022'!$BS104</f>
        <v>1.3364960858855184E-2</v>
      </c>
      <c r="R104" s="108">
        <f>'Verdeling Gemeentefonds 2022'!AR104/'Verdeling Gemeentefonds 2022'!$BS104</f>
        <v>3.5068731825098801E-2</v>
      </c>
      <c r="S104" s="108">
        <f>'Verdeling Gemeentefonds 2022'!AU104/'Verdeling Gemeentefonds 2022'!$BS104</f>
        <v>6.0212726267414439E-2</v>
      </c>
      <c r="T104" s="108">
        <f>'Verdeling Gemeentefonds 2022'!AX104/'Verdeling Gemeentefonds 2022'!$BS104</f>
        <v>3.7480352428566635E-2</v>
      </c>
      <c r="U104" s="108">
        <f>'Verdeling Gemeentefonds 2022'!BA104/'Verdeling Gemeentefonds 2022'!$BS104</f>
        <v>5.4393221879511233E-2</v>
      </c>
      <c r="V104" s="106">
        <f>'Verdeling Gemeentefonds 2022'!BB104/'Verdeling Gemeentefonds 2022'!$BS104</f>
        <v>0.20051999325944628</v>
      </c>
      <c r="W104" s="99">
        <f>'Verdeling Gemeentefonds 2022'!BI104/'Verdeling Gemeentefonds 2022'!$BS104</f>
        <v>-2.7872783766086937E-4</v>
      </c>
      <c r="X104" s="107">
        <f>'Verdeling Gemeentefonds 2022'!BF104/'Verdeling Gemeentefonds 2022'!$BS104</f>
        <v>0</v>
      </c>
      <c r="Y104" s="99">
        <f>'Verdeling Gemeentefonds 2022'!BL104/'Verdeling Gemeentefonds 2022'!$BS104</f>
        <v>0</v>
      </c>
      <c r="Z104" s="107">
        <f>'Verdeling Gemeentefonds 2022'!BR104/'Verdeling Gemeentefonds 2022'!$BS104</f>
        <v>2.1608596618048069E-3</v>
      </c>
      <c r="AA104" s="116">
        <f t="shared" si="1"/>
        <v>1.0000000128455269</v>
      </c>
    </row>
    <row r="105" spans="1:27" x14ac:dyDescent="0.25">
      <c r="A105" s="115" t="s">
        <v>350</v>
      </c>
      <c r="B105" s="9" t="s">
        <v>51</v>
      </c>
      <c r="C105" s="99">
        <f>'Verdeling Gemeentefonds 2022'!D105/'Verdeling Gemeentefonds 2022'!$BS105</f>
        <v>0</v>
      </c>
      <c r="D105" s="102">
        <f>'Verdeling Gemeentefonds 2022'!E105/'Verdeling Gemeentefonds 2022'!$BS105</f>
        <v>0</v>
      </c>
      <c r="E105" s="102">
        <f>'Verdeling Gemeentefonds 2022'!F105/'Verdeling Gemeentefonds 2022'!$BS105</f>
        <v>0</v>
      </c>
      <c r="F105" s="102">
        <f>'Verdeling Gemeentefonds 2022'!G105/'Verdeling Gemeentefonds 2022'!$BS105</f>
        <v>0</v>
      </c>
      <c r="G105" s="102">
        <f>'Verdeling Gemeentefonds 2022'!H105/'Verdeling Gemeentefonds 2022'!$BS105</f>
        <v>0</v>
      </c>
      <c r="H105" s="102">
        <f>'Verdeling Gemeentefonds 2022'!I105/'Verdeling Gemeentefonds 2022'!$BS105</f>
        <v>0</v>
      </c>
      <c r="I105" s="106">
        <f>'Verdeling Gemeentefonds 2022'!J105/'Verdeling Gemeentefonds 2022'!$BS105</f>
        <v>0</v>
      </c>
      <c r="J105" s="100">
        <f>'Verdeling Gemeentefonds 2022'!N105/'Verdeling Gemeentefonds 2022'!$BS105</f>
        <v>4.9778180346340413E-2</v>
      </c>
      <c r="K105" s="102">
        <f>'Verdeling Gemeentefonds 2022'!S105/'Verdeling Gemeentefonds 2022'!$BS105</f>
        <v>6.0058443688829222E-3</v>
      </c>
      <c r="L105" s="106">
        <f>'Verdeling Gemeentefonds 2022'!T105/'Verdeling Gemeentefonds 2022'!$BS105</f>
        <v>5.578402471522334E-2</v>
      </c>
      <c r="M105" s="99">
        <f>'Verdeling Gemeentefonds 2022'!Z105/'Verdeling Gemeentefonds 2022'!$BS105</f>
        <v>0.35393302412655575</v>
      </c>
      <c r="N105" s="102">
        <f>'Verdeling Gemeentefonds 2022'!AE105/'Verdeling Gemeentefonds 2022'!$BS105</f>
        <v>0.24591629987871103</v>
      </c>
      <c r="O105" s="104">
        <f>'Verdeling Gemeentefonds 2022'!AF105/'Verdeling Gemeentefonds 2022'!$BS105</f>
        <v>0.5998493240052668</v>
      </c>
      <c r="P105" s="109">
        <f>'Verdeling Gemeentefonds 2022'!AK105/'Verdeling Gemeentefonds 2022'!$BS105</f>
        <v>0.14669422815532501</v>
      </c>
      <c r="Q105" s="112">
        <f>'Verdeling Gemeentefonds 2022'!AO105/'Verdeling Gemeentefonds 2022'!$BS105</f>
        <v>1.6590376122479749E-2</v>
      </c>
      <c r="R105" s="108">
        <f>'Verdeling Gemeentefonds 2022'!AR105/'Verdeling Gemeentefonds 2022'!$BS105</f>
        <v>2.4615934197244088E-2</v>
      </c>
      <c r="S105" s="108">
        <f>'Verdeling Gemeentefonds 2022'!AU105/'Verdeling Gemeentefonds 2022'!$BS105</f>
        <v>7.5077507863041959E-2</v>
      </c>
      <c r="T105" s="108">
        <f>'Verdeling Gemeentefonds 2022'!AX105/'Verdeling Gemeentefonds 2022'!$BS105</f>
        <v>2.8791662965645226E-2</v>
      </c>
      <c r="U105" s="108">
        <f>'Verdeling Gemeentefonds 2022'!BA105/'Verdeling Gemeentefonds 2022'!$BS105</f>
        <v>5.0703016542146963E-2</v>
      </c>
      <c r="V105" s="106">
        <f>'Verdeling Gemeentefonds 2022'!BB105/'Verdeling Gemeentefonds 2022'!$BS105</f>
        <v>0.195778497690558</v>
      </c>
      <c r="W105" s="99">
        <f>'Verdeling Gemeentefonds 2022'!BI105/'Verdeling Gemeentefonds 2022'!$BS105</f>
        <v>-2.6684467133674587E-4</v>
      </c>
      <c r="X105" s="107">
        <f>'Verdeling Gemeentefonds 2022'!BF105/'Verdeling Gemeentefonds 2022'!$BS105</f>
        <v>0</v>
      </c>
      <c r="Y105" s="99">
        <f>'Verdeling Gemeentefonds 2022'!BL105/'Verdeling Gemeentefonds 2022'!$BS105</f>
        <v>0</v>
      </c>
      <c r="Z105" s="107">
        <f>'Verdeling Gemeentefonds 2022'!BR105/'Verdeling Gemeentefonds 2022'!$BS105</f>
        <v>2.1608598279261545E-3</v>
      </c>
      <c r="AA105" s="116">
        <f t="shared" si="1"/>
        <v>1.0000000897229626</v>
      </c>
    </row>
    <row r="106" spans="1:27" x14ac:dyDescent="0.25">
      <c r="A106" s="115" t="s">
        <v>561</v>
      </c>
      <c r="B106" s="9" t="s">
        <v>264</v>
      </c>
      <c r="C106" s="99">
        <f>'Verdeling Gemeentefonds 2022'!D106/'Verdeling Gemeentefonds 2022'!$BS106</f>
        <v>0</v>
      </c>
      <c r="D106" s="102">
        <f>'Verdeling Gemeentefonds 2022'!E106/'Verdeling Gemeentefonds 2022'!$BS106</f>
        <v>0</v>
      </c>
      <c r="E106" s="102">
        <f>'Verdeling Gemeentefonds 2022'!F106/'Verdeling Gemeentefonds 2022'!$BS106</f>
        <v>0</v>
      </c>
      <c r="F106" s="102">
        <f>'Verdeling Gemeentefonds 2022'!G106/'Verdeling Gemeentefonds 2022'!$BS106</f>
        <v>0</v>
      </c>
      <c r="G106" s="102">
        <f>'Verdeling Gemeentefonds 2022'!H106/'Verdeling Gemeentefonds 2022'!$BS106</f>
        <v>0</v>
      </c>
      <c r="H106" s="102">
        <f>'Verdeling Gemeentefonds 2022'!I106/'Verdeling Gemeentefonds 2022'!$BS106</f>
        <v>0</v>
      </c>
      <c r="I106" s="106">
        <f>'Verdeling Gemeentefonds 2022'!J106/'Verdeling Gemeentefonds 2022'!$BS106</f>
        <v>0</v>
      </c>
      <c r="J106" s="100">
        <f>'Verdeling Gemeentefonds 2022'!N106/'Verdeling Gemeentefonds 2022'!$BS106</f>
        <v>5.2763196123587382E-2</v>
      </c>
      <c r="K106" s="102">
        <f>'Verdeling Gemeentefonds 2022'!S106/'Verdeling Gemeentefonds 2022'!$BS106</f>
        <v>9.9550166046888072E-2</v>
      </c>
      <c r="L106" s="106">
        <f>'Verdeling Gemeentefonds 2022'!T106/'Verdeling Gemeentefonds 2022'!$BS106</f>
        <v>0.15231336217047545</v>
      </c>
      <c r="M106" s="99">
        <f>'Verdeling Gemeentefonds 2022'!Z106/'Verdeling Gemeentefonds 2022'!$BS106</f>
        <v>0.2997409554818054</v>
      </c>
      <c r="N106" s="102">
        <f>'Verdeling Gemeentefonds 2022'!AE106/'Verdeling Gemeentefonds 2022'!$BS106</f>
        <v>0.22610827319240842</v>
      </c>
      <c r="O106" s="104">
        <f>'Verdeling Gemeentefonds 2022'!AF106/'Verdeling Gemeentefonds 2022'!$BS106</f>
        <v>0.5258492286742138</v>
      </c>
      <c r="P106" s="109">
        <f>'Verdeling Gemeentefonds 2022'!AK106/'Verdeling Gemeentefonds 2022'!$BS106</f>
        <v>0.1894519845170167</v>
      </c>
      <c r="Q106" s="112">
        <f>'Verdeling Gemeentefonds 2022'!AO106/'Verdeling Gemeentefonds 2022'!$BS106</f>
        <v>1.5075370352787673E-2</v>
      </c>
      <c r="R106" s="108">
        <f>'Verdeling Gemeentefonds 2022'!AR106/'Verdeling Gemeentefonds 2022'!$BS106</f>
        <v>2.8278795238184579E-2</v>
      </c>
      <c r="S106" s="108">
        <f>'Verdeling Gemeentefonds 2022'!AU106/'Verdeling Gemeentefonds 2022'!$BS106</f>
        <v>5.0562208794551269E-2</v>
      </c>
      <c r="T106" s="108">
        <f>'Verdeling Gemeentefonds 2022'!AX106/'Verdeling Gemeentefonds 2022'!$BS106</f>
        <v>2.5370380171487704E-2</v>
      </c>
      <c r="U106" s="108">
        <f>'Verdeling Gemeentefonds 2022'!BA106/'Verdeling Gemeentefonds 2022'!$BS106</f>
        <v>1.1183548045051374E-2</v>
      </c>
      <c r="V106" s="106">
        <f>'Verdeling Gemeentefonds 2022'!BB106/'Verdeling Gemeentefonds 2022'!$BS106</f>
        <v>0.1304703026020626</v>
      </c>
      <c r="W106" s="99">
        <f>'Verdeling Gemeentefonds 2022'!BI106/'Verdeling Gemeentefonds 2022'!$BS106</f>
        <v>-2.4583710959344207E-4</v>
      </c>
      <c r="X106" s="107">
        <f>'Verdeling Gemeentefonds 2022'!BF106/'Verdeling Gemeentefonds 2022'!$BS106</f>
        <v>0</v>
      </c>
      <c r="Y106" s="99">
        <f>'Verdeling Gemeentefonds 2022'!BL106/'Verdeling Gemeentefonds 2022'!$BS106</f>
        <v>0</v>
      </c>
      <c r="Z106" s="107">
        <f>'Verdeling Gemeentefonds 2022'!BR106/'Verdeling Gemeentefonds 2022'!$BS106</f>
        <v>2.1608594185507854E-3</v>
      </c>
      <c r="AA106" s="116">
        <f t="shared" si="1"/>
        <v>0.99999990027272589</v>
      </c>
    </row>
    <row r="107" spans="1:27" x14ac:dyDescent="0.25">
      <c r="A107" s="115" t="s">
        <v>377</v>
      </c>
      <c r="B107" s="9" t="s">
        <v>78</v>
      </c>
      <c r="C107" s="99">
        <f>'Verdeling Gemeentefonds 2022'!D107/'Verdeling Gemeentefonds 2022'!$BS107</f>
        <v>0</v>
      </c>
      <c r="D107" s="102">
        <f>'Verdeling Gemeentefonds 2022'!E107/'Verdeling Gemeentefonds 2022'!$BS107</f>
        <v>0</v>
      </c>
      <c r="E107" s="102">
        <f>'Verdeling Gemeentefonds 2022'!F107/'Verdeling Gemeentefonds 2022'!$BS107</f>
        <v>0</v>
      </c>
      <c r="F107" s="102">
        <f>'Verdeling Gemeentefonds 2022'!G107/'Verdeling Gemeentefonds 2022'!$BS107</f>
        <v>0</v>
      </c>
      <c r="G107" s="102">
        <f>'Verdeling Gemeentefonds 2022'!H107/'Verdeling Gemeentefonds 2022'!$BS107</f>
        <v>0</v>
      </c>
      <c r="H107" s="102">
        <f>'Verdeling Gemeentefonds 2022'!I107/'Verdeling Gemeentefonds 2022'!$BS107</f>
        <v>0</v>
      </c>
      <c r="I107" s="106">
        <f>'Verdeling Gemeentefonds 2022'!J107/'Verdeling Gemeentefonds 2022'!$BS107</f>
        <v>0</v>
      </c>
      <c r="J107" s="100">
        <f>'Verdeling Gemeentefonds 2022'!N107/'Verdeling Gemeentefonds 2022'!$BS107</f>
        <v>4.0549955064085985E-2</v>
      </c>
      <c r="K107" s="102">
        <f>'Verdeling Gemeentefonds 2022'!S107/'Verdeling Gemeentefonds 2022'!$BS107</f>
        <v>1.5178499610698608E-2</v>
      </c>
      <c r="L107" s="106">
        <f>'Verdeling Gemeentefonds 2022'!T107/'Verdeling Gemeentefonds 2022'!$BS107</f>
        <v>5.5728454674784593E-2</v>
      </c>
      <c r="M107" s="99">
        <f>'Verdeling Gemeentefonds 2022'!Z107/'Verdeling Gemeentefonds 2022'!$BS107</f>
        <v>0.25299103094716274</v>
      </c>
      <c r="N107" s="102">
        <f>'Verdeling Gemeentefonds 2022'!AE107/'Verdeling Gemeentefonds 2022'!$BS107</f>
        <v>0.20074354614507026</v>
      </c>
      <c r="O107" s="104">
        <f>'Verdeling Gemeentefonds 2022'!AF107/'Verdeling Gemeentefonds 2022'!$BS107</f>
        <v>0.45373457709223303</v>
      </c>
      <c r="P107" s="109">
        <f>'Verdeling Gemeentefonds 2022'!AK107/'Verdeling Gemeentefonds 2022'!$BS107</f>
        <v>0.40727609023826289</v>
      </c>
      <c r="Q107" s="112">
        <f>'Verdeling Gemeentefonds 2022'!AO107/'Verdeling Gemeentefonds 2022'!$BS107</f>
        <v>9.592623463588865E-3</v>
      </c>
      <c r="R107" s="108">
        <f>'Verdeling Gemeentefonds 2022'!AR107/'Verdeling Gemeentefonds 2022'!$BS107</f>
        <v>6.048346116362964E-3</v>
      </c>
      <c r="S107" s="108">
        <f>'Verdeling Gemeentefonds 2022'!AU107/'Verdeling Gemeentefonds 2022'!$BS107</f>
        <v>2.8997684172302404E-2</v>
      </c>
      <c r="T107" s="108">
        <f>'Verdeling Gemeentefonds 2022'!AX107/'Verdeling Gemeentefonds 2022'!$BS107</f>
        <v>2.7159664211247724E-2</v>
      </c>
      <c r="U107" s="108">
        <f>'Verdeling Gemeentefonds 2022'!BA107/'Verdeling Gemeentefonds 2022'!$BS107</f>
        <v>9.5678714479475197E-3</v>
      </c>
      <c r="V107" s="106">
        <f>'Verdeling Gemeentefonds 2022'!BB107/'Verdeling Gemeentefonds 2022'!$BS107</f>
        <v>8.1366189411449477E-2</v>
      </c>
      <c r="W107" s="99">
        <f>'Verdeling Gemeentefonds 2022'!BI107/'Verdeling Gemeentefonds 2022'!$BS107</f>
        <v>-2.6598448787842048E-4</v>
      </c>
      <c r="X107" s="107">
        <f>'Verdeling Gemeentefonds 2022'!BF107/'Verdeling Gemeentefonds 2022'!$BS107</f>
        <v>0</v>
      </c>
      <c r="Y107" s="99">
        <f>'Verdeling Gemeentefonds 2022'!BL107/'Verdeling Gemeentefonds 2022'!$BS107</f>
        <v>0</v>
      </c>
      <c r="Z107" s="107">
        <f>'Verdeling Gemeentefonds 2022'!BR107/'Verdeling Gemeentefonds 2022'!$BS107</f>
        <v>2.1608600380566712E-3</v>
      </c>
      <c r="AA107" s="116">
        <f t="shared" si="1"/>
        <v>1.0000001869669082</v>
      </c>
    </row>
    <row r="108" spans="1:27" x14ac:dyDescent="0.25">
      <c r="A108" s="115" t="s">
        <v>351</v>
      </c>
      <c r="B108" s="9" t="s">
        <v>52</v>
      </c>
      <c r="C108" s="99">
        <f>'Verdeling Gemeentefonds 2022'!D108/'Verdeling Gemeentefonds 2022'!$BS108</f>
        <v>0</v>
      </c>
      <c r="D108" s="102">
        <f>'Verdeling Gemeentefonds 2022'!E108/'Verdeling Gemeentefonds 2022'!$BS108</f>
        <v>0</v>
      </c>
      <c r="E108" s="102">
        <f>'Verdeling Gemeentefonds 2022'!F108/'Verdeling Gemeentefonds 2022'!$BS108</f>
        <v>0</v>
      </c>
      <c r="F108" s="102">
        <f>'Verdeling Gemeentefonds 2022'!G108/'Verdeling Gemeentefonds 2022'!$BS108</f>
        <v>0</v>
      </c>
      <c r="G108" s="102">
        <f>'Verdeling Gemeentefonds 2022'!H108/'Verdeling Gemeentefonds 2022'!$BS108</f>
        <v>0</v>
      </c>
      <c r="H108" s="102">
        <f>'Verdeling Gemeentefonds 2022'!I108/'Verdeling Gemeentefonds 2022'!$BS108</f>
        <v>0</v>
      </c>
      <c r="I108" s="106">
        <f>'Verdeling Gemeentefonds 2022'!J108/'Verdeling Gemeentefonds 2022'!$BS108</f>
        <v>0</v>
      </c>
      <c r="J108" s="100">
        <f>'Verdeling Gemeentefonds 2022'!N108/'Verdeling Gemeentefonds 2022'!$BS108</f>
        <v>3.5542813186044193E-2</v>
      </c>
      <c r="K108" s="102">
        <f>'Verdeling Gemeentefonds 2022'!S108/'Verdeling Gemeentefonds 2022'!$BS108</f>
        <v>2.239222294985081E-3</v>
      </c>
      <c r="L108" s="106">
        <f>'Verdeling Gemeentefonds 2022'!T108/'Verdeling Gemeentefonds 2022'!$BS108</f>
        <v>3.7782035481029271E-2</v>
      </c>
      <c r="M108" s="99">
        <f>'Verdeling Gemeentefonds 2022'!Z108/'Verdeling Gemeentefonds 2022'!$BS108</f>
        <v>0.3432258167761893</v>
      </c>
      <c r="N108" s="102">
        <f>'Verdeling Gemeentefonds 2022'!AE108/'Verdeling Gemeentefonds 2022'!$BS108</f>
        <v>0.25954229950683982</v>
      </c>
      <c r="O108" s="104">
        <f>'Verdeling Gemeentefonds 2022'!AF108/'Verdeling Gemeentefonds 2022'!$BS108</f>
        <v>0.60276811628302907</v>
      </c>
      <c r="P108" s="109">
        <f>'Verdeling Gemeentefonds 2022'!AK108/'Verdeling Gemeentefonds 2022'!$BS108</f>
        <v>0.20101056876763229</v>
      </c>
      <c r="Q108" s="112">
        <f>'Verdeling Gemeentefonds 2022'!AO108/'Verdeling Gemeentefonds 2022'!$BS108</f>
        <v>1.6241494522049524E-2</v>
      </c>
      <c r="R108" s="108">
        <f>'Verdeling Gemeentefonds 2022'!AR108/'Verdeling Gemeentefonds 2022'!$BS108</f>
        <v>2.3540053176950654E-2</v>
      </c>
      <c r="S108" s="108">
        <f>'Verdeling Gemeentefonds 2022'!AU108/'Verdeling Gemeentefonds 2022'!$BS108</f>
        <v>6.2475218842724597E-2</v>
      </c>
      <c r="T108" s="108">
        <f>'Verdeling Gemeentefonds 2022'!AX108/'Verdeling Gemeentefonds 2022'!$BS108</f>
        <v>4.1591552815342353E-2</v>
      </c>
      <c r="U108" s="108">
        <f>'Verdeling Gemeentefonds 2022'!BA108/'Verdeling Gemeentefonds 2022'!$BS108</f>
        <v>1.2671257699978979E-2</v>
      </c>
      <c r="V108" s="106">
        <f>'Verdeling Gemeentefonds 2022'!BB108/'Verdeling Gemeentefonds 2022'!$BS108</f>
        <v>0.15651957705704611</v>
      </c>
      <c r="W108" s="99">
        <f>'Verdeling Gemeentefonds 2022'!BI108/'Verdeling Gemeentefonds 2022'!$BS108</f>
        <v>-2.4102655676798987E-4</v>
      </c>
      <c r="X108" s="107">
        <f>'Verdeling Gemeentefonds 2022'!BF108/'Verdeling Gemeentefonds 2022'!$BS108</f>
        <v>0</v>
      </c>
      <c r="Y108" s="99">
        <f>'Verdeling Gemeentefonds 2022'!BL108/'Verdeling Gemeentefonds 2022'!$BS108</f>
        <v>0</v>
      </c>
      <c r="Z108" s="107">
        <f>'Verdeling Gemeentefonds 2022'!BR108/'Verdeling Gemeentefonds 2022'!$BS108</f>
        <v>2.1608599170097882E-3</v>
      </c>
      <c r="AA108" s="116">
        <f t="shared" si="1"/>
        <v>1.0000001309489785</v>
      </c>
    </row>
    <row r="109" spans="1:27" x14ac:dyDescent="0.25">
      <c r="A109" s="115" t="s">
        <v>585</v>
      </c>
      <c r="B109" s="9" t="s">
        <v>288</v>
      </c>
      <c r="C109" s="99">
        <f>'Verdeling Gemeentefonds 2022'!D109/'Verdeling Gemeentefonds 2022'!$BS109</f>
        <v>0</v>
      </c>
      <c r="D109" s="102">
        <f>'Verdeling Gemeentefonds 2022'!E109/'Verdeling Gemeentefonds 2022'!$BS109</f>
        <v>0</v>
      </c>
      <c r="E109" s="102">
        <f>'Verdeling Gemeentefonds 2022'!F109/'Verdeling Gemeentefonds 2022'!$BS109</f>
        <v>0</v>
      </c>
      <c r="F109" s="102">
        <f>'Verdeling Gemeentefonds 2022'!G109/'Verdeling Gemeentefonds 2022'!$BS109</f>
        <v>0</v>
      </c>
      <c r="G109" s="102">
        <f>'Verdeling Gemeentefonds 2022'!H109/'Verdeling Gemeentefonds 2022'!$BS109</f>
        <v>0</v>
      </c>
      <c r="H109" s="102">
        <f>'Verdeling Gemeentefonds 2022'!I109/'Verdeling Gemeentefonds 2022'!$BS109</f>
        <v>0</v>
      </c>
      <c r="I109" s="106">
        <f>'Verdeling Gemeentefonds 2022'!J109/'Verdeling Gemeentefonds 2022'!$BS109</f>
        <v>0</v>
      </c>
      <c r="J109" s="100">
        <f>'Verdeling Gemeentefonds 2022'!N109/'Verdeling Gemeentefonds 2022'!$BS109</f>
        <v>3.0557869139908843E-2</v>
      </c>
      <c r="K109" s="102">
        <f>'Verdeling Gemeentefonds 2022'!S109/'Verdeling Gemeentefonds 2022'!$BS109</f>
        <v>0</v>
      </c>
      <c r="L109" s="106">
        <f>'Verdeling Gemeentefonds 2022'!T109/'Verdeling Gemeentefonds 2022'!$BS109</f>
        <v>3.0557869139908843E-2</v>
      </c>
      <c r="M109" s="99">
        <f>'Verdeling Gemeentefonds 2022'!Z109/'Verdeling Gemeentefonds 2022'!$BS109</f>
        <v>0.15008203137549794</v>
      </c>
      <c r="N109" s="102">
        <f>'Verdeling Gemeentefonds 2022'!AE109/'Verdeling Gemeentefonds 2022'!$BS109</f>
        <v>0.11590699609988629</v>
      </c>
      <c r="O109" s="104">
        <f>'Verdeling Gemeentefonds 2022'!AF109/'Verdeling Gemeentefonds 2022'!$BS109</f>
        <v>0.26598902747538422</v>
      </c>
      <c r="P109" s="109">
        <f>'Verdeling Gemeentefonds 2022'!AK109/'Verdeling Gemeentefonds 2022'!$BS109</f>
        <v>0.63681478527888946</v>
      </c>
      <c r="Q109" s="112">
        <f>'Verdeling Gemeentefonds 2022'!AO109/'Verdeling Gemeentefonds 2022'!$BS109</f>
        <v>8.1938534363411343E-3</v>
      </c>
      <c r="R109" s="108">
        <f>'Verdeling Gemeentefonds 2022'!AR109/'Verdeling Gemeentefonds 2022'!$BS109</f>
        <v>0</v>
      </c>
      <c r="S109" s="108">
        <f>'Verdeling Gemeentefonds 2022'!AU109/'Verdeling Gemeentefonds 2022'!$BS109</f>
        <v>0</v>
      </c>
      <c r="T109" s="108">
        <f>'Verdeling Gemeentefonds 2022'!AX109/'Verdeling Gemeentefonds 2022'!$BS109</f>
        <v>2.490563391088438E-3</v>
      </c>
      <c r="U109" s="108">
        <f>'Verdeling Gemeentefonds 2022'!BA109/'Verdeling Gemeentefonds 2022'!$BS109</f>
        <v>5.4105200296383216E-2</v>
      </c>
      <c r="V109" s="106">
        <f>'Verdeling Gemeentefonds 2022'!BB109/'Verdeling Gemeentefonds 2022'!$BS109</f>
        <v>6.4789617123812787E-2</v>
      </c>
      <c r="W109" s="99">
        <f>'Verdeling Gemeentefonds 2022'!BI109/'Verdeling Gemeentefonds 2022'!$BS109</f>
        <v>-3.1532757805177307E-4</v>
      </c>
      <c r="X109" s="107">
        <f>'Verdeling Gemeentefonds 2022'!BF109/'Verdeling Gemeentefonds 2022'!$BS109</f>
        <v>0</v>
      </c>
      <c r="Y109" s="99">
        <f>'Verdeling Gemeentefonds 2022'!BL109/'Verdeling Gemeentefonds 2022'!$BS109</f>
        <v>0</v>
      </c>
      <c r="Z109" s="107">
        <f>'Verdeling Gemeentefonds 2022'!BR109/'Verdeling Gemeentefonds 2022'!$BS109</f>
        <v>2.1608527716143757E-3</v>
      </c>
      <c r="AA109" s="116">
        <f t="shared" si="1"/>
        <v>0.999996824211558</v>
      </c>
    </row>
    <row r="110" spans="1:27" x14ac:dyDescent="0.25">
      <c r="A110" s="115" t="s">
        <v>502</v>
      </c>
      <c r="B110" s="9" t="s">
        <v>203</v>
      </c>
      <c r="C110" s="99">
        <f>'Verdeling Gemeentefonds 2022'!D110/'Verdeling Gemeentefonds 2022'!$BS110</f>
        <v>0</v>
      </c>
      <c r="D110" s="102">
        <f>'Verdeling Gemeentefonds 2022'!E110/'Verdeling Gemeentefonds 2022'!$BS110</f>
        <v>0</v>
      </c>
      <c r="E110" s="102">
        <f>'Verdeling Gemeentefonds 2022'!F110/'Verdeling Gemeentefonds 2022'!$BS110</f>
        <v>0</v>
      </c>
      <c r="F110" s="102">
        <f>'Verdeling Gemeentefonds 2022'!G110/'Verdeling Gemeentefonds 2022'!$BS110</f>
        <v>0</v>
      </c>
      <c r="G110" s="102">
        <f>'Verdeling Gemeentefonds 2022'!H110/'Verdeling Gemeentefonds 2022'!$BS110</f>
        <v>0</v>
      </c>
      <c r="H110" s="102">
        <f>'Verdeling Gemeentefonds 2022'!I110/'Verdeling Gemeentefonds 2022'!$BS110</f>
        <v>0</v>
      </c>
      <c r="I110" s="106">
        <f>'Verdeling Gemeentefonds 2022'!J110/'Verdeling Gemeentefonds 2022'!$BS110</f>
        <v>0</v>
      </c>
      <c r="J110" s="100">
        <f>'Verdeling Gemeentefonds 2022'!N110/'Verdeling Gemeentefonds 2022'!$BS110</f>
        <v>3.650184419591302E-2</v>
      </c>
      <c r="K110" s="102">
        <f>'Verdeling Gemeentefonds 2022'!S110/'Verdeling Gemeentefonds 2022'!$BS110</f>
        <v>4.905797454437099E-2</v>
      </c>
      <c r="L110" s="106">
        <f>'Verdeling Gemeentefonds 2022'!T110/'Verdeling Gemeentefonds 2022'!$BS110</f>
        <v>8.555981874028401E-2</v>
      </c>
      <c r="M110" s="99">
        <f>'Verdeling Gemeentefonds 2022'!Z110/'Verdeling Gemeentefonds 2022'!$BS110</f>
        <v>0.31287657091118681</v>
      </c>
      <c r="N110" s="102">
        <f>'Verdeling Gemeentefonds 2022'!AE110/'Verdeling Gemeentefonds 2022'!$BS110</f>
        <v>0.29737082995564268</v>
      </c>
      <c r="O110" s="104">
        <f>'Verdeling Gemeentefonds 2022'!AF110/'Verdeling Gemeentefonds 2022'!$BS110</f>
        <v>0.61024740086682949</v>
      </c>
      <c r="P110" s="109">
        <f>'Verdeling Gemeentefonds 2022'!AK110/'Verdeling Gemeentefonds 2022'!$BS110</f>
        <v>0.16268464680435588</v>
      </c>
      <c r="Q110" s="112">
        <f>'Verdeling Gemeentefonds 2022'!AO110/'Verdeling Gemeentefonds 2022'!$BS110</f>
        <v>1.4602729973999215E-2</v>
      </c>
      <c r="R110" s="108">
        <f>'Verdeling Gemeentefonds 2022'!AR110/'Verdeling Gemeentefonds 2022'!$BS110</f>
        <v>1.4000926008970975E-2</v>
      </c>
      <c r="S110" s="108">
        <f>'Verdeling Gemeentefonds 2022'!AU110/'Verdeling Gemeentefonds 2022'!$BS110</f>
        <v>4.4378562494600739E-2</v>
      </c>
      <c r="T110" s="108">
        <f>'Verdeling Gemeentefonds 2022'!AX110/'Verdeling Gemeentefonds 2022'!$BS110</f>
        <v>3.0125698377608996E-2</v>
      </c>
      <c r="U110" s="108">
        <f>'Verdeling Gemeentefonds 2022'!BA110/'Verdeling Gemeentefonds 2022'!$BS110</f>
        <v>3.6479137909649482E-2</v>
      </c>
      <c r="V110" s="106">
        <f>'Verdeling Gemeentefonds 2022'!BB110/'Verdeling Gemeentefonds 2022'!$BS110</f>
        <v>0.13958705476482941</v>
      </c>
      <c r="W110" s="99">
        <f>'Verdeling Gemeentefonds 2022'!BI110/'Verdeling Gemeentefonds 2022'!$BS110</f>
        <v>-2.398596919930407E-4</v>
      </c>
      <c r="X110" s="107">
        <f>'Verdeling Gemeentefonds 2022'!BF110/'Verdeling Gemeentefonds 2022'!$BS110</f>
        <v>0</v>
      </c>
      <c r="Y110" s="99">
        <f>'Verdeling Gemeentefonds 2022'!BL110/'Verdeling Gemeentefonds 2022'!$BS110</f>
        <v>0</v>
      </c>
      <c r="Z110" s="107">
        <f>'Verdeling Gemeentefonds 2022'!BR110/'Verdeling Gemeentefonds 2022'!$BS110</f>
        <v>2.1608594632261387E-3</v>
      </c>
      <c r="AA110" s="116">
        <f t="shared" si="1"/>
        <v>0.99999992094753187</v>
      </c>
    </row>
    <row r="111" spans="1:27" x14ac:dyDescent="0.25">
      <c r="A111" s="115" t="s">
        <v>570</v>
      </c>
      <c r="B111" s="9" t="s">
        <v>273</v>
      </c>
      <c r="C111" s="99">
        <f>'Verdeling Gemeentefonds 2022'!D111/'Verdeling Gemeentefonds 2022'!$BS111</f>
        <v>0</v>
      </c>
      <c r="D111" s="102">
        <f>'Verdeling Gemeentefonds 2022'!E111/'Verdeling Gemeentefonds 2022'!$BS111</f>
        <v>0</v>
      </c>
      <c r="E111" s="102">
        <f>'Verdeling Gemeentefonds 2022'!F111/'Verdeling Gemeentefonds 2022'!$BS111</f>
        <v>0</v>
      </c>
      <c r="F111" s="102">
        <f>'Verdeling Gemeentefonds 2022'!G111/'Verdeling Gemeentefonds 2022'!$BS111</f>
        <v>0</v>
      </c>
      <c r="G111" s="102">
        <f>'Verdeling Gemeentefonds 2022'!H111/'Verdeling Gemeentefonds 2022'!$BS111</f>
        <v>0</v>
      </c>
      <c r="H111" s="102">
        <f>'Verdeling Gemeentefonds 2022'!I111/'Verdeling Gemeentefonds 2022'!$BS111</f>
        <v>0</v>
      </c>
      <c r="I111" s="106">
        <f>'Verdeling Gemeentefonds 2022'!J111/'Verdeling Gemeentefonds 2022'!$BS111</f>
        <v>0</v>
      </c>
      <c r="J111" s="100">
        <f>'Verdeling Gemeentefonds 2022'!N111/'Verdeling Gemeentefonds 2022'!$BS111</f>
        <v>5.9714413419617349E-2</v>
      </c>
      <c r="K111" s="102">
        <f>'Verdeling Gemeentefonds 2022'!S111/'Verdeling Gemeentefonds 2022'!$BS111</f>
        <v>6.0197547700324108E-2</v>
      </c>
      <c r="L111" s="106">
        <f>'Verdeling Gemeentefonds 2022'!T111/'Verdeling Gemeentefonds 2022'!$BS111</f>
        <v>0.11991196111994147</v>
      </c>
      <c r="M111" s="99">
        <f>'Verdeling Gemeentefonds 2022'!Z111/'Verdeling Gemeentefonds 2022'!$BS111</f>
        <v>0.37498666508908707</v>
      </c>
      <c r="N111" s="102">
        <f>'Verdeling Gemeentefonds 2022'!AE111/'Verdeling Gemeentefonds 2022'!$BS111</f>
        <v>0.21455817244808789</v>
      </c>
      <c r="O111" s="104">
        <f>'Verdeling Gemeentefonds 2022'!AF111/'Verdeling Gemeentefonds 2022'!$BS111</f>
        <v>0.58954483753717501</v>
      </c>
      <c r="P111" s="109">
        <f>'Verdeling Gemeentefonds 2022'!AK111/'Verdeling Gemeentefonds 2022'!$BS111</f>
        <v>6.4553534687374819E-2</v>
      </c>
      <c r="Q111" s="112">
        <f>'Verdeling Gemeentefonds 2022'!AO111/'Verdeling Gemeentefonds 2022'!$BS111</f>
        <v>1.7577428652739674E-2</v>
      </c>
      <c r="R111" s="108">
        <f>'Verdeling Gemeentefonds 2022'!AR111/'Verdeling Gemeentefonds 2022'!$BS111</f>
        <v>7.7531743575201803E-2</v>
      </c>
      <c r="S111" s="108">
        <f>'Verdeling Gemeentefonds 2022'!AU111/'Verdeling Gemeentefonds 2022'!$BS111</f>
        <v>6.1582087522676111E-2</v>
      </c>
      <c r="T111" s="108">
        <f>'Verdeling Gemeentefonds 2022'!AX111/'Verdeling Gemeentefonds 2022'!$BS111</f>
        <v>4.6195393473587171E-2</v>
      </c>
      <c r="U111" s="108">
        <f>'Verdeling Gemeentefonds 2022'!BA111/'Verdeling Gemeentefonds 2022'!$BS111</f>
        <v>2.1153112239082443E-2</v>
      </c>
      <c r="V111" s="106">
        <f>'Verdeling Gemeentefonds 2022'!BB111/'Verdeling Gemeentefonds 2022'!$BS111</f>
        <v>0.22403976546328722</v>
      </c>
      <c r="W111" s="99">
        <f>'Verdeling Gemeentefonds 2022'!BI111/'Verdeling Gemeentefonds 2022'!$BS111</f>
        <v>-2.1097456262288221E-4</v>
      </c>
      <c r="X111" s="107">
        <f>'Verdeling Gemeentefonds 2022'!BF111/'Verdeling Gemeentefonds 2022'!$BS111</f>
        <v>0</v>
      </c>
      <c r="Y111" s="99">
        <f>'Verdeling Gemeentefonds 2022'!BL111/'Verdeling Gemeentefonds 2022'!$BS111</f>
        <v>0</v>
      </c>
      <c r="Z111" s="107">
        <f>'Verdeling Gemeentefonds 2022'!BR111/'Verdeling Gemeentefonds 2022'!$BS111</f>
        <v>2.1608595991372105E-3</v>
      </c>
      <c r="AA111" s="116">
        <f t="shared" si="1"/>
        <v>0.99999998384429278</v>
      </c>
    </row>
    <row r="112" spans="1:27" x14ac:dyDescent="0.25">
      <c r="A112" s="115" t="s">
        <v>454</v>
      </c>
      <c r="B112" s="9" t="s">
        <v>155</v>
      </c>
      <c r="C112" s="99">
        <f>'Verdeling Gemeentefonds 2022'!D112/'Verdeling Gemeentefonds 2022'!$BS112</f>
        <v>0</v>
      </c>
      <c r="D112" s="102">
        <f>'Verdeling Gemeentefonds 2022'!E112/'Verdeling Gemeentefonds 2022'!$BS112</f>
        <v>0</v>
      </c>
      <c r="E112" s="102">
        <f>'Verdeling Gemeentefonds 2022'!F112/'Verdeling Gemeentefonds 2022'!$BS112</f>
        <v>0</v>
      </c>
      <c r="F112" s="102">
        <f>'Verdeling Gemeentefonds 2022'!G112/'Verdeling Gemeentefonds 2022'!$BS112</f>
        <v>0</v>
      </c>
      <c r="G112" s="102">
        <f>'Verdeling Gemeentefonds 2022'!H112/'Verdeling Gemeentefonds 2022'!$BS112</f>
        <v>0</v>
      </c>
      <c r="H112" s="102">
        <f>'Verdeling Gemeentefonds 2022'!I112/'Verdeling Gemeentefonds 2022'!$BS112</f>
        <v>0</v>
      </c>
      <c r="I112" s="106">
        <f>'Verdeling Gemeentefonds 2022'!J112/'Verdeling Gemeentefonds 2022'!$BS112</f>
        <v>0</v>
      </c>
      <c r="J112" s="100">
        <f>'Verdeling Gemeentefonds 2022'!N112/'Verdeling Gemeentefonds 2022'!$BS112</f>
        <v>3.4061704667840094E-2</v>
      </c>
      <c r="K112" s="102">
        <f>'Verdeling Gemeentefonds 2022'!S112/'Verdeling Gemeentefonds 2022'!$BS112</f>
        <v>1.7866300647145774E-3</v>
      </c>
      <c r="L112" s="106">
        <f>'Verdeling Gemeentefonds 2022'!T112/'Verdeling Gemeentefonds 2022'!$BS112</f>
        <v>3.5848334732554672E-2</v>
      </c>
      <c r="M112" s="99">
        <f>'Verdeling Gemeentefonds 2022'!Z112/'Verdeling Gemeentefonds 2022'!$BS112</f>
        <v>0.2791336413127844</v>
      </c>
      <c r="N112" s="102">
        <f>'Verdeling Gemeentefonds 2022'!AE112/'Verdeling Gemeentefonds 2022'!$BS112</f>
        <v>0.14567079325487631</v>
      </c>
      <c r="O112" s="104">
        <f>'Verdeling Gemeentefonds 2022'!AF112/'Verdeling Gemeentefonds 2022'!$BS112</f>
        <v>0.42480443456766065</v>
      </c>
      <c r="P112" s="109">
        <f>'Verdeling Gemeentefonds 2022'!AK112/'Verdeling Gemeentefonds 2022'!$BS112</f>
        <v>0.44767494298265265</v>
      </c>
      <c r="Q112" s="112">
        <f>'Verdeling Gemeentefonds 2022'!AO112/'Verdeling Gemeentefonds 2022'!$BS112</f>
        <v>1.1488753832585621E-2</v>
      </c>
      <c r="R112" s="108">
        <f>'Verdeling Gemeentefonds 2022'!AR112/'Verdeling Gemeentefonds 2022'!$BS112</f>
        <v>3.1466268333941019E-2</v>
      </c>
      <c r="S112" s="108">
        <f>'Verdeling Gemeentefonds 2022'!AU112/'Verdeling Gemeentefonds 2022'!$BS112</f>
        <v>3.6967466362803937E-2</v>
      </c>
      <c r="T112" s="108">
        <f>'Verdeling Gemeentefonds 2022'!AX112/'Verdeling Gemeentefonds 2022'!$BS112</f>
        <v>5.592750397733221E-3</v>
      </c>
      <c r="U112" s="108">
        <f>'Verdeling Gemeentefonds 2022'!BA112/'Verdeling Gemeentefonds 2022'!$BS112</f>
        <v>4.28184533653681E-3</v>
      </c>
      <c r="V112" s="106">
        <f>'Verdeling Gemeentefonds 2022'!BB112/'Verdeling Gemeentefonds 2022'!$BS112</f>
        <v>8.9797084263600599E-2</v>
      </c>
      <c r="W112" s="99">
        <f>'Verdeling Gemeentefonds 2022'!BI112/'Verdeling Gemeentefonds 2022'!$BS112</f>
        <v>-2.8555074080510907E-4</v>
      </c>
      <c r="X112" s="107">
        <f>'Verdeling Gemeentefonds 2022'!BF112/'Verdeling Gemeentefonds 2022'!$BS112</f>
        <v>0</v>
      </c>
      <c r="Y112" s="99">
        <f>'Verdeling Gemeentefonds 2022'!BL112/'Verdeling Gemeentefonds 2022'!$BS112</f>
        <v>0</v>
      </c>
      <c r="Z112" s="107">
        <f>'Verdeling Gemeentefonds 2022'!BR112/'Verdeling Gemeentefonds 2022'!$BS112</f>
        <v>2.1608598623812387E-3</v>
      </c>
      <c r="AA112" s="116">
        <f t="shared" si="1"/>
        <v>1.0000001056680445</v>
      </c>
    </row>
    <row r="113" spans="1:27" x14ac:dyDescent="0.25">
      <c r="A113" s="115" t="s">
        <v>415</v>
      </c>
      <c r="B113" s="9" t="s">
        <v>116</v>
      </c>
      <c r="C113" s="99">
        <f>'Verdeling Gemeentefonds 2022'!D113/'Verdeling Gemeentefonds 2022'!$BS113</f>
        <v>0</v>
      </c>
      <c r="D113" s="102">
        <f>'Verdeling Gemeentefonds 2022'!E113/'Verdeling Gemeentefonds 2022'!$BS113</f>
        <v>0</v>
      </c>
      <c r="E113" s="102">
        <f>'Verdeling Gemeentefonds 2022'!F113/'Verdeling Gemeentefonds 2022'!$BS113</f>
        <v>0</v>
      </c>
      <c r="F113" s="102">
        <f>'Verdeling Gemeentefonds 2022'!G113/'Verdeling Gemeentefonds 2022'!$BS113</f>
        <v>0</v>
      </c>
      <c r="G113" s="102">
        <f>'Verdeling Gemeentefonds 2022'!H113/'Verdeling Gemeentefonds 2022'!$BS113</f>
        <v>0</v>
      </c>
      <c r="H113" s="102">
        <f>'Verdeling Gemeentefonds 2022'!I113/'Verdeling Gemeentefonds 2022'!$BS113</f>
        <v>0</v>
      </c>
      <c r="I113" s="106">
        <f>'Verdeling Gemeentefonds 2022'!J113/'Verdeling Gemeentefonds 2022'!$BS113</f>
        <v>0</v>
      </c>
      <c r="J113" s="100">
        <f>'Verdeling Gemeentefonds 2022'!N113/'Verdeling Gemeentefonds 2022'!$BS113</f>
        <v>4.7414258988542825E-2</v>
      </c>
      <c r="K113" s="102">
        <f>'Verdeling Gemeentefonds 2022'!S113/'Verdeling Gemeentefonds 2022'!$BS113</f>
        <v>5.3890872505624007E-2</v>
      </c>
      <c r="L113" s="106">
        <f>'Verdeling Gemeentefonds 2022'!T113/'Verdeling Gemeentefonds 2022'!$BS113</f>
        <v>0.10130513149416683</v>
      </c>
      <c r="M113" s="99">
        <f>'Verdeling Gemeentefonds 2022'!Z113/'Verdeling Gemeentefonds 2022'!$BS113</f>
        <v>0.23932625563892804</v>
      </c>
      <c r="N113" s="102">
        <f>'Verdeling Gemeentefonds 2022'!AE113/'Verdeling Gemeentefonds 2022'!$BS113</f>
        <v>0.22729574151525139</v>
      </c>
      <c r="O113" s="104">
        <f>'Verdeling Gemeentefonds 2022'!AF113/'Verdeling Gemeentefonds 2022'!$BS113</f>
        <v>0.46662199715417946</v>
      </c>
      <c r="P113" s="109">
        <f>'Verdeling Gemeentefonds 2022'!AK113/'Verdeling Gemeentefonds 2022'!$BS113</f>
        <v>0.3043143299871337</v>
      </c>
      <c r="Q113" s="112">
        <f>'Verdeling Gemeentefonds 2022'!AO113/'Verdeling Gemeentefonds 2022'!$BS113</f>
        <v>9.8020211817098149E-3</v>
      </c>
      <c r="R113" s="108">
        <f>'Verdeling Gemeentefonds 2022'!AR113/'Verdeling Gemeentefonds 2022'!$BS113</f>
        <v>2.6534824428769192E-2</v>
      </c>
      <c r="S113" s="108">
        <f>'Verdeling Gemeentefonds 2022'!AU113/'Verdeling Gemeentefonds 2022'!$BS113</f>
        <v>4.2883090568419845E-2</v>
      </c>
      <c r="T113" s="108">
        <f>'Verdeling Gemeentefonds 2022'!AX113/'Verdeling Gemeentefonds 2022'!$BS113</f>
        <v>4.1814927186498922E-2</v>
      </c>
      <c r="U113" s="108">
        <f>'Verdeling Gemeentefonds 2022'!BA113/'Verdeling Gemeentefonds 2022'!$BS113</f>
        <v>4.8433161754648773E-3</v>
      </c>
      <c r="V113" s="106">
        <f>'Verdeling Gemeentefonds 2022'!BB113/'Verdeling Gemeentefonds 2022'!$BS113</f>
        <v>0.12587817954086264</v>
      </c>
      <c r="W113" s="99">
        <f>'Verdeling Gemeentefonds 2022'!BI113/'Verdeling Gemeentefonds 2022'!$BS113</f>
        <v>-2.8057759658872369E-4</v>
      </c>
      <c r="X113" s="107">
        <f>'Verdeling Gemeentefonds 2022'!BF113/'Verdeling Gemeentefonds 2022'!$BS113</f>
        <v>0</v>
      </c>
      <c r="Y113" s="99">
        <f>'Verdeling Gemeentefonds 2022'!BL113/'Verdeling Gemeentefonds 2022'!$BS113</f>
        <v>0</v>
      </c>
      <c r="Z113" s="107">
        <f>'Verdeling Gemeentefonds 2022'!BR113/'Verdeling Gemeentefonds 2022'!$BS113</f>
        <v>2.1608594612672963E-3</v>
      </c>
      <c r="AA113" s="116">
        <f t="shared" si="1"/>
        <v>0.99999992004102123</v>
      </c>
    </row>
    <row r="114" spans="1:27" x14ac:dyDescent="0.25">
      <c r="A114" s="115" t="s">
        <v>378</v>
      </c>
      <c r="B114" s="9" t="s">
        <v>79</v>
      </c>
      <c r="C114" s="99">
        <f>'Verdeling Gemeentefonds 2022'!D114/'Verdeling Gemeentefonds 2022'!$BS114</f>
        <v>0</v>
      </c>
      <c r="D114" s="102">
        <f>'Verdeling Gemeentefonds 2022'!E114/'Verdeling Gemeentefonds 2022'!$BS114</f>
        <v>0</v>
      </c>
      <c r="E114" s="102">
        <f>'Verdeling Gemeentefonds 2022'!F114/'Verdeling Gemeentefonds 2022'!$BS114</f>
        <v>0</v>
      </c>
      <c r="F114" s="102">
        <f>'Verdeling Gemeentefonds 2022'!G114/'Verdeling Gemeentefonds 2022'!$BS114</f>
        <v>0</v>
      </c>
      <c r="G114" s="102">
        <f>'Verdeling Gemeentefonds 2022'!H114/'Verdeling Gemeentefonds 2022'!$BS114</f>
        <v>0</v>
      </c>
      <c r="H114" s="102">
        <f>'Verdeling Gemeentefonds 2022'!I114/'Verdeling Gemeentefonds 2022'!$BS114</f>
        <v>0</v>
      </c>
      <c r="I114" s="106">
        <f>'Verdeling Gemeentefonds 2022'!J114/'Verdeling Gemeentefonds 2022'!$BS114</f>
        <v>0</v>
      </c>
      <c r="J114" s="100">
        <f>'Verdeling Gemeentefonds 2022'!N114/'Verdeling Gemeentefonds 2022'!$BS114</f>
        <v>6.0213350366311889E-2</v>
      </c>
      <c r="K114" s="102">
        <f>'Verdeling Gemeentefonds 2022'!S114/'Verdeling Gemeentefonds 2022'!$BS114</f>
        <v>2.0387587152903345E-2</v>
      </c>
      <c r="L114" s="106">
        <f>'Verdeling Gemeentefonds 2022'!T114/'Verdeling Gemeentefonds 2022'!$BS114</f>
        <v>8.0600937519215238E-2</v>
      </c>
      <c r="M114" s="99">
        <f>'Verdeling Gemeentefonds 2022'!Z114/'Verdeling Gemeentefonds 2022'!$BS114</f>
        <v>0.35087950772110144</v>
      </c>
      <c r="N114" s="102">
        <f>'Verdeling Gemeentefonds 2022'!AE114/'Verdeling Gemeentefonds 2022'!$BS114</f>
        <v>0.21279978375097527</v>
      </c>
      <c r="O114" s="104">
        <f>'Verdeling Gemeentefonds 2022'!AF114/'Verdeling Gemeentefonds 2022'!$BS114</f>
        <v>0.56367929147207674</v>
      </c>
      <c r="P114" s="109">
        <f>'Verdeling Gemeentefonds 2022'!AK114/'Verdeling Gemeentefonds 2022'!$BS114</f>
        <v>0.14750158461714469</v>
      </c>
      <c r="Q114" s="112">
        <f>'Verdeling Gemeentefonds 2022'!AO114/'Verdeling Gemeentefonds 2022'!$BS114</f>
        <v>1.4153758307249112E-2</v>
      </c>
      <c r="R114" s="108">
        <f>'Verdeling Gemeentefonds 2022'!AR114/'Verdeling Gemeentefonds 2022'!$BS114</f>
        <v>1.1757447110177477E-2</v>
      </c>
      <c r="S114" s="108">
        <f>'Verdeling Gemeentefonds 2022'!AU114/'Verdeling Gemeentefonds 2022'!$BS114</f>
        <v>4.7913581955767871E-2</v>
      </c>
      <c r="T114" s="108">
        <f>'Verdeling Gemeentefonds 2022'!AX114/'Verdeling Gemeentefonds 2022'!$BS114</f>
        <v>4.8753037709216289E-2</v>
      </c>
      <c r="U114" s="108">
        <f>'Verdeling Gemeentefonds 2022'!BA114/'Verdeling Gemeentefonds 2022'!$BS114</f>
        <v>8.3695911500249229E-2</v>
      </c>
      <c r="V114" s="106">
        <f>'Verdeling Gemeentefonds 2022'!BB114/'Verdeling Gemeentefonds 2022'!$BS114</f>
        <v>0.20627373658265999</v>
      </c>
      <c r="W114" s="99">
        <f>'Verdeling Gemeentefonds 2022'!BI114/'Verdeling Gemeentefonds 2022'!$BS114</f>
        <v>-2.1619873747926753E-4</v>
      </c>
      <c r="X114" s="107">
        <f>'Verdeling Gemeentefonds 2022'!BF114/'Verdeling Gemeentefonds 2022'!$BS114</f>
        <v>0</v>
      </c>
      <c r="Y114" s="99">
        <f>'Verdeling Gemeentefonds 2022'!BL114/'Verdeling Gemeentefonds 2022'!$BS114</f>
        <v>0</v>
      </c>
      <c r="Z114" s="107">
        <f>'Verdeling Gemeentefonds 2022'!BR114/'Verdeling Gemeentefonds 2022'!$BS114</f>
        <v>2.1608600911660098E-3</v>
      </c>
      <c r="AA114" s="116">
        <f t="shared" si="1"/>
        <v>1.0000002115447835</v>
      </c>
    </row>
    <row r="115" spans="1:27" x14ac:dyDescent="0.25">
      <c r="A115" s="115" t="s">
        <v>586</v>
      </c>
      <c r="B115" s="9" t="s">
        <v>289</v>
      </c>
      <c r="C115" s="99">
        <f>'Verdeling Gemeentefonds 2022'!D115/'Verdeling Gemeentefonds 2022'!$BS115</f>
        <v>0</v>
      </c>
      <c r="D115" s="102">
        <f>'Verdeling Gemeentefonds 2022'!E115/'Verdeling Gemeentefonds 2022'!$BS115</f>
        <v>0</v>
      </c>
      <c r="E115" s="102">
        <f>'Verdeling Gemeentefonds 2022'!F115/'Verdeling Gemeentefonds 2022'!$BS115</f>
        <v>0</v>
      </c>
      <c r="F115" s="102">
        <f>'Verdeling Gemeentefonds 2022'!G115/'Verdeling Gemeentefonds 2022'!$BS115</f>
        <v>0</v>
      </c>
      <c r="G115" s="102">
        <f>'Verdeling Gemeentefonds 2022'!H115/'Verdeling Gemeentefonds 2022'!$BS115</f>
        <v>0</v>
      </c>
      <c r="H115" s="102">
        <f>'Verdeling Gemeentefonds 2022'!I115/'Verdeling Gemeentefonds 2022'!$BS115</f>
        <v>0</v>
      </c>
      <c r="I115" s="106">
        <f>'Verdeling Gemeentefonds 2022'!J115/'Verdeling Gemeentefonds 2022'!$BS115</f>
        <v>0</v>
      </c>
      <c r="J115" s="100">
        <f>'Verdeling Gemeentefonds 2022'!N115/'Verdeling Gemeentefonds 2022'!$BS115</f>
        <v>5.595259968619077E-2</v>
      </c>
      <c r="K115" s="102">
        <f>'Verdeling Gemeentefonds 2022'!S115/'Verdeling Gemeentefonds 2022'!$BS115</f>
        <v>2.7468540638228709E-2</v>
      </c>
      <c r="L115" s="106">
        <f>'Verdeling Gemeentefonds 2022'!T115/'Verdeling Gemeentefonds 2022'!$BS115</f>
        <v>8.3421140324419482E-2</v>
      </c>
      <c r="M115" s="99">
        <f>'Verdeling Gemeentefonds 2022'!Z115/'Verdeling Gemeentefonds 2022'!$BS115</f>
        <v>0.32744404457351178</v>
      </c>
      <c r="N115" s="102">
        <f>'Verdeling Gemeentefonds 2022'!AE115/'Verdeling Gemeentefonds 2022'!$BS115</f>
        <v>0.2308782437012028</v>
      </c>
      <c r="O115" s="104">
        <f>'Verdeling Gemeentefonds 2022'!AF115/'Verdeling Gemeentefonds 2022'!$BS115</f>
        <v>0.55832228827471464</v>
      </c>
      <c r="P115" s="109">
        <f>'Verdeling Gemeentefonds 2022'!AK115/'Verdeling Gemeentefonds 2022'!$BS115</f>
        <v>0.15887210054021669</v>
      </c>
      <c r="Q115" s="112">
        <f>'Verdeling Gemeentefonds 2022'!AO115/'Verdeling Gemeentefonds 2022'!$BS115</f>
        <v>1.6100892799109031E-2</v>
      </c>
      <c r="R115" s="108">
        <f>'Verdeling Gemeentefonds 2022'!AR115/'Verdeling Gemeentefonds 2022'!$BS115</f>
        <v>2.5400698902992951E-2</v>
      </c>
      <c r="S115" s="108">
        <f>'Verdeling Gemeentefonds 2022'!AU115/'Verdeling Gemeentefonds 2022'!$BS115</f>
        <v>6.983978948162034E-2</v>
      </c>
      <c r="T115" s="108">
        <f>'Verdeling Gemeentefonds 2022'!AX115/'Verdeling Gemeentefonds 2022'!$BS115</f>
        <v>2.200076547323581E-2</v>
      </c>
      <c r="U115" s="108">
        <f>'Verdeling Gemeentefonds 2022'!BA115/'Verdeling Gemeentefonds 2022'!$BS115</f>
        <v>6.4149148937338737E-2</v>
      </c>
      <c r="V115" s="106">
        <f>'Verdeling Gemeentefonds 2022'!BB115/'Verdeling Gemeentefonds 2022'!$BS115</f>
        <v>0.19749129559429687</v>
      </c>
      <c r="W115" s="99">
        <f>'Verdeling Gemeentefonds 2022'!BI115/'Verdeling Gemeentefonds 2022'!$BS115</f>
        <v>-2.6787025368397706E-4</v>
      </c>
      <c r="X115" s="107">
        <f>'Verdeling Gemeentefonds 2022'!BF115/'Verdeling Gemeentefonds 2022'!$BS115</f>
        <v>0</v>
      </c>
      <c r="Y115" s="99">
        <f>'Verdeling Gemeentefonds 2022'!BL115/'Verdeling Gemeentefonds 2022'!$BS115</f>
        <v>0</v>
      </c>
      <c r="Z115" s="107">
        <f>'Verdeling Gemeentefonds 2022'!BR115/'Verdeling Gemeentefonds 2022'!$BS115</f>
        <v>2.160859231504057E-3</v>
      </c>
      <c r="AA115" s="116">
        <f t="shared" si="1"/>
        <v>0.99999981371146784</v>
      </c>
    </row>
    <row r="116" spans="1:27" x14ac:dyDescent="0.25">
      <c r="A116" s="115" t="s">
        <v>416</v>
      </c>
      <c r="B116" s="9" t="s">
        <v>117</v>
      </c>
      <c r="C116" s="99">
        <f>'Verdeling Gemeentefonds 2022'!D116/'Verdeling Gemeentefonds 2022'!$BS116</f>
        <v>0</v>
      </c>
      <c r="D116" s="102">
        <f>'Verdeling Gemeentefonds 2022'!E116/'Verdeling Gemeentefonds 2022'!$BS116</f>
        <v>0</v>
      </c>
      <c r="E116" s="102">
        <f>'Verdeling Gemeentefonds 2022'!F116/'Verdeling Gemeentefonds 2022'!$BS116</f>
        <v>0</v>
      </c>
      <c r="F116" s="102">
        <f>'Verdeling Gemeentefonds 2022'!G116/'Verdeling Gemeentefonds 2022'!$BS116</f>
        <v>0</v>
      </c>
      <c r="G116" s="102">
        <f>'Verdeling Gemeentefonds 2022'!H116/'Verdeling Gemeentefonds 2022'!$BS116</f>
        <v>0</v>
      </c>
      <c r="H116" s="102">
        <f>'Verdeling Gemeentefonds 2022'!I116/'Verdeling Gemeentefonds 2022'!$BS116</f>
        <v>0</v>
      </c>
      <c r="I116" s="106">
        <f>'Verdeling Gemeentefonds 2022'!J116/'Verdeling Gemeentefonds 2022'!$BS116</f>
        <v>0</v>
      </c>
      <c r="J116" s="100">
        <f>'Verdeling Gemeentefonds 2022'!N116/'Verdeling Gemeentefonds 2022'!$BS116</f>
        <v>4.9827142937783196E-2</v>
      </c>
      <c r="K116" s="102">
        <f>'Verdeling Gemeentefonds 2022'!S116/'Verdeling Gemeentefonds 2022'!$BS116</f>
        <v>1.0366231023856582E-2</v>
      </c>
      <c r="L116" s="106">
        <f>'Verdeling Gemeentefonds 2022'!T116/'Verdeling Gemeentefonds 2022'!$BS116</f>
        <v>6.0193373961639776E-2</v>
      </c>
      <c r="M116" s="99">
        <f>'Verdeling Gemeentefonds 2022'!Z116/'Verdeling Gemeentefonds 2022'!$BS116</f>
        <v>0.28222911117402899</v>
      </c>
      <c r="N116" s="102">
        <f>'Verdeling Gemeentefonds 2022'!AE116/'Verdeling Gemeentefonds 2022'!$BS116</f>
        <v>0.2673550289775905</v>
      </c>
      <c r="O116" s="104">
        <f>'Verdeling Gemeentefonds 2022'!AF116/'Verdeling Gemeentefonds 2022'!$BS116</f>
        <v>0.54958414015161949</v>
      </c>
      <c r="P116" s="109">
        <f>'Verdeling Gemeentefonds 2022'!AK116/'Verdeling Gemeentefonds 2022'!$BS116</f>
        <v>0.2812979171479465</v>
      </c>
      <c r="Q116" s="112">
        <f>'Verdeling Gemeentefonds 2022'!AO116/'Verdeling Gemeentefonds 2022'!$BS116</f>
        <v>1.077542570425145E-2</v>
      </c>
      <c r="R116" s="108">
        <f>'Verdeling Gemeentefonds 2022'!AR116/'Verdeling Gemeentefonds 2022'!$BS116</f>
        <v>8.7992259818320852E-3</v>
      </c>
      <c r="S116" s="108">
        <f>'Verdeling Gemeentefonds 2022'!AU116/'Verdeling Gemeentefonds 2022'!$BS116</f>
        <v>2.8927729556814545E-2</v>
      </c>
      <c r="T116" s="108">
        <f>'Verdeling Gemeentefonds 2022'!AX116/'Verdeling Gemeentefonds 2022'!$BS116</f>
        <v>3.8529825024164632E-2</v>
      </c>
      <c r="U116" s="108">
        <f>'Verdeling Gemeentefonds 2022'!BA116/'Verdeling Gemeentefonds 2022'!$BS116</f>
        <v>1.9951261831931948E-2</v>
      </c>
      <c r="V116" s="106">
        <f>'Verdeling Gemeentefonds 2022'!BB116/'Verdeling Gemeentefonds 2022'!$BS116</f>
        <v>0.10698346809899466</v>
      </c>
      <c r="W116" s="99">
        <f>'Verdeling Gemeentefonds 2022'!BI116/'Verdeling Gemeentefonds 2022'!$BS116</f>
        <v>-2.1987207458813872E-4</v>
      </c>
      <c r="X116" s="107">
        <f>'Verdeling Gemeentefonds 2022'!BF116/'Verdeling Gemeentefonds 2022'!$BS116</f>
        <v>0</v>
      </c>
      <c r="Y116" s="99">
        <f>'Verdeling Gemeentefonds 2022'!BL116/'Verdeling Gemeentefonds 2022'!$BS116</f>
        <v>0</v>
      </c>
      <c r="Z116" s="107">
        <f>'Verdeling Gemeentefonds 2022'!BR116/'Verdeling Gemeentefonds 2022'!$BS116</f>
        <v>2.1608593891675326E-3</v>
      </c>
      <c r="AA116" s="116">
        <f t="shared" si="1"/>
        <v>0.99999988667477979</v>
      </c>
    </row>
    <row r="117" spans="1:27" x14ac:dyDescent="0.25">
      <c r="A117" s="115" t="s">
        <v>476</v>
      </c>
      <c r="B117" s="9" t="s">
        <v>177</v>
      </c>
      <c r="C117" s="99">
        <f>'Verdeling Gemeentefonds 2022'!D117/'Verdeling Gemeentefonds 2022'!$BS117</f>
        <v>0</v>
      </c>
      <c r="D117" s="102">
        <f>'Verdeling Gemeentefonds 2022'!E117/'Verdeling Gemeentefonds 2022'!$BS117</f>
        <v>0</v>
      </c>
      <c r="E117" s="102">
        <f>'Verdeling Gemeentefonds 2022'!F117/'Verdeling Gemeentefonds 2022'!$BS117</f>
        <v>0</v>
      </c>
      <c r="F117" s="102">
        <f>'Verdeling Gemeentefonds 2022'!G117/'Verdeling Gemeentefonds 2022'!$BS117</f>
        <v>0</v>
      </c>
      <c r="G117" s="102">
        <f>'Verdeling Gemeentefonds 2022'!H117/'Verdeling Gemeentefonds 2022'!$BS117</f>
        <v>0</v>
      </c>
      <c r="H117" s="102">
        <f>'Verdeling Gemeentefonds 2022'!I117/'Verdeling Gemeentefonds 2022'!$BS117</f>
        <v>0</v>
      </c>
      <c r="I117" s="106">
        <f>'Verdeling Gemeentefonds 2022'!J117/'Verdeling Gemeentefonds 2022'!$BS117</f>
        <v>0</v>
      </c>
      <c r="J117" s="100">
        <f>'Verdeling Gemeentefonds 2022'!N117/'Verdeling Gemeentefonds 2022'!$BS117</f>
        <v>9.9700728366605984E-2</v>
      </c>
      <c r="K117" s="102">
        <f>'Verdeling Gemeentefonds 2022'!S117/'Verdeling Gemeentefonds 2022'!$BS117</f>
        <v>2.5546762207791979E-2</v>
      </c>
      <c r="L117" s="106">
        <f>'Verdeling Gemeentefonds 2022'!T117/'Verdeling Gemeentefonds 2022'!$BS117</f>
        <v>0.12524749057439796</v>
      </c>
      <c r="M117" s="99">
        <f>'Verdeling Gemeentefonds 2022'!Z117/'Verdeling Gemeentefonds 2022'!$BS117</f>
        <v>0.34189393578861665</v>
      </c>
      <c r="N117" s="102">
        <f>'Verdeling Gemeentefonds 2022'!AE117/'Verdeling Gemeentefonds 2022'!$BS117</f>
        <v>0.21250628927831369</v>
      </c>
      <c r="O117" s="104">
        <f>'Verdeling Gemeentefonds 2022'!AF117/'Verdeling Gemeentefonds 2022'!$BS117</f>
        <v>0.55440022506693032</v>
      </c>
      <c r="P117" s="109">
        <f>'Verdeling Gemeentefonds 2022'!AK117/'Verdeling Gemeentefonds 2022'!$BS117</f>
        <v>0.21006522569958141</v>
      </c>
      <c r="Q117" s="112">
        <f>'Verdeling Gemeentefonds 2022'!AO117/'Verdeling Gemeentefonds 2022'!$BS117</f>
        <v>1.6368641643925669E-2</v>
      </c>
      <c r="R117" s="108">
        <f>'Verdeling Gemeentefonds 2022'!AR117/'Verdeling Gemeentefonds 2022'!$BS117</f>
        <v>2.5767880513151792E-2</v>
      </c>
      <c r="S117" s="108">
        <f>'Verdeling Gemeentefonds 2022'!AU117/'Verdeling Gemeentefonds 2022'!$BS117</f>
        <v>3.1326054211193215E-2</v>
      </c>
      <c r="T117" s="108">
        <f>'Verdeling Gemeentefonds 2022'!AX117/'Verdeling Gemeentefonds 2022'!$BS117</f>
        <v>1.4142188910992063E-2</v>
      </c>
      <c r="U117" s="108">
        <f>'Verdeling Gemeentefonds 2022'!BA117/'Verdeling Gemeentefonds 2022'!$BS117</f>
        <v>2.0758517183256803E-2</v>
      </c>
      <c r="V117" s="106">
        <f>'Verdeling Gemeentefonds 2022'!BB117/'Verdeling Gemeentefonds 2022'!$BS117</f>
        <v>0.10836328246251953</v>
      </c>
      <c r="W117" s="99">
        <f>'Verdeling Gemeentefonds 2022'!BI117/'Verdeling Gemeentefonds 2022'!$BS117</f>
        <v>-2.3690560709227243E-4</v>
      </c>
      <c r="X117" s="107">
        <f>'Verdeling Gemeentefonds 2022'!BF117/'Verdeling Gemeentefonds 2022'!$BS117</f>
        <v>0</v>
      </c>
      <c r="Y117" s="99">
        <f>'Verdeling Gemeentefonds 2022'!BL117/'Verdeling Gemeentefonds 2022'!$BS117</f>
        <v>0</v>
      </c>
      <c r="Z117" s="107">
        <f>'Verdeling Gemeentefonds 2022'!BR117/'Verdeling Gemeentefonds 2022'!$BS117</f>
        <v>2.1608600191460703E-3</v>
      </c>
      <c r="AA117" s="116">
        <f t="shared" si="1"/>
        <v>1.000000178215483</v>
      </c>
    </row>
    <row r="118" spans="1:27" x14ac:dyDescent="0.25">
      <c r="A118" s="115" t="s">
        <v>352</v>
      </c>
      <c r="B118" s="9" t="s">
        <v>53</v>
      </c>
      <c r="C118" s="99">
        <f>'Verdeling Gemeentefonds 2022'!D118/'Verdeling Gemeentefonds 2022'!$BS118</f>
        <v>0</v>
      </c>
      <c r="D118" s="102">
        <f>'Verdeling Gemeentefonds 2022'!E118/'Verdeling Gemeentefonds 2022'!$BS118</f>
        <v>0</v>
      </c>
      <c r="E118" s="102">
        <f>'Verdeling Gemeentefonds 2022'!F118/'Verdeling Gemeentefonds 2022'!$BS118</f>
        <v>0</v>
      </c>
      <c r="F118" s="102">
        <f>'Verdeling Gemeentefonds 2022'!G118/'Verdeling Gemeentefonds 2022'!$BS118</f>
        <v>0</v>
      </c>
      <c r="G118" s="102">
        <f>'Verdeling Gemeentefonds 2022'!H118/'Verdeling Gemeentefonds 2022'!$BS118</f>
        <v>0</v>
      </c>
      <c r="H118" s="102">
        <f>'Verdeling Gemeentefonds 2022'!I118/'Verdeling Gemeentefonds 2022'!$BS118</f>
        <v>0</v>
      </c>
      <c r="I118" s="106">
        <f>'Verdeling Gemeentefonds 2022'!J118/'Verdeling Gemeentefonds 2022'!$BS118</f>
        <v>0</v>
      </c>
      <c r="J118" s="100">
        <f>'Verdeling Gemeentefonds 2022'!N118/'Verdeling Gemeentefonds 2022'!$BS118</f>
        <v>6.4580961259377845E-2</v>
      </c>
      <c r="K118" s="102">
        <f>'Verdeling Gemeentefonds 2022'!S118/'Verdeling Gemeentefonds 2022'!$BS118</f>
        <v>9.0367375554805743E-2</v>
      </c>
      <c r="L118" s="106">
        <f>'Verdeling Gemeentefonds 2022'!T118/'Verdeling Gemeentefonds 2022'!$BS118</f>
        <v>0.1549483368141836</v>
      </c>
      <c r="M118" s="99">
        <f>'Verdeling Gemeentefonds 2022'!Z118/'Verdeling Gemeentefonds 2022'!$BS118</f>
        <v>0.34178406820776824</v>
      </c>
      <c r="N118" s="102">
        <f>'Verdeling Gemeentefonds 2022'!AE118/'Verdeling Gemeentefonds 2022'!$BS118</f>
        <v>0.1241039393252133</v>
      </c>
      <c r="O118" s="104">
        <f>'Verdeling Gemeentefonds 2022'!AF118/'Verdeling Gemeentefonds 2022'!$BS118</f>
        <v>0.46588800753298154</v>
      </c>
      <c r="P118" s="109">
        <f>'Verdeling Gemeentefonds 2022'!AK118/'Verdeling Gemeentefonds 2022'!$BS118</f>
        <v>0.23381688803921868</v>
      </c>
      <c r="Q118" s="112">
        <f>'Verdeling Gemeentefonds 2022'!AO118/'Verdeling Gemeentefonds 2022'!$BS118</f>
        <v>1.0813046139837005E-2</v>
      </c>
      <c r="R118" s="108">
        <f>'Verdeling Gemeentefonds 2022'!AR118/'Verdeling Gemeentefonds 2022'!$BS118</f>
        <v>3.3056075026020974E-2</v>
      </c>
      <c r="S118" s="108">
        <f>'Verdeling Gemeentefonds 2022'!AU118/'Verdeling Gemeentefonds 2022'!$BS118</f>
        <v>4.479926131767413E-2</v>
      </c>
      <c r="T118" s="108">
        <f>'Verdeling Gemeentefonds 2022'!AX118/'Verdeling Gemeentefonds 2022'!$BS118</f>
        <v>2.3990456170568612E-2</v>
      </c>
      <c r="U118" s="108">
        <f>'Verdeling Gemeentefonds 2022'!BA118/'Verdeling Gemeentefonds 2022'!$BS118</f>
        <v>3.0793804028606681E-2</v>
      </c>
      <c r="V118" s="106">
        <f>'Verdeling Gemeentefonds 2022'!BB118/'Verdeling Gemeentefonds 2022'!$BS118</f>
        <v>0.14345264268270741</v>
      </c>
      <c r="W118" s="99">
        <f>'Verdeling Gemeentefonds 2022'!BI118/'Verdeling Gemeentefonds 2022'!$BS118</f>
        <v>-2.6676706262326232E-4</v>
      </c>
      <c r="X118" s="107">
        <f>'Verdeling Gemeentefonds 2022'!BF118/'Verdeling Gemeentefonds 2022'!$BS118</f>
        <v>0</v>
      </c>
      <c r="Y118" s="99">
        <f>'Verdeling Gemeentefonds 2022'!BL118/'Verdeling Gemeentefonds 2022'!$BS118</f>
        <v>0</v>
      </c>
      <c r="Z118" s="107">
        <f>'Verdeling Gemeentefonds 2022'!BR118/'Verdeling Gemeentefonds 2022'!$BS118</f>
        <v>2.1608595639716986E-3</v>
      </c>
      <c r="AA118" s="116">
        <f t="shared" si="1"/>
        <v>0.99999996757043963</v>
      </c>
    </row>
    <row r="119" spans="1:27" x14ac:dyDescent="0.25">
      <c r="A119" s="115" t="s">
        <v>543</v>
      </c>
      <c r="B119" s="9" t="s">
        <v>246</v>
      </c>
      <c r="C119" s="99">
        <f>'Verdeling Gemeentefonds 2022'!D119/'Verdeling Gemeentefonds 2022'!$BS119</f>
        <v>0</v>
      </c>
      <c r="D119" s="102">
        <f>'Verdeling Gemeentefonds 2022'!E119/'Verdeling Gemeentefonds 2022'!$BS119</f>
        <v>0</v>
      </c>
      <c r="E119" s="102">
        <f>'Verdeling Gemeentefonds 2022'!F119/'Verdeling Gemeentefonds 2022'!$BS119</f>
        <v>0</v>
      </c>
      <c r="F119" s="102">
        <f>'Verdeling Gemeentefonds 2022'!G119/'Verdeling Gemeentefonds 2022'!$BS119</f>
        <v>0</v>
      </c>
      <c r="G119" s="102">
        <f>'Verdeling Gemeentefonds 2022'!H119/'Verdeling Gemeentefonds 2022'!$BS119</f>
        <v>0</v>
      </c>
      <c r="H119" s="102">
        <f>'Verdeling Gemeentefonds 2022'!I119/'Verdeling Gemeentefonds 2022'!$BS119</f>
        <v>0</v>
      </c>
      <c r="I119" s="106">
        <f>'Verdeling Gemeentefonds 2022'!J119/'Verdeling Gemeentefonds 2022'!$BS119</f>
        <v>0</v>
      </c>
      <c r="J119" s="100">
        <f>'Verdeling Gemeentefonds 2022'!N119/'Verdeling Gemeentefonds 2022'!$BS119</f>
        <v>4.446016660781333E-2</v>
      </c>
      <c r="K119" s="102">
        <f>'Verdeling Gemeentefonds 2022'!S119/'Verdeling Gemeentefonds 2022'!$BS119</f>
        <v>0</v>
      </c>
      <c r="L119" s="106">
        <f>'Verdeling Gemeentefonds 2022'!T119/'Verdeling Gemeentefonds 2022'!$BS119</f>
        <v>4.446016660781333E-2</v>
      </c>
      <c r="M119" s="99">
        <f>'Verdeling Gemeentefonds 2022'!Z119/'Verdeling Gemeentefonds 2022'!$BS119</f>
        <v>0.27001072685957861</v>
      </c>
      <c r="N119" s="102">
        <f>'Verdeling Gemeentefonds 2022'!AE119/'Verdeling Gemeentefonds 2022'!$BS119</f>
        <v>0.2811499894959088</v>
      </c>
      <c r="O119" s="104">
        <f>'Verdeling Gemeentefonds 2022'!AF119/'Verdeling Gemeentefonds 2022'!$BS119</f>
        <v>0.55116071635548736</v>
      </c>
      <c r="P119" s="109">
        <f>'Verdeling Gemeentefonds 2022'!AK119/'Verdeling Gemeentefonds 2022'!$BS119</f>
        <v>0.35351840095200693</v>
      </c>
      <c r="Q119" s="112">
        <f>'Verdeling Gemeentefonds 2022'!AO119/'Verdeling Gemeentefonds 2022'!$BS119</f>
        <v>1.324506471851898E-2</v>
      </c>
      <c r="R119" s="108">
        <f>'Verdeling Gemeentefonds 2022'!AR119/'Verdeling Gemeentefonds 2022'!$BS119</f>
        <v>0</v>
      </c>
      <c r="S119" s="108">
        <f>'Verdeling Gemeentefonds 2022'!AU119/'Verdeling Gemeentefonds 2022'!$BS119</f>
        <v>2.5677385371448223E-2</v>
      </c>
      <c r="T119" s="108">
        <f>'Verdeling Gemeentefonds 2022'!AX119/'Verdeling Gemeentefonds 2022'!$BS119</f>
        <v>1.0023114532941918E-2</v>
      </c>
      <c r="U119" s="108">
        <f>'Verdeling Gemeentefonds 2022'!BA119/'Verdeling Gemeentefonds 2022'!$BS119</f>
        <v>0</v>
      </c>
      <c r="V119" s="106">
        <f>'Verdeling Gemeentefonds 2022'!BB119/'Verdeling Gemeentefonds 2022'!$BS119</f>
        <v>4.8945564622909124E-2</v>
      </c>
      <c r="W119" s="99">
        <f>'Verdeling Gemeentefonds 2022'!BI119/'Verdeling Gemeentefonds 2022'!$BS119</f>
        <v>-2.4562831797645399E-4</v>
      </c>
      <c r="X119" s="107">
        <f>'Verdeling Gemeentefonds 2022'!BF119/'Verdeling Gemeentefonds 2022'!$BS119</f>
        <v>0</v>
      </c>
      <c r="Y119" s="99">
        <f>'Verdeling Gemeentefonds 2022'!BL119/'Verdeling Gemeentefonds 2022'!$BS119</f>
        <v>0</v>
      </c>
      <c r="Z119" s="107">
        <f>'Verdeling Gemeentefonds 2022'!BR119/'Verdeling Gemeentefonds 2022'!$BS119</f>
        <v>2.1608598069750053E-3</v>
      </c>
      <c r="AA119" s="116">
        <f t="shared" si="1"/>
        <v>1.0000000800272153</v>
      </c>
    </row>
    <row r="120" spans="1:27" x14ac:dyDescent="0.25">
      <c r="A120" s="115" t="s">
        <v>579</v>
      </c>
      <c r="B120" s="9" t="s">
        <v>282</v>
      </c>
      <c r="C120" s="99">
        <f>'Verdeling Gemeentefonds 2022'!D120/'Verdeling Gemeentefonds 2022'!$BS120</f>
        <v>0</v>
      </c>
      <c r="D120" s="102">
        <f>'Verdeling Gemeentefonds 2022'!E120/'Verdeling Gemeentefonds 2022'!$BS120</f>
        <v>0</v>
      </c>
      <c r="E120" s="102">
        <f>'Verdeling Gemeentefonds 2022'!F120/'Verdeling Gemeentefonds 2022'!$BS120</f>
        <v>0</v>
      </c>
      <c r="F120" s="102">
        <f>'Verdeling Gemeentefonds 2022'!G120/'Verdeling Gemeentefonds 2022'!$BS120</f>
        <v>0</v>
      </c>
      <c r="G120" s="102">
        <f>'Verdeling Gemeentefonds 2022'!H120/'Verdeling Gemeentefonds 2022'!$BS120</f>
        <v>0</v>
      </c>
      <c r="H120" s="102">
        <f>'Verdeling Gemeentefonds 2022'!I120/'Verdeling Gemeentefonds 2022'!$BS120</f>
        <v>0</v>
      </c>
      <c r="I120" s="106">
        <f>'Verdeling Gemeentefonds 2022'!J120/'Verdeling Gemeentefonds 2022'!$BS120</f>
        <v>0</v>
      </c>
      <c r="J120" s="100">
        <f>'Verdeling Gemeentefonds 2022'!N120/'Verdeling Gemeentefonds 2022'!$BS120</f>
        <v>5.0149323688160823E-2</v>
      </c>
      <c r="K120" s="102">
        <f>'Verdeling Gemeentefonds 2022'!S120/'Verdeling Gemeentefonds 2022'!$BS120</f>
        <v>3.1175507114342294E-2</v>
      </c>
      <c r="L120" s="106">
        <f>'Verdeling Gemeentefonds 2022'!T120/'Verdeling Gemeentefonds 2022'!$BS120</f>
        <v>8.132483080250312E-2</v>
      </c>
      <c r="M120" s="99">
        <f>'Verdeling Gemeentefonds 2022'!Z120/'Verdeling Gemeentefonds 2022'!$BS120</f>
        <v>0.39283644015932812</v>
      </c>
      <c r="N120" s="102">
        <f>'Verdeling Gemeentefonds 2022'!AE120/'Verdeling Gemeentefonds 2022'!$BS120</f>
        <v>0.20094837802808571</v>
      </c>
      <c r="O120" s="104">
        <f>'Verdeling Gemeentefonds 2022'!AF120/'Verdeling Gemeentefonds 2022'!$BS120</f>
        <v>0.59378481818741391</v>
      </c>
      <c r="P120" s="109">
        <f>'Verdeling Gemeentefonds 2022'!AK120/'Verdeling Gemeentefonds 2022'!$BS120</f>
        <v>0.11001808898733502</v>
      </c>
      <c r="Q120" s="112">
        <f>'Verdeling Gemeentefonds 2022'!AO120/'Verdeling Gemeentefonds 2022'!$BS120</f>
        <v>1.6460337440960909E-2</v>
      </c>
      <c r="R120" s="108">
        <f>'Verdeling Gemeentefonds 2022'!AR120/'Verdeling Gemeentefonds 2022'!$BS120</f>
        <v>5.4573606463169021E-2</v>
      </c>
      <c r="S120" s="108">
        <f>'Verdeling Gemeentefonds 2022'!AU120/'Verdeling Gemeentefonds 2022'!$BS120</f>
        <v>7.0392170659413569E-2</v>
      </c>
      <c r="T120" s="108">
        <f>'Verdeling Gemeentefonds 2022'!AX120/'Verdeling Gemeentefonds 2022'!$BS120</f>
        <v>4.039185642385492E-2</v>
      </c>
      <c r="U120" s="108">
        <f>'Verdeling Gemeentefonds 2022'!BA120/'Verdeling Gemeentefonds 2022'!$BS120</f>
        <v>3.110416323054515E-2</v>
      </c>
      <c r="V120" s="106">
        <f>'Verdeling Gemeentefonds 2022'!BB120/'Verdeling Gemeentefonds 2022'!$BS120</f>
        <v>0.21292213421794354</v>
      </c>
      <c r="W120" s="99">
        <f>'Verdeling Gemeentefonds 2022'!BI120/'Verdeling Gemeentefonds 2022'!$BS120</f>
        <v>-2.1074550931123316E-4</v>
      </c>
      <c r="X120" s="107">
        <f>'Verdeling Gemeentefonds 2022'!BF120/'Verdeling Gemeentefonds 2022'!$BS120</f>
        <v>0</v>
      </c>
      <c r="Y120" s="99">
        <f>'Verdeling Gemeentefonds 2022'!BL120/'Verdeling Gemeentefonds 2022'!$BS120</f>
        <v>0</v>
      </c>
      <c r="Z120" s="107">
        <f>'Verdeling Gemeentefonds 2022'!BR120/'Verdeling Gemeentefonds 2022'!$BS120</f>
        <v>2.1608596044227044E-3</v>
      </c>
      <c r="AA120" s="116">
        <f t="shared" si="1"/>
        <v>0.99999998629030706</v>
      </c>
    </row>
    <row r="121" spans="1:27" x14ac:dyDescent="0.25">
      <c r="A121" s="115" t="s">
        <v>445</v>
      </c>
      <c r="B121" s="9" t="s">
        <v>146</v>
      </c>
      <c r="C121" s="99">
        <f>'Verdeling Gemeentefonds 2022'!D121/'Verdeling Gemeentefonds 2022'!$BS121</f>
        <v>0</v>
      </c>
      <c r="D121" s="102">
        <f>'Verdeling Gemeentefonds 2022'!E121/'Verdeling Gemeentefonds 2022'!$BS121</f>
        <v>0</v>
      </c>
      <c r="E121" s="102">
        <f>'Verdeling Gemeentefonds 2022'!F121/'Verdeling Gemeentefonds 2022'!$BS121</f>
        <v>0</v>
      </c>
      <c r="F121" s="102">
        <f>'Verdeling Gemeentefonds 2022'!G121/'Verdeling Gemeentefonds 2022'!$BS121</f>
        <v>0</v>
      </c>
      <c r="G121" s="102">
        <f>'Verdeling Gemeentefonds 2022'!H121/'Verdeling Gemeentefonds 2022'!$BS121</f>
        <v>0</v>
      </c>
      <c r="H121" s="102">
        <f>'Verdeling Gemeentefonds 2022'!I121/'Verdeling Gemeentefonds 2022'!$BS121</f>
        <v>0</v>
      </c>
      <c r="I121" s="106">
        <f>'Verdeling Gemeentefonds 2022'!J121/'Verdeling Gemeentefonds 2022'!$BS121</f>
        <v>0</v>
      </c>
      <c r="J121" s="100">
        <f>'Verdeling Gemeentefonds 2022'!N121/'Verdeling Gemeentefonds 2022'!$BS121</f>
        <v>3.7301291029851753E-2</v>
      </c>
      <c r="K121" s="102">
        <f>'Verdeling Gemeentefonds 2022'!S121/'Verdeling Gemeentefonds 2022'!$BS121</f>
        <v>7.2883009133915544E-3</v>
      </c>
      <c r="L121" s="106">
        <f>'Verdeling Gemeentefonds 2022'!T121/'Verdeling Gemeentefonds 2022'!$BS121</f>
        <v>4.4589591943243308E-2</v>
      </c>
      <c r="M121" s="99">
        <f>'Verdeling Gemeentefonds 2022'!Z121/'Verdeling Gemeentefonds 2022'!$BS121</f>
        <v>0.33837151350968497</v>
      </c>
      <c r="N121" s="102">
        <f>'Verdeling Gemeentefonds 2022'!AE121/'Verdeling Gemeentefonds 2022'!$BS121</f>
        <v>0.23335941592226819</v>
      </c>
      <c r="O121" s="104">
        <f>'Verdeling Gemeentefonds 2022'!AF121/'Verdeling Gemeentefonds 2022'!$BS121</f>
        <v>0.57173092943195314</v>
      </c>
      <c r="P121" s="109">
        <f>'Verdeling Gemeentefonds 2022'!AK121/'Verdeling Gemeentefonds 2022'!$BS121</f>
        <v>0.26622327655250994</v>
      </c>
      <c r="Q121" s="112">
        <f>'Verdeling Gemeentefonds 2022'!AO121/'Verdeling Gemeentefonds 2022'!$BS121</f>
        <v>1.6021281101632791E-2</v>
      </c>
      <c r="R121" s="108">
        <f>'Verdeling Gemeentefonds 2022'!AR121/'Verdeling Gemeentefonds 2022'!$BS121</f>
        <v>3.1843559822496231E-2</v>
      </c>
      <c r="S121" s="108">
        <f>'Verdeling Gemeentefonds 2022'!AU121/'Verdeling Gemeentefonds 2022'!$BS121</f>
        <v>3.4459370438189939E-2</v>
      </c>
      <c r="T121" s="108">
        <f>'Verdeling Gemeentefonds 2022'!AX121/'Verdeling Gemeentefonds 2022'!$BS121</f>
        <v>1.5896501429678685E-2</v>
      </c>
      <c r="U121" s="108">
        <f>'Verdeling Gemeentefonds 2022'!BA121/'Verdeling Gemeentefonds 2022'!$BS121</f>
        <v>1.7350799540747988E-2</v>
      </c>
      <c r="V121" s="106">
        <f>'Verdeling Gemeentefonds 2022'!BB121/'Verdeling Gemeentefonds 2022'!$BS121</f>
        <v>0.11557151233274565</v>
      </c>
      <c r="W121" s="99">
        <f>'Verdeling Gemeentefonds 2022'!BI121/'Verdeling Gemeentefonds 2022'!$BS121</f>
        <v>-2.7609938549465944E-4</v>
      </c>
      <c r="X121" s="107">
        <f>'Verdeling Gemeentefonds 2022'!BF121/'Verdeling Gemeentefonds 2022'!$BS121</f>
        <v>0</v>
      </c>
      <c r="Y121" s="99">
        <f>'Verdeling Gemeentefonds 2022'!BL121/'Verdeling Gemeentefonds 2022'!$BS121</f>
        <v>0</v>
      </c>
      <c r="Z121" s="107">
        <f>'Verdeling Gemeentefonds 2022'!BR121/'Verdeling Gemeentefonds 2022'!$BS121</f>
        <v>2.1608597867374306E-3</v>
      </c>
      <c r="AA121" s="116">
        <f t="shared" si="1"/>
        <v>1.0000000706616949</v>
      </c>
    </row>
    <row r="122" spans="1:27" x14ac:dyDescent="0.25">
      <c r="A122" s="115" t="s">
        <v>311</v>
      </c>
      <c r="B122" s="9" t="s">
        <v>12</v>
      </c>
      <c r="C122" s="99">
        <f>'Verdeling Gemeentefonds 2022'!D122/'Verdeling Gemeentefonds 2022'!$BS122</f>
        <v>0</v>
      </c>
      <c r="D122" s="102">
        <f>'Verdeling Gemeentefonds 2022'!E122/'Verdeling Gemeentefonds 2022'!$BS122</f>
        <v>0</v>
      </c>
      <c r="E122" s="102">
        <f>'Verdeling Gemeentefonds 2022'!F122/'Verdeling Gemeentefonds 2022'!$BS122</f>
        <v>0</v>
      </c>
      <c r="F122" s="102">
        <f>'Verdeling Gemeentefonds 2022'!G122/'Verdeling Gemeentefonds 2022'!$BS122</f>
        <v>0</v>
      </c>
      <c r="G122" s="102">
        <f>'Verdeling Gemeentefonds 2022'!H122/'Verdeling Gemeentefonds 2022'!$BS122</f>
        <v>0</v>
      </c>
      <c r="H122" s="102">
        <f>'Verdeling Gemeentefonds 2022'!I122/'Verdeling Gemeentefonds 2022'!$BS122</f>
        <v>0</v>
      </c>
      <c r="I122" s="106">
        <f>'Verdeling Gemeentefonds 2022'!J122/'Verdeling Gemeentefonds 2022'!$BS122</f>
        <v>0</v>
      </c>
      <c r="J122" s="100">
        <f>'Verdeling Gemeentefonds 2022'!N122/'Verdeling Gemeentefonds 2022'!$BS122</f>
        <v>7.7774425341276446E-2</v>
      </c>
      <c r="K122" s="102">
        <f>'Verdeling Gemeentefonds 2022'!S122/'Verdeling Gemeentefonds 2022'!$BS122</f>
        <v>0.10783196923434334</v>
      </c>
      <c r="L122" s="106">
        <f>'Verdeling Gemeentefonds 2022'!T122/'Verdeling Gemeentefonds 2022'!$BS122</f>
        <v>0.18560639457561978</v>
      </c>
      <c r="M122" s="99">
        <f>'Verdeling Gemeentefonds 2022'!Z122/'Verdeling Gemeentefonds 2022'!$BS122</f>
        <v>0.30387636896548031</v>
      </c>
      <c r="N122" s="102">
        <f>'Verdeling Gemeentefonds 2022'!AE122/'Verdeling Gemeentefonds 2022'!$BS122</f>
        <v>0.29105033904833932</v>
      </c>
      <c r="O122" s="104">
        <f>'Verdeling Gemeentefonds 2022'!AF122/'Verdeling Gemeentefonds 2022'!$BS122</f>
        <v>0.59492670801381964</v>
      </c>
      <c r="P122" s="109">
        <f>'Verdeling Gemeentefonds 2022'!AK122/'Verdeling Gemeentefonds 2022'!$BS122</f>
        <v>4.3401282151299236E-2</v>
      </c>
      <c r="Q122" s="112">
        <f>'Verdeling Gemeentefonds 2022'!AO122/'Verdeling Gemeentefonds 2022'!$BS122</f>
        <v>1.4075688967212797E-2</v>
      </c>
      <c r="R122" s="108">
        <f>'Verdeling Gemeentefonds 2022'!AR122/'Verdeling Gemeentefonds 2022'!$BS122</f>
        <v>2.2438938033719977E-2</v>
      </c>
      <c r="S122" s="108">
        <f>'Verdeling Gemeentefonds 2022'!AU122/'Verdeling Gemeentefonds 2022'!$BS122</f>
        <v>4.6681760446434802E-2</v>
      </c>
      <c r="T122" s="108">
        <f>'Verdeling Gemeentefonds 2022'!AX122/'Verdeling Gemeentefonds 2022'!$BS122</f>
        <v>4.9427081213313018E-2</v>
      </c>
      <c r="U122" s="108">
        <f>'Verdeling Gemeentefonds 2022'!BA122/'Verdeling Gemeentefonds 2022'!$BS122</f>
        <v>4.1412150606480007E-2</v>
      </c>
      <c r="V122" s="106">
        <f>'Verdeling Gemeentefonds 2022'!BB122/'Verdeling Gemeentefonds 2022'!$BS122</f>
        <v>0.1740356192671606</v>
      </c>
      <c r="W122" s="99">
        <f>'Verdeling Gemeentefonds 2022'!BI122/'Verdeling Gemeentefonds 2022'!$BS122</f>
        <v>-1.3112908190147224E-4</v>
      </c>
      <c r="X122" s="107">
        <f>'Verdeling Gemeentefonds 2022'!BF122/'Verdeling Gemeentefonds 2022'!$BS122</f>
        <v>0</v>
      </c>
      <c r="Y122" s="99">
        <f>'Verdeling Gemeentefonds 2022'!BL122/'Verdeling Gemeentefonds 2022'!$BS122</f>
        <v>0</v>
      </c>
      <c r="Z122" s="107">
        <f>'Verdeling Gemeentefonds 2022'!BR122/'Verdeling Gemeentefonds 2022'!$BS122</f>
        <v>2.1608590592268363E-3</v>
      </c>
      <c r="AA122" s="116">
        <f t="shared" si="1"/>
        <v>0.99999973398522457</v>
      </c>
    </row>
    <row r="123" spans="1:27" x14ac:dyDescent="0.25">
      <c r="A123" s="115" t="s">
        <v>417</v>
      </c>
      <c r="B123" s="9" t="s">
        <v>118</v>
      </c>
      <c r="C123" s="99">
        <f>'Verdeling Gemeentefonds 2022'!D123/'Verdeling Gemeentefonds 2022'!$BS123</f>
        <v>0</v>
      </c>
      <c r="D123" s="102">
        <f>'Verdeling Gemeentefonds 2022'!E123/'Verdeling Gemeentefonds 2022'!$BS123</f>
        <v>0</v>
      </c>
      <c r="E123" s="102">
        <f>'Verdeling Gemeentefonds 2022'!F123/'Verdeling Gemeentefonds 2022'!$BS123</f>
        <v>0</v>
      </c>
      <c r="F123" s="102">
        <f>'Verdeling Gemeentefonds 2022'!G123/'Verdeling Gemeentefonds 2022'!$BS123</f>
        <v>0</v>
      </c>
      <c r="G123" s="102">
        <f>'Verdeling Gemeentefonds 2022'!H123/'Verdeling Gemeentefonds 2022'!$BS123</f>
        <v>0</v>
      </c>
      <c r="H123" s="102">
        <f>'Verdeling Gemeentefonds 2022'!I123/'Verdeling Gemeentefonds 2022'!$BS123</f>
        <v>0</v>
      </c>
      <c r="I123" s="106">
        <f>'Verdeling Gemeentefonds 2022'!J123/'Verdeling Gemeentefonds 2022'!$BS123</f>
        <v>0</v>
      </c>
      <c r="J123" s="100">
        <f>'Verdeling Gemeentefonds 2022'!N123/'Verdeling Gemeentefonds 2022'!$BS123</f>
        <v>5.0019781177887808E-2</v>
      </c>
      <c r="K123" s="102">
        <f>'Verdeling Gemeentefonds 2022'!S123/'Verdeling Gemeentefonds 2022'!$BS123</f>
        <v>1.2232920631447338E-2</v>
      </c>
      <c r="L123" s="106">
        <f>'Verdeling Gemeentefonds 2022'!T123/'Verdeling Gemeentefonds 2022'!$BS123</f>
        <v>6.2252701809335148E-2</v>
      </c>
      <c r="M123" s="99">
        <f>'Verdeling Gemeentefonds 2022'!Z123/'Verdeling Gemeentefonds 2022'!$BS123</f>
        <v>0.29237008895792871</v>
      </c>
      <c r="N123" s="102">
        <f>'Verdeling Gemeentefonds 2022'!AE123/'Verdeling Gemeentefonds 2022'!$BS123</f>
        <v>0.23640975232538705</v>
      </c>
      <c r="O123" s="104">
        <f>'Verdeling Gemeentefonds 2022'!AF123/'Verdeling Gemeentefonds 2022'!$BS123</f>
        <v>0.52877984128331579</v>
      </c>
      <c r="P123" s="109">
        <f>'Verdeling Gemeentefonds 2022'!AK123/'Verdeling Gemeentefonds 2022'!$BS123</f>
        <v>0.30163298401588834</v>
      </c>
      <c r="Q123" s="112">
        <f>'Verdeling Gemeentefonds 2022'!AO123/'Verdeling Gemeentefonds 2022'!$BS123</f>
        <v>1.0352254754781437E-2</v>
      </c>
      <c r="R123" s="108">
        <f>'Verdeling Gemeentefonds 2022'!AR123/'Verdeling Gemeentefonds 2022'!$BS123</f>
        <v>9.1637170794243127E-3</v>
      </c>
      <c r="S123" s="108">
        <f>'Verdeling Gemeentefonds 2022'!AU123/'Verdeling Gemeentefonds 2022'!$BS123</f>
        <v>2.9749430321004085E-2</v>
      </c>
      <c r="T123" s="108">
        <f>'Verdeling Gemeentefonds 2022'!AX123/'Verdeling Gemeentefonds 2022'!$BS123</f>
        <v>3.1006338089968478E-2</v>
      </c>
      <c r="U123" s="108">
        <f>'Verdeling Gemeentefonds 2022'!BA123/'Verdeling Gemeentefonds 2022'!$BS123</f>
        <v>2.5126526581830847E-2</v>
      </c>
      <c r="V123" s="106">
        <f>'Verdeling Gemeentefonds 2022'!BB123/'Verdeling Gemeentefonds 2022'!$BS123</f>
        <v>0.10539826682700917</v>
      </c>
      <c r="W123" s="99">
        <f>'Verdeling Gemeentefonds 2022'!BI123/'Verdeling Gemeentefonds 2022'!$BS123</f>
        <v>-2.2443036696530717E-4</v>
      </c>
      <c r="X123" s="107">
        <f>'Verdeling Gemeentefonds 2022'!BF123/'Verdeling Gemeentefonds 2022'!$BS123</f>
        <v>0</v>
      </c>
      <c r="Y123" s="99">
        <f>'Verdeling Gemeentefonds 2022'!BL123/'Verdeling Gemeentefonds 2022'!$BS123</f>
        <v>0</v>
      </c>
      <c r="Z123" s="107">
        <f>'Verdeling Gemeentefonds 2022'!BR123/'Verdeling Gemeentefonds 2022'!$BS123</f>
        <v>2.1608601174014411E-3</v>
      </c>
      <c r="AA123" s="116">
        <f t="shared" si="1"/>
        <v>1.0000002236859846</v>
      </c>
    </row>
    <row r="124" spans="1:27" x14ac:dyDescent="0.25">
      <c r="A124" s="115" t="s">
        <v>353</v>
      </c>
      <c r="B124" s="9" t="s">
        <v>54</v>
      </c>
      <c r="C124" s="99">
        <f>'Verdeling Gemeentefonds 2022'!D124/'Verdeling Gemeentefonds 2022'!$BS124</f>
        <v>0</v>
      </c>
      <c r="D124" s="102">
        <f>'Verdeling Gemeentefonds 2022'!E124/'Verdeling Gemeentefonds 2022'!$BS124</f>
        <v>0</v>
      </c>
      <c r="E124" s="102">
        <f>'Verdeling Gemeentefonds 2022'!F124/'Verdeling Gemeentefonds 2022'!$BS124</f>
        <v>0</v>
      </c>
      <c r="F124" s="102">
        <f>'Verdeling Gemeentefonds 2022'!G124/'Verdeling Gemeentefonds 2022'!$BS124</f>
        <v>0</v>
      </c>
      <c r="G124" s="102">
        <f>'Verdeling Gemeentefonds 2022'!H124/'Verdeling Gemeentefonds 2022'!$BS124</f>
        <v>0</v>
      </c>
      <c r="H124" s="102">
        <f>'Verdeling Gemeentefonds 2022'!I124/'Verdeling Gemeentefonds 2022'!$BS124</f>
        <v>0</v>
      </c>
      <c r="I124" s="106">
        <f>'Verdeling Gemeentefonds 2022'!J124/'Verdeling Gemeentefonds 2022'!$BS124</f>
        <v>0</v>
      </c>
      <c r="J124" s="100">
        <f>'Verdeling Gemeentefonds 2022'!N124/'Verdeling Gemeentefonds 2022'!$BS124</f>
        <v>5.3892377030026146E-2</v>
      </c>
      <c r="K124" s="102">
        <f>'Verdeling Gemeentefonds 2022'!S124/'Verdeling Gemeentefonds 2022'!$BS124</f>
        <v>8.0552877342598061E-4</v>
      </c>
      <c r="L124" s="106">
        <f>'Verdeling Gemeentefonds 2022'!T124/'Verdeling Gemeentefonds 2022'!$BS124</f>
        <v>5.4697905803452129E-2</v>
      </c>
      <c r="M124" s="99">
        <f>'Verdeling Gemeentefonds 2022'!Z124/'Verdeling Gemeentefonds 2022'!$BS124</f>
        <v>0.38090784985195075</v>
      </c>
      <c r="N124" s="102">
        <f>'Verdeling Gemeentefonds 2022'!AE124/'Verdeling Gemeentefonds 2022'!$BS124</f>
        <v>0.25218227218432149</v>
      </c>
      <c r="O124" s="104">
        <f>'Verdeling Gemeentefonds 2022'!AF124/'Verdeling Gemeentefonds 2022'!$BS124</f>
        <v>0.63309012203627224</v>
      </c>
      <c r="P124" s="109">
        <f>'Verdeling Gemeentefonds 2022'!AK124/'Verdeling Gemeentefonds 2022'!$BS124</f>
        <v>8.5163356786595021E-2</v>
      </c>
      <c r="Q124" s="112">
        <f>'Verdeling Gemeentefonds 2022'!AO124/'Verdeling Gemeentefonds 2022'!$BS124</f>
        <v>1.8383085319424928E-2</v>
      </c>
      <c r="R124" s="108">
        <f>'Verdeling Gemeentefonds 2022'!AR124/'Verdeling Gemeentefonds 2022'!$BS124</f>
        <v>4.6222277647964369E-2</v>
      </c>
      <c r="S124" s="108">
        <f>'Verdeling Gemeentefonds 2022'!AU124/'Verdeling Gemeentefonds 2022'!$BS124</f>
        <v>7.7861678932994685E-2</v>
      </c>
      <c r="T124" s="108">
        <f>'Verdeling Gemeentefonds 2022'!AX124/'Verdeling Gemeentefonds 2022'!$BS124</f>
        <v>2.8048354176491142E-2</v>
      </c>
      <c r="U124" s="108">
        <f>'Verdeling Gemeentefonds 2022'!BA124/'Verdeling Gemeentefonds 2022'!$BS124</f>
        <v>5.4629112099914202E-2</v>
      </c>
      <c r="V124" s="106">
        <f>'Verdeling Gemeentefonds 2022'!BB124/'Verdeling Gemeentefonds 2022'!$BS124</f>
        <v>0.22514450817678933</v>
      </c>
      <c r="W124" s="99">
        <f>'Verdeling Gemeentefonds 2022'!BI124/'Verdeling Gemeentefonds 2022'!$BS124</f>
        <v>-2.5654472699522551E-4</v>
      </c>
      <c r="X124" s="107">
        <f>'Verdeling Gemeentefonds 2022'!BF124/'Verdeling Gemeentefonds 2022'!$BS124</f>
        <v>0</v>
      </c>
      <c r="Y124" s="99">
        <f>'Verdeling Gemeentefonds 2022'!BL124/'Verdeling Gemeentefonds 2022'!$BS124</f>
        <v>0</v>
      </c>
      <c r="Z124" s="107">
        <f>'Verdeling Gemeentefonds 2022'!BR124/'Verdeling Gemeentefonds 2022'!$BS124</f>
        <v>2.160860083851893E-3</v>
      </c>
      <c r="AA124" s="116">
        <f t="shared" si="1"/>
        <v>1.0000002081599655</v>
      </c>
    </row>
    <row r="125" spans="1:27" x14ac:dyDescent="0.25">
      <c r="A125" s="115" t="s">
        <v>471</v>
      </c>
      <c r="B125" s="9" t="s">
        <v>172</v>
      </c>
      <c r="C125" s="99">
        <f>'Verdeling Gemeentefonds 2022'!D125/'Verdeling Gemeentefonds 2022'!$BS125</f>
        <v>0</v>
      </c>
      <c r="D125" s="102">
        <f>'Verdeling Gemeentefonds 2022'!E125/'Verdeling Gemeentefonds 2022'!$BS125</f>
        <v>0</v>
      </c>
      <c r="E125" s="102">
        <f>'Verdeling Gemeentefonds 2022'!F125/'Verdeling Gemeentefonds 2022'!$BS125</f>
        <v>0</v>
      </c>
      <c r="F125" s="102">
        <f>'Verdeling Gemeentefonds 2022'!G125/'Verdeling Gemeentefonds 2022'!$BS125</f>
        <v>0</v>
      </c>
      <c r="G125" s="102">
        <f>'Verdeling Gemeentefonds 2022'!H125/'Verdeling Gemeentefonds 2022'!$BS125</f>
        <v>0</v>
      </c>
      <c r="H125" s="102">
        <f>'Verdeling Gemeentefonds 2022'!I125/'Verdeling Gemeentefonds 2022'!$BS125</f>
        <v>0</v>
      </c>
      <c r="I125" s="106">
        <f>'Verdeling Gemeentefonds 2022'!J125/'Verdeling Gemeentefonds 2022'!$BS125</f>
        <v>0</v>
      </c>
      <c r="J125" s="100">
        <f>'Verdeling Gemeentefonds 2022'!N125/'Verdeling Gemeentefonds 2022'!$BS125</f>
        <v>3.6013806314908831E-2</v>
      </c>
      <c r="K125" s="102">
        <f>'Verdeling Gemeentefonds 2022'!S125/'Verdeling Gemeentefonds 2022'!$BS125</f>
        <v>4.2195724706524333E-3</v>
      </c>
      <c r="L125" s="106">
        <f>'Verdeling Gemeentefonds 2022'!T125/'Verdeling Gemeentefonds 2022'!$BS125</f>
        <v>4.0233378785561269E-2</v>
      </c>
      <c r="M125" s="99">
        <f>'Verdeling Gemeentefonds 2022'!Z125/'Verdeling Gemeentefonds 2022'!$BS125</f>
        <v>0.37001023547227818</v>
      </c>
      <c r="N125" s="102">
        <f>'Verdeling Gemeentefonds 2022'!AE125/'Verdeling Gemeentefonds 2022'!$BS125</f>
        <v>0.2671998440324817</v>
      </c>
      <c r="O125" s="104">
        <f>'Verdeling Gemeentefonds 2022'!AF125/'Verdeling Gemeentefonds 2022'!$BS125</f>
        <v>0.63721007950475983</v>
      </c>
      <c r="P125" s="109">
        <f>'Verdeling Gemeentefonds 2022'!AK125/'Verdeling Gemeentefonds 2022'!$BS125</f>
        <v>0.17455458476619157</v>
      </c>
      <c r="Q125" s="112">
        <f>'Verdeling Gemeentefonds 2022'!AO125/'Verdeling Gemeentefonds 2022'!$BS125</f>
        <v>1.608516561106382E-2</v>
      </c>
      <c r="R125" s="108">
        <f>'Verdeling Gemeentefonds 2022'!AR125/'Verdeling Gemeentefonds 2022'!$BS125</f>
        <v>4.0354083083564557E-2</v>
      </c>
      <c r="S125" s="108">
        <f>'Verdeling Gemeentefonds 2022'!AU125/'Verdeling Gemeentefonds 2022'!$BS125</f>
        <v>4.1457907926831211E-2</v>
      </c>
      <c r="T125" s="108">
        <f>'Verdeling Gemeentefonds 2022'!AX125/'Verdeling Gemeentefonds 2022'!$BS125</f>
        <v>3.3826846606204691E-2</v>
      </c>
      <c r="U125" s="108">
        <f>'Verdeling Gemeentefonds 2022'!BA125/'Verdeling Gemeentefonds 2022'!$BS125</f>
        <v>1.4350745655375585E-2</v>
      </c>
      <c r="V125" s="106">
        <f>'Verdeling Gemeentefonds 2022'!BB125/'Verdeling Gemeentefonds 2022'!$BS125</f>
        <v>0.14607474888303987</v>
      </c>
      <c r="W125" s="99">
        <f>'Verdeling Gemeentefonds 2022'!BI125/'Verdeling Gemeentefonds 2022'!$BS125</f>
        <v>-2.3368636510026804E-4</v>
      </c>
      <c r="X125" s="107">
        <f>'Verdeling Gemeentefonds 2022'!BF125/'Verdeling Gemeentefonds 2022'!$BS125</f>
        <v>0</v>
      </c>
      <c r="Y125" s="99">
        <f>'Verdeling Gemeentefonds 2022'!BL125/'Verdeling Gemeentefonds 2022'!$BS125</f>
        <v>0</v>
      </c>
      <c r="Z125" s="107">
        <f>'Verdeling Gemeentefonds 2022'!BR125/'Verdeling Gemeentefonds 2022'!$BS125</f>
        <v>2.1608595587050737E-3</v>
      </c>
      <c r="AA125" s="116">
        <f t="shared" si="1"/>
        <v>0.99999996513315725</v>
      </c>
    </row>
    <row r="126" spans="1:27" x14ac:dyDescent="0.25">
      <c r="A126" s="115" t="s">
        <v>449</v>
      </c>
      <c r="B126" s="9" t="s">
        <v>150</v>
      </c>
      <c r="C126" s="99">
        <f>'Verdeling Gemeentefonds 2022'!D126/'Verdeling Gemeentefonds 2022'!$BS126</f>
        <v>0</v>
      </c>
      <c r="D126" s="102">
        <f>'Verdeling Gemeentefonds 2022'!E126/'Verdeling Gemeentefonds 2022'!$BS126</f>
        <v>0</v>
      </c>
      <c r="E126" s="102">
        <f>'Verdeling Gemeentefonds 2022'!F126/'Verdeling Gemeentefonds 2022'!$BS126</f>
        <v>0</v>
      </c>
      <c r="F126" s="102">
        <f>'Verdeling Gemeentefonds 2022'!G126/'Verdeling Gemeentefonds 2022'!$BS126</f>
        <v>0</v>
      </c>
      <c r="G126" s="102">
        <f>'Verdeling Gemeentefonds 2022'!H126/'Verdeling Gemeentefonds 2022'!$BS126</f>
        <v>0.20044451295707191</v>
      </c>
      <c r="H126" s="102">
        <f>'Verdeling Gemeentefonds 2022'!I126/'Verdeling Gemeentefonds 2022'!$BS126</f>
        <v>0</v>
      </c>
      <c r="I126" s="106">
        <f>'Verdeling Gemeentefonds 2022'!J126/'Verdeling Gemeentefonds 2022'!$BS126</f>
        <v>0.20044451295707191</v>
      </c>
      <c r="J126" s="100">
        <f>'Verdeling Gemeentefonds 2022'!N126/'Verdeling Gemeentefonds 2022'!$BS126</f>
        <v>6.5377144729809114E-2</v>
      </c>
      <c r="K126" s="102">
        <f>'Verdeling Gemeentefonds 2022'!S126/'Verdeling Gemeentefonds 2022'!$BS126</f>
        <v>5.7090007827587969E-2</v>
      </c>
      <c r="L126" s="106">
        <f>'Verdeling Gemeentefonds 2022'!T126/'Verdeling Gemeentefonds 2022'!$BS126</f>
        <v>0.12246715255739708</v>
      </c>
      <c r="M126" s="99">
        <f>'Verdeling Gemeentefonds 2022'!Z126/'Verdeling Gemeentefonds 2022'!$BS126</f>
        <v>0.24317608091703036</v>
      </c>
      <c r="N126" s="102">
        <f>'Verdeling Gemeentefonds 2022'!AE126/'Verdeling Gemeentefonds 2022'!$BS126</f>
        <v>0.12824472957545274</v>
      </c>
      <c r="O126" s="104">
        <f>'Verdeling Gemeentefonds 2022'!AF126/'Verdeling Gemeentefonds 2022'!$BS126</f>
        <v>0.3714208104924831</v>
      </c>
      <c r="P126" s="109">
        <f>'Verdeling Gemeentefonds 2022'!AK126/'Verdeling Gemeentefonds 2022'!$BS126</f>
        <v>0.13537925855426711</v>
      </c>
      <c r="Q126" s="112">
        <f>'Verdeling Gemeentefonds 2022'!AO126/'Verdeling Gemeentefonds 2022'!$BS126</f>
        <v>1.5521639051505335E-2</v>
      </c>
      <c r="R126" s="108">
        <f>'Verdeling Gemeentefonds 2022'!AR126/'Verdeling Gemeentefonds 2022'!$BS126</f>
        <v>3.594565249924371E-2</v>
      </c>
      <c r="S126" s="108">
        <f>'Verdeling Gemeentefonds 2022'!AU126/'Verdeling Gemeentefonds 2022'!$BS126</f>
        <v>4.1617027249843286E-2</v>
      </c>
      <c r="T126" s="108">
        <f>'Verdeling Gemeentefonds 2022'!AX126/'Verdeling Gemeentefonds 2022'!$BS126</f>
        <v>3.636628866448588E-2</v>
      </c>
      <c r="U126" s="108">
        <f>'Verdeling Gemeentefonds 2022'!BA126/'Verdeling Gemeentefonds 2022'!$BS126</f>
        <v>3.8916454613778885E-2</v>
      </c>
      <c r="V126" s="106">
        <f>'Verdeling Gemeentefonds 2022'!BB126/'Verdeling Gemeentefonds 2022'!$BS126</f>
        <v>0.16836706207885707</v>
      </c>
      <c r="W126" s="99">
        <f>'Verdeling Gemeentefonds 2022'!BI126/'Verdeling Gemeentefonds 2022'!$BS126</f>
        <v>-2.3965313940493268E-4</v>
      </c>
      <c r="X126" s="107">
        <f>'Verdeling Gemeentefonds 2022'!BF126/'Verdeling Gemeentefonds 2022'!$BS126</f>
        <v>0</v>
      </c>
      <c r="Y126" s="99">
        <f>'Verdeling Gemeentefonds 2022'!BL126/'Verdeling Gemeentefonds 2022'!$BS126</f>
        <v>0</v>
      </c>
      <c r="Z126" s="107">
        <f>'Verdeling Gemeentefonds 2022'!BR126/'Verdeling Gemeentefonds 2022'!$BS126</f>
        <v>2.1608596408357827E-3</v>
      </c>
      <c r="AA126" s="116">
        <f t="shared" si="1"/>
        <v>1.0000000031415071</v>
      </c>
    </row>
    <row r="127" spans="1:27" x14ac:dyDescent="0.25">
      <c r="A127" s="115" t="s">
        <v>477</v>
      </c>
      <c r="B127" s="9" t="s">
        <v>178</v>
      </c>
      <c r="C127" s="99">
        <f>'Verdeling Gemeentefonds 2022'!D127/'Verdeling Gemeentefonds 2022'!$BS127</f>
        <v>0</v>
      </c>
      <c r="D127" s="102">
        <f>'Verdeling Gemeentefonds 2022'!E127/'Verdeling Gemeentefonds 2022'!$BS127</f>
        <v>0</v>
      </c>
      <c r="E127" s="102">
        <f>'Verdeling Gemeentefonds 2022'!F127/'Verdeling Gemeentefonds 2022'!$BS127</f>
        <v>0</v>
      </c>
      <c r="F127" s="102">
        <f>'Verdeling Gemeentefonds 2022'!G127/'Verdeling Gemeentefonds 2022'!$BS127</f>
        <v>0</v>
      </c>
      <c r="G127" s="102">
        <f>'Verdeling Gemeentefonds 2022'!H127/'Verdeling Gemeentefonds 2022'!$BS127</f>
        <v>0</v>
      </c>
      <c r="H127" s="102">
        <f>'Verdeling Gemeentefonds 2022'!I127/'Verdeling Gemeentefonds 2022'!$BS127</f>
        <v>0</v>
      </c>
      <c r="I127" s="106">
        <f>'Verdeling Gemeentefonds 2022'!J127/'Verdeling Gemeentefonds 2022'!$BS127</f>
        <v>0</v>
      </c>
      <c r="J127" s="100">
        <f>'Verdeling Gemeentefonds 2022'!N127/'Verdeling Gemeentefonds 2022'!$BS127</f>
        <v>6.4818530146699999E-2</v>
      </c>
      <c r="K127" s="102">
        <f>'Verdeling Gemeentefonds 2022'!S127/'Verdeling Gemeentefonds 2022'!$BS127</f>
        <v>1.6518076398322666E-2</v>
      </c>
      <c r="L127" s="106">
        <f>'Verdeling Gemeentefonds 2022'!T127/'Verdeling Gemeentefonds 2022'!$BS127</f>
        <v>8.1336606545022672E-2</v>
      </c>
      <c r="M127" s="99">
        <f>'Verdeling Gemeentefonds 2022'!Z127/'Verdeling Gemeentefonds 2022'!$BS127</f>
        <v>0.42483379795366027</v>
      </c>
      <c r="N127" s="102">
        <f>'Verdeling Gemeentefonds 2022'!AE127/'Verdeling Gemeentefonds 2022'!$BS127</f>
        <v>0.27760884489322224</v>
      </c>
      <c r="O127" s="104">
        <f>'Verdeling Gemeentefonds 2022'!AF127/'Verdeling Gemeentefonds 2022'!$BS127</f>
        <v>0.70244264284688251</v>
      </c>
      <c r="P127" s="109">
        <f>'Verdeling Gemeentefonds 2022'!AK127/'Verdeling Gemeentefonds 2022'!$BS127</f>
        <v>6.5596393309338683E-2</v>
      </c>
      <c r="Q127" s="112">
        <f>'Verdeling Gemeentefonds 2022'!AO127/'Verdeling Gemeentefonds 2022'!$BS127</f>
        <v>1.9054935764305361E-2</v>
      </c>
      <c r="R127" s="108">
        <f>'Verdeling Gemeentefonds 2022'!AR127/'Verdeling Gemeentefonds 2022'!$BS127</f>
        <v>2.8083806836183656E-2</v>
      </c>
      <c r="S127" s="108">
        <f>'Verdeling Gemeentefonds 2022'!AU127/'Verdeling Gemeentefonds 2022'!$BS127</f>
        <v>4.2917345310885854E-2</v>
      </c>
      <c r="T127" s="108">
        <f>'Verdeling Gemeentefonds 2022'!AX127/'Verdeling Gemeentefonds 2022'!$BS127</f>
        <v>4.8261994639850384E-2</v>
      </c>
      <c r="U127" s="108">
        <f>'Verdeling Gemeentefonds 2022'!BA127/'Verdeling Gemeentefonds 2022'!$BS127</f>
        <v>1.0366006061032157E-2</v>
      </c>
      <c r="V127" s="106">
        <f>'Verdeling Gemeentefonds 2022'!BB127/'Verdeling Gemeentefonds 2022'!$BS127</f>
        <v>0.14868408861225743</v>
      </c>
      <c r="W127" s="99">
        <f>'Verdeling Gemeentefonds 2022'!BI127/'Verdeling Gemeentefonds 2022'!$BS127</f>
        <v>-2.2075038067999873E-4</v>
      </c>
      <c r="X127" s="107">
        <f>'Verdeling Gemeentefonds 2022'!BF127/'Verdeling Gemeentefonds 2022'!$BS127</f>
        <v>0</v>
      </c>
      <c r="Y127" s="99">
        <f>'Verdeling Gemeentefonds 2022'!BL127/'Verdeling Gemeentefonds 2022'!$BS127</f>
        <v>0</v>
      </c>
      <c r="Z127" s="107">
        <f>'Verdeling Gemeentefonds 2022'!BR127/'Verdeling Gemeentefonds 2022'!$BS127</f>
        <v>2.1608592887887535E-3</v>
      </c>
      <c r="AA127" s="116">
        <f t="shared" si="1"/>
        <v>0.99999984022161004</v>
      </c>
    </row>
    <row r="128" spans="1:27" x14ac:dyDescent="0.25">
      <c r="A128" s="115" t="s">
        <v>478</v>
      </c>
      <c r="B128" s="9" t="s">
        <v>179</v>
      </c>
      <c r="C128" s="99">
        <f>'Verdeling Gemeentefonds 2022'!D128/'Verdeling Gemeentefonds 2022'!$BS128</f>
        <v>0</v>
      </c>
      <c r="D128" s="102">
        <f>'Verdeling Gemeentefonds 2022'!E128/'Verdeling Gemeentefonds 2022'!$BS128</f>
        <v>0</v>
      </c>
      <c r="E128" s="102">
        <f>'Verdeling Gemeentefonds 2022'!F128/'Verdeling Gemeentefonds 2022'!$BS128</f>
        <v>0</v>
      </c>
      <c r="F128" s="102">
        <f>'Verdeling Gemeentefonds 2022'!G128/'Verdeling Gemeentefonds 2022'!$BS128</f>
        <v>0</v>
      </c>
      <c r="G128" s="102">
        <f>'Verdeling Gemeentefonds 2022'!H128/'Verdeling Gemeentefonds 2022'!$BS128</f>
        <v>0</v>
      </c>
      <c r="H128" s="102">
        <f>'Verdeling Gemeentefonds 2022'!I128/'Verdeling Gemeentefonds 2022'!$BS128</f>
        <v>0</v>
      </c>
      <c r="I128" s="106">
        <f>'Verdeling Gemeentefonds 2022'!J128/'Verdeling Gemeentefonds 2022'!$BS128</f>
        <v>0</v>
      </c>
      <c r="J128" s="100">
        <f>'Verdeling Gemeentefonds 2022'!N128/'Verdeling Gemeentefonds 2022'!$BS128</f>
        <v>7.1317339925777601E-2</v>
      </c>
      <c r="K128" s="102">
        <f>'Verdeling Gemeentefonds 2022'!S128/'Verdeling Gemeentefonds 2022'!$BS128</f>
        <v>5.5173642292752061E-2</v>
      </c>
      <c r="L128" s="106">
        <f>'Verdeling Gemeentefonds 2022'!T128/'Verdeling Gemeentefonds 2022'!$BS128</f>
        <v>0.12649098221852964</v>
      </c>
      <c r="M128" s="99">
        <f>'Verdeling Gemeentefonds 2022'!Z128/'Verdeling Gemeentefonds 2022'!$BS128</f>
        <v>0.3757342261971835</v>
      </c>
      <c r="N128" s="102">
        <f>'Verdeling Gemeentefonds 2022'!AE128/'Verdeling Gemeentefonds 2022'!$BS128</f>
        <v>0.23431364245844236</v>
      </c>
      <c r="O128" s="104">
        <f>'Verdeling Gemeentefonds 2022'!AF128/'Verdeling Gemeentefonds 2022'!$BS128</f>
        <v>0.61004786865562588</v>
      </c>
      <c r="P128" s="109">
        <f>'Verdeling Gemeentefonds 2022'!AK128/'Verdeling Gemeentefonds 2022'!$BS128</f>
        <v>2.8447849915122697E-2</v>
      </c>
      <c r="Q128" s="112">
        <f>'Verdeling Gemeentefonds 2022'!AO128/'Verdeling Gemeentefonds 2022'!$BS128</f>
        <v>1.8149493419392936E-2</v>
      </c>
      <c r="R128" s="108">
        <f>'Verdeling Gemeentefonds 2022'!AR128/'Verdeling Gemeentefonds 2022'!$BS128</f>
        <v>5.0596006752719053E-2</v>
      </c>
      <c r="S128" s="108">
        <f>'Verdeling Gemeentefonds 2022'!AU128/'Verdeling Gemeentefonds 2022'!$BS128</f>
        <v>5.4250954068962992E-2</v>
      </c>
      <c r="T128" s="108">
        <f>'Verdeling Gemeentefonds 2022'!AX128/'Verdeling Gemeentefonds 2022'!$BS128</f>
        <v>6.0844400679677418E-2</v>
      </c>
      <c r="U128" s="108">
        <f>'Verdeling Gemeentefonds 2022'!BA128/'Verdeling Gemeentefonds 2022'!$BS128</f>
        <v>4.9214158009903392E-2</v>
      </c>
      <c r="V128" s="106">
        <f>'Verdeling Gemeentefonds 2022'!BB128/'Verdeling Gemeentefonds 2022'!$BS128</f>
        <v>0.23305501293065581</v>
      </c>
      <c r="W128" s="99">
        <f>'Verdeling Gemeentefonds 2022'!BI128/'Verdeling Gemeentefonds 2022'!$BS128</f>
        <v>-2.0255462008618457E-4</v>
      </c>
      <c r="X128" s="107">
        <f>'Verdeling Gemeentefonds 2022'!BF128/'Verdeling Gemeentefonds 2022'!$BS128</f>
        <v>0</v>
      </c>
      <c r="Y128" s="99">
        <f>'Verdeling Gemeentefonds 2022'!BL128/'Verdeling Gemeentefonds 2022'!$BS128</f>
        <v>0</v>
      </c>
      <c r="Z128" s="107">
        <f>'Verdeling Gemeentefonds 2022'!BR128/'Verdeling Gemeentefonds 2022'!$BS128</f>
        <v>2.1608596746164085E-3</v>
      </c>
      <c r="AA128" s="116">
        <f t="shared" si="1"/>
        <v>1.0000000187744642</v>
      </c>
    </row>
    <row r="129" spans="1:27" x14ac:dyDescent="0.25">
      <c r="A129" s="115" t="s">
        <v>438</v>
      </c>
      <c r="B129" s="9" t="s">
        <v>139</v>
      </c>
      <c r="C129" s="99">
        <f>'Verdeling Gemeentefonds 2022'!D129/'Verdeling Gemeentefonds 2022'!$BS129</f>
        <v>0</v>
      </c>
      <c r="D129" s="102">
        <f>'Verdeling Gemeentefonds 2022'!E129/'Verdeling Gemeentefonds 2022'!$BS129</f>
        <v>0</v>
      </c>
      <c r="E129" s="102">
        <f>'Verdeling Gemeentefonds 2022'!F129/'Verdeling Gemeentefonds 2022'!$BS129</f>
        <v>0</v>
      </c>
      <c r="F129" s="102">
        <f>'Verdeling Gemeentefonds 2022'!G129/'Verdeling Gemeentefonds 2022'!$BS129</f>
        <v>0</v>
      </c>
      <c r="G129" s="102">
        <f>'Verdeling Gemeentefonds 2022'!H129/'Verdeling Gemeentefonds 2022'!$BS129</f>
        <v>0</v>
      </c>
      <c r="H129" s="102">
        <f>'Verdeling Gemeentefonds 2022'!I129/'Verdeling Gemeentefonds 2022'!$BS129</f>
        <v>0</v>
      </c>
      <c r="I129" s="106">
        <f>'Verdeling Gemeentefonds 2022'!J129/'Verdeling Gemeentefonds 2022'!$BS129</f>
        <v>0</v>
      </c>
      <c r="J129" s="100">
        <f>'Verdeling Gemeentefonds 2022'!N129/'Verdeling Gemeentefonds 2022'!$BS129</f>
        <v>6.4230116737219956E-2</v>
      </c>
      <c r="K129" s="102">
        <f>'Verdeling Gemeentefonds 2022'!S129/'Verdeling Gemeentefonds 2022'!$BS129</f>
        <v>4.3919147101858088E-3</v>
      </c>
      <c r="L129" s="106">
        <f>'Verdeling Gemeentefonds 2022'!T129/'Verdeling Gemeentefonds 2022'!$BS129</f>
        <v>6.8622031447405779E-2</v>
      </c>
      <c r="M129" s="99">
        <f>'Verdeling Gemeentefonds 2022'!Z129/'Verdeling Gemeentefonds 2022'!$BS129</f>
        <v>0.32517744023891432</v>
      </c>
      <c r="N129" s="102">
        <f>'Verdeling Gemeentefonds 2022'!AE129/'Verdeling Gemeentefonds 2022'!$BS129</f>
        <v>0.25826167541504491</v>
      </c>
      <c r="O129" s="104">
        <f>'Verdeling Gemeentefonds 2022'!AF129/'Verdeling Gemeentefonds 2022'!$BS129</f>
        <v>0.58343911565395923</v>
      </c>
      <c r="P129" s="109">
        <f>'Verdeling Gemeentefonds 2022'!AK129/'Verdeling Gemeentefonds 2022'!$BS129</f>
        <v>0.24921719905062756</v>
      </c>
      <c r="Q129" s="112">
        <f>'Verdeling Gemeentefonds 2022'!AO129/'Verdeling Gemeentefonds 2022'!$BS129</f>
        <v>1.5667415322674266E-2</v>
      </c>
      <c r="R129" s="108">
        <f>'Verdeling Gemeentefonds 2022'!AR129/'Verdeling Gemeentefonds 2022'!$BS129</f>
        <v>2.721274889112419E-2</v>
      </c>
      <c r="S129" s="108">
        <f>'Verdeling Gemeentefonds 2022'!AU129/'Verdeling Gemeentefonds 2022'!$BS129</f>
        <v>2.9841178708457157E-2</v>
      </c>
      <c r="T129" s="108">
        <f>'Verdeling Gemeentefonds 2022'!AX129/'Verdeling Gemeentefonds 2022'!$BS129</f>
        <v>1.4675114905556588E-2</v>
      </c>
      <c r="U129" s="108">
        <f>'Verdeling Gemeentefonds 2022'!BA129/'Verdeling Gemeentefonds 2022'!$BS129</f>
        <v>9.3582205969087572E-3</v>
      </c>
      <c r="V129" s="106">
        <f>'Verdeling Gemeentefonds 2022'!BB129/'Verdeling Gemeentefonds 2022'!$BS129</f>
        <v>9.675467842472095E-2</v>
      </c>
      <c r="W129" s="99">
        <f>'Verdeling Gemeentefonds 2022'!BI129/'Verdeling Gemeentefonds 2022'!$BS129</f>
        <v>-1.9393078981090272E-4</v>
      </c>
      <c r="X129" s="107">
        <f>'Verdeling Gemeentefonds 2022'!BF129/'Verdeling Gemeentefonds 2022'!$BS129</f>
        <v>0</v>
      </c>
      <c r="Y129" s="99">
        <f>'Verdeling Gemeentefonds 2022'!BL129/'Verdeling Gemeentefonds 2022'!$BS129</f>
        <v>0</v>
      </c>
      <c r="Z129" s="107">
        <f>'Verdeling Gemeentefonds 2022'!BR129/'Verdeling Gemeentefonds 2022'!$BS129</f>
        <v>2.160859533178675E-3</v>
      </c>
      <c r="AA129" s="116">
        <f t="shared" si="1"/>
        <v>0.99999995332008129</v>
      </c>
    </row>
    <row r="130" spans="1:27" x14ac:dyDescent="0.25">
      <c r="A130" s="115" t="s">
        <v>312</v>
      </c>
      <c r="B130" s="9" t="s">
        <v>13</v>
      </c>
      <c r="C130" s="99">
        <f>'Verdeling Gemeentefonds 2022'!D130/'Verdeling Gemeentefonds 2022'!$BS130</f>
        <v>0</v>
      </c>
      <c r="D130" s="102">
        <f>'Verdeling Gemeentefonds 2022'!E130/'Verdeling Gemeentefonds 2022'!$BS130</f>
        <v>0</v>
      </c>
      <c r="E130" s="102">
        <f>'Verdeling Gemeentefonds 2022'!F130/'Verdeling Gemeentefonds 2022'!$BS130</f>
        <v>0</v>
      </c>
      <c r="F130" s="102">
        <f>'Verdeling Gemeentefonds 2022'!G130/'Verdeling Gemeentefonds 2022'!$BS130</f>
        <v>0</v>
      </c>
      <c r="G130" s="102">
        <f>'Verdeling Gemeentefonds 2022'!H130/'Verdeling Gemeentefonds 2022'!$BS130</f>
        <v>0</v>
      </c>
      <c r="H130" s="102">
        <f>'Verdeling Gemeentefonds 2022'!I130/'Verdeling Gemeentefonds 2022'!$BS130</f>
        <v>0</v>
      </c>
      <c r="I130" s="106">
        <f>'Verdeling Gemeentefonds 2022'!J130/'Verdeling Gemeentefonds 2022'!$BS130</f>
        <v>0</v>
      </c>
      <c r="J130" s="100">
        <f>'Verdeling Gemeentefonds 2022'!N130/'Verdeling Gemeentefonds 2022'!$BS130</f>
        <v>6.7145597887200092E-2</v>
      </c>
      <c r="K130" s="102">
        <f>'Verdeling Gemeentefonds 2022'!S130/'Verdeling Gemeentefonds 2022'!$BS130</f>
        <v>6.3450285806791726E-2</v>
      </c>
      <c r="L130" s="106">
        <f>'Verdeling Gemeentefonds 2022'!T130/'Verdeling Gemeentefonds 2022'!$BS130</f>
        <v>0.1305958836939918</v>
      </c>
      <c r="M130" s="99">
        <f>'Verdeling Gemeentefonds 2022'!Z130/'Verdeling Gemeentefonds 2022'!$BS130</f>
        <v>0.34099311735231796</v>
      </c>
      <c r="N130" s="102">
        <f>'Verdeling Gemeentefonds 2022'!AE130/'Verdeling Gemeentefonds 2022'!$BS130</f>
        <v>0.18370565510329892</v>
      </c>
      <c r="O130" s="104">
        <f>'Verdeling Gemeentefonds 2022'!AF130/'Verdeling Gemeentefonds 2022'!$BS130</f>
        <v>0.52469877245561691</v>
      </c>
      <c r="P130" s="109">
        <f>'Verdeling Gemeentefonds 2022'!AK130/'Verdeling Gemeentefonds 2022'!$BS130</f>
        <v>0.19960867469559254</v>
      </c>
      <c r="Q130" s="112">
        <f>'Verdeling Gemeentefonds 2022'!AO130/'Verdeling Gemeentefonds 2022'!$BS130</f>
        <v>1.3272732068795381E-2</v>
      </c>
      <c r="R130" s="108">
        <f>'Verdeling Gemeentefonds 2022'!AR130/'Verdeling Gemeentefonds 2022'!$BS130</f>
        <v>1.0763810948347052E-2</v>
      </c>
      <c r="S130" s="108">
        <f>'Verdeling Gemeentefonds 2022'!AU130/'Verdeling Gemeentefonds 2022'!$BS130</f>
        <v>4.5108398691191293E-2</v>
      </c>
      <c r="T130" s="108">
        <f>'Verdeling Gemeentefonds 2022'!AX130/'Verdeling Gemeentefonds 2022'!$BS130</f>
        <v>5.601968128914097E-2</v>
      </c>
      <c r="U130" s="108">
        <f>'Verdeling Gemeentefonds 2022'!BA130/'Verdeling Gemeentefonds 2022'!$BS130</f>
        <v>1.7973218461401524E-2</v>
      </c>
      <c r="V130" s="106">
        <f>'Verdeling Gemeentefonds 2022'!BB130/'Verdeling Gemeentefonds 2022'!$BS130</f>
        <v>0.14313784145887623</v>
      </c>
      <c r="W130" s="99">
        <f>'Verdeling Gemeentefonds 2022'!BI130/'Verdeling Gemeentefonds 2022'!$BS130</f>
        <v>-2.0206410522614698E-4</v>
      </c>
      <c r="X130" s="107">
        <f>'Verdeling Gemeentefonds 2022'!BF130/'Verdeling Gemeentefonds 2022'!$BS130</f>
        <v>0</v>
      </c>
      <c r="Y130" s="99">
        <f>'Verdeling Gemeentefonds 2022'!BL130/'Verdeling Gemeentefonds 2022'!$BS130</f>
        <v>0</v>
      </c>
      <c r="Z130" s="107">
        <f>'Verdeling Gemeentefonds 2022'!BR130/'Verdeling Gemeentefonds 2022'!$BS130</f>
        <v>2.1608595643883123E-3</v>
      </c>
      <c r="AA130" s="116">
        <f t="shared" si="1"/>
        <v>0.99999996776323952</v>
      </c>
    </row>
    <row r="131" spans="1:27" x14ac:dyDescent="0.25">
      <c r="A131" s="115" t="s">
        <v>379</v>
      </c>
      <c r="B131" s="9" t="s">
        <v>80</v>
      </c>
      <c r="C131" s="99">
        <f>'Verdeling Gemeentefonds 2022'!D131/'Verdeling Gemeentefonds 2022'!$BS131</f>
        <v>0</v>
      </c>
      <c r="D131" s="102">
        <f>'Verdeling Gemeentefonds 2022'!E131/'Verdeling Gemeentefonds 2022'!$BS131</f>
        <v>0</v>
      </c>
      <c r="E131" s="102">
        <f>'Verdeling Gemeentefonds 2022'!F131/'Verdeling Gemeentefonds 2022'!$BS131</f>
        <v>0</v>
      </c>
      <c r="F131" s="102">
        <f>'Verdeling Gemeentefonds 2022'!G131/'Verdeling Gemeentefonds 2022'!$BS131</f>
        <v>0</v>
      </c>
      <c r="G131" s="102">
        <f>'Verdeling Gemeentefonds 2022'!H131/'Verdeling Gemeentefonds 2022'!$BS131</f>
        <v>0</v>
      </c>
      <c r="H131" s="102">
        <f>'Verdeling Gemeentefonds 2022'!I131/'Verdeling Gemeentefonds 2022'!$BS131</f>
        <v>0</v>
      </c>
      <c r="I131" s="106">
        <f>'Verdeling Gemeentefonds 2022'!J131/'Verdeling Gemeentefonds 2022'!$BS131</f>
        <v>0</v>
      </c>
      <c r="J131" s="100">
        <f>'Verdeling Gemeentefonds 2022'!N131/'Verdeling Gemeentefonds 2022'!$BS131</f>
        <v>7.0635833092811559E-2</v>
      </c>
      <c r="K131" s="102">
        <f>'Verdeling Gemeentefonds 2022'!S131/'Verdeling Gemeentefonds 2022'!$BS131</f>
        <v>5.5710946288489048E-3</v>
      </c>
      <c r="L131" s="106">
        <f>'Verdeling Gemeentefonds 2022'!T131/'Verdeling Gemeentefonds 2022'!$BS131</f>
        <v>7.6206927721660461E-2</v>
      </c>
      <c r="M131" s="99">
        <f>'Verdeling Gemeentefonds 2022'!Z131/'Verdeling Gemeentefonds 2022'!$BS131</f>
        <v>0.31764823381332968</v>
      </c>
      <c r="N131" s="102">
        <f>'Verdeling Gemeentefonds 2022'!AE131/'Verdeling Gemeentefonds 2022'!$BS131</f>
        <v>0.22677444917669623</v>
      </c>
      <c r="O131" s="104">
        <f>'Verdeling Gemeentefonds 2022'!AF131/'Verdeling Gemeentefonds 2022'!$BS131</f>
        <v>0.54442268299002594</v>
      </c>
      <c r="P131" s="109">
        <f>'Verdeling Gemeentefonds 2022'!AK131/'Verdeling Gemeentefonds 2022'!$BS131</f>
        <v>0.20501938137916415</v>
      </c>
      <c r="Q131" s="112">
        <f>'Verdeling Gemeentefonds 2022'!AO131/'Verdeling Gemeentefonds 2022'!$BS131</f>
        <v>1.2073244969949245E-2</v>
      </c>
      <c r="R131" s="108">
        <f>'Verdeling Gemeentefonds 2022'!AR131/'Verdeling Gemeentefonds 2022'!$BS131</f>
        <v>2.9773799043339301E-2</v>
      </c>
      <c r="S131" s="108">
        <f>'Verdeling Gemeentefonds 2022'!AU131/'Verdeling Gemeentefonds 2022'!$BS131</f>
        <v>4.8699660061105314E-2</v>
      </c>
      <c r="T131" s="108">
        <f>'Verdeling Gemeentefonds 2022'!AX131/'Verdeling Gemeentefonds 2022'!$BS131</f>
        <v>5.252793918417295E-2</v>
      </c>
      <c r="U131" s="108">
        <f>'Verdeling Gemeentefonds 2022'!BA131/'Verdeling Gemeentefonds 2022'!$BS131</f>
        <v>2.9333672982663324E-2</v>
      </c>
      <c r="V131" s="106">
        <f>'Verdeling Gemeentefonds 2022'!BB131/'Verdeling Gemeentefonds 2022'!$BS131</f>
        <v>0.17240831624123015</v>
      </c>
      <c r="W131" s="99">
        <f>'Verdeling Gemeentefonds 2022'!BI131/'Verdeling Gemeentefonds 2022'!$BS131</f>
        <v>-2.1805278671512327E-4</v>
      </c>
      <c r="X131" s="107">
        <f>'Verdeling Gemeentefonds 2022'!BF131/'Verdeling Gemeentefonds 2022'!$BS131</f>
        <v>0</v>
      </c>
      <c r="Y131" s="99">
        <f>'Verdeling Gemeentefonds 2022'!BL131/'Verdeling Gemeentefonds 2022'!$BS131</f>
        <v>0</v>
      </c>
      <c r="Z131" s="107">
        <f>'Verdeling Gemeentefonds 2022'!BR131/'Verdeling Gemeentefonds 2022'!$BS131</f>
        <v>2.1608598834729443E-3</v>
      </c>
      <c r="AA131" s="116">
        <f t="shared" si="1"/>
        <v>1.0000001154288385</v>
      </c>
    </row>
    <row r="132" spans="1:27" x14ac:dyDescent="0.25">
      <c r="A132" s="115" t="s">
        <v>313</v>
      </c>
      <c r="B132" s="9" t="s">
        <v>14</v>
      </c>
      <c r="C132" s="99">
        <f>'Verdeling Gemeentefonds 2022'!D132/'Verdeling Gemeentefonds 2022'!$BS132</f>
        <v>0</v>
      </c>
      <c r="D132" s="102">
        <f>'Verdeling Gemeentefonds 2022'!E132/'Verdeling Gemeentefonds 2022'!$BS132</f>
        <v>0</v>
      </c>
      <c r="E132" s="102">
        <f>'Verdeling Gemeentefonds 2022'!F132/'Verdeling Gemeentefonds 2022'!$BS132</f>
        <v>0</v>
      </c>
      <c r="F132" s="102">
        <f>'Verdeling Gemeentefonds 2022'!G132/'Verdeling Gemeentefonds 2022'!$BS132</f>
        <v>0</v>
      </c>
      <c r="G132" s="102">
        <f>'Verdeling Gemeentefonds 2022'!H132/'Verdeling Gemeentefonds 2022'!$BS132</f>
        <v>0</v>
      </c>
      <c r="H132" s="102">
        <f>'Verdeling Gemeentefonds 2022'!I132/'Verdeling Gemeentefonds 2022'!$BS132</f>
        <v>0</v>
      </c>
      <c r="I132" s="106">
        <f>'Verdeling Gemeentefonds 2022'!J132/'Verdeling Gemeentefonds 2022'!$BS132</f>
        <v>0</v>
      </c>
      <c r="J132" s="100">
        <f>'Verdeling Gemeentefonds 2022'!N132/'Verdeling Gemeentefonds 2022'!$BS132</f>
        <v>7.6453904874431211E-2</v>
      </c>
      <c r="K132" s="102">
        <f>'Verdeling Gemeentefonds 2022'!S132/'Verdeling Gemeentefonds 2022'!$BS132</f>
        <v>7.6569234252077914E-2</v>
      </c>
      <c r="L132" s="106">
        <f>'Verdeling Gemeentefonds 2022'!T132/'Verdeling Gemeentefonds 2022'!$BS132</f>
        <v>0.15302313912650911</v>
      </c>
      <c r="M132" s="99">
        <f>'Verdeling Gemeentefonds 2022'!Z132/'Verdeling Gemeentefonds 2022'!$BS132</f>
        <v>0.34941693510304667</v>
      </c>
      <c r="N132" s="102">
        <f>'Verdeling Gemeentefonds 2022'!AE132/'Verdeling Gemeentefonds 2022'!$BS132</f>
        <v>0.21692356515134564</v>
      </c>
      <c r="O132" s="104">
        <f>'Verdeling Gemeentefonds 2022'!AF132/'Verdeling Gemeentefonds 2022'!$BS132</f>
        <v>0.56634050025439231</v>
      </c>
      <c r="P132" s="109">
        <f>'Verdeling Gemeentefonds 2022'!AK132/'Verdeling Gemeentefonds 2022'!$BS132</f>
        <v>7.122733033562656E-2</v>
      </c>
      <c r="Q132" s="112">
        <f>'Verdeling Gemeentefonds 2022'!AO132/'Verdeling Gemeentefonds 2022'!$BS132</f>
        <v>1.5275718254962817E-2</v>
      </c>
      <c r="R132" s="108">
        <f>'Verdeling Gemeentefonds 2022'!AR132/'Verdeling Gemeentefonds 2022'!$BS132</f>
        <v>4.4357039072076346E-2</v>
      </c>
      <c r="S132" s="108">
        <f>'Verdeling Gemeentefonds 2022'!AU132/'Verdeling Gemeentefonds 2022'!$BS132</f>
        <v>7.3933978517701907E-2</v>
      </c>
      <c r="T132" s="108">
        <f>'Verdeling Gemeentefonds 2022'!AX132/'Verdeling Gemeentefonds 2022'!$BS132</f>
        <v>5.2663524728378971E-2</v>
      </c>
      <c r="U132" s="108">
        <f>'Verdeling Gemeentefonds 2022'!BA132/'Verdeling Gemeentefonds 2022'!$BS132</f>
        <v>2.1171483937990634E-2</v>
      </c>
      <c r="V132" s="106">
        <f>'Verdeling Gemeentefonds 2022'!BB132/'Verdeling Gemeentefonds 2022'!$BS132</f>
        <v>0.20740174451111068</v>
      </c>
      <c r="W132" s="99">
        <f>'Verdeling Gemeentefonds 2022'!BI132/'Verdeling Gemeentefonds 2022'!$BS132</f>
        <v>-1.5352801523340888E-4</v>
      </c>
      <c r="X132" s="107">
        <f>'Verdeling Gemeentefonds 2022'!BF132/'Verdeling Gemeentefonds 2022'!$BS132</f>
        <v>0</v>
      </c>
      <c r="Y132" s="99">
        <f>'Verdeling Gemeentefonds 2022'!BL132/'Verdeling Gemeentefonds 2022'!$BS132</f>
        <v>0</v>
      </c>
      <c r="Z132" s="107">
        <f>'Verdeling Gemeentefonds 2022'!BR132/'Verdeling Gemeentefonds 2022'!$BS132</f>
        <v>2.1608597333297105E-3</v>
      </c>
      <c r="AA132" s="116">
        <f t="shared" si="1"/>
        <v>1.000000045945735</v>
      </c>
    </row>
    <row r="133" spans="1:27" x14ac:dyDescent="0.25">
      <c r="A133" s="115" t="s">
        <v>380</v>
      </c>
      <c r="B133" s="9" t="s">
        <v>81</v>
      </c>
      <c r="C133" s="99">
        <f>'Verdeling Gemeentefonds 2022'!D133/'Verdeling Gemeentefonds 2022'!$BS133</f>
        <v>0</v>
      </c>
      <c r="D133" s="102">
        <f>'Verdeling Gemeentefonds 2022'!E133/'Verdeling Gemeentefonds 2022'!$BS133</f>
        <v>0</v>
      </c>
      <c r="E133" s="102">
        <f>'Verdeling Gemeentefonds 2022'!F133/'Verdeling Gemeentefonds 2022'!$BS133</f>
        <v>0</v>
      </c>
      <c r="F133" s="102">
        <f>'Verdeling Gemeentefonds 2022'!G133/'Verdeling Gemeentefonds 2022'!$BS133</f>
        <v>0</v>
      </c>
      <c r="G133" s="102">
        <f>'Verdeling Gemeentefonds 2022'!H133/'Verdeling Gemeentefonds 2022'!$BS133</f>
        <v>0</v>
      </c>
      <c r="H133" s="102">
        <f>'Verdeling Gemeentefonds 2022'!I133/'Verdeling Gemeentefonds 2022'!$BS133</f>
        <v>0</v>
      </c>
      <c r="I133" s="106">
        <f>'Verdeling Gemeentefonds 2022'!J133/'Verdeling Gemeentefonds 2022'!$BS133</f>
        <v>0</v>
      </c>
      <c r="J133" s="100">
        <f>'Verdeling Gemeentefonds 2022'!N133/'Verdeling Gemeentefonds 2022'!$BS133</f>
        <v>5.6211905380252856E-2</v>
      </c>
      <c r="K133" s="102">
        <f>'Verdeling Gemeentefonds 2022'!S133/'Verdeling Gemeentefonds 2022'!$BS133</f>
        <v>0.10221278518535314</v>
      </c>
      <c r="L133" s="106">
        <f>'Verdeling Gemeentefonds 2022'!T133/'Verdeling Gemeentefonds 2022'!$BS133</f>
        <v>0.15842469056560599</v>
      </c>
      <c r="M133" s="99">
        <f>'Verdeling Gemeentefonds 2022'!Z133/'Verdeling Gemeentefonds 2022'!$BS133</f>
        <v>0.30324759088101511</v>
      </c>
      <c r="N133" s="102">
        <f>'Verdeling Gemeentefonds 2022'!AE133/'Verdeling Gemeentefonds 2022'!$BS133</f>
        <v>0.26133652194443896</v>
      </c>
      <c r="O133" s="104">
        <f>'Verdeling Gemeentefonds 2022'!AF133/'Verdeling Gemeentefonds 2022'!$BS133</f>
        <v>0.56458411282545395</v>
      </c>
      <c r="P133" s="109">
        <f>'Verdeling Gemeentefonds 2022'!AK133/'Verdeling Gemeentefonds 2022'!$BS133</f>
        <v>9.2830538661136192E-2</v>
      </c>
      <c r="Q133" s="112">
        <f>'Verdeling Gemeentefonds 2022'!AO133/'Verdeling Gemeentefonds 2022'!$BS133</f>
        <v>1.3063620418115854E-2</v>
      </c>
      <c r="R133" s="108">
        <f>'Verdeling Gemeentefonds 2022'!AR133/'Verdeling Gemeentefonds 2022'!$BS133</f>
        <v>2.9438063053824168E-2</v>
      </c>
      <c r="S133" s="108">
        <f>'Verdeling Gemeentefonds 2022'!AU133/'Verdeling Gemeentefonds 2022'!$BS133</f>
        <v>3.9583138318552639E-2</v>
      </c>
      <c r="T133" s="108">
        <f>'Verdeling Gemeentefonds 2022'!AX133/'Verdeling Gemeentefonds 2022'!$BS133</f>
        <v>4.4469475756585997E-2</v>
      </c>
      <c r="U133" s="108">
        <f>'Verdeling Gemeentefonds 2022'!BA133/'Verdeling Gemeentefonds 2022'!$BS133</f>
        <v>5.5699024101253894E-2</v>
      </c>
      <c r="V133" s="106">
        <f>'Verdeling Gemeentefonds 2022'!BB133/'Verdeling Gemeentefonds 2022'!$BS133</f>
        <v>0.18225332164833258</v>
      </c>
      <c r="W133" s="99">
        <f>'Verdeling Gemeentefonds 2022'!BI133/'Verdeling Gemeentefonds 2022'!$BS133</f>
        <v>-2.5353933693258318E-4</v>
      </c>
      <c r="X133" s="107">
        <f>'Verdeling Gemeentefonds 2022'!BF133/'Verdeling Gemeentefonds 2022'!$BS133</f>
        <v>0</v>
      </c>
      <c r="Y133" s="99">
        <f>'Verdeling Gemeentefonds 2022'!BL133/'Verdeling Gemeentefonds 2022'!$BS133</f>
        <v>0</v>
      </c>
      <c r="Z133" s="107">
        <f>'Verdeling Gemeentefonds 2022'!BR133/'Verdeling Gemeentefonds 2022'!$BS133</f>
        <v>2.160859599393699E-3</v>
      </c>
      <c r="AA133" s="116">
        <f t="shared" si="1"/>
        <v>0.99999998396298984</v>
      </c>
    </row>
    <row r="134" spans="1:27" x14ac:dyDescent="0.25">
      <c r="A134" s="115" t="s">
        <v>520</v>
      </c>
      <c r="B134" s="9" t="s">
        <v>221</v>
      </c>
      <c r="C134" s="99">
        <f>'Verdeling Gemeentefonds 2022'!D134/'Verdeling Gemeentefonds 2022'!$BS134</f>
        <v>0</v>
      </c>
      <c r="D134" s="102">
        <f>'Verdeling Gemeentefonds 2022'!E134/'Verdeling Gemeentefonds 2022'!$BS134</f>
        <v>0</v>
      </c>
      <c r="E134" s="102">
        <f>'Verdeling Gemeentefonds 2022'!F134/'Verdeling Gemeentefonds 2022'!$BS134</f>
        <v>0</v>
      </c>
      <c r="F134" s="102">
        <f>'Verdeling Gemeentefonds 2022'!G134/'Verdeling Gemeentefonds 2022'!$BS134</f>
        <v>0</v>
      </c>
      <c r="G134" s="102">
        <f>'Verdeling Gemeentefonds 2022'!H134/'Verdeling Gemeentefonds 2022'!$BS134</f>
        <v>0</v>
      </c>
      <c r="H134" s="102">
        <f>'Verdeling Gemeentefonds 2022'!I134/'Verdeling Gemeentefonds 2022'!$BS134</f>
        <v>0</v>
      </c>
      <c r="I134" s="106">
        <f>'Verdeling Gemeentefonds 2022'!J134/'Verdeling Gemeentefonds 2022'!$BS134</f>
        <v>0</v>
      </c>
      <c r="J134" s="100">
        <f>'Verdeling Gemeentefonds 2022'!N134/'Verdeling Gemeentefonds 2022'!$BS134</f>
        <v>5.0020362414868971E-2</v>
      </c>
      <c r="K134" s="102">
        <f>'Verdeling Gemeentefonds 2022'!S134/'Verdeling Gemeentefonds 2022'!$BS134</f>
        <v>0</v>
      </c>
      <c r="L134" s="106">
        <f>'Verdeling Gemeentefonds 2022'!T134/'Verdeling Gemeentefonds 2022'!$BS134</f>
        <v>5.0020362414868971E-2</v>
      </c>
      <c r="M134" s="99">
        <f>'Verdeling Gemeentefonds 2022'!Z134/'Verdeling Gemeentefonds 2022'!$BS134</f>
        <v>0.28117546309955499</v>
      </c>
      <c r="N134" s="102">
        <f>'Verdeling Gemeentefonds 2022'!AE134/'Verdeling Gemeentefonds 2022'!$BS134</f>
        <v>0.26198600722921317</v>
      </c>
      <c r="O134" s="104">
        <f>'Verdeling Gemeentefonds 2022'!AF134/'Verdeling Gemeentefonds 2022'!$BS134</f>
        <v>0.54316147032876816</v>
      </c>
      <c r="P134" s="109">
        <f>'Verdeling Gemeentefonds 2022'!AK134/'Verdeling Gemeentefonds 2022'!$BS134</f>
        <v>0.29486149365329978</v>
      </c>
      <c r="Q134" s="112">
        <f>'Verdeling Gemeentefonds 2022'!AO134/'Verdeling Gemeentefonds 2022'!$BS134</f>
        <v>1.1652959222864063E-2</v>
      </c>
      <c r="R134" s="108">
        <f>'Verdeling Gemeentefonds 2022'!AR134/'Verdeling Gemeentefonds 2022'!$BS134</f>
        <v>2.9406091798266192E-2</v>
      </c>
      <c r="S134" s="108">
        <f>'Verdeling Gemeentefonds 2022'!AU134/'Verdeling Gemeentefonds 2022'!$BS134</f>
        <v>4.2186736808711961E-2</v>
      </c>
      <c r="T134" s="108">
        <f>'Verdeling Gemeentefonds 2022'!AX134/'Verdeling Gemeentefonds 2022'!$BS134</f>
        <v>1.4071305342669508E-2</v>
      </c>
      <c r="U134" s="108">
        <f>'Verdeling Gemeentefonds 2022'!BA134/'Verdeling Gemeentefonds 2022'!$BS134</f>
        <v>1.273692391449866E-2</v>
      </c>
      <c r="V134" s="106">
        <f>'Verdeling Gemeentefonds 2022'!BB134/'Verdeling Gemeentefonds 2022'!$BS134</f>
        <v>0.11005401708701038</v>
      </c>
      <c r="W134" s="99">
        <f>'Verdeling Gemeentefonds 2022'!BI134/'Verdeling Gemeentefonds 2022'!$BS134</f>
        <v>-2.5816688870484349E-4</v>
      </c>
      <c r="X134" s="107">
        <f>'Verdeling Gemeentefonds 2022'!BF134/'Verdeling Gemeentefonds 2022'!$BS134</f>
        <v>0</v>
      </c>
      <c r="Y134" s="99">
        <f>'Verdeling Gemeentefonds 2022'!BL134/'Verdeling Gemeentefonds 2022'!$BS134</f>
        <v>0</v>
      </c>
      <c r="Z134" s="107">
        <f>'Verdeling Gemeentefonds 2022'!BR134/'Verdeling Gemeentefonds 2022'!$BS134</f>
        <v>2.1608597125033695E-3</v>
      </c>
      <c r="AA134" s="116">
        <f t="shared" si="1"/>
        <v>1.0000000363077459</v>
      </c>
    </row>
    <row r="135" spans="1:27" x14ac:dyDescent="0.25">
      <c r="A135" s="115" t="s">
        <v>354</v>
      </c>
      <c r="B135" s="9" t="s">
        <v>55</v>
      </c>
      <c r="C135" s="99">
        <f>'Verdeling Gemeentefonds 2022'!D135/'Verdeling Gemeentefonds 2022'!$BS135</f>
        <v>0</v>
      </c>
      <c r="D135" s="102">
        <f>'Verdeling Gemeentefonds 2022'!E135/'Verdeling Gemeentefonds 2022'!$BS135</f>
        <v>0</v>
      </c>
      <c r="E135" s="102">
        <f>'Verdeling Gemeentefonds 2022'!F135/'Verdeling Gemeentefonds 2022'!$BS135</f>
        <v>0</v>
      </c>
      <c r="F135" s="102">
        <f>'Verdeling Gemeentefonds 2022'!G135/'Verdeling Gemeentefonds 2022'!$BS135</f>
        <v>0</v>
      </c>
      <c r="G135" s="102">
        <f>'Verdeling Gemeentefonds 2022'!H135/'Verdeling Gemeentefonds 2022'!$BS135</f>
        <v>0</v>
      </c>
      <c r="H135" s="102">
        <f>'Verdeling Gemeentefonds 2022'!I135/'Verdeling Gemeentefonds 2022'!$BS135</f>
        <v>0</v>
      </c>
      <c r="I135" s="106">
        <f>'Verdeling Gemeentefonds 2022'!J135/'Verdeling Gemeentefonds 2022'!$BS135</f>
        <v>0</v>
      </c>
      <c r="J135" s="100">
        <f>'Verdeling Gemeentefonds 2022'!N135/'Verdeling Gemeentefonds 2022'!$BS135</f>
        <v>5.1181846853670859E-2</v>
      </c>
      <c r="K135" s="102">
        <f>'Verdeling Gemeentefonds 2022'!S135/'Verdeling Gemeentefonds 2022'!$BS135</f>
        <v>3.2758999113326456E-2</v>
      </c>
      <c r="L135" s="106">
        <f>'Verdeling Gemeentefonds 2022'!T135/'Verdeling Gemeentefonds 2022'!$BS135</f>
        <v>8.3940845966997302E-2</v>
      </c>
      <c r="M135" s="99">
        <f>'Verdeling Gemeentefonds 2022'!Z135/'Verdeling Gemeentefonds 2022'!$BS135</f>
        <v>0.30677918803648063</v>
      </c>
      <c r="N135" s="102">
        <f>'Verdeling Gemeentefonds 2022'!AE135/'Verdeling Gemeentefonds 2022'!$BS135</f>
        <v>0.21762905164487817</v>
      </c>
      <c r="O135" s="104">
        <f>'Verdeling Gemeentefonds 2022'!AF135/'Verdeling Gemeentefonds 2022'!$BS135</f>
        <v>0.52440823968135875</v>
      </c>
      <c r="P135" s="109">
        <f>'Verdeling Gemeentefonds 2022'!AK135/'Verdeling Gemeentefonds 2022'!$BS135</f>
        <v>0.22163232734606944</v>
      </c>
      <c r="Q135" s="112">
        <f>'Verdeling Gemeentefonds 2022'!AO135/'Verdeling Gemeentefonds 2022'!$BS135</f>
        <v>1.4018440663444046E-2</v>
      </c>
      <c r="R135" s="108">
        <f>'Verdeling Gemeentefonds 2022'!AR135/'Verdeling Gemeentefonds 2022'!$BS135</f>
        <v>2.4010036802317631E-2</v>
      </c>
      <c r="S135" s="108">
        <f>'Verdeling Gemeentefonds 2022'!AU135/'Verdeling Gemeentefonds 2022'!$BS135</f>
        <v>5.1322847671022812E-2</v>
      </c>
      <c r="T135" s="108">
        <f>'Verdeling Gemeentefonds 2022'!AX135/'Verdeling Gemeentefonds 2022'!$BS135</f>
        <v>4.1565777319226498E-2</v>
      </c>
      <c r="U135" s="108">
        <f>'Verdeling Gemeentefonds 2022'!BA135/'Verdeling Gemeentefonds 2022'!$BS135</f>
        <v>3.7164643003235145E-2</v>
      </c>
      <c r="V135" s="106">
        <f>'Verdeling Gemeentefonds 2022'!BB135/'Verdeling Gemeentefonds 2022'!$BS135</f>
        <v>0.16808174545924612</v>
      </c>
      <c r="W135" s="99">
        <f>'Verdeling Gemeentefonds 2022'!BI135/'Verdeling Gemeentefonds 2022'!$BS135</f>
        <v>-2.2406090436828926E-4</v>
      </c>
      <c r="X135" s="107">
        <f>'Verdeling Gemeentefonds 2022'!BF135/'Verdeling Gemeentefonds 2022'!$BS135</f>
        <v>0</v>
      </c>
      <c r="Y135" s="99">
        <f>'Verdeling Gemeentefonds 2022'!BL135/'Verdeling Gemeentefonds 2022'!$BS135</f>
        <v>0</v>
      </c>
      <c r="Z135" s="107">
        <f>'Verdeling Gemeentefonds 2022'!BR135/'Verdeling Gemeentefonds 2022'!$BS135</f>
        <v>2.1608595413263004E-3</v>
      </c>
      <c r="AA135" s="116">
        <f t="shared" si="1"/>
        <v>0.99999995709062961</v>
      </c>
    </row>
    <row r="136" spans="1:27" x14ac:dyDescent="0.25">
      <c r="A136" s="115" t="s">
        <v>418</v>
      </c>
      <c r="B136" s="9" t="s">
        <v>119</v>
      </c>
      <c r="C136" s="99">
        <f>'Verdeling Gemeentefonds 2022'!D136/'Verdeling Gemeentefonds 2022'!$BS136</f>
        <v>0</v>
      </c>
      <c r="D136" s="102">
        <f>'Verdeling Gemeentefonds 2022'!E136/'Verdeling Gemeentefonds 2022'!$BS136</f>
        <v>0</v>
      </c>
      <c r="E136" s="102">
        <f>'Verdeling Gemeentefonds 2022'!F136/'Verdeling Gemeentefonds 2022'!$BS136</f>
        <v>0</v>
      </c>
      <c r="F136" s="102">
        <f>'Verdeling Gemeentefonds 2022'!G136/'Verdeling Gemeentefonds 2022'!$BS136</f>
        <v>0</v>
      </c>
      <c r="G136" s="102">
        <f>'Verdeling Gemeentefonds 2022'!H136/'Verdeling Gemeentefonds 2022'!$BS136</f>
        <v>0</v>
      </c>
      <c r="H136" s="102">
        <f>'Verdeling Gemeentefonds 2022'!I136/'Verdeling Gemeentefonds 2022'!$BS136</f>
        <v>0</v>
      </c>
      <c r="I136" s="106">
        <f>'Verdeling Gemeentefonds 2022'!J136/'Verdeling Gemeentefonds 2022'!$BS136</f>
        <v>0</v>
      </c>
      <c r="J136" s="100">
        <f>'Verdeling Gemeentefonds 2022'!N136/'Verdeling Gemeentefonds 2022'!$BS136</f>
        <v>8.1161499001506682E-2</v>
      </c>
      <c r="K136" s="102">
        <f>'Verdeling Gemeentefonds 2022'!S136/'Verdeling Gemeentefonds 2022'!$BS136</f>
        <v>0.14122980813840982</v>
      </c>
      <c r="L136" s="106">
        <f>'Verdeling Gemeentefonds 2022'!T136/'Verdeling Gemeentefonds 2022'!$BS136</f>
        <v>0.22239130713991651</v>
      </c>
      <c r="M136" s="99">
        <f>'Verdeling Gemeentefonds 2022'!Z136/'Verdeling Gemeentefonds 2022'!$BS136</f>
        <v>0.3335549989989639</v>
      </c>
      <c r="N136" s="102">
        <f>'Verdeling Gemeentefonds 2022'!AE136/'Verdeling Gemeentefonds 2022'!$BS136</f>
        <v>0.23441439132674691</v>
      </c>
      <c r="O136" s="104">
        <f>'Verdeling Gemeentefonds 2022'!AF136/'Verdeling Gemeentefonds 2022'!$BS136</f>
        <v>0.56796939032571081</v>
      </c>
      <c r="P136" s="109">
        <f>'Verdeling Gemeentefonds 2022'!AK136/'Verdeling Gemeentefonds 2022'!$BS136</f>
        <v>7.9913867497619986E-2</v>
      </c>
      <c r="Q136" s="112">
        <f>'Verdeling Gemeentefonds 2022'!AO136/'Verdeling Gemeentefonds 2022'!$BS136</f>
        <v>1.5821908255288765E-2</v>
      </c>
      <c r="R136" s="108">
        <f>'Verdeling Gemeentefonds 2022'!AR136/'Verdeling Gemeentefonds 2022'!$BS136</f>
        <v>2.1074096814158706E-2</v>
      </c>
      <c r="S136" s="108">
        <f>'Verdeling Gemeentefonds 2022'!AU136/'Verdeling Gemeentefonds 2022'!$BS136</f>
        <v>4.1726508419620105E-2</v>
      </c>
      <c r="T136" s="108">
        <f>'Verdeling Gemeentefonds 2022'!AX136/'Verdeling Gemeentefonds 2022'!$BS136</f>
        <v>4.7060098338159759E-2</v>
      </c>
      <c r="U136" s="108">
        <f>'Verdeling Gemeentefonds 2022'!BA136/'Verdeling Gemeentefonds 2022'!$BS136</f>
        <v>2.0204296004457203E-3</v>
      </c>
      <c r="V136" s="106">
        <f>'Verdeling Gemeentefonds 2022'!BB136/'Verdeling Gemeentefonds 2022'!$BS136</f>
        <v>0.12770304142767305</v>
      </c>
      <c r="W136" s="99">
        <f>'Verdeling Gemeentefonds 2022'!BI136/'Verdeling Gemeentefonds 2022'!$BS136</f>
        <v>-1.3869145671452826E-4</v>
      </c>
      <c r="X136" s="107">
        <f>'Verdeling Gemeentefonds 2022'!BF136/'Verdeling Gemeentefonds 2022'!$BS136</f>
        <v>0</v>
      </c>
      <c r="Y136" s="99">
        <f>'Verdeling Gemeentefonds 2022'!BL136/'Verdeling Gemeentefonds 2022'!$BS136</f>
        <v>0</v>
      </c>
      <c r="Z136" s="107">
        <f>'Verdeling Gemeentefonds 2022'!BR136/'Verdeling Gemeentefonds 2022'!$BS136</f>
        <v>2.160859145866174E-3</v>
      </c>
      <c r="AA136" s="116">
        <f t="shared" ref="AA136:AA199" si="2">I136+L136+O136+P136+V136+SUM(W136:Z136)</f>
        <v>0.99999977408007201</v>
      </c>
    </row>
    <row r="137" spans="1:27" x14ac:dyDescent="0.25">
      <c r="A137" s="115" t="s">
        <v>573</v>
      </c>
      <c r="B137" s="9" t="s">
        <v>276</v>
      </c>
      <c r="C137" s="99">
        <f>'Verdeling Gemeentefonds 2022'!D137/'Verdeling Gemeentefonds 2022'!$BS137</f>
        <v>0</v>
      </c>
      <c r="D137" s="102">
        <f>'Verdeling Gemeentefonds 2022'!E137/'Verdeling Gemeentefonds 2022'!$BS137</f>
        <v>0</v>
      </c>
      <c r="E137" s="102">
        <f>'Verdeling Gemeentefonds 2022'!F137/'Verdeling Gemeentefonds 2022'!$BS137</f>
        <v>0</v>
      </c>
      <c r="F137" s="102">
        <f>'Verdeling Gemeentefonds 2022'!G137/'Verdeling Gemeentefonds 2022'!$BS137</f>
        <v>0</v>
      </c>
      <c r="G137" s="102">
        <f>'Verdeling Gemeentefonds 2022'!H137/'Verdeling Gemeentefonds 2022'!$BS137</f>
        <v>0</v>
      </c>
      <c r="H137" s="102">
        <f>'Verdeling Gemeentefonds 2022'!I137/'Verdeling Gemeentefonds 2022'!$BS137</f>
        <v>0</v>
      </c>
      <c r="I137" s="106">
        <f>'Verdeling Gemeentefonds 2022'!J137/'Verdeling Gemeentefonds 2022'!$BS137</f>
        <v>0</v>
      </c>
      <c r="J137" s="100">
        <f>'Verdeling Gemeentefonds 2022'!N137/'Verdeling Gemeentefonds 2022'!$BS137</f>
        <v>3.2655261397134781E-2</v>
      </c>
      <c r="K137" s="102">
        <f>'Verdeling Gemeentefonds 2022'!S137/'Verdeling Gemeentefonds 2022'!$BS137</f>
        <v>1.2000067812814593E-2</v>
      </c>
      <c r="L137" s="106">
        <f>'Verdeling Gemeentefonds 2022'!T137/'Verdeling Gemeentefonds 2022'!$BS137</f>
        <v>4.4655329209949378E-2</v>
      </c>
      <c r="M137" s="99">
        <f>'Verdeling Gemeentefonds 2022'!Z137/'Verdeling Gemeentefonds 2022'!$BS137</f>
        <v>0.40459932488247152</v>
      </c>
      <c r="N137" s="102">
        <f>'Verdeling Gemeentefonds 2022'!AE137/'Verdeling Gemeentefonds 2022'!$BS137</f>
        <v>0.21640019405856067</v>
      </c>
      <c r="O137" s="104">
        <f>'Verdeling Gemeentefonds 2022'!AF137/'Verdeling Gemeentefonds 2022'!$BS137</f>
        <v>0.62099951894103222</v>
      </c>
      <c r="P137" s="109">
        <f>'Verdeling Gemeentefonds 2022'!AK137/'Verdeling Gemeentefonds 2022'!$BS137</f>
        <v>0.19555138426007387</v>
      </c>
      <c r="Q137" s="112">
        <f>'Verdeling Gemeentefonds 2022'!AO137/'Verdeling Gemeentefonds 2022'!$BS137</f>
        <v>1.1862371796532446E-2</v>
      </c>
      <c r="R137" s="108">
        <f>'Verdeling Gemeentefonds 2022'!AR137/'Verdeling Gemeentefonds 2022'!$BS137</f>
        <v>2.2891600195952554E-2</v>
      </c>
      <c r="S137" s="108">
        <f>'Verdeling Gemeentefonds 2022'!AU137/'Verdeling Gemeentefonds 2022'!$BS137</f>
        <v>5.3244220547101047E-2</v>
      </c>
      <c r="T137" s="108">
        <f>'Verdeling Gemeentefonds 2022'!AX137/'Verdeling Gemeentefonds 2022'!$BS137</f>
        <v>2.5959422006785499E-2</v>
      </c>
      <c r="U137" s="108">
        <f>'Verdeling Gemeentefonds 2022'!BA137/'Verdeling Gemeentefonds 2022'!$BS137</f>
        <v>2.2934390053520937E-2</v>
      </c>
      <c r="V137" s="106">
        <f>'Verdeling Gemeentefonds 2022'!BB137/'Verdeling Gemeentefonds 2022'!$BS137</f>
        <v>0.13689200459989248</v>
      </c>
      <c r="W137" s="99">
        <f>'Verdeling Gemeentefonds 2022'!BI137/'Verdeling Gemeentefonds 2022'!$BS137</f>
        <v>-2.5904145604423574E-4</v>
      </c>
      <c r="X137" s="107">
        <f>'Verdeling Gemeentefonds 2022'!BF137/'Verdeling Gemeentefonds 2022'!$BS137</f>
        <v>0</v>
      </c>
      <c r="Y137" s="99">
        <f>'Verdeling Gemeentefonds 2022'!BL137/'Verdeling Gemeentefonds 2022'!$BS137</f>
        <v>0</v>
      </c>
      <c r="Z137" s="107">
        <f>'Verdeling Gemeentefonds 2022'!BR137/'Verdeling Gemeentefonds 2022'!$BS137</f>
        <v>2.1608597535612557E-3</v>
      </c>
      <c r="AA137" s="116">
        <f t="shared" si="2"/>
        <v>1.0000000553084651</v>
      </c>
    </row>
    <row r="138" spans="1:27" x14ac:dyDescent="0.25">
      <c r="A138" s="115" t="s">
        <v>541</v>
      </c>
      <c r="B138" s="9" t="s">
        <v>244</v>
      </c>
      <c r="C138" s="99">
        <f>'Verdeling Gemeentefonds 2022'!D138/'Verdeling Gemeentefonds 2022'!$BS138</f>
        <v>0</v>
      </c>
      <c r="D138" s="102">
        <f>'Verdeling Gemeentefonds 2022'!E138/'Verdeling Gemeentefonds 2022'!$BS138</f>
        <v>0</v>
      </c>
      <c r="E138" s="102">
        <f>'Verdeling Gemeentefonds 2022'!F138/'Verdeling Gemeentefonds 2022'!$BS138</f>
        <v>0</v>
      </c>
      <c r="F138" s="102">
        <f>'Verdeling Gemeentefonds 2022'!G138/'Verdeling Gemeentefonds 2022'!$BS138</f>
        <v>0</v>
      </c>
      <c r="G138" s="102">
        <f>'Verdeling Gemeentefonds 2022'!H138/'Verdeling Gemeentefonds 2022'!$BS138</f>
        <v>0</v>
      </c>
      <c r="H138" s="102">
        <f>'Verdeling Gemeentefonds 2022'!I138/'Verdeling Gemeentefonds 2022'!$BS138</f>
        <v>0</v>
      </c>
      <c r="I138" s="106">
        <f>'Verdeling Gemeentefonds 2022'!J138/'Verdeling Gemeentefonds 2022'!$BS138</f>
        <v>0</v>
      </c>
      <c r="J138" s="100">
        <f>'Verdeling Gemeentefonds 2022'!N138/'Verdeling Gemeentefonds 2022'!$BS138</f>
        <v>5.1384410724233935E-2</v>
      </c>
      <c r="K138" s="102">
        <f>'Verdeling Gemeentefonds 2022'!S138/'Verdeling Gemeentefonds 2022'!$BS138</f>
        <v>1.0044366958218918E-2</v>
      </c>
      <c r="L138" s="106">
        <f>'Verdeling Gemeentefonds 2022'!T138/'Verdeling Gemeentefonds 2022'!$BS138</f>
        <v>6.1428777682452855E-2</v>
      </c>
      <c r="M138" s="99">
        <f>'Verdeling Gemeentefonds 2022'!Z138/'Verdeling Gemeentefonds 2022'!$BS138</f>
        <v>0.31792038729007027</v>
      </c>
      <c r="N138" s="102">
        <f>'Verdeling Gemeentefonds 2022'!AE138/'Verdeling Gemeentefonds 2022'!$BS138</f>
        <v>0.25377204404249393</v>
      </c>
      <c r="O138" s="104">
        <f>'Verdeling Gemeentefonds 2022'!AF138/'Verdeling Gemeentefonds 2022'!$BS138</f>
        <v>0.5716924313325642</v>
      </c>
      <c r="P138" s="109">
        <f>'Verdeling Gemeentefonds 2022'!AK138/'Verdeling Gemeentefonds 2022'!$BS138</f>
        <v>0.25562693615103843</v>
      </c>
      <c r="Q138" s="112">
        <f>'Verdeling Gemeentefonds 2022'!AO138/'Verdeling Gemeentefonds 2022'!$BS138</f>
        <v>1.3311495721226722E-2</v>
      </c>
      <c r="R138" s="108">
        <f>'Verdeling Gemeentefonds 2022'!AR138/'Verdeling Gemeentefonds 2022'!$BS138</f>
        <v>2.4701087232050081E-2</v>
      </c>
      <c r="S138" s="108">
        <f>'Verdeling Gemeentefonds 2022'!AU138/'Verdeling Gemeentefonds 2022'!$BS138</f>
        <v>3.3835664100994381E-2</v>
      </c>
      <c r="T138" s="108">
        <f>'Verdeling Gemeentefonds 2022'!AX138/'Verdeling Gemeentefonds 2022'!$BS138</f>
        <v>2.2333581747601094E-2</v>
      </c>
      <c r="U138" s="108">
        <f>'Verdeling Gemeentefonds 2022'!BA138/'Verdeling Gemeentefonds 2022'!$BS138</f>
        <v>1.5195685628560275E-2</v>
      </c>
      <c r="V138" s="106">
        <f>'Verdeling Gemeentefonds 2022'!BB138/'Verdeling Gemeentefonds 2022'!$BS138</f>
        <v>0.10937751443043255</v>
      </c>
      <c r="W138" s="99">
        <f>'Verdeling Gemeentefonds 2022'!BI138/'Verdeling Gemeentefonds 2022'!$BS138</f>
        <v>-2.8677227556782032E-4</v>
      </c>
      <c r="X138" s="107">
        <f>'Verdeling Gemeentefonds 2022'!BF138/'Verdeling Gemeentefonds 2022'!$BS138</f>
        <v>0</v>
      </c>
      <c r="Y138" s="99">
        <f>'Verdeling Gemeentefonds 2022'!BL138/'Verdeling Gemeentefonds 2022'!$BS138</f>
        <v>0</v>
      </c>
      <c r="Z138" s="107">
        <f>'Verdeling Gemeentefonds 2022'!BR138/'Verdeling Gemeentefonds 2022'!$BS138</f>
        <v>2.1608590860685249E-3</v>
      </c>
      <c r="AA138" s="116">
        <f t="shared" si="2"/>
        <v>0.99999974640698874</v>
      </c>
    </row>
    <row r="139" spans="1:27" x14ac:dyDescent="0.25">
      <c r="A139" s="115" t="s">
        <v>443</v>
      </c>
      <c r="B139" s="9" t="s">
        <v>144</v>
      </c>
      <c r="C139" s="99">
        <f>'Verdeling Gemeentefonds 2022'!D139/'Verdeling Gemeentefonds 2022'!$BS139</f>
        <v>0</v>
      </c>
      <c r="D139" s="102">
        <f>'Verdeling Gemeentefonds 2022'!E139/'Verdeling Gemeentefonds 2022'!$BS139</f>
        <v>0</v>
      </c>
      <c r="E139" s="102">
        <f>'Verdeling Gemeentefonds 2022'!F139/'Verdeling Gemeentefonds 2022'!$BS139</f>
        <v>0</v>
      </c>
      <c r="F139" s="102">
        <f>'Verdeling Gemeentefonds 2022'!G139/'Verdeling Gemeentefonds 2022'!$BS139</f>
        <v>0</v>
      </c>
      <c r="G139" s="102">
        <f>'Verdeling Gemeentefonds 2022'!H139/'Verdeling Gemeentefonds 2022'!$BS139</f>
        <v>0.32039500707927548</v>
      </c>
      <c r="H139" s="102">
        <f>'Verdeling Gemeentefonds 2022'!I139/'Verdeling Gemeentefonds 2022'!$BS139</f>
        <v>0.34868615133510045</v>
      </c>
      <c r="I139" s="106">
        <f>'Verdeling Gemeentefonds 2022'!J139/'Verdeling Gemeentefonds 2022'!$BS139</f>
        <v>0.66908115841437599</v>
      </c>
      <c r="J139" s="100">
        <f>'Verdeling Gemeentefonds 2022'!N139/'Verdeling Gemeentefonds 2022'!$BS139</f>
        <v>7.0155258336448534E-2</v>
      </c>
      <c r="K139" s="102">
        <f>'Verdeling Gemeentefonds 2022'!S139/'Verdeling Gemeentefonds 2022'!$BS139</f>
        <v>2.3819422439527029E-2</v>
      </c>
      <c r="L139" s="106">
        <f>'Verdeling Gemeentefonds 2022'!T139/'Verdeling Gemeentefonds 2022'!$BS139</f>
        <v>9.3974680775975566E-2</v>
      </c>
      <c r="M139" s="99">
        <f>'Verdeling Gemeentefonds 2022'!Z139/'Verdeling Gemeentefonds 2022'!$BS139</f>
        <v>0.2138246723950242</v>
      </c>
      <c r="N139" s="102">
        <f>'Verdeling Gemeentefonds 2022'!AE139/'Verdeling Gemeentefonds 2022'!$BS139</f>
        <v>6.8434902915627441E-2</v>
      </c>
      <c r="O139" s="104">
        <f>'Verdeling Gemeentefonds 2022'!AF139/'Verdeling Gemeentefonds 2022'!$BS139</f>
        <v>0.28225957531065166</v>
      </c>
      <c r="P139" s="109">
        <f>'Verdeling Gemeentefonds 2022'!AK139/'Verdeling Gemeentefonds 2022'!$BS139</f>
        <v>9.6769572572742796E-2</v>
      </c>
      <c r="Q139" s="112">
        <f>'Verdeling Gemeentefonds 2022'!AO139/'Verdeling Gemeentefonds 2022'!$BS139</f>
        <v>1.6731713919077903E-2</v>
      </c>
      <c r="R139" s="108">
        <f>'Verdeling Gemeentefonds 2022'!AR139/'Verdeling Gemeentefonds 2022'!$BS139</f>
        <v>4.7340328336402733E-2</v>
      </c>
      <c r="S139" s="108">
        <f>'Verdeling Gemeentefonds 2022'!AU139/'Verdeling Gemeentefonds 2022'!$BS139</f>
        <v>5.9277001278365528E-2</v>
      </c>
      <c r="T139" s="108">
        <f>'Verdeling Gemeentefonds 2022'!AX139/'Verdeling Gemeentefonds 2022'!$BS139</f>
        <v>2.4130515098019997E-2</v>
      </c>
      <c r="U139" s="108">
        <f>'Verdeling Gemeentefonds 2022'!BA139/'Verdeling Gemeentefonds 2022'!$BS139</f>
        <v>4.4085212934613691E-2</v>
      </c>
      <c r="V139" s="106">
        <f>'Verdeling Gemeentefonds 2022'!BB139/'Verdeling Gemeentefonds 2022'!$BS139</f>
        <v>0.19156477156647986</v>
      </c>
      <c r="W139" s="99">
        <f>'Verdeling Gemeentefonds 2022'!BI139/'Verdeling Gemeentefonds 2022'!$BS139</f>
        <v>-3.1637966078797982E-4</v>
      </c>
      <c r="X139" s="107">
        <f>'Verdeling Gemeentefonds 2022'!BF139/'Verdeling Gemeentefonds 2022'!$BS139</f>
        <v>0</v>
      </c>
      <c r="Y139" s="99">
        <f>'Verdeling Gemeentefonds 2022'!BL139/'Verdeling Gemeentefonds 2022'!$BS139</f>
        <v>-0.33333334474485954</v>
      </c>
      <c r="Z139" s="107">
        <f>'Verdeling Gemeentefonds 2022'!BR139/'Verdeling Gemeentefonds 2022'!$BS139</f>
        <v>0</v>
      </c>
      <c r="AA139" s="116">
        <f t="shared" si="2"/>
        <v>1.0000000342345785</v>
      </c>
    </row>
    <row r="140" spans="1:27" x14ac:dyDescent="0.25">
      <c r="A140" s="115" t="s">
        <v>446</v>
      </c>
      <c r="B140" s="9" t="s">
        <v>147</v>
      </c>
      <c r="C140" s="99">
        <f>'Verdeling Gemeentefonds 2022'!D140/'Verdeling Gemeentefonds 2022'!$BS140</f>
        <v>0</v>
      </c>
      <c r="D140" s="102">
        <f>'Verdeling Gemeentefonds 2022'!E140/'Verdeling Gemeentefonds 2022'!$BS140</f>
        <v>0</v>
      </c>
      <c r="E140" s="102">
        <f>'Verdeling Gemeentefonds 2022'!F140/'Verdeling Gemeentefonds 2022'!$BS140</f>
        <v>0</v>
      </c>
      <c r="F140" s="102">
        <f>'Verdeling Gemeentefonds 2022'!G140/'Verdeling Gemeentefonds 2022'!$BS140</f>
        <v>0</v>
      </c>
      <c r="G140" s="102">
        <f>'Verdeling Gemeentefonds 2022'!H140/'Verdeling Gemeentefonds 2022'!$BS140</f>
        <v>0</v>
      </c>
      <c r="H140" s="102">
        <f>'Verdeling Gemeentefonds 2022'!I140/'Verdeling Gemeentefonds 2022'!$BS140</f>
        <v>0</v>
      </c>
      <c r="I140" s="106">
        <f>'Verdeling Gemeentefonds 2022'!J140/'Verdeling Gemeentefonds 2022'!$BS140</f>
        <v>0</v>
      </c>
      <c r="J140" s="100">
        <f>'Verdeling Gemeentefonds 2022'!N140/'Verdeling Gemeentefonds 2022'!$BS140</f>
        <v>3.7164089825308708E-2</v>
      </c>
      <c r="K140" s="102">
        <f>'Verdeling Gemeentefonds 2022'!S140/'Verdeling Gemeentefonds 2022'!$BS140</f>
        <v>2.3863603683476956E-2</v>
      </c>
      <c r="L140" s="106">
        <f>'Verdeling Gemeentefonds 2022'!T140/'Verdeling Gemeentefonds 2022'!$BS140</f>
        <v>6.1027693508785667E-2</v>
      </c>
      <c r="M140" s="99">
        <f>'Verdeling Gemeentefonds 2022'!Z140/'Verdeling Gemeentefonds 2022'!$BS140</f>
        <v>0.34196067574882788</v>
      </c>
      <c r="N140" s="102">
        <f>'Verdeling Gemeentefonds 2022'!AE140/'Verdeling Gemeentefonds 2022'!$BS140</f>
        <v>0.23512549995245433</v>
      </c>
      <c r="O140" s="104">
        <f>'Verdeling Gemeentefonds 2022'!AF140/'Verdeling Gemeentefonds 2022'!$BS140</f>
        <v>0.57708617570128218</v>
      </c>
      <c r="P140" s="109">
        <f>'Verdeling Gemeentefonds 2022'!AK140/'Verdeling Gemeentefonds 2022'!$BS140</f>
        <v>0.22733053490230065</v>
      </c>
      <c r="Q140" s="112">
        <f>'Verdeling Gemeentefonds 2022'!AO140/'Verdeling Gemeentefonds 2022'!$BS140</f>
        <v>1.5144926853004758E-2</v>
      </c>
      <c r="R140" s="108">
        <f>'Verdeling Gemeentefonds 2022'!AR140/'Verdeling Gemeentefonds 2022'!$BS140</f>
        <v>4.4519903000113173E-2</v>
      </c>
      <c r="S140" s="108">
        <f>'Verdeling Gemeentefonds 2022'!AU140/'Verdeling Gemeentefonds 2022'!$BS140</f>
        <v>4.0263016138203059E-2</v>
      </c>
      <c r="T140" s="108">
        <f>'Verdeling Gemeentefonds 2022'!AX140/'Verdeling Gemeentefonds 2022'!$BS140</f>
        <v>1.8501406680856317E-2</v>
      </c>
      <c r="U140" s="108">
        <f>'Verdeling Gemeentefonds 2022'!BA140/'Verdeling Gemeentefonds 2022'!$BS140</f>
        <v>1.4227470912690656E-2</v>
      </c>
      <c r="V140" s="106">
        <f>'Verdeling Gemeentefonds 2022'!BB140/'Verdeling Gemeentefonds 2022'!$BS140</f>
        <v>0.13265672358486796</v>
      </c>
      <c r="W140" s="99">
        <f>'Verdeling Gemeentefonds 2022'!BI140/'Verdeling Gemeentefonds 2022'!$BS140</f>
        <v>-2.620051115876245E-4</v>
      </c>
      <c r="X140" s="107">
        <f>'Verdeling Gemeentefonds 2022'!BF140/'Verdeling Gemeentefonds 2022'!$BS140</f>
        <v>0</v>
      </c>
      <c r="Y140" s="99">
        <f>'Verdeling Gemeentefonds 2022'!BL140/'Verdeling Gemeentefonds 2022'!$BS140</f>
        <v>0</v>
      </c>
      <c r="Z140" s="107">
        <f>'Verdeling Gemeentefonds 2022'!BR140/'Verdeling Gemeentefonds 2022'!$BS140</f>
        <v>2.1608595955434841E-3</v>
      </c>
      <c r="AA140" s="116">
        <f t="shared" si="2"/>
        <v>0.99999998218119235</v>
      </c>
    </row>
    <row r="141" spans="1:27" x14ac:dyDescent="0.25">
      <c r="A141" s="115" t="s">
        <v>495</v>
      </c>
      <c r="B141" s="9" t="s">
        <v>196</v>
      </c>
      <c r="C141" s="99">
        <f>'Verdeling Gemeentefonds 2022'!D141/'Verdeling Gemeentefonds 2022'!$BS141</f>
        <v>0</v>
      </c>
      <c r="D141" s="102">
        <f>'Verdeling Gemeentefonds 2022'!E141/'Verdeling Gemeentefonds 2022'!$BS141</f>
        <v>0</v>
      </c>
      <c r="E141" s="102">
        <f>'Verdeling Gemeentefonds 2022'!F141/'Verdeling Gemeentefonds 2022'!$BS141</f>
        <v>0</v>
      </c>
      <c r="F141" s="102">
        <f>'Verdeling Gemeentefonds 2022'!G141/'Verdeling Gemeentefonds 2022'!$BS141</f>
        <v>0</v>
      </c>
      <c r="G141" s="102">
        <f>'Verdeling Gemeentefonds 2022'!H141/'Verdeling Gemeentefonds 2022'!$BS141</f>
        <v>0</v>
      </c>
      <c r="H141" s="102">
        <f>'Verdeling Gemeentefonds 2022'!I141/'Verdeling Gemeentefonds 2022'!$BS141</f>
        <v>0.45239889625033447</v>
      </c>
      <c r="I141" s="106">
        <f>'Verdeling Gemeentefonds 2022'!J141/'Verdeling Gemeentefonds 2022'!$BS141</f>
        <v>0.45239889625033447</v>
      </c>
      <c r="J141" s="100">
        <f>'Verdeling Gemeentefonds 2022'!N141/'Verdeling Gemeentefonds 2022'!$BS141</f>
        <v>7.0279703220638243E-2</v>
      </c>
      <c r="K141" s="102">
        <f>'Verdeling Gemeentefonds 2022'!S141/'Verdeling Gemeentefonds 2022'!$BS141</f>
        <v>2.7894446993442231E-2</v>
      </c>
      <c r="L141" s="106">
        <f>'Verdeling Gemeentefonds 2022'!T141/'Verdeling Gemeentefonds 2022'!$BS141</f>
        <v>9.8174150214080477E-2</v>
      </c>
      <c r="M141" s="99">
        <f>'Verdeling Gemeentefonds 2022'!Z141/'Verdeling Gemeentefonds 2022'!$BS141</f>
        <v>0.30203943031129021</v>
      </c>
      <c r="N141" s="102">
        <f>'Verdeling Gemeentefonds 2022'!AE141/'Verdeling Gemeentefonds 2022'!$BS141</f>
        <v>0.1168912249992857</v>
      </c>
      <c r="O141" s="104">
        <f>'Verdeling Gemeentefonds 2022'!AF141/'Verdeling Gemeentefonds 2022'!$BS141</f>
        <v>0.41893065531057588</v>
      </c>
      <c r="P141" s="109">
        <f>'Verdeling Gemeentefonds 2022'!AK141/'Verdeling Gemeentefonds 2022'!$BS141</f>
        <v>0.13420124382675128</v>
      </c>
      <c r="Q141" s="112">
        <f>'Verdeling Gemeentefonds 2022'!AO141/'Verdeling Gemeentefonds 2022'!$BS141</f>
        <v>2.3773399097423407E-2</v>
      </c>
      <c r="R141" s="108">
        <f>'Verdeling Gemeentefonds 2022'!AR141/'Verdeling Gemeentefonds 2022'!$BS141</f>
        <v>3.3911425119342274E-2</v>
      </c>
      <c r="S141" s="108">
        <f>'Verdeling Gemeentefonds 2022'!AU141/'Verdeling Gemeentefonds 2022'!$BS141</f>
        <v>6.1621518034972525E-2</v>
      </c>
      <c r="T141" s="108">
        <f>'Verdeling Gemeentefonds 2022'!AX141/'Verdeling Gemeentefonds 2022'!$BS141</f>
        <v>6.545845509960678E-2</v>
      </c>
      <c r="U141" s="108">
        <f>'Verdeling Gemeentefonds 2022'!BA141/'Verdeling Gemeentefonds 2022'!$BS141</f>
        <v>4.5150739201469718E-2</v>
      </c>
      <c r="V141" s="106">
        <f>'Verdeling Gemeentefonds 2022'!BB141/'Verdeling Gemeentefonds 2022'!$BS141</f>
        <v>0.22991553655281471</v>
      </c>
      <c r="W141" s="99">
        <f>'Verdeling Gemeentefonds 2022'!BI141/'Verdeling Gemeentefonds 2022'!$BS141</f>
        <v>-2.8726572719871187E-4</v>
      </c>
      <c r="X141" s="107">
        <f>'Verdeling Gemeentefonds 2022'!BF141/'Verdeling Gemeentefonds 2022'!$BS141</f>
        <v>0</v>
      </c>
      <c r="Y141" s="99">
        <f>'Verdeling Gemeentefonds 2022'!BL141/'Verdeling Gemeentefonds 2022'!$BS141</f>
        <v>-0.33333330410683959</v>
      </c>
      <c r="Z141" s="107">
        <f>'Verdeling Gemeentefonds 2022'!BR141/'Verdeling Gemeentefonds 2022'!$BS141</f>
        <v>0</v>
      </c>
      <c r="AA141" s="116">
        <f t="shared" si="2"/>
        <v>0.99999991232051844</v>
      </c>
    </row>
    <row r="142" spans="1:27" x14ac:dyDescent="0.25">
      <c r="A142" s="115" t="s">
        <v>314</v>
      </c>
      <c r="B142" s="9" t="s">
        <v>15</v>
      </c>
      <c r="C142" s="99">
        <f>'Verdeling Gemeentefonds 2022'!D142/'Verdeling Gemeentefonds 2022'!$BS142</f>
        <v>0</v>
      </c>
      <c r="D142" s="102">
        <f>'Verdeling Gemeentefonds 2022'!E142/'Verdeling Gemeentefonds 2022'!$BS142</f>
        <v>0</v>
      </c>
      <c r="E142" s="102">
        <f>'Verdeling Gemeentefonds 2022'!F142/'Verdeling Gemeentefonds 2022'!$BS142</f>
        <v>0</v>
      </c>
      <c r="F142" s="102">
        <f>'Verdeling Gemeentefonds 2022'!G142/'Verdeling Gemeentefonds 2022'!$BS142</f>
        <v>0</v>
      </c>
      <c r="G142" s="102">
        <f>'Verdeling Gemeentefonds 2022'!H142/'Verdeling Gemeentefonds 2022'!$BS142</f>
        <v>0</v>
      </c>
      <c r="H142" s="102">
        <f>'Verdeling Gemeentefonds 2022'!I142/'Verdeling Gemeentefonds 2022'!$BS142</f>
        <v>0</v>
      </c>
      <c r="I142" s="106">
        <f>'Verdeling Gemeentefonds 2022'!J142/'Verdeling Gemeentefonds 2022'!$BS142</f>
        <v>0</v>
      </c>
      <c r="J142" s="100">
        <f>'Verdeling Gemeentefonds 2022'!N142/'Verdeling Gemeentefonds 2022'!$BS142</f>
        <v>0.14024898887279783</v>
      </c>
      <c r="K142" s="102">
        <f>'Verdeling Gemeentefonds 2022'!S142/'Verdeling Gemeentefonds 2022'!$BS142</f>
        <v>0.11136358022423347</v>
      </c>
      <c r="L142" s="106">
        <f>'Verdeling Gemeentefonds 2022'!T142/'Verdeling Gemeentefonds 2022'!$BS142</f>
        <v>0.25161256909703134</v>
      </c>
      <c r="M142" s="99">
        <f>'Verdeling Gemeentefonds 2022'!Z142/'Verdeling Gemeentefonds 2022'!$BS142</f>
        <v>0.29166151424141112</v>
      </c>
      <c r="N142" s="102">
        <f>'Verdeling Gemeentefonds 2022'!AE142/'Verdeling Gemeentefonds 2022'!$BS142</f>
        <v>0.19899626426610292</v>
      </c>
      <c r="O142" s="104">
        <f>'Verdeling Gemeentefonds 2022'!AF142/'Verdeling Gemeentefonds 2022'!$BS142</f>
        <v>0.49065777850751408</v>
      </c>
      <c r="P142" s="109">
        <f>'Verdeling Gemeentefonds 2022'!AK142/'Verdeling Gemeentefonds 2022'!$BS142</f>
        <v>5.4439839141191097E-2</v>
      </c>
      <c r="Q142" s="112">
        <f>'Verdeling Gemeentefonds 2022'!AO142/'Verdeling Gemeentefonds 2022'!$BS142</f>
        <v>1.3611922963506669E-2</v>
      </c>
      <c r="R142" s="108">
        <f>'Verdeling Gemeentefonds 2022'!AR142/'Verdeling Gemeentefonds 2022'!$BS142</f>
        <v>3.2424829079084866E-2</v>
      </c>
      <c r="S142" s="108">
        <f>'Verdeling Gemeentefonds 2022'!AU142/'Verdeling Gemeentefonds 2022'!$BS142</f>
        <v>5.0181178706971946E-2</v>
      </c>
      <c r="T142" s="108">
        <f>'Verdeling Gemeentefonds 2022'!AX142/'Verdeling Gemeentefonds 2022'!$BS142</f>
        <v>7.3739071296755027E-2</v>
      </c>
      <c r="U142" s="108">
        <f>'Verdeling Gemeentefonds 2022'!BA142/'Verdeling Gemeentefonds 2022'!$BS142</f>
        <v>3.1345598855542924E-2</v>
      </c>
      <c r="V142" s="106">
        <f>'Verdeling Gemeentefonds 2022'!BB142/'Verdeling Gemeentefonds 2022'!$BS142</f>
        <v>0.20130260090186144</v>
      </c>
      <c r="W142" s="99">
        <f>'Verdeling Gemeentefonds 2022'!BI142/'Verdeling Gemeentefonds 2022'!$BS142</f>
        <v>-1.7356117907741975E-4</v>
      </c>
      <c r="X142" s="107">
        <f>'Verdeling Gemeentefonds 2022'!BF142/'Verdeling Gemeentefonds 2022'!$BS142</f>
        <v>0</v>
      </c>
      <c r="Y142" s="99">
        <f>'Verdeling Gemeentefonds 2022'!BL142/'Verdeling Gemeentefonds 2022'!$BS142</f>
        <v>0</v>
      </c>
      <c r="Z142" s="107">
        <f>'Verdeling Gemeentefonds 2022'!BR142/'Verdeling Gemeentefonds 2022'!$BS142</f>
        <v>2.1608598205059004E-3</v>
      </c>
      <c r="AA142" s="116">
        <f t="shared" si="2"/>
        <v>1.0000000862890264</v>
      </c>
    </row>
    <row r="143" spans="1:27" x14ac:dyDescent="0.25">
      <c r="A143" s="115" t="s">
        <v>447</v>
      </c>
      <c r="B143" s="9" t="s">
        <v>148</v>
      </c>
      <c r="C143" s="99">
        <f>'Verdeling Gemeentefonds 2022'!D143/'Verdeling Gemeentefonds 2022'!$BS143</f>
        <v>0</v>
      </c>
      <c r="D143" s="102">
        <f>'Verdeling Gemeentefonds 2022'!E143/'Verdeling Gemeentefonds 2022'!$BS143</f>
        <v>0</v>
      </c>
      <c r="E143" s="102">
        <f>'Verdeling Gemeentefonds 2022'!F143/'Verdeling Gemeentefonds 2022'!$BS143</f>
        <v>0</v>
      </c>
      <c r="F143" s="102">
        <f>'Verdeling Gemeentefonds 2022'!G143/'Verdeling Gemeentefonds 2022'!$BS143</f>
        <v>0</v>
      </c>
      <c r="G143" s="102">
        <f>'Verdeling Gemeentefonds 2022'!H143/'Verdeling Gemeentefonds 2022'!$BS143</f>
        <v>0</v>
      </c>
      <c r="H143" s="102">
        <f>'Verdeling Gemeentefonds 2022'!I143/'Verdeling Gemeentefonds 2022'!$BS143</f>
        <v>0</v>
      </c>
      <c r="I143" s="106">
        <f>'Verdeling Gemeentefonds 2022'!J143/'Verdeling Gemeentefonds 2022'!$BS143</f>
        <v>0</v>
      </c>
      <c r="J143" s="100">
        <f>'Verdeling Gemeentefonds 2022'!N143/'Verdeling Gemeentefonds 2022'!$BS143</f>
        <v>5.0988285474179718E-2</v>
      </c>
      <c r="K143" s="102">
        <f>'Verdeling Gemeentefonds 2022'!S143/'Verdeling Gemeentefonds 2022'!$BS143</f>
        <v>3.7347645367370362E-2</v>
      </c>
      <c r="L143" s="106">
        <f>'Verdeling Gemeentefonds 2022'!T143/'Verdeling Gemeentefonds 2022'!$BS143</f>
        <v>8.8335930841550087E-2</v>
      </c>
      <c r="M143" s="99">
        <f>'Verdeling Gemeentefonds 2022'!Z143/'Verdeling Gemeentefonds 2022'!$BS143</f>
        <v>0.35608372945776556</v>
      </c>
      <c r="N143" s="102">
        <f>'Verdeling Gemeentefonds 2022'!AE143/'Verdeling Gemeentefonds 2022'!$BS143</f>
        <v>0.20948124270843244</v>
      </c>
      <c r="O143" s="104">
        <f>'Verdeling Gemeentefonds 2022'!AF143/'Verdeling Gemeentefonds 2022'!$BS143</f>
        <v>0.56556497216619805</v>
      </c>
      <c r="P143" s="109">
        <f>'Verdeling Gemeentefonds 2022'!AK143/'Verdeling Gemeentefonds 2022'!$BS143</f>
        <v>0.21355355337778212</v>
      </c>
      <c r="Q143" s="112">
        <f>'Verdeling Gemeentefonds 2022'!AO143/'Verdeling Gemeentefonds 2022'!$BS143</f>
        <v>1.7667457023596921E-2</v>
      </c>
      <c r="R143" s="108">
        <f>'Verdeling Gemeentefonds 2022'!AR143/'Verdeling Gemeentefonds 2022'!$BS143</f>
        <v>5.3149306200320844E-2</v>
      </c>
      <c r="S143" s="108">
        <f>'Verdeling Gemeentefonds 2022'!AU143/'Verdeling Gemeentefonds 2022'!$BS143</f>
        <v>3.5394525667283253E-2</v>
      </c>
      <c r="T143" s="108">
        <f>'Verdeling Gemeentefonds 2022'!AX143/'Verdeling Gemeentefonds 2022'!$BS143</f>
        <v>1.6171962178658184E-2</v>
      </c>
      <c r="U143" s="108">
        <f>'Verdeling Gemeentefonds 2022'!BA143/'Verdeling Gemeentefonds 2022'!$BS143</f>
        <v>8.2575451713476199E-3</v>
      </c>
      <c r="V143" s="106">
        <f>'Verdeling Gemeentefonds 2022'!BB143/'Verdeling Gemeentefonds 2022'!$BS143</f>
        <v>0.13064079624120681</v>
      </c>
      <c r="W143" s="99">
        <f>'Verdeling Gemeentefonds 2022'!BI143/'Verdeling Gemeentefonds 2022'!$BS143</f>
        <v>-2.5601068938710376E-4</v>
      </c>
      <c r="X143" s="107">
        <f>'Verdeling Gemeentefonds 2022'!BF143/'Verdeling Gemeentefonds 2022'!$BS143</f>
        <v>0</v>
      </c>
      <c r="Y143" s="99">
        <f>'Verdeling Gemeentefonds 2022'!BL143/'Verdeling Gemeentefonds 2022'!$BS143</f>
        <v>0</v>
      </c>
      <c r="Z143" s="107">
        <f>'Verdeling Gemeentefonds 2022'!BR143/'Verdeling Gemeentefonds 2022'!$BS143</f>
        <v>2.1608598540042547E-3</v>
      </c>
      <c r="AA143" s="116">
        <f t="shared" si="2"/>
        <v>1.0000001017913542</v>
      </c>
    </row>
    <row r="144" spans="1:27" x14ac:dyDescent="0.25">
      <c r="A144" s="115" t="s">
        <v>419</v>
      </c>
      <c r="B144" s="9" t="s">
        <v>120</v>
      </c>
      <c r="C144" s="99">
        <f>'Verdeling Gemeentefonds 2022'!D144/'Verdeling Gemeentefonds 2022'!$BS144</f>
        <v>0</v>
      </c>
      <c r="D144" s="102">
        <f>'Verdeling Gemeentefonds 2022'!E144/'Verdeling Gemeentefonds 2022'!$BS144</f>
        <v>0</v>
      </c>
      <c r="E144" s="102">
        <f>'Verdeling Gemeentefonds 2022'!F144/'Verdeling Gemeentefonds 2022'!$BS144</f>
        <v>0</v>
      </c>
      <c r="F144" s="102">
        <f>'Verdeling Gemeentefonds 2022'!G144/'Verdeling Gemeentefonds 2022'!$BS144</f>
        <v>0</v>
      </c>
      <c r="G144" s="102">
        <f>'Verdeling Gemeentefonds 2022'!H144/'Verdeling Gemeentefonds 2022'!$BS144</f>
        <v>0</v>
      </c>
      <c r="H144" s="102">
        <f>'Verdeling Gemeentefonds 2022'!I144/'Verdeling Gemeentefonds 2022'!$BS144</f>
        <v>0</v>
      </c>
      <c r="I144" s="106">
        <f>'Verdeling Gemeentefonds 2022'!J144/'Verdeling Gemeentefonds 2022'!$BS144</f>
        <v>0</v>
      </c>
      <c r="J144" s="100">
        <f>'Verdeling Gemeentefonds 2022'!N144/'Verdeling Gemeentefonds 2022'!$BS144</f>
        <v>3.1483896063583865E-2</v>
      </c>
      <c r="K144" s="102">
        <f>'Verdeling Gemeentefonds 2022'!S144/'Verdeling Gemeentefonds 2022'!$BS144</f>
        <v>2.894283118206783E-3</v>
      </c>
      <c r="L144" s="106">
        <f>'Verdeling Gemeentefonds 2022'!T144/'Verdeling Gemeentefonds 2022'!$BS144</f>
        <v>3.4378179181790647E-2</v>
      </c>
      <c r="M144" s="99">
        <f>'Verdeling Gemeentefonds 2022'!Z144/'Verdeling Gemeentefonds 2022'!$BS144</f>
        <v>0.28621393296535202</v>
      </c>
      <c r="N144" s="102">
        <f>'Verdeling Gemeentefonds 2022'!AE144/'Verdeling Gemeentefonds 2022'!$BS144</f>
        <v>0.22174969086892374</v>
      </c>
      <c r="O144" s="104">
        <f>'Verdeling Gemeentefonds 2022'!AF144/'Verdeling Gemeentefonds 2022'!$BS144</f>
        <v>0.50796362383427573</v>
      </c>
      <c r="P144" s="109">
        <f>'Verdeling Gemeentefonds 2022'!AK144/'Verdeling Gemeentefonds 2022'!$BS144</f>
        <v>0.36106610981445825</v>
      </c>
      <c r="Q144" s="112">
        <f>'Verdeling Gemeentefonds 2022'!AO144/'Verdeling Gemeentefonds 2022'!$BS144</f>
        <v>1.3286826928534719E-2</v>
      </c>
      <c r="R144" s="108">
        <f>'Verdeling Gemeentefonds 2022'!AR144/'Verdeling Gemeentefonds 2022'!$BS144</f>
        <v>1.791033911261989E-2</v>
      </c>
      <c r="S144" s="108">
        <f>'Verdeling Gemeentefonds 2022'!AU144/'Verdeling Gemeentefonds 2022'!$BS144</f>
        <v>3.0945873856745857E-2</v>
      </c>
      <c r="T144" s="108">
        <f>'Verdeling Gemeentefonds 2022'!AX144/'Verdeling Gemeentefonds 2022'!$BS144</f>
        <v>2.4384413811273657E-2</v>
      </c>
      <c r="U144" s="108">
        <f>'Verdeling Gemeentefonds 2022'!BA144/'Verdeling Gemeentefonds 2022'!$BS144</f>
        <v>8.1562808208234996E-3</v>
      </c>
      <c r="V144" s="106">
        <f>'Verdeling Gemeentefonds 2022'!BB144/'Verdeling Gemeentefonds 2022'!$BS144</f>
        <v>9.4683734529997635E-2</v>
      </c>
      <c r="W144" s="99">
        <f>'Verdeling Gemeentefonds 2022'!BI144/'Verdeling Gemeentefonds 2022'!$BS144</f>
        <v>-2.5231908305835325E-4</v>
      </c>
      <c r="X144" s="107">
        <f>'Verdeling Gemeentefonds 2022'!BF144/'Verdeling Gemeentefonds 2022'!$BS144</f>
        <v>0</v>
      </c>
      <c r="Y144" s="99">
        <f>'Verdeling Gemeentefonds 2022'!BL144/'Verdeling Gemeentefonds 2022'!$BS144</f>
        <v>0</v>
      </c>
      <c r="Z144" s="107">
        <f>'Verdeling Gemeentefonds 2022'!BR144/'Verdeling Gemeentefonds 2022'!$BS144</f>
        <v>2.1608600409771441E-3</v>
      </c>
      <c r="AA144" s="116">
        <f t="shared" si="2"/>
        <v>1.0000001883184411</v>
      </c>
    </row>
    <row r="145" spans="1:27" x14ac:dyDescent="0.25">
      <c r="A145" s="115" t="s">
        <v>420</v>
      </c>
      <c r="B145" s="9" t="s">
        <v>121</v>
      </c>
      <c r="C145" s="99">
        <f>'Verdeling Gemeentefonds 2022'!D145/'Verdeling Gemeentefonds 2022'!$BS145</f>
        <v>0</v>
      </c>
      <c r="D145" s="102">
        <f>'Verdeling Gemeentefonds 2022'!E145/'Verdeling Gemeentefonds 2022'!$BS145</f>
        <v>0</v>
      </c>
      <c r="E145" s="102">
        <f>'Verdeling Gemeentefonds 2022'!F145/'Verdeling Gemeentefonds 2022'!$BS145</f>
        <v>0</v>
      </c>
      <c r="F145" s="102">
        <f>'Verdeling Gemeentefonds 2022'!G145/'Verdeling Gemeentefonds 2022'!$BS145</f>
        <v>0</v>
      </c>
      <c r="G145" s="102">
        <f>'Verdeling Gemeentefonds 2022'!H145/'Verdeling Gemeentefonds 2022'!$BS145</f>
        <v>0</v>
      </c>
      <c r="H145" s="102">
        <f>'Verdeling Gemeentefonds 2022'!I145/'Verdeling Gemeentefonds 2022'!$BS145</f>
        <v>0</v>
      </c>
      <c r="I145" s="106">
        <f>'Verdeling Gemeentefonds 2022'!J145/'Verdeling Gemeentefonds 2022'!$BS145</f>
        <v>0</v>
      </c>
      <c r="J145" s="100">
        <f>'Verdeling Gemeentefonds 2022'!N145/'Verdeling Gemeentefonds 2022'!$BS145</f>
        <v>7.4981812742480794E-2</v>
      </c>
      <c r="K145" s="102">
        <f>'Verdeling Gemeentefonds 2022'!S145/'Verdeling Gemeentefonds 2022'!$BS145</f>
        <v>7.9904523752163704E-3</v>
      </c>
      <c r="L145" s="106">
        <f>'Verdeling Gemeentefonds 2022'!T145/'Verdeling Gemeentefonds 2022'!$BS145</f>
        <v>8.2972265117697175E-2</v>
      </c>
      <c r="M145" s="99">
        <f>'Verdeling Gemeentefonds 2022'!Z145/'Verdeling Gemeentefonds 2022'!$BS145</f>
        <v>0.33753211410831008</v>
      </c>
      <c r="N145" s="102">
        <f>'Verdeling Gemeentefonds 2022'!AE145/'Verdeling Gemeentefonds 2022'!$BS145</f>
        <v>0.22384517089850478</v>
      </c>
      <c r="O145" s="104">
        <f>'Verdeling Gemeentefonds 2022'!AF145/'Verdeling Gemeentefonds 2022'!$BS145</f>
        <v>0.56137728500681483</v>
      </c>
      <c r="P145" s="109">
        <f>'Verdeling Gemeentefonds 2022'!AK145/'Verdeling Gemeentefonds 2022'!$BS145</f>
        <v>0.12938903759574139</v>
      </c>
      <c r="Q145" s="112">
        <f>'Verdeling Gemeentefonds 2022'!AO145/'Verdeling Gemeentefonds 2022'!$BS145</f>
        <v>1.3350352089971458E-2</v>
      </c>
      <c r="R145" s="108">
        <f>'Verdeling Gemeentefonds 2022'!AR145/'Verdeling Gemeentefonds 2022'!$BS145</f>
        <v>2.8529040719922166E-2</v>
      </c>
      <c r="S145" s="108">
        <f>'Verdeling Gemeentefonds 2022'!AU145/'Verdeling Gemeentefonds 2022'!$BS145</f>
        <v>5.7572054243677798E-2</v>
      </c>
      <c r="T145" s="108">
        <f>'Verdeling Gemeentefonds 2022'!AX145/'Verdeling Gemeentefonds 2022'!$BS145</f>
        <v>7.7309727659176083E-2</v>
      </c>
      <c r="U145" s="108">
        <f>'Verdeling Gemeentefonds 2022'!BA145/'Verdeling Gemeentefonds 2022'!$BS145</f>
        <v>4.7547736735767163E-2</v>
      </c>
      <c r="V145" s="106">
        <f>'Verdeling Gemeentefonds 2022'!BB145/'Verdeling Gemeentefonds 2022'!$BS145</f>
        <v>0.22430891144851467</v>
      </c>
      <c r="W145" s="99">
        <f>'Verdeling Gemeentefonds 2022'!BI145/'Verdeling Gemeentefonds 2022'!$BS145</f>
        <v>-2.0849582385474059E-4</v>
      </c>
      <c r="X145" s="107">
        <f>'Verdeling Gemeentefonds 2022'!BF145/'Verdeling Gemeentefonds 2022'!$BS145</f>
        <v>0</v>
      </c>
      <c r="Y145" s="99">
        <f>'Verdeling Gemeentefonds 2022'!BL145/'Verdeling Gemeentefonds 2022'!$BS145</f>
        <v>0</v>
      </c>
      <c r="Z145" s="107">
        <f>'Verdeling Gemeentefonds 2022'!BR145/'Verdeling Gemeentefonds 2022'!$BS145</f>
        <v>2.1608593373230139E-3</v>
      </c>
      <c r="AA145" s="116">
        <f t="shared" si="2"/>
        <v>0.99999986268223628</v>
      </c>
    </row>
    <row r="146" spans="1:27" x14ac:dyDescent="0.25">
      <c r="A146" s="115" t="s">
        <v>587</v>
      </c>
      <c r="B146" s="9" t="s">
        <v>290</v>
      </c>
      <c r="C146" s="99">
        <f>'Verdeling Gemeentefonds 2022'!D146/'Verdeling Gemeentefonds 2022'!$BS146</f>
        <v>0</v>
      </c>
      <c r="D146" s="102">
        <f>'Verdeling Gemeentefonds 2022'!E146/'Verdeling Gemeentefonds 2022'!$BS146</f>
        <v>0</v>
      </c>
      <c r="E146" s="102">
        <f>'Verdeling Gemeentefonds 2022'!F146/'Verdeling Gemeentefonds 2022'!$BS146</f>
        <v>0</v>
      </c>
      <c r="F146" s="102">
        <f>'Verdeling Gemeentefonds 2022'!G146/'Verdeling Gemeentefonds 2022'!$BS146</f>
        <v>0</v>
      </c>
      <c r="G146" s="102">
        <f>'Verdeling Gemeentefonds 2022'!H146/'Verdeling Gemeentefonds 2022'!$BS146</f>
        <v>0</v>
      </c>
      <c r="H146" s="102">
        <f>'Verdeling Gemeentefonds 2022'!I146/'Verdeling Gemeentefonds 2022'!$BS146</f>
        <v>0</v>
      </c>
      <c r="I146" s="106">
        <f>'Verdeling Gemeentefonds 2022'!J146/'Verdeling Gemeentefonds 2022'!$BS146</f>
        <v>0</v>
      </c>
      <c r="J146" s="100">
        <f>'Verdeling Gemeentefonds 2022'!N146/'Verdeling Gemeentefonds 2022'!$BS146</f>
        <v>3.8285450830479829E-2</v>
      </c>
      <c r="K146" s="102">
        <f>'Verdeling Gemeentefonds 2022'!S146/'Verdeling Gemeentefonds 2022'!$BS146</f>
        <v>1.9680214183555683E-2</v>
      </c>
      <c r="L146" s="106">
        <f>'Verdeling Gemeentefonds 2022'!T146/'Verdeling Gemeentefonds 2022'!$BS146</f>
        <v>5.7965665014035515E-2</v>
      </c>
      <c r="M146" s="99">
        <f>'Verdeling Gemeentefonds 2022'!Z146/'Verdeling Gemeentefonds 2022'!$BS146</f>
        <v>0.30747040605707443</v>
      </c>
      <c r="N146" s="102">
        <f>'Verdeling Gemeentefonds 2022'!AE146/'Verdeling Gemeentefonds 2022'!$BS146</f>
        <v>0.26738174519604591</v>
      </c>
      <c r="O146" s="104">
        <f>'Verdeling Gemeentefonds 2022'!AF146/'Verdeling Gemeentefonds 2022'!$BS146</f>
        <v>0.57485215125312028</v>
      </c>
      <c r="P146" s="109">
        <f>'Verdeling Gemeentefonds 2022'!AK146/'Verdeling Gemeentefonds 2022'!$BS146</f>
        <v>0.2306748962519384</v>
      </c>
      <c r="Q146" s="112">
        <f>'Verdeling Gemeentefonds 2022'!AO146/'Verdeling Gemeentefonds 2022'!$BS146</f>
        <v>1.5618510248590858E-2</v>
      </c>
      <c r="R146" s="108">
        <f>'Verdeling Gemeentefonds 2022'!AR146/'Verdeling Gemeentefonds 2022'!$BS146</f>
        <v>2.0389705847489642E-2</v>
      </c>
      <c r="S146" s="108">
        <f>'Verdeling Gemeentefonds 2022'!AU146/'Verdeling Gemeentefonds 2022'!$BS146</f>
        <v>4.817910136672833E-2</v>
      </c>
      <c r="T146" s="108">
        <f>'Verdeling Gemeentefonds 2022'!AX146/'Verdeling Gemeentefonds 2022'!$BS146</f>
        <v>2.352730136099046E-2</v>
      </c>
      <c r="U146" s="108">
        <f>'Verdeling Gemeentefonds 2022'!BA146/'Verdeling Gemeentefonds 2022'!$BS146</f>
        <v>2.6878709300170837E-2</v>
      </c>
      <c r="V146" s="106">
        <f>'Verdeling Gemeentefonds 2022'!BB146/'Verdeling Gemeentefonds 2022'!$BS146</f>
        <v>0.13459332812397012</v>
      </c>
      <c r="W146" s="99">
        <f>'Verdeling Gemeentefonds 2022'!BI146/'Verdeling Gemeentefonds 2022'!$BS146</f>
        <v>-2.47027703665244E-4</v>
      </c>
      <c r="X146" s="107">
        <f>'Verdeling Gemeentefonds 2022'!BF146/'Verdeling Gemeentefonds 2022'!$BS146</f>
        <v>0</v>
      </c>
      <c r="Y146" s="99">
        <f>'Verdeling Gemeentefonds 2022'!BL146/'Verdeling Gemeentefonds 2022'!$BS146</f>
        <v>0</v>
      </c>
      <c r="Z146" s="107">
        <f>'Verdeling Gemeentefonds 2022'!BR146/'Verdeling Gemeentefonds 2022'!$BS146</f>
        <v>2.160859358100248E-3</v>
      </c>
      <c r="AA146" s="116">
        <f t="shared" si="2"/>
        <v>0.99999987229749931</v>
      </c>
    </row>
    <row r="147" spans="1:27" x14ac:dyDescent="0.25">
      <c r="A147" s="115" t="s">
        <v>461</v>
      </c>
      <c r="B147" s="9" t="s">
        <v>162</v>
      </c>
      <c r="C147" s="99">
        <f>'Verdeling Gemeentefonds 2022'!D147/'Verdeling Gemeentefonds 2022'!$BS147</f>
        <v>0</v>
      </c>
      <c r="D147" s="102">
        <f>'Verdeling Gemeentefonds 2022'!E147/'Verdeling Gemeentefonds 2022'!$BS147</f>
        <v>0.44142316275479904</v>
      </c>
      <c r="E147" s="102">
        <f>'Verdeling Gemeentefonds 2022'!F147/'Verdeling Gemeentefonds 2022'!$BS147</f>
        <v>0</v>
      </c>
      <c r="F147" s="102">
        <f>'Verdeling Gemeentefonds 2022'!G147/'Verdeling Gemeentefonds 2022'!$BS147</f>
        <v>0</v>
      </c>
      <c r="G147" s="102">
        <f>'Verdeling Gemeentefonds 2022'!H147/'Verdeling Gemeentefonds 2022'!$BS147</f>
        <v>0</v>
      </c>
      <c r="H147" s="102">
        <f>'Verdeling Gemeentefonds 2022'!I147/'Verdeling Gemeentefonds 2022'!$BS147</f>
        <v>0</v>
      </c>
      <c r="I147" s="106">
        <f>'Verdeling Gemeentefonds 2022'!J147/'Verdeling Gemeentefonds 2022'!$BS147</f>
        <v>0.44142316275479904</v>
      </c>
      <c r="J147" s="100">
        <f>'Verdeling Gemeentefonds 2022'!N147/'Verdeling Gemeentefonds 2022'!$BS147</f>
        <v>4.9816701036340089E-2</v>
      </c>
      <c r="K147" s="102">
        <f>'Verdeling Gemeentefonds 2022'!S147/'Verdeling Gemeentefonds 2022'!$BS147</f>
        <v>9.1723496674060684E-2</v>
      </c>
      <c r="L147" s="106">
        <f>'Verdeling Gemeentefonds 2022'!T147/'Verdeling Gemeentefonds 2022'!$BS147</f>
        <v>0.14154019771040077</v>
      </c>
      <c r="M147" s="99">
        <f>'Verdeling Gemeentefonds 2022'!Z147/'Verdeling Gemeentefonds 2022'!$BS147</f>
        <v>0.15678696385347801</v>
      </c>
      <c r="N147" s="102">
        <f>'Verdeling Gemeentefonds 2022'!AE147/'Verdeling Gemeentefonds 2022'!$BS147</f>
        <v>8.0937929745860782E-2</v>
      </c>
      <c r="O147" s="104">
        <f>'Verdeling Gemeentefonds 2022'!AF147/'Verdeling Gemeentefonds 2022'!$BS147</f>
        <v>0.23772489359933882</v>
      </c>
      <c r="P147" s="109">
        <f>'Verdeling Gemeentefonds 2022'!AK147/'Verdeling Gemeentefonds 2022'!$BS147</f>
        <v>1.9051279422017783E-2</v>
      </c>
      <c r="Q147" s="112">
        <f>'Verdeling Gemeentefonds 2022'!AO147/'Verdeling Gemeentefonds 2022'!$BS147</f>
        <v>1.0558717219145612E-2</v>
      </c>
      <c r="R147" s="108">
        <f>'Verdeling Gemeentefonds 2022'!AR147/'Verdeling Gemeentefonds 2022'!$BS147</f>
        <v>2.8974305193487104E-2</v>
      </c>
      <c r="S147" s="108">
        <f>'Verdeling Gemeentefonds 2022'!AU147/'Verdeling Gemeentefonds 2022'!$BS147</f>
        <v>3.14603342509727E-2</v>
      </c>
      <c r="T147" s="108">
        <f>'Verdeling Gemeentefonds 2022'!AX147/'Verdeling Gemeentefonds 2022'!$BS147</f>
        <v>5.7916554640915427E-2</v>
      </c>
      <c r="U147" s="108">
        <f>'Verdeling Gemeentefonds 2022'!BA147/'Verdeling Gemeentefonds 2022'!$BS147</f>
        <v>2.9436180823227298E-2</v>
      </c>
      <c r="V147" s="106">
        <f>'Verdeling Gemeentefonds 2022'!BB147/'Verdeling Gemeentefonds 2022'!$BS147</f>
        <v>0.15834609212774814</v>
      </c>
      <c r="W147" s="99">
        <f>'Verdeling Gemeentefonds 2022'!BI147/'Verdeling Gemeentefonds 2022'!$BS147</f>
        <v>-2.4647543411662309E-4</v>
      </c>
      <c r="X147" s="107">
        <f>'Verdeling Gemeentefonds 2022'!BF147/'Verdeling Gemeentefonds 2022'!$BS147</f>
        <v>0</v>
      </c>
      <c r="Y147" s="99">
        <f>'Verdeling Gemeentefonds 2022'!BL147/'Verdeling Gemeentefonds 2022'!$BS147</f>
        <v>0</v>
      </c>
      <c r="Z147" s="107">
        <f>'Verdeling Gemeentefonds 2022'!BR147/'Verdeling Gemeentefonds 2022'!$BS147</f>
        <v>2.1608596553005363E-3</v>
      </c>
      <c r="AA147" s="116">
        <f t="shared" si="2"/>
        <v>1.0000000098354884</v>
      </c>
    </row>
    <row r="148" spans="1:27" x14ac:dyDescent="0.25">
      <c r="A148" s="115" t="s">
        <v>397</v>
      </c>
      <c r="B148" s="9" t="s">
        <v>98</v>
      </c>
      <c r="C148" s="99">
        <f>'Verdeling Gemeentefonds 2022'!D148/'Verdeling Gemeentefonds 2022'!$BS148</f>
        <v>0</v>
      </c>
      <c r="D148" s="102">
        <f>'Verdeling Gemeentefonds 2022'!E148/'Verdeling Gemeentefonds 2022'!$BS148</f>
        <v>0</v>
      </c>
      <c r="E148" s="102">
        <f>'Verdeling Gemeentefonds 2022'!F148/'Verdeling Gemeentefonds 2022'!$BS148</f>
        <v>0</v>
      </c>
      <c r="F148" s="102">
        <f>'Verdeling Gemeentefonds 2022'!G148/'Verdeling Gemeentefonds 2022'!$BS148</f>
        <v>0</v>
      </c>
      <c r="G148" s="102">
        <f>'Verdeling Gemeentefonds 2022'!H148/'Verdeling Gemeentefonds 2022'!$BS148</f>
        <v>0</v>
      </c>
      <c r="H148" s="102">
        <f>'Verdeling Gemeentefonds 2022'!I148/'Verdeling Gemeentefonds 2022'!$BS148</f>
        <v>0</v>
      </c>
      <c r="I148" s="106">
        <f>'Verdeling Gemeentefonds 2022'!J148/'Verdeling Gemeentefonds 2022'!$BS148</f>
        <v>0</v>
      </c>
      <c r="J148" s="100">
        <f>'Verdeling Gemeentefonds 2022'!N148/'Verdeling Gemeentefonds 2022'!$BS148</f>
        <v>6.6825853607365843E-2</v>
      </c>
      <c r="K148" s="102">
        <f>'Verdeling Gemeentefonds 2022'!S148/'Verdeling Gemeentefonds 2022'!$BS148</f>
        <v>3.7422461032757029E-3</v>
      </c>
      <c r="L148" s="106">
        <f>'Verdeling Gemeentefonds 2022'!T148/'Verdeling Gemeentefonds 2022'!$BS148</f>
        <v>7.0568099710641555E-2</v>
      </c>
      <c r="M148" s="99">
        <f>'Verdeling Gemeentefonds 2022'!Z148/'Verdeling Gemeentefonds 2022'!$BS148</f>
        <v>0.42552774282292194</v>
      </c>
      <c r="N148" s="102">
        <f>'Verdeling Gemeentefonds 2022'!AE148/'Verdeling Gemeentefonds 2022'!$BS148</f>
        <v>0.20889198299252959</v>
      </c>
      <c r="O148" s="104">
        <f>'Verdeling Gemeentefonds 2022'!AF148/'Verdeling Gemeentefonds 2022'!$BS148</f>
        <v>0.63441972581545159</v>
      </c>
      <c r="P148" s="109">
        <f>'Verdeling Gemeentefonds 2022'!AK148/'Verdeling Gemeentefonds 2022'!$BS148</f>
        <v>1.8256701094907898E-2</v>
      </c>
      <c r="Q148" s="112">
        <f>'Verdeling Gemeentefonds 2022'!AO148/'Verdeling Gemeentefonds 2022'!$BS148</f>
        <v>1.2676958566600813E-2</v>
      </c>
      <c r="R148" s="108">
        <f>'Verdeling Gemeentefonds 2022'!AR148/'Verdeling Gemeentefonds 2022'!$BS148</f>
        <v>1.5338206948120093E-2</v>
      </c>
      <c r="S148" s="108">
        <f>'Verdeling Gemeentefonds 2022'!AU148/'Verdeling Gemeentefonds 2022'!$BS148</f>
        <v>5.6530965345328886E-2</v>
      </c>
      <c r="T148" s="108">
        <f>'Verdeling Gemeentefonds 2022'!AX148/'Verdeling Gemeentefonds 2022'!$BS148</f>
        <v>0.1325380642222336</v>
      </c>
      <c r="U148" s="108">
        <f>'Verdeling Gemeentefonds 2022'!BA148/'Verdeling Gemeentefonds 2022'!$BS148</f>
        <v>5.7625791424359536E-2</v>
      </c>
      <c r="V148" s="106">
        <f>'Verdeling Gemeentefonds 2022'!BB148/'Verdeling Gemeentefonds 2022'!$BS148</f>
        <v>0.27470998650664297</v>
      </c>
      <c r="W148" s="99">
        <f>'Verdeling Gemeentefonds 2022'!BI148/'Verdeling Gemeentefonds 2022'!$BS148</f>
        <v>-1.1522613135291223E-4</v>
      </c>
      <c r="X148" s="107">
        <f>'Verdeling Gemeentefonds 2022'!BF148/'Verdeling Gemeentefonds 2022'!$BS148</f>
        <v>0</v>
      </c>
      <c r="Y148" s="99">
        <f>'Verdeling Gemeentefonds 2022'!BL148/'Verdeling Gemeentefonds 2022'!$BS148</f>
        <v>0</v>
      </c>
      <c r="Z148" s="107">
        <f>'Verdeling Gemeentefonds 2022'!BR148/'Verdeling Gemeentefonds 2022'!$BS148</f>
        <v>2.1608599515811518E-3</v>
      </c>
      <c r="AA148" s="116">
        <f t="shared" si="2"/>
        <v>1.0000001469478721</v>
      </c>
    </row>
    <row r="149" spans="1:27" x14ac:dyDescent="0.25">
      <c r="A149" s="115" t="s">
        <v>548</v>
      </c>
      <c r="B149" s="9" t="s">
        <v>251</v>
      </c>
      <c r="C149" s="99">
        <f>'Verdeling Gemeentefonds 2022'!D149/'Verdeling Gemeentefonds 2022'!$BS149</f>
        <v>0</v>
      </c>
      <c r="D149" s="102">
        <f>'Verdeling Gemeentefonds 2022'!E149/'Verdeling Gemeentefonds 2022'!$BS149</f>
        <v>0</v>
      </c>
      <c r="E149" s="102">
        <f>'Verdeling Gemeentefonds 2022'!F149/'Verdeling Gemeentefonds 2022'!$BS149</f>
        <v>0</v>
      </c>
      <c r="F149" s="102">
        <f>'Verdeling Gemeentefonds 2022'!G149/'Verdeling Gemeentefonds 2022'!$BS149</f>
        <v>0</v>
      </c>
      <c r="G149" s="102">
        <f>'Verdeling Gemeentefonds 2022'!H149/'Verdeling Gemeentefonds 2022'!$BS149</f>
        <v>0</v>
      </c>
      <c r="H149" s="102">
        <f>'Verdeling Gemeentefonds 2022'!I149/'Verdeling Gemeentefonds 2022'!$BS149</f>
        <v>0</v>
      </c>
      <c r="I149" s="106">
        <f>'Verdeling Gemeentefonds 2022'!J149/'Verdeling Gemeentefonds 2022'!$BS149</f>
        <v>0</v>
      </c>
      <c r="J149" s="100">
        <f>'Verdeling Gemeentefonds 2022'!N149/'Verdeling Gemeentefonds 2022'!$BS149</f>
        <v>4.935432986708238E-2</v>
      </c>
      <c r="K149" s="102">
        <f>'Verdeling Gemeentefonds 2022'!S149/'Verdeling Gemeentefonds 2022'!$BS149</f>
        <v>3.2902696324566813E-2</v>
      </c>
      <c r="L149" s="106">
        <f>'Verdeling Gemeentefonds 2022'!T149/'Verdeling Gemeentefonds 2022'!$BS149</f>
        <v>8.2257026191649193E-2</v>
      </c>
      <c r="M149" s="99">
        <f>'Verdeling Gemeentefonds 2022'!Z149/'Verdeling Gemeentefonds 2022'!$BS149</f>
        <v>0.30827584255166779</v>
      </c>
      <c r="N149" s="102">
        <f>'Verdeling Gemeentefonds 2022'!AE149/'Verdeling Gemeentefonds 2022'!$BS149</f>
        <v>0.27814024814178068</v>
      </c>
      <c r="O149" s="104">
        <f>'Verdeling Gemeentefonds 2022'!AF149/'Verdeling Gemeentefonds 2022'!$BS149</f>
        <v>0.58641609069344847</v>
      </c>
      <c r="P149" s="109">
        <f>'Verdeling Gemeentefonds 2022'!AK149/'Verdeling Gemeentefonds 2022'!$BS149</f>
        <v>0.10652881317170972</v>
      </c>
      <c r="Q149" s="112">
        <f>'Verdeling Gemeentefonds 2022'!AO149/'Verdeling Gemeentefonds 2022'!$BS149</f>
        <v>1.5228171412415807E-2</v>
      </c>
      <c r="R149" s="108">
        <f>'Verdeling Gemeentefonds 2022'!AR149/'Verdeling Gemeentefonds 2022'!$BS149</f>
        <v>3.9203378255091452E-2</v>
      </c>
      <c r="S149" s="108">
        <f>'Verdeling Gemeentefonds 2022'!AU149/'Verdeling Gemeentefonds 2022'!$BS149</f>
        <v>6.0322055200059496E-2</v>
      </c>
      <c r="T149" s="108">
        <f>'Verdeling Gemeentefonds 2022'!AX149/'Verdeling Gemeentefonds 2022'!$BS149</f>
        <v>6.7496401147090684E-2</v>
      </c>
      <c r="U149" s="108">
        <f>'Verdeling Gemeentefonds 2022'!BA149/'Verdeling Gemeentefonds 2022'!$BS149</f>
        <v>4.0639126540394185E-2</v>
      </c>
      <c r="V149" s="106">
        <f>'Verdeling Gemeentefonds 2022'!BB149/'Verdeling Gemeentefonds 2022'!$BS149</f>
        <v>0.22288913255505163</v>
      </c>
      <c r="W149" s="99">
        <f>'Verdeling Gemeentefonds 2022'!BI149/'Verdeling Gemeentefonds 2022'!$BS149</f>
        <v>-2.5201067645776659E-4</v>
      </c>
      <c r="X149" s="107">
        <f>'Verdeling Gemeentefonds 2022'!BF149/'Verdeling Gemeentefonds 2022'!$BS149</f>
        <v>0</v>
      </c>
      <c r="Y149" s="99">
        <f>'Verdeling Gemeentefonds 2022'!BL149/'Verdeling Gemeentefonds 2022'!$BS149</f>
        <v>0</v>
      </c>
      <c r="Z149" s="107">
        <f>'Verdeling Gemeentefonds 2022'!BR149/'Verdeling Gemeentefonds 2022'!$BS149</f>
        <v>2.1608594425476138E-3</v>
      </c>
      <c r="AA149" s="116">
        <f t="shared" si="2"/>
        <v>0.99999991137794886</v>
      </c>
    </row>
    <row r="150" spans="1:27" x14ac:dyDescent="0.25">
      <c r="A150" s="115">
        <v>45068</v>
      </c>
      <c r="B150" s="9" t="s">
        <v>659</v>
      </c>
      <c r="C150" s="99">
        <f>'Verdeling Gemeentefonds 2022'!D150/'Verdeling Gemeentefonds 2022'!$BS150</f>
        <v>0</v>
      </c>
      <c r="D150" s="102">
        <f>'Verdeling Gemeentefonds 2022'!E150/'Verdeling Gemeentefonds 2022'!$BS150</f>
        <v>0</v>
      </c>
      <c r="E150" s="102">
        <f>'Verdeling Gemeentefonds 2022'!F150/'Verdeling Gemeentefonds 2022'!$BS150</f>
        <v>0</v>
      </c>
      <c r="F150" s="102">
        <f>'Verdeling Gemeentefonds 2022'!G150/'Verdeling Gemeentefonds 2022'!$BS150</f>
        <v>0</v>
      </c>
      <c r="G150" s="102">
        <f>'Verdeling Gemeentefonds 2022'!H150/'Verdeling Gemeentefonds 2022'!$BS150</f>
        <v>0</v>
      </c>
      <c r="H150" s="102">
        <f>'Verdeling Gemeentefonds 2022'!I150/'Verdeling Gemeentefonds 2022'!$BS150</f>
        <v>0</v>
      </c>
      <c r="I150" s="106">
        <f>'Verdeling Gemeentefonds 2022'!J150/'Verdeling Gemeentefonds 2022'!$BS150</f>
        <v>0</v>
      </c>
      <c r="J150" s="100">
        <f>'Verdeling Gemeentefonds 2022'!N150/'Verdeling Gemeentefonds 2022'!$BS150</f>
        <v>6.5914443180907209E-2</v>
      </c>
      <c r="K150" s="102">
        <f>'Verdeling Gemeentefonds 2022'!S150/'Verdeling Gemeentefonds 2022'!$BS150</f>
        <v>5.8243090984115703E-3</v>
      </c>
      <c r="L150" s="106">
        <f>'Verdeling Gemeentefonds 2022'!T150/'Verdeling Gemeentefonds 2022'!$BS150</f>
        <v>7.1738752279318779E-2</v>
      </c>
      <c r="M150" s="99">
        <f>'Verdeling Gemeentefonds 2022'!Z150/'Verdeling Gemeentefonds 2022'!$BS150</f>
        <v>0.29041401179562293</v>
      </c>
      <c r="N150" s="102">
        <f>'Verdeling Gemeentefonds 2022'!AE150/'Verdeling Gemeentefonds 2022'!$BS150</f>
        <v>0.22391991040455933</v>
      </c>
      <c r="O150" s="104">
        <f>'Verdeling Gemeentefonds 2022'!AF150/'Verdeling Gemeentefonds 2022'!$BS150</f>
        <v>0.51433392220018226</v>
      </c>
      <c r="P150" s="109">
        <f>'Verdeling Gemeentefonds 2022'!AK150/'Verdeling Gemeentefonds 2022'!$BS150</f>
        <v>0.27288241273936631</v>
      </c>
      <c r="Q150" s="112">
        <f>'Verdeling Gemeentefonds 2022'!AO150/'Verdeling Gemeentefonds 2022'!$BS150</f>
        <v>1.2911323810128987E-2</v>
      </c>
      <c r="R150" s="108">
        <f>'Verdeling Gemeentefonds 2022'!AR150/'Verdeling Gemeentefonds 2022'!$BS150</f>
        <v>1.8246898491905555E-2</v>
      </c>
      <c r="S150" s="108">
        <f>'Verdeling Gemeentefonds 2022'!AU150/'Verdeling Gemeentefonds 2022'!$BS150</f>
        <v>3.7393366310205248E-2</v>
      </c>
      <c r="T150" s="108">
        <f>'Verdeling Gemeentefonds 2022'!AX150/'Verdeling Gemeentefonds 2022'!$BS150</f>
        <v>1.4662301063434326E-2</v>
      </c>
      <c r="U150" s="108">
        <f>'Verdeling Gemeentefonds 2022'!BA150/'Verdeling Gemeentefonds 2022'!$BS150</f>
        <v>2.3041157518382867E-2</v>
      </c>
      <c r="V150" s="106">
        <f>'Verdeling Gemeentefonds 2022'!BB150/'Verdeling Gemeentefonds 2022'!$BS150</f>
        <v>0.10625504719405698</v>
      </c>
      <c r="W150" s="99">
        <f>'Verdeling Gemeentefonds 2022'!BI150/'Verdeling Gemeentefonds 2022'!$BS150</f>
        <v>0</v>
      </c>
      <c r="X150" s="107">
        <f>'Verdeling Gemeentefonds 2022'!BF150/'Verdeling Gemeentefonds 2022'!$BS150</f>
        <v>3.4789865587075808E-2</v>
      </c>
      <c r="Y150" s="99">
        <f>'Verdeling Gemeentefonds 2022'!BL150/'Verdeling Gemeentefonds 2022'!$BS150</f>
        <v>0</v>
      </c>
      <c r="Z150" s="107">
        <f>'Verdeling Gemeentefonds 2022'!BR150/'Verdeling Gemeentefonds 2022'!$BS150</f>
        <v>0</v>
      </c>
      <c r="AA150" s="116">
        <f t="shared" si="2"/>
        <v>1.0000000000000002</v>
      </c>
    </row>
    <row r="151" spans="1:27" x14ac:dyDescent="0.25">
      <c r="A151" s="115" t="s">
        <v>462</v>
      </c>
      <c r="B151" s="9" t="s">
        <v>163</v>
      </c>
      <c r="C151" s="99">
        <f>'Verdeling Gemeentefonds 2022'!D151/'Verdeling Gemeentefonds 2022'!$BS151</f>
        <v>0</v>
      </c>
      <c r="D151" s="102">
        <f>'Verdeling Gemeentefonds 2022'!E151/'Verdeling Gemeentefonds 2022'!$BS151</f>
        <v>0</v>
      </c>
      <c r="E151" s="102">
        <f>'Verdeling Gemeentefonds 2022'!F151/'Verdeling Gemeentefonds 2022'!$BS151</f>
        <v>0</v>
      </c>
      <c r="F151" s="102">
        <f>'Verdeling Gemeentefonds 2022'!G151/'Verdeling Gemeentefonds 2022'!$BS151</f>
        <v>0</v>
      </c>
      <c r="G151" s="102">
        <f>'Verdeling Gemeentefonds 2022'!H151/'Verdeling Gemeentefonds 2022'!$BS151</f>
        <v>0</v>
      </c>
      <c r="H151" s="102">
        <f>'Verdeling Gemeentefonds 2022'!I151/'Verdeling Gemeentefonds 2022'!$BS151</f>
        <v>0</v>
      </c>
      <c r="I151" s="106">
        <f>'Verdeling Gemeentefonds 2022'!J151/'Verdeling Gemeentefonds 2022'!$BS151</f>
        <v>0</v>
      </c>
      <c r="J151" s="100">
        <f>'Verdeling Gemeentefonds 2022'!N151/'Verdeling Gemeentefonds 2022'!$BS151</f>
        <v>7.959521812420324E-2</v>
      </c>
      <c r="K151" s="102">
        <f>'Verdeling Gemeentefonds 2022'!S151/'Verdeling Gemeentefonds 2022'!$BS151</f>
        <v>2.8789436671337841E-2</v>
      </c>
      <c r="L151" s="106">
        <f>'Verdeling Gemeentefonds 2022'!T151/'Verdeling Gemeentefonds 2022'!$BS151</f>
        <v>0.10838465479554109</v>
      </c>
      <c r="M151" s="99">
        <f>'Verdeling Gemeentefonds 2022'!Z151/'Verdeling Gemeentefonds 2022'!$BS151</f>
        <v>0.40141930596675451</v>
      </c>
      <c r="N151" s="102">
        <f>'Verdeling Gemeentefonds 2022'!AE151/'Verdeling Gemeentefonds 2022'!$BS151</f>
        <v>0.20362450455463935</v>
      </c>
      <c r="O151" s="104">
        <f>'Verdeling Gemeentefonds 2022'!AF151/'Verdeling Gemeentefonds 2022'!$BS151</f>
        <v>0.60504381052139389</v>
      </c>
      <c r="P151" s="109">
        <f>'Verdeling Gemeentefonds 2022'!AK151/'Verdeling Gemeentefonds 2022'!$BS151</f>
        <v>2.0182162485645892E-2</v>
      </c>
      <c r="Q151" s="112">
        <f>'Verdeling Gemeentefonds 2022'!AO151/'Verdeling Gemeentefonds 2022'!$BS151</f>
        <v>2.1273198360617609E-2</v>
      </c>
      <c r="R151" s="108">
        <f>'Verdeling Gemeentefonds 2022'!AR151/'Verdeling Gemeentefonds 2022'!$BS151</f>
        <v>3.8393219692584787E-2</v>
      </c>
      <c r="S151" s="108">
        <f>'Verdeling Gemeentefonds 2022'!AU151/'Verdeling Gemeentefonds 2022'!$BS151</f>
        <v>5.9493807196649623E-2</v>
      </c>
      <c r="T151" s="108">
        <f>'Verdeling Gemeentefonds 2022'!AX151/'Verdeling Gemeentefonds 2022'!$BS151</f>
        <v>4.8303622852999349E-2</v>
      </c>
      <c r="U151" s="108">
        <f>'Verdeling Gemeentefonds 2022'!BA151/'Verdeling Gemeentefonds 2022'!$BS151</f>
        <v>9.7005994820247271E-2</v>
      </c>
      <c r="V151" s="106">
        <f>'Verdeling Gemeentefonds 2022'!BB151/'Verdeling Gemeentefonds 2022'!$BS151</f>
        <v>0.26446984292309866</v>
      </c>
      <c r="W151" s="99">
        <f>'Verdeling Gemeentefonds 2022'!BI151/'Verdeling Gemeentefonds 2022'!$BS151</f>
        <v>-2.4132403342307814E-4</v>
      </c>
      <c r="X151" s="107">
        <f>'Verdeling Gemeentefonds 2022'!BF151/'Verdeling Gemeentefonds 2022'!$BS151</f>
        <v>0</v>
      </c>
      <c r="Y151" s="99">
        <f>'Verdeling Gemeentefonds 2022'!BL151/'Verdeling Gemeentefonds 2022'!$BS151</f>
        <v>0</v>
      </c>
      <c r="Z151" s="107">
        <f>'Verdeling Gemeentefonds 2022'!BR151/'Verdeling Gemeentefonds 2022'!$BS151</f>
        <v>2.1608596477472848E-3</v>
      </c>
      <c r="AA151" s="116">
        <f t="shared" si="2"/>
        <v>1.0000000063400036</v>
      </c>
    </row>
    <row r="152" spans="1:27" x14ac:dyDescent="0.25">
      <c r="A152" s="115" t="s">
        <v>368</v>
      </c>
      <c r="B152" s="9" t="s">
        <v>69</v>
      </c>
      <c r="C152" s="99">
        <f>'Verdeling Gemeentefonds 2022'!D152/'Verdeling Gemeentefonds 2022'!$BS152</f>
        <v>0</v>
      </c>
      <c r="D152" s="102">
        <f>'Verdeling Gemeentefonds 2022'!E152/'Verdeling Gemeentefonds 2022'!$BS152</f>
        <v>0</v>
      </c>
      <c r="E152" s="102">
        <f>'Verdeling Gemeentefonds 2022'!F152/'Verdeling Gemeentefonds 2022'!$BS152</f>
        <v>0</v>
      </c>
      <c r="F152" s="102">
        <f>'Verdeling Gemeentefonds 2022'!G152/'Verdeling Gemeentefonds 2022'!$BS152</f>
        <v>0</v>
      </c>
      <c r="G152" s="102">
        <f>'Verdeling Gemeentefonds 2022'!H152/'Verdeling Gemeentefonds 2022'!$BS152</f>
        <v>0</v>
      </c>
      <c r="H152" s="102">
        <f>'Verdeling Gemeentefonds 2022'!I152/'Verdeling Gemeentefonds 2022'!$BS152</f>
        <v>0</v>
      </c>
      <c r="I152" s="106">
        <f>'Verdeling Gemeentefonds 2022'!J152/'Verdeling Gemeentefonds 2022'!$BS152</f>
        <v>0</v>
      </c>
      <c r="J152" s="100">
        <f>'Verdeling Gemeentefonds 2022'!N152/'Verdeling Gemeentefonds 2022'!$BS152</f>
        <v>7.6248029120484492E-2</v>
      </c>
      <c r="K152" s="102">
        <f>'Verdeling Gemeentefonds 2022'!S152/'Verdeling Gemeentefonds 2022'!$BS152</f>
        <v>5.5594118715682735E-3</v>
      </c>
      <c r="L152" s="106">
        <f>'Verdeling Gemeentefonds 2022'!T152/'Verdeling Gemeentefonds 2022'!$BS152</f>
        <v>8.1807440992052768E-2</v>
      </c>
      <c r="M152" s="99">
        <f>'Verdeling Gemeentefonds 2022'!Z152/'Verdeling Gemeentefonds 2022'!$BS152</f>
        <v>0.35001966536138329</v>
      </c>
      <c r="N152" s="102">
        <f>'Verdeling Gemeentefonds 2022'!AE152/'Verdeling Gemeentefonds 2022'!$BS152</f>
        <v>0.24537681972189981</v>
      </c>
      <c r="O152" s="104">
        <f>'Verdeling Gemeentefonds 2022'!AF152/'Verdeling Gemeentefonds 2022'!$BS152</f>
        <v>0.59539648508328313</v>
      </c>
      <c r="P152" s="109">
        <f>'Verdeling Gemeentefonds 2022'!AK152/'Verdeling Gemeentefonds 2022'!$BS152</f>
        <v>0.14283707293757839</v>
      </c>
      <c r="Q152" s="112">
        <f>'Verdeling Gemeentefonds 2022'!AO152/'Verdeling Gemeentefonds 2022'!$BS152</f>
        <v>1.489036094406181E-2</v>
      </c>
      <c r="R152" s="108">
        <f>'Verdeling Gemeentefonds 2022'!AR152/'Verdeling Gemeentefonds 2022'!$BS152</f>
        <v>4.4306417715966252E-2</v>
      </c>
      <c r="S152" s="108">
        <f>'Verdeling Gemeentefonds 2022'!AU152/'Verdeling Gemeentefonds 2022'!$BS152</f>
        <v>5.4758578280602266E-2</v>
      </c>
      <c r="T152" s="108">
        <f>'Verdeling Gemeentefonds 2022'!AX152/'Verdeling Gemeentefonds 2022'!$BS152</f>
        <v>1.5486210631413519E-2</v>
      </c>
      <c r="U152" s="108">
        <f>'Verdeling Gemeentefonds 2022'!BA152/'Verdeling Gemeentefonds 2022'!$BS152</f>
        <v>4.8594533106465818E-2</v>
      </c>
      <c r="V152" s="106">
        <f>'Verdeling Gemeentefonds 2022'!BB152/'Verdeling Gemeentefonds 2022'!$BS152</f>
        <v>0.17803610067850967</v>
      </c>
      <c r="W152" s="99">
        <f>'Verdeling Gemeentefonds 2022'!BI152/'Verdeling Gemeentefonds 2022'!$BS152</f>
        <v>-2.3790491022325746E-4</v>
      </c>
      <c r="X152" s="107">
        <f>'Verdeling Gemeentefonds 2022'!BF152/'Verdeling Gemeentefonds 2022'!$BS152</f>
        <v>0</v>
      </c>
      <c r="Y152" s="99">
        <f>'Verdeling Gemeentefonds 2022'!BL152/'Verdeling Gemeentefonds 2022'!$BS152</f>
        <v>0</v>
      </c>
      <c r="Z152" s="107">
        <f>'Verdeling Gemeentefonds 2022'!BR152/'Verdeling Gemeentefonds 2022'!$BS152</f>
        <v>2.1608597518857722E-3</v>
      </c>
      <c r="AA152" s="116">
        <f t="shared" si="2"/>
        <v>1.0000000545330865</v>
      </c>
    </row>
    <row r="153" spans="1:27" x14ac:dyDescent="0.25">
      <c r="A153" s="115" t="s">
        <v>512</v>
      </c>
      <c r="B153" s="9" t="s">
        <v>213</v>
      </c>
      <c r="C153" s="99">
        <f>'Verdeling Gemeentefonds 2022'!D153/'Verdeling Gemeentefonds 2022'!$BS153</f>
        <v>0</v>
      </c>
      <c r="D153" s="102">
        <f>'Verdeling Gemeentefonds 2022'!E153/'Verdeling Gemeentefonds 2022'!$BS153</f>
        <v>0</v>
      </c>
      <c r="E153" s="102">
        <f>'Verdeling Gemeentefonds 2022'!F153/'Verdeling Gemeentefonds 2022'!$BS153</f>
        <v>0</v>
      </c>
      <c r="F153" s="102">
        <f>'Verdeling Gemeentefonds 2022'!G153/'Verdeling Gemeentefonds 2022'!$BS153</f>
        <v>0</v>
      </c>
      <c r="G153" s="102">
        <f>'Verdeling Gemeentefonds 2022'!H153/'Verdeling Gemeentefonds 2022'!$BS153</f>
        <v>0</v>
      </c>
      <c r="H153" s="102">
        <f>'Verdeling Gemeentefonds 2022'!I153/'Verdeling Gemeentefonds 2022'!$BS153</f>
        <v>0</v>
      </c>
      <c r="I153" s="106">
        <f>'Verdeling Gemeentefonds 2022'!J153/'Verdeling Gemeentefonds 2022'!$BS153</f>
        <v>0</v>
      </c>
      <c r="J153" s="100">
        <f>'Verdeling Gemeentefonds 2022'!N153/'Verdeling Gemeentefonds 2022'!$BS153</f>
        <v>5.0239885351646106E-2</v>
      </c>
      <c r="K153" s="102">
        <f>'Verdeling Gemeentefonds 2022'!S153/'Verdeling Gemeentefonds 2022'!$BS153</f>
        <v>3.6798622651926152E-3</v>
      </c>
      <c r="L153" s="106">
        <f>'Verdeling Gemeentefonds 2022'!T153/'Verdeling Gemeentefonds 2022'!$BS153</f>
        <v>5.3919747616838716E-2</v>
      </c>
      <c r="M153" s="99">
        <f>'Verdeling Gemeentefonds 2022'!Z153/'Verdeling Gemeentefonds 2022'!$BS153</f>
        <v>0.33490691717625443</v>
      </c>
      <c r="N153" s="102">
        <f>'Verdeling Gemeentefonds 2022'!AE153/'Verdeling Gemeentefonds 2022'!$BS153</f>
        <v>0.29241502904531563</v>
      </c>
      <c r="O153" s="104">
        <f>'Verdeling Gemeentefonds 2022'!AF153/'Verdeling Gemeentefonds 2022'!$BS153</f>
        <v>0.62732194622157011</v>
      </c>
      <c r="P153" s="109">
        <f>'Verdeling Gemeentefonds 2022'!AK153/'Verdeling Gemeentefonds 2022'!$BS153</f>
        <v>0.17717904488249303</v>
      </c>
      <c r="Q153" s="112">
        <f>'Verdeling Gemeentefonds 2022'!AO153/'Verdeling Gemeentefonds 2022'!$BS153</f>
        <v>1.6400361779044564E-2</v>
      </c>
      <c r="R153" s="108">
        <f>'Verdeling Gemeentefonds 2022'!AR153/'Verdeling Gemeentefonds 2022'!$BS153</f>
        <v>1.8801493292612985E-2</v>
      </c>
      <c r="S153" s="108">
        <f>'Verdeling Gemeentefonds 2022'!AU153/'Verdeling Gemeentefonds 2022'!$BS153</f>
        <v>4.576353953161192E-2</v>
      </c>
      <c r="T153" s="108">
        <f>'Verdeling Gemeentefonds 2022'!AX153/'Verdeling Gemeentefonds 2022'!$BS153</f>
        <v>3.6543972334914028E-2</v>
      </c>
      <c r="U153" s="108">
        <f>'Verdeling Gemeentefonds 2022'!BA153/'Verdeling Gemeentefonds 2022'!$BS153</f>
        <v>2.2115890493785678E-2</v>
      </c>
      <c r="V153" s="106">
        <f>'Verdeling Gemeentefonds 2022'!BB153/'Verdeling Gemeentefonds 2022'!$BS153</f>
        <v>0.13962525743196919</v>
      </c>
      <c r="W153" s="99">
        <f>'Verdeling Gemeentefonds 2022'!BI153/'Verdeling Gemeentefonds 2022'!$BS153</f>
        <v>-2.069343099679851E-4</v>
      </c>
      <c r="X153" s="107">
        <f>'Verdeling Gemeentefonds 2022'!BF153/'Verdeling Gemeentefonds 2022'!$BS153</f>
        <v>0</v>
      </c>
      <c r="Y153" s="99">
        <f>'Verdeling Gemeentefonds 2022'!BL153/'Verdeling Gemeentefonds 2022'!$BS153</f>
        <v>0</v>
      </c>
      <c r="Z153" s="107">
        <f>'Verdeling Gemeentefonds 2022'!BR153/'Verdeling Gemeentefonds 2022'!$BS153</f>
        <v>2.1608594640026959E-3</v>
      </c>
      <c r="AA153" s="116">
        <f t="shared" si="2"/>
        <v>0.99999992130690574</v>
      </c>
    </row>
    <row r="154" spans="1:27" x14ac:dyDescent="0.25">
      <c r="A154" s="115" t="s">
        <v>588</v>
      </c>
      <c r="B154" s="9" t="s">
        <v>291</v>
      </c>
      <c r="C154" s="99">
        <f>'Verdeling Gemeentefonds 2022'!D154/'Verdeling Gemeentefonds 2022'!$BS154</f>
        <v>0</v>
      </c>
      <c r="D154" s="102">
        <f>'Verdeling Gemeentefonds 2022'!E154/'Verdeling Gemeentefonds 2022'!$BS154</f>
        <v>0</v>
      </c>
      <c r="E154" s="102">
        <f>'Verdeling Gemeentefonds 2022'!F154/'Verdeling Gemeentefonds 2022'!$BS154</f>
        <v>0</v>
      </c>
      <c r="F154" s="102">
        <f>'Verdeling Gemeentefonds 2022'!G154/'Verdeling Gemeentefonds 2022'!$BS154</f>
        <v>0</v>
      </c>
      <c r="G154" s="102">
        <f>'Verdeling Gemeentefonds 2022'!H154/'Verdeling Gemeentefonds 2022'!$BS154</f>
        <v>0</v>
      </c>
      <c r="H154" s="102">
        <f>'Verdeling Gemeentefonds 2022'!I154/'Verdeling Gemeentefonds 2022'!$BS154</f>
        <v>0</v>
      </c>
      <c r="I154" s="106">
        <f>'Verdeling Gemeentefonds 2022'!J154/'Verdeling Gemeentefonds 2022'!$BS154</f>
        <v>0</v>
      </c>
      <c r="J154" s="100">
        <f>'Verdeling Gemeentefonds 2022'!N154/'Verdeling Gemeentefonds 2022'!$BS154</f>
        <v>4.4120059578747053E-2</v>
      </c>
      <c r="K154" s="102">
        <f>'Verdeling Gemeentefonds 2022'!S154/'Verdeling Gemeentefonds 2022'!$BS154</f>
        <v>3.7044656596103863E-2</v>
      </c>
      <c r="L154" s="106">
        <f>'Verdeling Gemeentefonds 2022'!T154/'Verdeling Gemeentefonds 2022'!$BS154</f>
        <v>8.1164716174850909E-2</v>
      </c>
      <c r="M154" s="99">
        <f>'Verdeling Gemeentefonds 2022'!Z154/'Verdeling Gemeentefonds 2022'!$BS154</f>
        <v>0.45035084701560646</v>
      </c>
      <c r="N154" s="102">
        <f>'Verdeling Gemeentefonds 2022'!AE154/'Verdeling Gemeentefonds 2022'!$BS154</f>
        <v>0.17488402883665483</v>
      </c>
      <c r="O154" s="104">
        <f>'Verdeling Gemeentefonds 2022'!AF154/'Verdeling Gemeentefonds 2022'!$BS154</f>
        <v>0.62523487585226134</v>
      </c>
      <c r="P154" s="109">
        <f>'Verdeling Gemeentefonds 2022'!AK154/'Verdeling Gemeentefonds 2022'!$BS154</f>
        <v>0.10526412345374618</v>
      </c>
      <c r="Q154" s="112">
        <f>'Verdeling Gemeentefonds 2022'!AO154/'Verdeling Gemeentefonds 2022'!$BS154</f>
        <v>1.602869240897244E-2</v>
      </c>
      <c r="R154" s="108">
        <f>'Verdeling Gemeentefonds 2022'!AR154/'Verdeling Gemeentefonds 2022'!$BS154</f>
        <v>3.7622479079080201E-2</v>
      </c>
      <c r="S154" s="108">
        <f>'Verdeling Gemeentefonds 2022'!AU154/'Verdeling Gemeentefonds 2022'!$BS154</f>
        <v>6.9546737126609179E-2</v>
      </c>
      <c r="T154" s="108">
        <f>'Verdeling Gemeentefonds 2022'!AX154/'Verdeling Gemeentefonds 2022'!$BS154</f>
        <v>3.5886088511776479E-2</v>
      </c>
      <c r="U154" s="108">
        <f>'Verdeling Gemeentefonds 2022'!BA154/'Verdeling Gemeentefonds 2022'!$BS154</f>
        <v>2.7344708783769951E-2</v>
      </c>
      <c r="V154" s="106">
        <f>'Verdeling Gemeentefonds 2022'!BB154/'Verdeling Gemeentefonds 2022'!$BS154</f>
        <v>0.18642870591020824</v>
      </c>
      <c r="W154" s="99">
        <f>'Verdeling Gemeentefonds 2022'!BI154/'Verdeling Gemeentefonds 2022'!$BS154</f>
        <v>-2.5325340559281112E-4</v>
      </c>
      <c r="X154" s="107">
        <f>'Verdeling Gemeentefonds 2022'!BF154/'Verdeling Gemeentefonds 2022'!$BS154</f>
        <v>0</v>
      </c>
      <c r="Y154" s="99">
        <f>'Verdeling Gemeentefonds 2022'!BL154/'Verdeling Gemeentefonds 2022'!$BS154</f>
        <v>0</v>
      </c>
      <c r="Z154" s="107">
        <f>'Verdeling Gemeentefonds 2022'!BR154/'Verdeling Gemeentefonds 2022'!$BS154</f>
        <v>2.1608596938585789E-3</v>
      </c>
      <c r="AA154" s="116">
        <f t="shared" si="2"/>
        <v>1.0000000276793324</v>
      </c>
    </row>
    <row r="155" spans="1:27" x14ac:dyDescent="0.25">
      <c r="A155" s="115" t="s">
        <v>421</v>
      </c>
      <c r="B155" s="9" t="s">
        <v>122</v>
      </c>
      <c r="C155" s="99">
        <f>'Verdeling Gemeentefonds 2022'!D155/'Verdeling Gemeentefonds 2022'!$BS155</f>
        <v>0</v>
      </c>
      <c r="D155" s="102">
        <f>'Verdeling Gemeentefonds 2022'!E155/'Verdeling Gemeentefonds 2022'!$BS155</f>
        <v>0</v>
      </c>
      <c r="E155" s="102">
        <f>'Verdeling Gemeentefonds 2022'!F155/'Verdeling Gemeentefonds 2022'!$BS155</f>
        <v>0</v>
      </c>
      <c r="F155" s="102">
        <f>'Verdeling Gemeentefonds 2022'!G155/'Verdeling Gemeentefonds 2022'!$BS155</f>
        <v>0</v>
      </c>
      <c r="G155" s="102">
        <f>'Verdeling Gemeentefonds 2022'!H155/'Verdeling Gemeentefonds 2022'!$BS155</f>
        <v>0</v>
      </c>
      <c r="H155" s="102">
        <f>'Verdeling Gemeentefonds 2022'!I155/'Verdeling Gemeentefonds 2022'!$BS155</f>
        <v>0</v>
      </c>
      <c r="I155" s="106">
        <f>'Verdeling Gemeentefonds 2022'!J155/'Verdeling Gemeentefonds 2022'!$BS155</f>
        <v>0</v>
      </c>
      <c r="J155" s="100">
        <f>'Verdeling Gemeentefonds 2022'!N155/'Verdeling Gemeentefonds 2022'!$BS155</f>
        <v>3.1167748056763551E-2</v>
      </c>
      <c r="K155" s="102">
        <f>'Verdeling Gemeentefonds 2022'!S155/'Verdeling Gemeentefonds 2022'!$BS155</f>
        <v>4.0544897380399236E-2</v>
      </c>
      <c r="L155" s="106">
        <f>'Verdeling Gemeentefonds 2022'!T155/'Verdeling Gemeentefonds 2022'!$BS155</f>
        <v>7.1712645437162784E-2</v>
      </c>
      <c r="M155" s="99">
        <f>'Verdeling Gemeentefonds 2022'!Z155/'Verdeling Gemeentefonds 2022'!$BS155</f>
        <v>0.29216854586470342</v>
      </c>
      <c r="N155" s="102">
        <f>'Verdeling Gemeentefonds 2022'!AE155/'Verdeling Gemeentefonds 2022'!$BS155</f>
        <v>0.24203340116585664</v>
      </c>
      <c r="O155" s="104">
        <f>'Verdeling Gemeentefonds 2022'!AF155/'Verdeling Gemeentefonds 2022'!$BS155</f>
        <v>0.53420194703056001</v>
      </c>
      <c r="P155" s="109">
        <f>'Verdeling Gemeentefonds 2022'!AK155/'Verdeling Gemeentefonds 2022'!$BS155</f>
        <v>0.1916944755957036</v>
      </c>
      <c r="Q155" s="112">
        <f>'Verdeling Gemeentefonds 2022'!AO155/'Verdeling Gemeentefonds 2022'!$BS155</f>
        <v>1.3716851585457539E-2</v>
      </c>
      <c r="R155" s="108">
        <f>'Verdeling Gemeentefonds 2022'!AR155/'Verdeling Gemeentefonds 2022'!$BS155</f>
        <v>3.7377125129301164E-2</v>
      </c>
      <c r="S155" s="108">
        <f>'Verdeling Gemeentefonds 2022'!AU155/'Verdeling Gemeentefonds 2022'!$BS155</f>
        <v>5.572196981633408E-2</v>
      </c>
      <c r="T155" s="108">
        <f>'Verdeling Gemeentefonds 2022'!AX155/'Verdeling Gemeentefonds 2022'!$BS155</f>
        <v>4.9011091174259253E-2</v>
      </c>
      <c r="U155" s="108">
        <f>'Verdeling Gemeentefonds 2022'!BA155/'Verdeling Gemeentefonds 2022'!$BS155</f>
        <v>4.4673604355189529E-2</v>
      </c>
      <c r="V155" s="106">
        <f>'Verdeling Gemeentefonds 2022'!BB155/'Verdeling Gemeentefonds 2022'!$BS155</f>
        <v>0.20050064206054158</v>
      </c>
      <c r="W155" s="99">
        <f>'Verdeling Gemeentefonds 2022'!BI155/'Verdeling Gemeentefonds 2022'!$BS155</f>
        <v>-2.7058813851602405E-4</v>
      </c>
      <c r="X155" s="107">
        <f>'Verdeling Gemeentefonds 2022'!BF155/'Verdeling Gemeentefonds 2022'!$BS155</f>
        <v>0</v>
      </c>
      <c r="Y155" s="99">
        <f>'Verdeling Gemeentefonds 2022'!BL155/'Verdeling Gemeentefonds 2022'!$BS155</f>
        <v>0</v>
      </c>
      <c r="Z155" s="107">
        <f>'Verdeling Gemeentefonds 2022'!BR155/'Verdeling Gemeentefonds 2022'!$BS155</f>
        <v>2.1608595942437347E-3</v>
      </c>
      <c r="AA155" s="116">
        <f t="shared" si="2"/>
        <v>0.99999998157969572</v>
      </c>
    </row>
    <row r="156" spans="1:27" x14ac:dyDescent="0.25">
      <c r="A156" s="115" t="s">
        <v>455</v>
      </c>
      <c r="B156" s="9" t="s">
        <v>156</v>
      </c>
      <c r="C156" s="99">
        <f>'Verdeling Gemeentefonds 2022'!D156/'Verdeling Gemeentefonds 2022'!$BS156</f>
        <v>0</v>
      </c>
      <c r="D156" s="102">
        <f>'Verdeling Gemeentefonds 2022'!E156/'Verdeling Gemeentefonds 2022'!$BS156</f>
        <v>0</v>
      </c>
      <c r="E156" s="102">
        <f>'Verdeling Gemeentefonds 2022'!F156/'Verdeling Gemeentefonds 2022'!$BS156</f>
        <v>0</v>
      </c>
      <c r="F156" s="102">
        <f>'Verdeling Gemeentefonds 2022'!G156/'Verdeling Gemeentefonds 2022'!$BS156</f>
        <v>0</v>
      </c>
      <c r="G156" s="102">
        <f>'Verdeling Gemeentefonds 2022'!H156/'Verdeling Gemeentefonds 2022'!$BS156</f>
        <v>0</v>
      </c>
      <c r="H156" s="102">
        <f>'Verdeling Gemeentefonds 2022'!I156/'Verdeling Gemeentefonds 2022'!$BS156</f>
        <v>0</v>
      </c>
      <c r="I156" s="106">
        <f>'Verdeling Gemeentefonds 2022'!J156/'Verdeling Gemeentefonds 2022'!$BS156</f>
        <v>0</v>
      </c>
      <c r="J156" s="100">
        <f>'Verdeling Gemeentefonds 2022'!N156/'Verdeling Gemeentefonds 2022'!$BS156</f>
        <v>4.9214804171065447E-2</v>
      </c>
      <c r="K156" s="102">
        <f>'Verdeling Gemeentefonds 2022'!S156/'Verdeling Gemeentefonds 2022'!$BS156</f>
        <v>4.71701064240486E-3</v>
      </c>
      <c r="L156" s="106">
        <f>'Verdeling Gemeentefonds 2022'!T156/'Verdeling Gemeentefonds 2022'!$BS156</f>
        <v>5.3931814813470313E-2</v>
      </c>
      <c r="M156" s="99">
        <f>'Verdeling Gemeentefonds 2022'!Z156/'Verdeling Gemeentefonds 2022'!$BS156</f>
        <v>0.32125463133486815</v>
      </c>
      <c r="N156" s="102">
        <f>'Verdeling Gemeentefonds 2022'!AE156/'Verdeling Gemeentefonds 2022'!$BS156</f>
        <v>0.18834191489807153</v>
      </c>
      <c r="O156" s="104">
        <f>'Verdeling Gemeentefonds 2022'!AF156/'Verdeling Gemeentefonds 2022'!$BS156</f>
        <v>0.50959654623293971</v>
      </c>
      <c r="P156" s="109">
        <f>'Verdeling Gemeentefonds 2022'!AK156/'Verdeling Gemeentefonds 2022'!$BS156</f>
        <v>0.33275777914987081</v>
      </c>
      <c r="Q156" s="112">
        <f>'Verdeling Gemeentefonds 2022'!AO156/'Verdeling Gemeentefonds 2022'!$BS156</f>
        <v>1.8031320406727173E-2</v>
      </c>
      <c r="R156" s="108">
        <f>'Verdeling Gemeentefonds 2022'!AR156/'Verdeling Gemeentefonds 2022'!$BS156</f>
        <v>2.0049491921918426E-2</v>
      </c>
      <c r="S156" s="108">
        <f>'Verdeling Gemeentefonds 2022'!AU156/'Verdeling Gemeentefonds 2022'!$BS156</f>
        <v>2.7807185811415263E-2</v>
      </c>
      <c r="T156" s="108">
        <f>'Verdeling Gemeentefonds 2022'!AX156/'Verdeling Gemeentefonds 2022'!$BS156</f>
        <v>2.4228367144459723E-2</v>
      </c>
      <c r="U156" s="108">
        <f>'Verdeling Gemeentefonds 2022'!BA156/'Verdeling Gemeentefonds 2022'!$BS156</f>
        <v>1.1704812880650783E-2</v>
      </c>
      <c r="V156" s="106">
        <f>'Verdeling Gemeentefonds 2022'!BB156/'Verdeling Gemeentefonds 2022'!$BS156</f>
        <v>0.10182117816517137</v>
      </c>
      <c r="W156" s="99">
        <f>'Verdeling Gemeentefonds 2022'!BI156/'Verdeling Gemeentefonds 2022'!$BS156</f>
        <v>-2.6832281674965113E-4</v>
      </c>
      <c r="X156" s="107">
        <f>'Verdeling Gemeentefonds 2022'!BF156/'Verdeling Gemeentefonds 2022'!$BS156</f>
        <v>0</v>
      </c>
      <c r="Y156" s="99">
        <f>'Verdeling Gemeentefonds 2022'!BL156/'Verdeling Gemeentefonds 2022'!$BS156</f>
        <v>0</v>
      </c>
      <c r="Z156" s="107">
        <f>'Verdeling Gemeentefonds 2022'!BR156/'Verdeling Gemeentefonds 2022'!$BS156</f>
        <v>2.1608593204313527E-3</v>
      </c>
      <c r="AA156" s="116">
        <f t="shared" si="2"/>
        <v>0.99999985486513387</v>
      </c>
    </row>
    <row r="157" spans="1:27" x14ac:dyDescent="0.25">
      <c r="A157" s="115" t="s">
        <v>513</v>
      </c>
      <c r="B157" s="9" t="s">
        <v>214</v>
      </c>
      <c r="C157" s="99">
        <f>'Verdeling Gemeentefonds 2022'!D157/'Verdeling Gemeentefonds 2022'!$BS157</f>
        <v>0</v>
      </c>
      <c r="D157" s="102">
        <f>'Verdeling Gemeentefonds 2022'!E157/'Verdeling Gemeentefonds 2022'!$BS157</f>
        <v>0</v>
      </c>
      <c r="E157" s="102">
        <f>'Verdeling Gemeentefonds 2022'!F157/'Verdeling Gemeentefonds 2022'!$BS157</f>
        <v>0</v>
      </c>
      <c r="F157" s="102">
        <f>'Verdeling Gemeentefonds 2022'!G157/'Verdeling Gemeentefonds 2022'!$BS157</f>
        <v>0</v>
      </c>
      <c r="G157" s="102">
        <f>'Verdeling Gemeentefonds 2022'!H157/'Verdeling Gemeentefonds 2022'!$BS157</f>
        <v>0</v>
      </c>
      <c r="H157" s="102">
        <f>'Verdeling Gemeentefonds 2022'!I157/'Verdeling Gemeentefonds 2022'!$BS157</f>
        <v>0</v>
      </c>
      <c r="I157" s="106">
        <f>'Verdeling Gemeentefonds 2022'!J157/'Verdeling Gemeentefonds 2022'!$BS157</f>
        <v>0</v>
      </c>
      <c r="J157" s="100">
        <f>'Verdeling Gemeentefonds 2022'!N157/'Verdeling Gemeentefonds 2022'!$BS157</f>
        <v>4.9719650277304718E-2</v>
      </c>
      <c r="K157" s="102">
        <f>'Verdeling Gemeentefonds 2022'!S157/'Verdeling Gemeentefonds 2022'!$BS157</f>
        <v>1.4561415780534567E-2</v>
      </c>
      <c r="L157" s="106">
        <f>'Verdeling Gemeentefonds 2022'!T157/'Verdeling Gemeentefonds 2022'!$BS157</f>
        <v>6.4281066057839287E-2</v>
      </c>
      <c r="M157" s="99">
        <f>'Verdeling Gemeentefonds 2022'!Z157/'Verdeling Gemeentefonds 2022'!$BS157</f>
        <v>0.35923429050290484</v>
      </c>
      <c r="N157" s="102">
        <f>'Verdeling Gemeentefonds 2022'!AE157/'Verdeling Gemeentefonds 2022'!$BS157</f>
        <v>0.30205932280693593</v>
      </c>
      <c r="O157" s="104">
        <f>'Verdeling Gemeentefonds 2022'!AF157/'Verdeling Gemeentefonds 2022'!$BS157</f>
        <v>0.66129361330984071</v>
      </c>
      <c r="P157" s="109">
        <f>'Verdeling Gemeentefonds 2022'!AK157/'Verdeling Gemeentefonds 2022'!$BS157</f>
        <v>8.1593772671162218E-2</v>
      </c>
      <c r="Q157" s="112">
        <f>'Verdeling Gemeentefonds 2022'!AO157/'Verdeling Gemeentefonds 2022'!$BS157</f>
        <v>1.6965700851714175E-2</v>
      </c>
      <c r="R157" s="108">
        <f>'Verdeling Gemeentefonds 2022'!AR157/'Verdeling Gemeentefonds 2022'!$BS157</f>
        <v>4.6604537332487268E-2</v>
      </c>
      <c r="S157" s="108">
        <f>'Verdeling Gemeentefonds 2022'!AU157/'Verdeling Gemeentefonds 2022'!$BS157</f>
        <v>6.2542379905414669E-2</v>
      </c>
      <c r="T157" s="108">
        <f>'Verdeling Gemeentefonds 2022'!AX157/'Verdeling Gemeentefonds 2022'!$BS157</f>
        <v>1.7836798639948279E-2</v>
      </c>
      <c r="U157" s="108">
        <f>'Verdeling Gemeentefonds 2022'!BA157/'Verdeling Gemeentefonds 2022'!$BS157</f>
        <v>4.6954951113443028E-2</v>
      </c>
      <c r="V157" s="106">
        <f>'Verdeling Gemeentefonds 2022'!BB157/'Verdeling Gemeentefonds 2022'!$BS157</f>
        <v>0.19090436784300743</v>
      </c>
      <c r="W157" s="99">
        <f>'Verdeling Gemeentefonds 2022'!BI157/'Verdeling Gemeentefonds 2022'!$BS157</f>
        <v>-2.336435504883946E-4</v>
      </c>
      <c r="X157" s="107">
        <f>'Verdeling Gemeentefonds 2022'!BF157/'Verdeling Gemeentefonds 2022'!$BS157</f>
        <v>0</v>
      </c>
      <c r="Y157" s="99">
        <f>'Verdeling Gemeentefonds 2022'!BL157/'Verdeling Gemeentefonds 2022'!$BS157</f>
        <v>0</v>
      </c>
      <c r="Z157" s="107">
        <f>'Verdeling Gemeentefonds 2022'!BR157/'Verdeling Gemeentefonds 2022'!$BS157</f>
        <v>2.1608597119319238E-3</v>
      </c>
      <c r="AA157" s="116">
        <f t="shared" si="2"/>
        <v>1.0000000360432932</v>
      </c>
    </row>
    <row r="158" spans="1:27" x14ac:dyDescent="0.25">
      <c r="A158" s="115" t="s">
        <v>503</v>
      </c>
      <c r="B158" s="9" t="s">
        <v>204</v>
      </c>
      <c r="C158" s="99">
        <f>'Verdeling Gemeentefonds 2022'!D158/'Verdeling Gemeentefonds 2022'!$BS158</f>
        <v>0</v>
      </c>
      <c r="D158" s="102">
        <f>'Verdeling Gemeentefonds 2022'!E158/'Verdeling Gemeentefonds 2022'!$BS158</f>
        <v>0</v>
      </c>
      <c r="E158" s="102">
        <f>'Verdeling Gemeentefonds 2022'!F158/'Verdeling Gemeentefonds 2022'!$BS158</f>
        <v>0</v>
      </c>
      <c r="F158" s="102">
        <f>'Verdeling Gemeentefonds 2022'!G158/'Verdeling Gemeentefonds 2022'!$BS158</f>
        <v>0</v>
      </c>
      <c r="G158" s="102">
        <f>'Verdeling Gemeentefonds 2022'!H158/'Verdeling Gemeentefonds 2022'!$BS158</f>
        <v>0</v>
      </c>
      <c r="H158" s="102">
        <f>'Verdeling Gemeentefonds 2022'!I158/'Verdeling Gemeentefonds 2022'!$BS158</f>
        <v>0</v>
      </c>
      <c r="I158" s="106">
        <f>'Verdeling Gemeentefonds 2022'!J158/'Verdeling Gemeentefonds 2022'!$BS158</f>
        <v>0</v>
      </c>
      <c r="J158" s="100">
        <f>'Verdeling Gemeentefonds 2022'!N158/'Verdeling Gemeentefonds 2022'!$BS158</f>
        <v>4.0754754096029078E-2</v>
      </c>
      <c r="K158" s="102">
        <f>'Verdeling Gemeentefonds 2022'!S158/'Verdeling Gemeentefonds 2022'!$BS158</f>
        <v>3.9599575597057526E-2</v>
      </c>
      <c r="L158" s="106">
        <f>'Verdeling Gemeentefonds 2022'!T158/'Verdeling Gemeentefonds 2022'!$BS158</f>
        <v>8.0354329693086604E-2</v>
      </c>
      <c r="M158" s="99">
        <f>'Verdeling Gemeentefonds 2022'!Z158/'Verdeling Gemeentefonds 2022'!$BS158</f>
        <v>0.33655657003277251</v>
      </c>
      <c r="N158" s="102">
        <f>'Verdeling Gemeentefonds 2022'!AE158/'Verdeling Gemeentefonds 2022'!$BS158</f>
        <v>0.30274353511407787</v>
      </c>
      <c r="O158" s="104">
        <f>'Verdeling Gemeentefonds 2022'!AF158/'Verdeling Gemeentefonds 2022'!$BS158</f>
        <v>0.63930010514685043</v>
      </c>
      <c r="P158" s="109">
        <f>'Verdeling Gemeentefonds 2022'!AK158/'Verdeling Gemeentefonds 2022'!$BS158</f>
        <v>9.2465003796441084E-2</v>
      </c>
      <c r="Q158" s="112">
        <f>'Verdeling Gemeentefonds 2022'!AO158/'Verdeling Gemeentefonds 2022'!$BS158</f>
        <v>1.6771275539532483E-2</v>
      </c>
      <c r="R158" s="108">
        <f>'Verdeling Gemeentefonds 2022'!AR158/'Verdeling Gemeentefonds 2022'!$BS158</f>
        <v>2.6591360080256265E-2</v>
      </c>
      <c r="S158" s="108">
        <f>'Verdeling Gemeentefonds 2022'!AU158/'Verdeling Gemeentefonds 2022'!$BS158</f>
        <v>5.9440261326164291E-2</v>
      </c>
      <c r="T158" s="108">
        <f>'Verdeling Gemeentefonds 2022'!AX158/'Verdeling Gemeentefonds 2022'!$BS158</f>
        <v>5.9401397287259156E-2</v>
      </c>
      <c r="U158" s="108">
        <f>'Verdeling Gemeentefonds 2022'!BA158/'Verdeling Gemeentefonds 2022'!$BS158</f>
        <v>2.3746280946121023E-2</v>
      </c>
      <c r="V158" s="106">
        <f>'Verdeling Gemeentefonds 2022'!BB158/'Verdeling Gemeentefonds 2022'!$BS158</f>
        <v>0.18595057517933325</v>
      </c>
      <c r="W158" s="99">
        <f>'Verdeling Gemeentefonds 2022'!BI158/'Verdeling Gemeentefonds 2022'!$BS158</f>
        <v>-2.3078417844625589E-4</v>
      </c>
      <c r="X158" s="107">
        <f>'Verdeling Gemeentefonds 2022'!BF158/'Verdeling Gemeentefonds 2022'!$BS158</f>
        <v>0</v>
      </c>
      <c r="Y158" s="99">
        <f>'Verdeling Gemeentefonds 2022'!BL158/'Verdeling Gemeentefonds 2022'!$BS158</f>
        <v>0</v>
      </c>
      <c r="Z158" s="107">
        <f>'Verdeling Gemeentefonds 2022'!BR158/'Verdeling Gemeentefonds 2022'!$BS158</f>
        <v>2.1608598273679409E-3</v>
      </c>
      <c r="AA158" s="116">
        <f t="shared" si="2"/>
        <v>1.000000089464633</v>
      </c>
    </row>
    <row r="159" spans="1:27" x14ac:dyDescent="0.25">
      <c r="A159" s="115" t="s">
        <v>479</v>
      </c>
      <c r="B159" s="9" t="s">
        <v>180</v>
      </c>
      <c r="C159" s="99">
        <f>'Verdeling Gemeentefonds 2022'!D159/'Verdeling Gemeentefonds 2022'!$BS159</f>
        <v>0</v>
      </c>
      <c r="D159" s="102">
        <f>'Verdeling Gemeentefonds 2022'!E159/'Verdeling Gemeentefonds 2022'!$BS159</f>
        <v>0</v>
      </c>
      <c r="E159" s="102">
        <f>'Verdeling Gemeentefonds 2022'!F159/'Verdeling Gemeentefonds 2022'!$BS159</f>
        <v>0</v>
      </c>
      <c r="F159" s="102">
        <f>'Verdeling Gemeentefonds 2022'!G159/'Verdeling Gemeentefonds 2022'!$BS159</f>
        <v>0</v>
      </c>
      <c r="G159" s="102">
        <f>'Verdeling Gemeentefonds 2022'!H159/'Verdeling Gemeentefonds 2022'!$BS159</f>
        <v>0</v>
      </c>
      <c r="H159" s="102">
        <f>'Verdeling Gemeentefonds 2022'!I159/'Verdeling Gemeentefonds 2022'!$BS159</f>
        <v>0</v>
      </c>
      <c r="I159" s="106">
        <f>'Verdeling Gemeentefonds 2022'!J159/'Verdeling Gemeentefonds 2022'!$BS159</f>
        <v>0</v>
      </c>
      <c r="J159" s="100">
        <f>'Verdeling Gemeentefonds 2022'!N159/'Verdeling Gemeentefonds 2022'!$BS159</f>
        <v>4.8720153775240888E-2</v>
      </c>
      <c r="K159" s="102">
        <f>'Verdeling Gemeentefonds 2022'!S159/'Verdeling Gemeentefonds 2022'!$BS159</f>
        <v>9.8756209143132136E-3</v>
      </c>
      <c r="L159" s="106">
        <f>'Verdeling Gemeentefonds 2022'!T159/'Verdeling Gemeentefonds 2022'!$BS159</f>
        <v>5.8595774689554098E-2</v>
      </c>
      <c r="M159" s="99">
        <f>'Verdeling Gemeentefonds 2022'!Z159/'Verdeling Gemeentefonds 2022'!$BS159</f>
        <v>0.40360070130775849</v>
      </c>
      <c r="N159" s="102">
        <f>'Verdeling Gemeentefonds 2022'!AE159/'Verdeling Gemeentefonds 2022'!$BS159</f>
        <v>0.28485174196854174</v>
      </c>
      <c r="O159" s="104">
        <f>'Verdeling Gemeentefonds 2022'!AF159/'Verdeling Gemeentefonds 2022'!$BS159</f>
        <v>0.68845244327630029</v>
      </c>
      <c r="P159" s="109">
        <f>'Verdeling Gemeentefonds 2022'!AK159/'Verdeling Gemeentefonds 2022'!$BS159</f>
        <v>0.1439210503578626</v>
      </c>
      <c r="Q159" s="112">
        <f>'Verdeling Gemeentefonds 2022'!AO159/'Verdeling Gemeentefonds 2022'!$BS159</f>
        <v>1.8246922916100798E-2</v>
      </c>
      <c r="R159" s="108">
        <f>'Verdeling Gemeentefonds 2022'!AR159/'Verdeling Gemeentefonds 2022'!$BS159</f>
        <v>1.9803187849490193E-2</v>
      </c>
      <c r="S159" s="108">
        <f>'Verdeling Gemeentefonds 2022'!AU159/'Verdeling Gemeentefonds 2022'!$BS159</f>
        <v>3.8107514117428368E-2</v>
      </c>
      <c r="T159" s="108">
        <f>'Verdeling Gemeentefonds 2022'!AX159/'Verdeling Gemeentefonds 2022'!$BS159</f>
        <v>1.4863936457007466E-2</v>
      </c>
      <c r="U159" s="108">
        <f>'Verdeling Gemeentefonds 2022'!BA159/'Verdeling Gemeentefonds 2022'!$BS159</f>
        <v>1.6064943099741266E-2</v>
      </c>
      <c r="V159" s="106">
        <f>'Verdeling Gemeentefonds 2022'!BB159/'Verdeling Gemeentefonds 2022'!$BS159</f>
        <v>0.1070865044397681</v>
      </c>
      <c r="W159" s="99">
        <f>'Verdeling Gemeentefonds 2022'!BI159/'Verdeling Gemeentefonds 2022'!$BS159</f>
        <v>-2.1648388232835226E-4</v>
      </c>
      <c r="X159" s="107">
        <f>'Verdeling Gemeentefonds 2022'!BF159/'Verdeling Gemeentefonds 2022'!$BS159</f>
        <v>0</v>
      </c>
      <c r="Y159" s="99">
        <f>'Verdeling Gemeentefonds 2022'!BL159/'Verdeling Gemeentefonds 2022'!$BS159</f>
        <v>0</v>
      </c>
      <c r="Z159" s="107">
        <f>'Verdeling Gemeentefonds 2022'!BR159/'Verdeling Gemeentefonds 2022'!$BS159</f>
        <v>2.1608599556629028E-3</v>
      </c>
      <c r="AA159" s="116">
        <f t="shared" si="2"/>
        <v>1.0000001488368198</v>
      </c>
    </row>
    <row r="160" spans="1:27" x14ac:dyDescent="0.25">
      <c r="A160" s="115" t="s">
        <v>463</v>
      </c>
      <c r="B160" s="9" t="s">
        <v>164</v>
      </c>
      <c r="C160" s="99">
        <f>'Verdeling Gemeentefonds 2022'!D160/'Verdeling Gemeentefonds 2022'!$BS160</f>
        <v>0</v>
      </c>
      <c r="D160" s="102">
        <f>'Verdeling Gemeentefonds 2022'!E160/'Verdeling Gemeentefonds 2022'!$BS160</f>
        <v>0</v>
      </c>
      <c r="E160" s="102">
        <f>'Verdeling Gemeentefonds 2022'!F160/'Verdeling Gemeentefonds 2022'!$BS160</f>
        <v>0</v>
      </c>
      <c r="F160" s="102">
        <f>'Verdeling Gemeentefonds 2022'!G160/'Verdeling Gemeentefonds 2022'!$BS160</f>
        <v>0</v>
      </c>
      <c r="G160" s="102">
        <f>'Verdeling Gemeentefonds 2022'!H160/'Verdeling Gemeentefonds 2022'!$BS160</f>
        <v>0</v>
      </c>
      <c r="H160" s="102">
        <f>'Verdeling Gemeentefonds 2022'!I160/'Verdeling Gemeentefonds 2022'!$BS160</f>
        <v>0</v>
      </c>
      <c r="I160" s="106">
        <f>'Verdeling Gemeentefonds 2022'!J160/'Verdeling Gemeentefonds 2022'!$BS160</f>
        <v>0</v>
      </c>
      <c r="J160" s="100">
        <f>'Verdeling Gemeentefonds 2022'!N160/'Verdeling Gemeentefonds 2022'!$BS160</f>
        <v>6.592138659195973E-2</v>
      </c>
      <c r="K160" s="102">
        <f>'Verdeling Gemeentefonds 2022'!S160/'Verdeling Gemeentefonds 2022'!$BS160</f>
        <v>2.978530661426863E-2</v>
      </c>
      <c r="L160" s="106">
        <f>'Verdeling Gemeentefonds 2022'!T160/'Verdeling Gemeentefonds 2022'!$BS160</f>
        <v>9.5706693206228349E-2</v>
      </c>
      <c r="M160" s="99">
        <f>'Verdeling Gemeentefonds 2022'!Z160/'Verdeling Gemeentefonds 2022'!$BS160</f>
        <v>0.38695553068946031</v>
      </c>
      <c r="N160" s="102">
        <f>'Verdeling Gemeentefonds 2022'!AE160/'Verdeling Gemeentefonds 2022'!$BS160</f>
        <v>0.26260444482633688</v>
      </c>
      <c r="O160" s="104">
        <f>'Verdeling Gemeentefonds 2022'!AF160/'Verdeling Gemeentefonds 2022'!$BS160</f>
        <v>0.64955997551579725</v>
      </c>
      <c r="P160" s="109">
        <f>'Verdeling Gemeentefonds 2022'!AK160/'Verdeling Gemeentefonds 2022'!$BS160</f>
        <v>0.12941822969823347</v>
      </c>
      <c r="Q160" s="112">
        <f>'Verdeling Gemeentefonds 2022'!AO160/'Verdeling Gemeentefonds 2022'!$BS160</f>
        <v>1.7922603244797219E-2</v>
      </c>
      <c r="R160" s="108">
        <f>'Verdeling Gemeentefonds 2022'!AR160/'Verdeling Gemeentefonds 2022'!$BS160</f>
        <v>2.1198377972200675E-2</v>
      </c>
      <c r="S160" s="108">
        <f>'Verdeling Gemeentefonds 2022'!AU160/'Verdeling Gemeentefonds 2022'!$BS160</f>
        <v>3.96091512737832E-2</v>
      </c>
      <c r="T160" s="108">
        <f>'Verdeling Gemeentefonds 2022'!AX160/'Verdeling Gemeentefonds 2022'!$BS160</f>
        <v>2.7913764240607174E-2</v>
      </c>
      <c r="U160" s="108">
        <f>'Verdeling Gemeentefonds 2022'!BA160/'Verdeling Gemeentefonds 2022'!$BS160</f>
        <v>1.6766844310902418E-2</v>
      </c>
      <c r="V160" s="106">
        <f>'Verdeling Gemeentefonds 2022'!BB160/'Verdeling Gemeentefonds 2022'!$BS160</f>
        <v>0.12341074104229069</v>
      </c>
      <c r="W160" s="99">
        <f>'Verdeling Gemeentefonds 2022'!BI160/'Verdeling Gemeentefonds 2022'!$BS160</f>
        <v>-2.5620499721318968E-4</v>
      </c>
      <c r="X160" s="107">
        <f>'Verdeling Gemeentefonds 2022'!BF160/'Verdeling Gemeentefonds 2022'!$BS160</f>
        <v>0</v>
      </c>
      <c r="Y160" s="99">
        <f>'Verdeling Gemeentefonds 2022'!BL160/'Verdeling Gemeentefonds 2022'!$BS160</f>
        <v>0</v>
      </c>
      <c r="Z160" s="107">
        <f>'Verdeling Gemeentefonds 2022'!BR160/'Verdeling Gemeentefonds 2022'!$BS160</f>
        <v>2.1608602709311297E-3</v>
      </c>
      <c r="AA160" s="116">
        <f t="shared" si="2"/>
        <v>1.0000002947362676</v>
      </c>
    </row>
    <row r="161" spans="1:27" x14ac:dyDescent="0.25">
      <c r="A161" s="115" t="s">
        <v>402</v>
      </c>
      <c r="B161" s="9" t="s">
        <v>103</v>
      </c>
      <c r="C161" s="99">
        <f>'Verdeling Gemeentefonds 2022'!D161/'Verdeling Gemeentefonds 2022'!$BS161</f>
        <v>0</v>
      </c>
      <c r="D161" s="102">
        <f>'Verdeling Gemeentefonds 2022'!E161/'Verdeling Gemeentefonds 2022'!$BS161</f>
        <v>0</v>
      </c>
      <c r="E161" s="102">
        <f>'Verdeling Gemeentefonds 2022'!F161/'Verdeling Gemeentefonds 2022'!$BS161</f>
        <v>0</v>
      </c>
      <c r="F161" s="102">
        <f>'Verdeling Gemeentefonds 2022'!G161/'Verdeling Gemeentefonds 2022'!$BS161</f>
        <v>0</v>
      </c>
      <c r="G161" s="102">
        <f>'Verdeling Gemeentefonds 2022'!H161/'Verdeling Gemeentefonds 2022'!$BS161</f>
        <v>0</v>
      </c>
      <c r="H161" s="102">
        <f>'Verdeling Gemeentefonds 2022'!I161/'Verdeling Gemeentefonds 2022'!$BS161</f>
        <v>0</v>
      </c>
      <c r="I161" s="106">
        <f>'Verdeling Gemeentefonds 2022'!J161/'Verdeling Gemeentefonds 2022'!$BS161</f>
        <v>0</v>
      </c>
      <c r="J161" s="100">
        <f>'Verdeling Gemeentefonds 2022'!N161/'Verdeling Gemeentefonds 2022'!$BS161</f>
        <v>6.5881201936629066E-2</v>
      </c>
      <c r="K161" s="102">
        <f>'Verdeling Gemeentefonds 2022'!S161/'Verdeling Gemeentefonds 2022'!$BS161</f>
        <v>9.4984420184607773E-2</v>
      </c>
      <c r="L161" s="106">
        <f>'Verdeling Gemeentefonds 2022'!T161/'Verdeling Gemeentefonds 2022'!$BS161</f>
        <v>0.16086562212123684</v>
      </c>
      <c r="M161" s="99">
        <f>'Verdeling Gemeentefonds 2022'!Z161/'Verdeling Gemeentefonds 2022'!$BS161</f>
        <v>0.26393950171011116</v>
      </c>
      <c r="N161" s="102">
        <f>'Verdeling Gemeentefonds 2022'!AE161/'Verdeling Gemeentefonds 2022'!$BS161</f>
        <v>0.22659791684012742</v>
      </c>
      <c r="O161" s="104">
        <f>'Verdeling Gemeentefonds 2022'!AF161/'Verdeling Gemeentefonds 2022'!$BS161</f>
        <v>0.49053741855023858</v>
      </c>
      <c r="P161" s="109">
        <f>'Verdeling Gemeentefonds 2022'!AK161/'Verdeling Gemeentefonds 2022'!$BS161</f>
        <v>0.21551456944114136</v>
      </c>
      <c r="Q161" s="112">
        <f>'Verdeling Gemeentefonds 2022'!AO161/'Verdeling Gemeentefonds 2022'!$BS161</f>
        <v>1.3927897892521359E-2</v>
      </c>
      <c r="R161" s="108">
        <f>'Verdeling Gemeentefonds 2022'!AR161/'Verdeling Gemeentefonds 2022'!$BS161</f>
        <v>2.729428865057858E-2</v>
      </c>
      <c r="S161" s="108">
        <f>'Verdeling Gemeentefonds 2022'!AU161/'Verdeling Gemeentefonds 2022'!$BS161</f>
        <v>3.1808876190569359E-2</v>
      </c>
      <c r="T161" s="108">
        <f>'Verdeling Gemeentefonds 2022'!AX161/'Verdeling Gemeentefonds 2022'!$BS161</f>
        <v>4.8693966356189451E-2</v>
      </c>
      <c r="U161" s="108">
        <f>'Verdeling Gemeentefonds 2022'!BA161/'Verdeling Gemeentefonds 2022'!$BS161</f>
        <v>9.4449255235134633E-3</v>
      </c>
      <c r="V161" s="106">
        <f>'Verdeling Gemeentefonds 2022'!BB161/'Verdeling Gemeentefonds 2022'!$BS161</f>
        <v>0.13116995461337222</v>
      </c>
      <c r="W161" s="99">
        <f>'Verdeling Gemeentefonds 2022'!BI161/'Verdeling Gemeentefonds 2022'!$BS161</f>
        <v>-2.4841163952488165E-4</v>
      </c>
      <c r="X161" s="107">
        <f>'Verdeling Gemeentefonds 2022'!BF161/'Verdeling Gemeentefonds 2022'!$BS161</f>
        <v>0</v>
      </c>
      <c r="Y161" s="99">
        <f>'Verdeling Gemeentefonds 2022'!BL161/'Verdeling Gemeentefonds 2022'!$BS161</f>
        <v>0</v>
      </c>
      <c r="Z161" s="107">
        <f>'Verdeling Gemeentefonds 2022'!BR161/'Verdeling Gemeentefonds 2022'!$BS161</f>
        <v>2.1608596615941907E-3</v>
      </c>
      <c r="AA161" s="116">
        <f t="shared" si="2"/>
        <v>1.0000000127480584</v>
      </c>
    </row>
    <row r="162" spans="1:27" x14ac:dyDescent="0.25">
      <c r="A162" s="115" t="s">
        <v>562</v>
      </c>
      <c r="B162" s="9" t="s">
        <v>265</v>
      </c>
      <c r="C162" s="99">
        <f>'Verdeling Gemeentefonds 2022'!D162/'Verdeling Gemeentefonds 2022'!$BS162</f>
        <v>0</v>
      </c>
      <c r="D162" s="102">
        <f>'Verdeling Gemeentefonds 2022'!E162/'Verdeling Gemeentefonds 2022'!$BS162</f>
        <v>0</v>
      </c>
      <c r="E162" s="102">
        <f>'Verdeling Gemeentefonds 2022'!F162/'Verdeling Gemeentefonds 2022'!$BS162</f>
        <v>0</v>
      </c>
      <c r="F162" s="102">
        <f>'Verdeling Gemeentefonds 2022'!G162/'Verdeling Gemeentefonds 2022'!$BS162</f>
        <v>0</v>
      </c>
      <c r="G162" s="102">
        <f>'Verdeling Gemeentefonds 2022'!H162/'Verdeling Gemeentefonds 2022'!$BS162</f>
        <v>0</v>
      </c>
      <c r="H162" s="102">
        <f>'Verdeling Gemeentefonds 2022'!I162/'Verdeling Gemeentefonds 2022'!$BS162</f>
        <v>0</v>
      </c>
      <c r="I162" s="106">
        <f>'Verdeling Gemeentefonds 2022'!J162/'Verdeling Gemeentefonds 2022'!$BS162</f>
        <v>0</v>
      </c>
      <c r="J162" s="100">
        <f>'Verdeling Gemeentefonds 2022'!N162/'Verdeling Gemeentefonds 2022'!$BS162</f>
        <v>5.0526448251299115E-2</v>
      </c>
      <c r="K162" s="102">
        <f>'Verdeling Gemeentefonds 2022'!S162/'Verdeling Gemeentefonds 2022'!$BS162</f>
        <v>3.5138436442417743E-2</v>
      </c>
      <c r="L162" s="106">
        <f>'Verdeling Gemeentefonds 2022'!T162/'Verdeling Gemeentefonds 2022'!$BS162</f>
        <v>8.5664884693716858E-2</v>
      </c>
      <c r="M162" s="99">
        <f>'Verdeling Gemeentefonds 2022'!Z162/'Verdeling Gemeentefonds 2022'!$BS162</f>
        <v>0.37349460481444952</v>
      </c>
      <c r="N162" s="102">
        <f>'Verdeling Gemeentefonds 2022'!AE162/'Verdeling Gemeentefonds 2022'!$BS162</f>
        <v>0.26219698077226128</v>
      </c>
      <c r="O162" s="104">
        <f>'Verdeling Gemeentefonds 2022'!AF162/'Verdeling Gemeentefonds 2022'!$BS162</f>
        <v>0.63569158558671079</v>
      </c>
      <c r="P162" s="109">
        <f>'Verdeling Gemeentefonds 2022'!AK162/'Verdeling Gemeentefonds 2022'!$BS162</f>
        <v>3.6302957152164833E-2</v>
      </c>
      <c r="Q162" s="112">
        <f>'Verdeling Gemeentefonds 2022'!AO162/'Verdeling Gemeentefonds 2022'!$BS162</f>
        <v>1.6818968115566501E-2</v>
      </c>
      <c r="R162" s="108">
        <f>'Verdeling Gemeentefonds 2022'!AR162/'Verdeling Gemeentefonds 2022'!$BS162</f>
        <v>7.027065576853582E-2</v>
      </c>
      <c r="S162" s="108">
        <f>'Verdeling Gemeentefonds 2022'!AU162/'Verdeling Gemeentefonds 2022'!$BS162</f>
        <v>6.825501391127077E-2</v>
      </c>
      <c r="T162" s="108">
        <f>'Verdeling Gemeentefonds 2022'!AX162/'Verdeling Gemeentefonds 2022'!$BS162</f>
        <v>4.3629763756642098E-2</v>
      </c>
      <c r="U162" s="108">
        <f>'Verdeling Gemeentefonds 2022'!BA162/'Verdeling Gemeentefonds 2022'!$BS162</f>
        <v>4.1474867374020376E-2</v>
      </c>
      <c r="V162" s="106">
        <f>'Verdeling Gemeentefonds 2022'!BB162/'Verdeling Gemeentefonds 2022'!$BS162</f>
        <v>0.24044926892603558</v>
      </c>
      <c r="W162" s="99">
        <f>'Verdeling Gemeentefonds 2022'!BI162/'Verdeling Gemeentefonds 2022'!$BS162</f>
        <v>-2.6948839980877123E-4</v>
      </c>
      <c r="X162" s="107">
        <f>'Verdeling Gemeentefonds 2022'!BF162/'Verdeling Gemeentefonds 2022'!$BS162</f>
        <v>0</v>
      </c>
      <c r="Y162" s="99">
        <f>'Verdeling Gemeentefonds 2022'!BL162/'Verdeling Gemeentefonds 2022'!$BS162</f>
        <v>0</v>
      </c>
      <c r="Z162" s="107">
        <f>'Verdeling Gemeentefonds 2022'!BR162/'Verdeling Gemeentefonds 2022'!$BS162</f>
        <v>2.1608597804224196E-3</v>
      </c>
      <c r="AA162" s="116">
        <f t="shared" si="2"/>
        <v>1.0000000677392415</v>
      </c>
    </row>
    <row r="163" spans="1:27" x14ac:dyDescent="0.25">
      <c r="A163" s="115" t="s">
        <v>422</v>
      </c>
      <c r="B163" s="9" t="s">
        <v>123</v>
      </c>
      <c r="C163" s="99">
        <f>'Verdeling Gemeentefonds 2022'!D163/'Verdeling Gemeentefonds 2022'!$BS163</f>
        <v>0</v>
      </c>
      <c r="D163" s="102">
        <f>'Verdeling Gemeentefonds 2022'!E163/'Verdeling Gemeentefonds 2022'!$BS163</f>
        <v>0</v>
      </c>
      <c r="E163" s="102">
        <f>'Verdeling Gemeentefonds 2022'!F163/'Verdeling Gemeentefonds 2022'!$BS163</f>
        <v>0</v>
      </c>
      <c r="F163" s="102">
        <f>'Verdeling Gemeentefonds 2022'!G163/'Verdeling Gemeentefonds 2022'!$BS163</f>
        <v>0.48959971913001404</v>
      </c>
      <c r="G163" s="102">
        <f>'Verdeling Gemeentefonds 2022'!H163/'Verdeling Gemeentefonds 2022'!$BS163</f>
        <v>0</v>
      </c>
      <c r="H163" s="102">
        <f>'Verdeling Gemeentefonds 2022'!I163/'Verdeling Gemeentefonds 2022'!$BS163</f>
        <v>0</v>
      </c>
      <c r="I163" s="106">
        <f>'Verdeling Gemeentefonds 2022'!J163/'Verdeling Gemeentefonds 2022'!$BS163</f>
        <v>0.48959971913001404</v>
      </c>
      <c r="J163" s="100">
        <f>'Verdeling Gemeentefonds 2022'!N163/'Verdeling Gemeentefonds 2022'!$BS163</f>
        <v>5.0832687150909918E-2</v>
      </c>
      <c r="K163" s="102">
        <f>'Verdeling Gemeentefonds 2022'!S163/'Verdeling Gemeentefonds 2022'!$BS163</f>
        <v>0.15123591920719298</v>
      </c>
      <c r="L163" s="106">
        <f>'Verdeling Gemeentefonds 2022'!T163/'Verdeling Gemeentefonds 2022'!$BS163</f>
        <v>0.20206860635810289</v>
      </c>
      <c r="M163" s="99">
        <f>'Verdeling Gemeentefonds 2022'!Z163/'Verdeling Gemeentefonds 2022'!$BS163</f>
        <v>9.6077867864406696E-2</v>
      </c>
      <c r="N163" s="102">
        <f>'Verdeling Gemeentefonds 2022'!AE163/'Verdeling Gemeentefonds 2022'!$BS163</f>
        <v>5.4278972308002119E-2</v>
      </c>
      <c r="O163" s="104">
        <f>'Verdeling Gemeentefonds 2022'!AF163/'Verdeling Gemeentefonds 2022'!$BS163</f>
        <v>0.1503568401724088</v>
      </c>
      <c r="P163" s="109">
        <f>'Verdeling Gemeentefonds 2022'!AK163/'Verdeling Gemeentefonds 2022'!$BS163</f>
        <v>7.0397872906005597E-3</v>
      </c>
      <c r="Q163" s="112">
        <f>'Verdeling Gemeentefonds 2022'!AO163/'Verdeling Gemeentefonds 2022'!$BS163</f>
        <v>6.2586235788653199E-3</v>
      </c>
      <c r="R163" s="108">
        <f>'Verdeling Gemeentefonds 2022'!AR163/'Verdeling Gemeentefonds 2022'!$BS163</f>
        <v>2.2693336334994922E-2</v>
      </c>
      <c r="S163" s="108">
        <f>'Verdeling Gemeentefonds 2022'!AU163/'Verdeling Gemeentefonds 2022'!$BS163</f>
        <v>2.0485412059717018E-2</v>
      </c>
      <c r="T163" s="108">
        <f>'Verdeling Gemeentefonds 2022'!AX163/'Verdeling Gemeentefonds 2022'!$BS163</f>
        <v>6.7982706037020418E-2</v>
      </c>
      <c r="U163" s="108">
        <f>'Verdeling Gemeentefonds 2022'!BA163/'Verdeling Gemeentefonds 2022'!$BS163</f>
        <v>3.1658793515906718E-2</v>
      </c>
      <c r="V163" s="106">
        <f>'Verdeling Gemeentefonds 2022'!BB163/'Verdeling Gemeentefonds 2022'!$BS163</f>
        <v>0.14907887152650443</v>
      </c>
      <c r="W163" s="99">
        <f>'Verdeling Gemeentefonds 2022'!BI163/'Verdeling Gemeentefonds 2022'!$BS163</f>
        <v>-3.0469042471116433E-4</v>
      </c>
      <c r="X163" s="107">
        <f>'Verdeling Gemeentefonds 2022'!BF163/'Verdeling Gemeentefonds 2022'!$BS163</f>
        <v>0</v>
      </c>
      <c r="Y163" s="99">
        <f>'Verdeling Gemeentefonds 2022'!BL163/'Verdeling Gemeentefonds 2022'!$BS163</f>
        <v>0</v>
      </c>
      <c r="Z163" s="107">
        <f>'Verdeling Gemeentefonds 2022'!BR163/'Verdeling Gemeentefonds 2022'!$BS163</f>
        <v>2.1608596203763074E-3</v>
      </c>
      <c r="AA163" s="116">
        <f t="shared" si="2"/>
        <v>0.99999999367329584</v>
      </c>
    </row>
    <row r="164" spans="1:27" x14ac:dyDescent="0.25">
      <c r="A164" s="115" t="s">
        <v>480</v>
      </c>
      <c r="B164" s="9" t="s">
        <v>181</v>
      </c>
      <c r="C164" s="99">
        <f>'Verdeling Gemeentefonds 2022'!D164/'Verdeling Gemeentefonds 2022'!$BS164</f>
        <v>0</v>
      </c>
      <c r="D164" s="102">
        <f>'Verdeling Gemeentefonds 2022'!E164/'Verdeling Gemeentefonds 2022'!$BS164</f>
        <v>0</v>
      </c>
      <c r="E164" s="102">
        <f>'Verdeling Gemeentefonds 2022'!F164/'Verdeling Gemeentefonds 2022'!$BS164</f>
        <v>0</v>
      </c>
      <c r="F164" s="102">
        <f>'Verdeling Gemeentefonds 2022'!G164/'Verdeling Gemeentefonds 2022'!$BS164</f>
        <v>0</v>
      </c>
      <c r="G164" s="102">
        <f>'Verdeling Gemeentefonds 2022'!H164/'Verdeling Gemeentefonds 2022'!$BS164</f>
        <v>0</v>
      </c>
      <c r="H164" s="102">
        <f>'Verdeling Gemeentefonds 2022'!I164/'Verdeling Gemeentefonds 2022'!$BS164</f>
        <v>0</v>
      </c>
      <c r="I164" s="106">
        <f>'Verdeling Gemeentefonds 2022'!J164/'Verdeling Gemeentefonds 2022'!$BS164</f>
        <v>0</v>
      </c>
      <c r="J164" s="100">
        <f>'Verdeling Gemeentefonds 2022'!N164/'Verdeling Gemeentefonds 2022'!$BS164</f>
        <v>6.1836495576351375E-2</v>
      </c>
      <c r="K164" s="102">
        <f>'Verdeling Gemeentefonds 2022'!S164/'Verdeling Gemeentefonds 2022'!$BS164</f>
        <v>1.6354650127530589E-2</v>
      </c>
      <c r="L164" s="106">
        <f>'Verdeling Gemeentefonds 2022'!T164/'Verdeling Gemeentefonds 2022'!$BS164</f>
        <v>7.8191145703881956E-2</v>
      </c>
      <c r="M164" s="99">
        <f>'Verdeling Gemeentefonds 2022'!Z164/'Verdeling Gemeentefonds 2022'!$BS164</f>
        <v>0.3749237240749988</v>
      </c>
      <c r="N164" s="102">
        <f>'Verdeling Gemeentefonds 2022'!AE164/'Verdeling Gemeentefonds 2022'!$BS164</f>
        <v>0.28242499267313115</v>
      </c>
      <c r="O164" s="104">
        <f>'Verdeling Gemeentefonds 2022'!AF164/'Verdeling Gemeentefonds 2022'!$BS164</f>
        <v>0.65734871674813</v>
      </c>
      <c r="P164" s="109">
        <f>'Verdeling Gemeentefonds 2022'!AK164/'Verdeling Gemeentefonds 2022'!$BS164</f>
        <v>0.15874356758357189</v>
      </c>
      <c r="Q164" s="112">
        <f>'Verdeling Gemeentefonds 2022'!AO164/'Verdeling Gemeentefonds 2022'!$BS164</f>
        <v>1.6854216182243989E-2</v>
      </c>
      <c r="R164" s="108">
        <f>'Verdeling Gemeentefonds 2022'!AR164/'Verdeling Gemeentefonds 2022'!$BS164</f>
        <v>1.3079454647960129E-2</v>
      </c>
      <c r="S164" s="108">
        <f>'Verdeling Gemeentefonds 2022'!AU164/'Verdeling Gemeentefonds 2022'!$BS164</f>
        <v>3.468483270611096E-2</v>
      </c>
      <c r="T164" s="108">
        <f>'Verdeling Gemeentefonds 2022'!AX164/'Verdeling Gemeentefonds 2022'!$BS164</f>
        <v>2.1072215669762636E-2</v>
      </c>
      <c r="U164" s="108">
        <f>'Verdeling Gemeentefonds 2022'!BA164/'Verdeling Gemeentefonds 2022'!$BS164</f>
        <v>1.8104076881378849E-2</v>
      </c>
      <c r="V164" s="106">
        <f>'Verdeling Gemeentefonds 2022'!BB164/'Verdeling Gemeentefonds 2022'!$BS164</f>
        <v>0.10379479608745658</v>
      </c>
      <c r="W164" s="99">
        <f>'Verdeling Gemeentefonds 2022'!BI164/'Verdeling Gemeentefonds 2022'!$BS164</f>
        <v>-2.3895256802553076E-4</v>
      </c>
      <c r="X164" s="107">
        <f>'Verdeling Gemeentefonds 2022'!BF164/'Verdeling Gemeentefonds 2022'!$BS164</f>
        <v>0</v>
      </c>
      <c r="Y164" s="99">
        <f>'Verdeling Gemeentefonds 2022'!BL164/'Verdeling Gemeentefonds 2022'!$BS164</f>
        <v>0</v>
      </c>
      <c r="Z164" s="107">
        <f>'Verdeling Gemeentefonds 2022'!BR164/'Verdeling Gemeentefonds 2022'!$BS164</f>
        <v>2.1608599224735431E-3</v>
      </c>
      <c r="AA164" s="116">
        <f t="shared" si="2"/>
        <v>1.0000001334774884</v>
      </c>
    </row>
    <row r="165" spans="1:27" x14ac:dyDescent="0.25">
      <c r="A165" s="115" t="s">
        <v>381</v>
      </c>
      <c r="B165" s="9" t="s">
        <v>82</v>
      </c>
      <c r="C165" s="99">
        <f>'Verdeling Gemeentefonds 2022'!D165/'Verdeling Gemeentefonds 2022'!$BS165</f>
        <v>0</v>
      </c>
      <c r="D165" s="102">
        <f>'Verdeling Gemeentefonds 2022'!E165/'Verdeling Gemeentefonds 2022'!$BS165</f>
        <v>0</v>
      </c>
      <c r="E165" s="102">
        <f>'Verdeling Gemeentefonds 2022'!F165/'Verdeling Gemeentefonds 2022'!$BS165</f>
        <v>0</v>
      </c>
      <c r="F165" s="102">
        <f>'Verdeling Gemeentefonds 2022'!G165/'Verdeling Gemeentefonds 2022'!$BS165</f>
        <v>0</v>
      </c>
      <c r="G165" s="102">
        <f>'Verdeling Gemeentefonds 2022'!H165/'Verdeling Gemeentefonds 2022'!$BS165</f>
        <v>0</v>
      </c>
      <c r="H165" s="102">
        <f>'Verdeling Gemeentefonds 2022'!I165/'Verdeling Gemeentefonds 2022'!$BS165</f>
        <v>0</v>
      </c>
      <c r="I165" s="106">
        <f>'Verdeling Gemeentefonds 2022'!J165/'Verdeling Gemeentefonds 2022'!$BS165</f>
        <v>0</v>
      </c>
      <c r="J165" s="100">
        <f>'Verdeling Gemeentefonds 2022'!N165/'Verdeling Gemeentefonds 2022'!$BS165</f>
        <v>4.0662640517627621E-2</v>
      </c>
      <c r="K165" s="102">
        <f>'Verdeling Gemeentefonds 2022'!S165/'Verdeling Gemeentefonds 2022'!$BS165</f>
        <v>2.7697881452401742E-2</v>
      </c>
      <c r="L165" s="106">
        <f>'Verdeling Gemeentefonds 2022'!T165/'Verdeling Gemeentefonds 2022'!$BS165</f>
        <v>6.836052197002937E-2</v>
      </c>
      <c r="M165" s="99">
        <f>'Verdeling Gemeentefonds 2022'!Z165/'Verdeling Gemeentefonds 2022'!$BS165</f>
        <v>0.37083562574912504</v>
      </c>
      <c r="N165" s="102">
        <f>'Verdeling Gemeentefonds 2022'!AE165/'Verdeling Gemeentefonds 2022'!$BS165</f>
        <v>0.29455631608564348</v>
      </c>
      <c r="O165" s="104">
        <f>'Verdeling Gemeentefonds 2022'!AF165/'Verdeling Gemeentefonds 2022'!$BS165</f>
        <v>0.66539194183476846</v>
      </c>
      <c r="P165" s="109">
        <f>'Verdeling Gemeentefonds 2022'!AK165/'Verdeling Gemeentefonds 2022'!$BS165</f>
        <v>3.4221169253602503E-2</v>
      </c>
      <c r="Q165" s="112">
        <f>'Verdeling Gemeentefonds 2022'!AO165/'Verdeling Gemeentefonds 2022'!$BS165</f>
        <v>1.7671388123850811E-2</v>
      </c>
      <c r="R165" s="108">
        <f>'Verdeling Gemeentefonds 2022'!AR165/'Verdeling Gemeentefonds 2022'!$BS165</f>
        <v>3.5293368581526076E-2</v>
      </c>
      <c r="S165" s="108">
        <f>'Verdeling Gemeentefonds 2022'!AU165/'Verdeling Gemeentefonds 2022'!$BS165</f>
        <v>6.7897462006341919E-2</v>
      </c>
      <c r="T165" s="108">
        <f>'Verdeling Gemeentefonds 2022'!AX165/'Verdeling Gemeentefonds 2022'!$BS165</f>
        <v>7.8647033439051231E-2</v>
      </c>
      <c r="U165" s="108">
        <f>'Verdeling Gemeentefonds 2022'!BA165/'Verdeling Gemeentefonds 2022'!$BS165</f>
        <v>3.0616746270371545E-2</v>
      </c>
      <c r="V165" s="106">
        <f>'Verdeling Gemeentefonds 2022'!BB165/'Verdeling Gemeentefonds 2022'!$BS165</f>
        <v>0.23012599842114156</v>
      </c>
      <c r="W165" s="99">
        <f>'Verdeling Gemeentefonds 2022'!BI165/'Verdeling Gemeentefonds 2022'!$BS165</f>
        <v>-2.6057239824088969E-4</v>
      </c>
      <c r="X165" s="107">
        <f>'Verdeling Gemeentefonds 2022'!BF165/'Verdeling Gemeentefonds 2022'!$BS165</f>
        <v>0</v>
      </c>
      <c r="Y165" s="99">
        <f>'Verdeling Gemeentefonds 2022'!BL165/'Verdeling Gemeentefonds 2022'!$BS165</f>
        <v>0</v>
      </c>
      <c r="Z165" s="107">
        <f>'Verdeling Gemeentefonds 2022'!BR165/'Verdeling Gemeentefonds 2022'!$BS165</f>
        <v>2.160859458022339E-3</v>
      </c>
      <c r="AA165" s="116">
        <f t="shared" si="2"/>
        <v>0.99999991853932335</v>
      </c>
    </row>
    <row r="166" spans="1:27" x14ac:dyDescent="0.25">
      <c r="A166" s="115" t="s">
        <v>336</v>
      </c>
      <c r="B166" s="9" t="s">
        <v>37</v>
      </c>
      <c r="C166" s="99">
        <f>'Verdeling Gemeentefonds 2022'!D166/'Verdeling Gemeentefonds 2022'!$BS166</f>
        <v>0</v>
      </c>
      <c r="D166" s="102">
        <f>'Verdeling Gemeentefonds 2022'!E166/'Verdeling Gemeentefonds 2022'!$BS166</f>
        <v>0</v>
      </c>
      <c r="E166" s="102">
        <f>'Verdeling Gemeentefonds 2022'!F166/'Verdeling Gemeentefonds 2022'!$BS166</f>
        <v>0</v>
      </c>
      <c r="F166" s="102">
        <f>'Verdeling Gemeentefonds 2022'!G166/'Verdeling Gemeentefonds 2022'!$BS166</f>
        <v>0</v>
      </c>
      <c r="G166" s="102">
        <f>'Verdeling Gemeentefonds 2022'!H166/'Verdeling Gemeentefonds 2022'!$BS166</f>
        <v>0.22713882718391801</v>
      </c>
      <c r="H166" s="102">
        <f>'Verdeling Gemeentefonds 2022'!I166/'Verdeling Gemeentefonds 2022'!$BS166</f>
        <v>0</v>
      </c>
      <c r="I166" s="106">
        <f>'Verdeling Gemeentefonds 2022'!J166/'Verdeling Gemeentefonds 2022'!$BS166</f>
        <v>0.22713882718391801</v>
      </c>
      <c r="J166" s="100">
        <f>'Verdeling Gemeentefonds 2022'!N166/'Verdeling Gemeentefonds 2022'!$BS166</f>
        <v>5.7505547411812734E-2</v>
      </c>
      <c r="K166" s="102">
        <f>'Verdeling Gemeentefonds 2022'!S166/'Verdeling Gemeentefonds 2022'!$BS166</f>
        <v>7.9083224457499907E-2</v>
      </c>
      <c r="L166" s="106">
        <f>'Verdeling Gemeentefonds 2022'!T166/'Verdeling Gemeentefonds 2022'!$BS166</f>
        <v>0.13658877186931265</v>
      </c>
      <c r="M166" s="99">
        <f>'Verdeling Gemeentefonds 2022'!Z166/'Verdeling Gemeentefonds 2022'!$BS166</f>
        <v>0.21771556471162626</v>
      </c>
      <c r="N166" s="102">
        <f>'Verdeling Gemeentefonds 2022'!AE166/'Verdeling Gemeentefonds 2022'!$BS166</f>
        <v>0.1220520549247494</v>
      </c>
      <c r="O166" s="104">
        <f>'Verdeling Gemeentefonds 2022'!AF166/'Verdeling Gemeentefonds 2022'!$BS166</f>
        <v>0.33976761963637564</v>
      </c>
      <c r="P166" s="109">
        <f>'Verdeling Gemeentefonds 2022'!AK166/'Verdeling Gemeentefonds 2022'!$BS166</f>
        <v>4.4585304465332688E-2</v>
      </c>
      <c r="Q166" s="112">
        <f>'Verdeling Gemeentefonds 2022'!AO166/'Verdeling Gemeentefonds 2022'!$BS166</f>
        <v>1.312045310466756E-2</v>
      </c>
      <c r="R166" s="108">
        <f>'Verdeling Gemeentefonds 2022'!AR166/'Verdeling Gemeentefonds 2022'!$BS166</f>
        <v>3.8525732459461927E-2</v>
      </c>
      <c r="S166" s="108">
        <f>'Verdeling Gemeentefonds 2022'!AU166/'Verdeling Gemeentefonds 2022'!$BS166</f>
        <v>4.969741528302022E-2</v>
      </c>
      <c r="T166" s="108">
        <f>'Verdeling Gemeentefonds 2022'!AX166/'Verdeling Gemeentefonds 2022'!$BS166</f>
        <v>9.6132879582531264E-2</v>
      </c>
      <c r="U166" s="108">
        <f>'Verdeling Gemeentefonds 2022'!BA166/'Verdeling Gemeentefonds 2022'!$BS166</f>
        <v>5.2574765537835577E-2</v>
      </c>
      <c r="V166" s="106">
        <f>'Verdeling Gemeentefonds 2022'!BB166/'Verdeling Gemeentefonds 2022'!$BS166</f>
        <v>0.25005124596751654</v>
      </c>
      <c r="W166" s="99">
        <f>'Verdeling Gemeentefonds 2022'!BI166/'Verdeling Gemeentefonds 2022'!$BS166</f>
        <v>-2.9265297383986006E-4</v>
      </c>
      <c r="X166" s="107">
        <f>'Verdeling Gemeentefonds 2022'!BF166/'Verdeling Gemeentefonds 2022'!$BS166</f>
        <v>0</v>
      </c>
      <c r="Y166" s="99">
        <f>'Verdeling Gemeentefonds 2022'!BL166/'Verdeling Gemeentefonds 2022'!$BS166</f>
        <v>0</v>
      </c>
      <c r="Z166" s="107">
        <f>'Verdeling Gemeentefonds 2022'!BR166/'Verdeling Gemeentefonds 2022'!$BS166</f>
        <v>2.1608595816038374E-3</v>
      </c>
      <c r="AA166" s="116">
        <f t="shared" si="2"/>
        <v>0.99999997573021959</v>
      </c>
    </row>
    <row r="167" spans="1:27" x14ac:dyDescent="0.25">
      <c r="A167" s="115" t="s">
        <v>544</v>
      </c>
      <c r="B167" s="9" t="s">
        <v>247</v>
      </c>
      <c r="C167" s="99">
        <f>'Verdeling Gemeentefonds 2022'!D167/'Verdeling Gemeentefonds 2022'!$BS167</f>
        <v>0</v>
      </c>
      <c r="D167" s="102">
        <f>'Verdeling Gemeentefonds 2022'!E167/'Verdeling Gemeentefonds 2022'!$BS167</f>
        <v>0</v>
      </c>
      <c r="E167" s="102">
        <f>'Verdeling Gemeentefonds 2022'!F167/'Verdeling Gemeentefonds 2022'!$BS167</f>
        <v>0</v>
      </c>
      <c r="F167" s="102">
        <f>'Verdeling Gemeentefonds 2022'!G167/'Verdeling Gemeentefonds 2022'!$BS167</f>
        <v>0</v>
      </c>
      <c r="G167" s="102">
        <f>'Verdeling Gemeentefonds 2022'!H167/'Verdeling Gemeentefonds 2022'!$BS167</f>
        <v>0</v>
      </c>
      <c r="H167" s="102">
        <f>'Verdeling Gemeentefonds 2022'!I167/'Verdeling Gemeentefonds 2022'!$BS167</f>
        <v>0</v>
      </c>
      <c r="I167" s="106">
        <f>'Verdeling Gemeentefonds 2022'!J167/'Verdeling Gemeentefonds 2022'!$BS167</f>
        <v>0</v>
      </c>
      <c r="J167" s="100">
        <f>'Verdeling Gemeentefonds 2022'!N167/'Verdeling Gemeentefonds 2022'!$BS167</f>
        <v>3.1128679442126037E-2</v>
      </c>
      <c r="K167" s="102">
        <f>'Verdeling Gemeentefonds 2022'!S167/'Verdeling Gemeentefonds 2022'!$BS167</f>
        <v>0</v>
      </c>
      <c r="L167" s="106">
        <f>'Verdeling Gemeentefonds 2022'!T167/'Verdeling Gemeentefonds 2022'!$BS167</f>
        <v>3.1128679442126037E-2</v>
      </c>
      <c r="M167" s="99">
        <f>'Verdeling Gemeentefonds 2022'!Z167/'Verdeling Gemeentefonds 2022'!$BS167</f>
        <v>0.30452410451719819</v>
      </c>
      <c r="N167" s="102">
        <f>'Verdeling Gemeentefonds 2022'!AE167/'Verdeling Gemeentefonds 2022'!$BS167</f>
        <v>0.31964653176552282</v>
      </c>
      <c r="O167" s="104">
        <f>'Verdeling Gemeentefonds 2022'!AF167/'Verdeling Gemeentefonds 2022'!$BS167</f>
        <v>0.62417063628272096</v>
      </c>
      <c r="P167" s="109">
        <f>'Verdeling Gemeentefonds 2022'!AK167/'Verdeling Gemeentefonds 2022'!$BS167</f>
        <v>0.2400001094219765</v>
      </c>
      <c r="Q167" s="112">
        <f>'Verdeling Gemeentefonds 2022'!AO167/'Verdeling Gemeentefonds 2022'!$BS167</f>
        <v>1.4994849354048502E-2</v>
      </c>
      <c r="R167" s="108">
        <f>'Verdeling Gemeentefonds 2022'!AR167/'Verdeling Gemeentefonds 2022'!$BS167</f>
        <v>3.3908106130679579E-2</v>
      </c>
      <c r="S167" s="108">
        <f>'Verdeling Gemeentefonds 2022'!AU167/'Verdeling Gemeentefonds 2022'!$BS167</f>
        <v>3.0807743502541333E-2</v>
      </c>
      <c r="T167" s="108">
        <f>'Verdeling Gemeentefonds 2022'!AX167/'Verdeling Gemeentefonds 2022'!$BS167</f>
        <v>1.3014278747526033E-2</v>
      </c>
      <c r="U167" s="108">
        <f>'Verdeling Gemeentefonds 2022'!BA167/'Verdeling Gemeentefonds 2022'!$BS167</f>
        <v>1.0057348558393736E-2</v>
      </c>
      <c r="V167" s="106">
        <f>'Verdeling Gemeentefonds 2022'!BB167/'Verdeling Gemeentefonds 2022'!$BS167</f>
        <v>0.10278232629318919</v>
      </c>
      <c r="W167" s="99">
        <f>'Verdeling Gemeentefonds 2022'!BI167/'Verdeling Gemeentefonds 2022'!$BS167</f>
        <v>-2.428035433003753E-4</v>
      </c>
      <c r="X167" s="107">
        <f>'Verdeling Gemeentefonds 2022'!BF167/'Verdeling Gemeentefonds 2022'!$BS167</f>
        <v>0</v>
      </c>
      <c r="Y167" s="99">
        <f>'Verdeling Gemeentefonds 2022'!BL167/'Verdeling Gemeentefonds 2022'!$BS167</f>
        <v>0</v>
      </c>
      <c r="Z167" s="107">
        <f>'Verdeling Gemeentefonds 2022'!BR167/'Verdeling Gemeentefonds 2022'!$BS167</f>
        <v>2.160859217247769E-3</v>
      </c>
      <c r="AA167" s="116">
        <f t="shared" si="2"/>
        <v>0.99999980711396008</v>
      </c>
    </row>
    <row r="168" spans="1:27" x14ac:dyDescent="0.25">
      <c r="A168" s="115">
        <v>44085</v>
      </c>
      <c r="B168" s="9" t="s">
        <v>660</v>
      </c>
      <c r="C168" s="99">
        <f>'Verdeling Gemeentefonds 2022'!D168/'Verdeling Gemeentefonds 2022'!$BS168</f>
        <v>0</v>
      </c>
      <c r="D168" s="102">
        <f>'Verdeling Gemeentefonds 2022'!E168/'Verdeling Gemeentefonds 2022'!$BS168</f>
        <v>0</v>
      </c>
      <c r="E168" s="102">
        <f>'Verdeling Gemeentefonds 2022'!F168/'Verdeling Gemeentefonds 2022'!$BS168</f>
        <v>0</v>
      </c>
      <c r="F168" s="102">
        <f>'Verdeling Gemeentefonds 2022'!G168/'Verdeling Gemeentefonds 2022'!$BS168</f>
        <v>0</v>
      </c>
      <c r="G168" s="102">
        <f>'Verdeling Gemeentefonds 2022'!H168/'Verdeling Gemeentefonds 2022'!$BS168</f>
        <v>0</v>
      </c>
      <c r="H168" s="102">
        <f>'Verdeling Gemeentefonds 2022'!I168/'Verdeling Gemeentefonds 2022'!$BS168</f>
        <v>0</v>
      </c>
      <c r="I168" s="106">
        <f>'Verdeling Gemeentefonds 2022'!J168/'Verdeling Gemeentefonds 2022'!$BS168</f>
        <v>0</v>
      </c>
      <c r="J168" s="100">
        <f>'Verdeling Gemeentefonds 2022'!N168/'Verdeling Gemeentefonds 2022'!$BS168</f>
        <v>4.4864784727488095E-2</v>
      </c>
      <c r="K168" s="102">
        <f>'Verdeling Gemeentefonds 2022'!S168/'Verdeling Gemeentefonds 2022'!$BS168</f>
        <v>1.9563930158598267E-2</v>
      </c>
      <c r="L168" s="106">
        <f>'Verdeling Gemeentefonds 2022'!T168/'Verdeling Gemeentefonds 2022'!$BS168</f>
        <v>6.4428714886086355E-2</v>
      </c>
      <c r="M168" s="99">
        <f>'Verdeling Gemeentefonds 2022'!Z168/'Verdeling Gemeentefonds 2022'!$BS168</f>
        <v>0.30685832781817113</v>
      </c>
      <c r="N168" s="102">
        <f>'Verdeling Gemeentefonds 2022'!AE168/'Verdeling Gemeentefonds 2022'!$BS168</f>
        <v>0.26802558304974816</v>
      </c>
      <c r="O168" s="104">
        <f>'Verdeling Gemeentefonds 2022'!AF168/'Verdeling Gemeentefonds 2022'!$BS168</f>
        <v>0.57488391086791935</v>
      </c>
      <c r="P168" s="109">
        <f>'Verdeling Gemeentefonds 2022'!AK168/'Verdeling Gemeentefonds 2022'!$BS168</f>
        <v>0.17847718129901421</v>
      </c>
      <c r="Q168" s="112">
        <f>'Verdeling Gemeentefonds 2022'!AO168/'Verdeling Gemeentefonds 2022'!$BS168</f>
        <v>1.4083036348877791E-2</v>
      </c>
      <c r="R168" s="108">
        <f>'Verdeling Gemeentefonds 2022'!AR168/'Verdeling Gemeentefonds 2022'!$BS168</f>
        <v>2.9701415196112468E-2</v>
      </c>
      <c r="S168" s="108">
        <f>'Verdeling Gemeentefonds 2022'!AU168/'Verdeling Gemeentefonds 2022'!$BS168</f>
        <v>4.4160325332343361E-2</v>
      </c>
      <c r="T168" s="108">
        <f>'Verdeling Gemeentefonds 2022'!AX168/'Verdeling Gemeentefonds 2022'!$BS168</f>
        <v>3.1347109988762112E-2</v>
      </c>
      <c r="U168" s="108">
        <f>'Verdeling Gemeentefonds 2022'!BA168/'Verdeling Gemeentefonds 2022'!$BS168</f>
        <v>1.4356415633040312E-2</v>
      </c>
      <c r="V168" s="106">
        <f>'Verdeling Gemeentefonds 2022'!BB168/'Verdeling Gemeentefonds 2022'!$BS168</f>
        <v>0.13364830249913603</v>
      </c>
      <c r="W168" s="99">
        <f>'Verdeling Gemeentefonds 2022'!BI168/'Verdeling Gemeentefonds 2022'!$BS168</f>
        <v>0</v>
      </c>
      <c r="X168" s="107">
        <f>'Verdeling Gemeentefonds 2022'!BF168/'Verdeling Gemeentefonds 2022'!$BS168</f>
        <v>4.8561890447844168E-2</v>
      </c>
      <c r="Y168" s="99">
        <f>'Verdeling Gemeentefonds 2022'!BL168/'Verdeling Gemeentefonds 2022'!$BS168</f>
        <v>0</v>
      </c>
      <c r="Z168" s="107">
        <f>'Verdeling Gemeentefonds 2022'!BR168/'Verdeling Gemeentefonds 2022'!$BS168</f>
        <v>0</v>
      </c>
      <c r="AA168" s="116">
        <f t="shared" si="2"/>
        <v>1.0000000000000002</v>
      </c>
    </row>
    <row r="169" spans="1:27" x14ac:dyDescent="0.25">
      <c r="A169" s="115" t="s">
        <v>355</v>
      </c>
      <c r="B169" s="9" t="s">
        <v>56</v>
      </c>
      <c r="C169" s="99">
        <f>'Verdeling Gemeentefonds 2022'!D169/'Verdeling Gemeentefonds 2022'!$BS169</f>
        <v>0</v>
      </c>
      <c r="D169" s="102">
        <f>'Verdeling Gemeentefonds 2022'!E169/'Verdeling Gemeentefonds 2022'!$BS169</f>
        <v>0</v>
      </c>
      <c r="E169" s="102">
        <f>'Verdeling Gemeentefonds 2022'!F169/'Verdeling Gemeentefonds 2022'!$BS169</f>
        <v>0</v>
      </c>
      <c r="F169" s="102">
        <f>'Verdeling Gemeentefonds 2022'!G169/'Verdeling Gemeentefonds 2022'!$BS169</f>
        <v>0</v>
      </c>
      <c r="G169" s="102">
        <f>'Verdeling Gemeentefonds 2022'!H169/'Verdeling Gemeentefonds 2022'!$BS169</f>
        <v>0</v>
      </c>
      <c r="H169" s="102">
        <f>'Verdeling Gemeentefonds 2022'!I169/'Verdeling Gemeentefonds 2022'!$BS169</f>
        <v>0</v>
      </c>
      <c r="I169" s="106">
        <f>'Verdeling Gemeentefonds 2022'!J169/'Verdeling Gemeentefonds 2022'!$BS169</f>
        <v>0</v>
      </c>
      <c r="J169" s="100">
        <f>'Verdeling Gemeentefonds 2022'!N169/'Verdeling Gemeentefonds 2022'!$BS169</f>
        <v>4.796619347896959E-2</v>
      </c>
      <c r="K169" s="102">
        <f>'Verdeling Gemeentefonds 2022'!S169/'Verdeling Gemeentefonds 2022'!$BS169</f>
        <v>5.5506294925020822E-3</v>
      </c>
      <c r="L169" s="106">
        <f>'Verdeling Gemeentefonds 2022'!T169/'Verdeling Gemeentefonds 2022'!$BS169</f>
        <v>5.3516822971471673E-2</v>
      </c>
      <c r="M169" s="99">
        <f>'Verdeling Gemeentefonds 2022'!Z169/'Verdeling Gemeentefonds 2022'!$BS169</f>
        <v>0.33134148131710189</v>
      </c>
      <c r="N169" s="102">
        <f>'Verdeling Gemeentefonds 2022'!AE169/'Verdeling Gemeentefonds 2022'!$BS169</f>
        <v>0.26046317731895119</v>
      </c>
      <c r="O169" s="104">
        <f>'Verdeling Gemeentefonds 2022'!AF169/'Verdeling Gemeentefonds 2022'!$BS169</f>
        <v>0.59180465863605314</v>
      </c>
      <c r="P169" s="109">
        <f>'Verdeling Gemeentefonds 2022'!AK169/'Verdeling Gemeentefonds 2022'!$BS169</f>
        <v>0.20814135426753083</v>
      </c>
      <c r="Q169" s="112">
        <f>'Verdeling Gemeentefonds 2022'!AO169/'Verdeling Gemeentefonds 2022'!$BS169</f>
        <v>1.5572145480119225E-2</v>
      </c>
      <c r="R169" s="108">
        <f>'Verdeling Gemeentefonds 2022'!AR169/'Verdeling Gemeentefonds 2022'!$BS169</f>
        <v>1.512440915311945E-2</v>
      </c>
      <c r="S169" s="108">
        <f>'Verdeling Gemeentefonds 2022'!AU169/'Verdeling Gemeentefonds 2022'!$BS169</f>
        <v>6.4483175012090735E-2</v>
      </c>
      <c r="T169" s="108">
        <f>'Verdeling Gemeentefonds 2022'!AX169/'Verdeling Gemeentefonds 2022'!$BS169</f>
        <v>4.0749044392246699E-2</v>
      </c>
      <c r="U169" s="108">
        <f>'Verdeling Gemeentefonds 2022'!BA169/'Verdeling Gemeentefonds 2022'!$BS169</f>
        <v>8.6787797264303006E-3</v>
      </c>
      <c r="V169" s="106">
        <f>'Verdeling Gemeentefonds 2022'!BB169/'Verdeling Gemeentefonds 2022'!$BS169</f>
        <v>0.14460755376400641</v>
      </c>
      <c r="W169" s="99">
        <f>'Verdeling Gemeentefonds 2022'!BI169/'Verdeling Gemeentefonds 2022'!$BS169</f>
        <v>-2.3121408578958183E-4</v>
      </c>
      <c r="X169" s="107">
        <f>'Verdeling Gemeentefonds 2022'!BF169/'Verdeling Gemeentefonds 2022'!$BS169</f>
        <v>0</v>
      </c>
      <c r="Y169" s="99">
        <f>'Verdeling Gemeentefonds 2022'!BL169/'Verdeling Gemeentefonds 2022'!$BS169</f>
        <v>0</v>
      </c>
      <c r="Z169" s="107">
        <f>'Verdeling Gemeentefonds 2022'!BR169/'Verdeling Gemeentefonds 2022'!$BS169</f>
        <v>2.1608597102469422E-3</v>
      </c>
      <c r="AA169" s="116">
        <f t="shared" si="2"/>
        <v>1.0000000352635192</v>
      </c>
    </row>
    <row r="170" spans="1:27" x14ac:dyDescent="0.25">
      <c r="A170" s="115" t="s">
        <v>398</v>
      </c>
      <c r="B170" s="9" t="s">
        <v>99</v>
      </c>
      <c r="C170" s="99">
        <f>'Verdeling Gemeentefonds 2022'!D170/'Verdeling Gemeentefonds 2022'!$BS170</f>
        <v>0</v>
      </c>
      <c r="D170" s="102">
        <f>'Verdeling Gemeentefonds 2022'!E170/'Verdeling Gemeentefonds 2022'!$BS170</f>
        <v>0</v>
      </c>
      <c r="E170" s="102">
        <f>'Verdeling Gemeentefonds 2022'!F170/'Verdeling Gemeentefonds 2022'!$BS170</f>
        <v>0</v>
      </c>
      <c r="F170" s="102">
        <f>'Verdeling Gemeentefonds 2022'!G170/'Verdeling Gemeentefonds 2022'!$BS170</f>
        <v>0</v>
      </c>
      <c r="G170" s="102">
        <f>'Verdeling Gemeentefonds 2022'!H170/'Verdeling Gemeentefonds 2022'!$BS170</f>
        <v>0</v>
      </c>
      <c r="H170" s="102">
        <f>'Verdeling Gemeentefonds 2022'!I170/'Verdeling Gemeentefonds 2022'!$BS170</f>
        <v>0</v>
      </c>
      <c r="I170" s="106">
        <f>'Verdeling Gemeentefonds 2022'!J170/'Verdeling Gemeentefonds 2022'!$BS170</f>
        <v>0</v>
      </c>
      <c r="J170" s="100">
        <f>'Verdeling Gemeentefonds 2022'!N170/'Verdeling Gemeentefonds 2022'!$BS170</f>
        <v>8.5547767942358729E-2</v>
      </c>
      <c r="K170" s="102">
        <f>'Verdeling Gemeentefonds 2022'!S170/'Verdeling Gemeentefonds 2022'!$BS170</f>
        <v>1.8351427911816735E-3</v>
      </c>
      <c r="L170" s="106">
        <f>'Verdeling Gemeentefonds 2022'!T170/'Verdeling Gemeentefonds 2022'!$BS170</f>
        <v>8.7382910733540403E-2</v>
      </c>
      <c r="M170" s="99">
        <f>'Verdeling Gemeentefonds 2022'!Z170/'Verdeling Gemeentefonds 2022'!$BS170</f>
        <v>0.36037986534856459</v>
      </c>
      <c r="N170" s="102">
        <f>'Verdeling Gemeentefonds 2022'!AE170/'Verdeling Gemeentefonds 2022'!$BS170</f>
        <v>0.24217224605450316</v>
      </c>
      <c r="O170" s="104">
        <f>'Verdeling Gemeentefonds 2022'!AF170/'Verdeling Gemeentefonds 2022'!$BS170</f>
        <v>0.60255211140306775</v>
      </c>
      <c r="P170" s="109">
        <f>'Verdeling Gemeentefonds 2022'!AK170/'Verdeling Gemeentefonds 2022'!$BS170</f>
        <v>5.5615161229084671E-2</v>
      </c>
      <c r="Q170" s="112">
        <f>'Verdeling Gemeentefonds 2022'!AO170/'Verdeling Gemeentefonds 2022'!$BS170</f>
        <v>1.5880862377382343E-2</v>
      </c>
      <c r="R170" s="108">
        <f>'Verdeling Gemeentefonds 2022'!AR170/'Verdeling Gemeentefonds 2022'!$BS170</f>
        <v>1.5043264998449232E-2</v>
      </c>
      <c r="S170" s="108">
        <f>'Verdeling Gemeentefonds 2022'!AU170/'Verdeling Gemeentefonds 2022'!$BS170</f>
        <v>6.7743324043712E-2</v>
      </c>
      <c r="T170" s="108">
        <f>'Verdeling Gemeentefonds 2022'!AX170/'Verdeling Gemeentefonds 2022'!$BS170</f>
        <v>0.13656195968529578</v>
      </c>
      <c r="U170" s="108">
        <f>'Verdeling Gemeentefonds 2022'!BA170/'Verdeling Gemeentefonds 2022'!$BS170</f>
        <v>1.7186666474285083E-2</v>
      </c>
      <c r="V170" s="106">
        <f>'Verdeling Gemeentefonds 2022'!BB170/'Verdeling Gemeentefonds 2022'!$BS170</f>
        <v>0.25241607757912449</v>
      </c>
      <c r="W170" s="99">
        <f>'Verdeling Gemeentefonds 2022'!BI170/'Verdeling Gemeentefonds 2022'!$BS170</f>
        <v>-1.2763286064812292E-4</v>
      </c>
      <c r="X170" s="107">
        <f>'Verdeling Gemeentefonds 2022'!BF170/'Verdeling Gemeentefonds 2022'!$BS170</f>
        <v>0</v>
      </c>
      <c r="Y170" s="99">
        <f>'Verdeling Gemeentefonds 2022'!BL170/'Verdeling Gemeentefonds 2022'!$BS170</f>
        <v>0</v>
      </c>
      <c r="Z170" s="107">
        <f>'Verdeling Gemeentefonds 2022'!BR170/'Verdeling Gemeentefonds 2022'!$BS170</f>
        <v>2.160858524681215E-3</v>
      </c>
      <c r="AA170" s="116">
        <f t="shared" si="2"/>
        <v>0.99999948660885052</v>
      </c>
    </row>
    <row r="171" spans="1:27" x14ac:dyDescent="0.25">
      <c r="A171" s="115" t="s">
        <v>315</v>
      </c>
      <c r="B171" s="9" t="s">
        <v>16</v>
      </c>
      <c r="C171" s="99">
        <f>'Verdeling Gemeentefonds 2022'!D171/'Verdeling Gemeentefonds 2022'!$BS171</f>
        <v>0</v>
      </c>
      <c r="D171" s="102">
        <f>'Verdeling Gemeentefonds 2022'!E171/'Verdeling Gemeentefonds 2022'!$BS171</f>
        <v>0</v>
      </c>
      <c r="E171" s="102">
        <f>'Verdeling Gemeentefonds 2022'!F171/'Verdeling Gemeentefonds 2022'!$BS171</f>
        <v>0</v>
      </c>
      <c r="F171" s="102">
        <f>'Verdeling Gemeentefonds 2022'!G171/'Verdeling Gemeentefonds 2022'!$BS171</f>
        <v>0</v>
      </c>
      <c r="G171" s="102">
        <f>'Verdeling Gemeentefonds 2022'!H171/'Verdeling Gemeentefonds 2022'!$BS171</f>
        <v>0</v>
      </c>
      <c r="H171" s="102">
        <f>'Verdeling Gemeentefonds 2022'!I171/'Verdeling Gemeentefonds 2022'!$BS171</f>
        <v>0</v>
      </c>
      <c r="I171" s="106">
        <f>'Verdeling Gemeentefonds 2022'!J171/'Verdeling Gemeentefonds 2022'!$BS171</f>
        <v>0</v>
      </c>
      <c r="J171" s="100">
        <f>'Verdeling Gemeentefonds 2022'!N171/'Verdeling Gemeentefonds 2022'!$BS171</f>
        <v>4.4562831111971658E-2</v>
      </c>
      <c r="K171" s="102">
        <f>'Verdeling Gemeentefonds 2022'!S171/'Verdeling Gemeentefonds 2022'!$BS171</f>
        <v>5.5596065202309589E-3</v>
      </c>
      <c r="L171" s="106">
        <f>'Verdeling Gemeentefonds 2022'!T171/'Verdeling Gemeentefonds 2022'!$BS171</f>
        <v>5.0122437632202622E-2</v>
      </c>
      <c r="M171" s="99">
        <f>'Verdeling Gemeentefonds 2022'!Z171/'Verdeling Gemeentefonds 2022'!$BS171</f>
        <v>0.32631080527785022</v>
      </c>
      <c r="N171" s="102">
        <f>'Verdeling Gemeentefonds 2022'!AE171/'Verdeling Gemeentefonds 2022'!$BS171</f>
        <v>0.32891530504231392</v>
      </c>
      <c r="O171" s="104">
        <f>'Verdeling Gemeentefonds 2022'!AF171/'Verdeling Gemeentefonds 2022'!$BS171</f>
        <v>0.6552261103201642</v>
      </c>
      <c r="P171" s="109">
        <f>'Verdeling Gemeentefonds 2022'!AK171/'Verdeling Gemeentefonds 2022'!$BS171</f>
        <v>3.2227411498298671E-2</v>
      </c>
      <c r="Q171" s="112">
        <f>'Verdeling Gemeentefonds 2022'!AO171/'Verdeling Gemeentefonds 2022'!$BS171</f>
        <v>1.4221353450875966E-2</v>
      </c>
      <c r="R171" s="108">
        <f>'Verdeling Gemeentefonds 2022'!AR171/'Verdeling Gemeentefonds 2022'!$BS171</f>
        <v>5.4351108630751155E-2</v>
      </c>
      <c r="S171" s="108">
        <f>'Verdeling Gemeentefonds 2022'!AU171/'Verdeling Gemeentefonds 2022'!$BS171</f>
        <v>6.2878219293377335E-2</v>
      </c>
      <c r="T171" s="108">
        <f>'Verdeling Gemeentefonds 2022'!AX171/'Verdeling Gemeentefonds 2022'!$BS171</f>
        <v>4.3018757893554097E-2</v>
      </c>
      <c r="U171" s="108">
        <f>'Verdeling Gemeentefonds 2022'!BA171/'Verdeling Gemeentefonds 2022'!$BS171</f>
        <v>8.5977953382264868E-2</v>
      </c>
      <c r="V171" s="106">
        <f>'Verdeling Gemeentefonds 2022'!BB171/'Verdeling Gemeentefonds 2022'!$BS171</f>
        <v>0.26044739265082339</v>
      </c>
      <c r="W171" s="99">
        <f>'Verdeling Gemeentefonds 2022'!BI171/'Verdeling Gemeentefonds 2022'!$BS171</f>
        <v>-1.8391110652228926E-4</v>
      </c>
      <c r="X171" s="107">
        <f>'Verdeling Gemeentefonds 2022'!BF171/'Verdeling Gemeentefonds 2022'!$BS171</f>
        <v>0</v>
      </c>
      <c r="Y171" s="99">
        <f>'Verdeling Gemeentefonds 2022'!BL171/'Verdeling Gemeentefonds 2022'!$BS171</f>
        <v>0</v>
      </c>
      <c r="Z171" s="107">
        <f>'Verdeling Gemeentefonds 2022'!BR171/'Verdeling Gemeentefonds 2022'!$BS171</f>
        <v>2.1608602850712992E-3</v>
      </c>
      <c r="AA171" s="116">
        <f t="shared" si="2"/>
        <v>1.0000003012800378</v>
      </c>
    </row>
    <row r="172" spans="1:27" x14ac:dyDescent="0.25">
      <c r="A172" s="115" t="s">
        <v>430</v>
      </c>
      <c r="B172" s="9" t="s">
        <v>131</v>
      </c>
      <c r="C172" s="99">
        <f>'Verdeling Gemeentefonds 2022'!D172/'Verdeling Gemeentefonds 2022'!$BS172</f>
        <v>0</v>
      </c>
      <c r="D172" s="102">
        <f>'Verdeling Gemeentefonds 2022'!E172/'Verdeling Gemeentefonds 2022'!$BS172</f>
        <v>0</v>
      </c>
      <c r="E172" s="102">
        <f>'Verdeling Gemeentefonds 2022'!F172/'Verdeling Gemeentefonds 2022'!$BS172</f>
        <v>0</v>
      </c>
      <c r="F172" s="102">
        <f>'Verdeling Gemeentefonds 2022'!G172/'Verdeling Gemeentefonds 2022'!$BS172</f>
        <v>0</v>
      </c>
      <c r="G172" s="102">
        <f>'Verdeling Gemeentefonds 2022'!H172/'Verdeling Gemeentefonds 2022'!$BS172</f>
        <v>0</v>
      </c>
      <c r="H172" s="102">
        <f>'Verdeling Gemeentefonds 2022'!I172/'Verdeling Gemeentefonds 2022'!$BS172</f>
        <v>0</v>
      </c>
      <c r="I172" s="106">
        <f>'Verdeling Gemeentefonds 2022'!J172/'Verdeling Gemeentefonds 2022'!$BS172</f>
        <v>0</v>
      </c>
      <c r="J172" s="100">
        <f>'Verdeling Gemeentefonds 2022'!N172/'Verdeling Gemeentefonds 2022'!$BS172</f>
        <v>3.0869706326615121E-2</v>
      </c>
      <c r="K172" s="102">
        <f>'Verdeling Gemeentefonds 2022'!S172/'Verdeling Gemeentefonds 2022'!$BS172</f>
        <v>0</v>
      </c>
      <c r="L172" s="106">
        <f>'Verdeling Gemeentefonds 2022'!T172/'Verdeling Gemeentefonds 2022'!$BS172</f>
        <v>3.0869706326615121E-2</v>
      </c>
      <c r="M172" s="99">
        <f>'Verdeling Gemeentefonds 2022'!Z172/'Verdeling Gemeentefonds 2022'!$BS172</f>
        <v>0.29452525060293228</v>
      </c>
      <c r="N172" s="102">
        <f>'Verdeling Gemeentefonds 2022'!AE172/'Verdeling Gemeentefonds 2022'!$BS172</f>
        <v>0.2419379616514532</v>
      </c>
      <c r="O172" s="104">
        <f>'Verdeling Gemeentefonds 2022'!AF172/'Verdeling Gemeentefonds 2022'!$BS172</f>
        <v>0.53646321225438542</v>
      </c>
      <c r="P172" s="109">
        <f>'Verdeling Gemeentefonds 2022'!AK172/'Verdeling Gemeentefonds 2022'!$BS172</f>
        <v>0.31421712028783672</v>
      </c>
      <c r="Q172" s="112">
        <f>'Verdeling Gemeentefonds 2022'!AO172/'Verdeling Gemeentefonds 2022'!$BS172</f>
        <v>1.1895926208893856E-2</v>
      </c>
      <c r="R172" s="108">
        <f>'Verdeling Gemeentefonds 2022'!AR172/'Verdeling Gemeentefonds 2022'!$BS172</f>
        <v>1.3401329000184471E-2</v>
      </c>
      <c r="S172" s="108">
        <f>'Verdeling Gemeentefonds 2022'!AU172/'Verdeling Gemeentefonds 2022'!$BS172</f>
        <v>6.4709139694996157E-2</v>
      </c>
      <c r="T172" s="108">
        <f>'Verdeling Gemeentefonds 2022'!AX172/'Verdeling Gemeentefonds 2022'!$BS172</f>
        <v>2.6533953856575785E-2</v>
      </c>
      <c r="U172" s="108">
        <f>'Verdeling Gemeentefonds 2022'!BA172/'Verdeling Gemeentefonds 2022'!$BS172</f>
        <v>0</v>
      </c>
      <c r="V172" s="106">
        <f>'Verdeling Gemeentefonds 2022'!BB172/'Verdeling Gemeentefonds 2022'!$BS172</f>
        <v>0.11654034876065025</v>
      </c>
      <c r="W172" s="99">
        <f>'Verdeling Gemeentefonds 2022'!BI172/'Verdeling Gemeentefonds 2022'!$BS172</f>
        <v>-2.5136425612862847E-4</v>
      </c>
      <c r="X172" s="107">
        <f>'Verdeling Gemeentefonds 2022'!BF172/'Verdeling Gemeentefonds 2022'!$BS172</f>
        <v>0</v>
      </c>
      <c r="Y172" s="99">
        <f>'Verdeling Gemeentefonds 2022'!BL172/'Verdeling Gemeentefonds 2022'!$BS172</f>
        <v>0</v>
      </c>
      <c r="Z172" s="107">
        <f>'Verdeling Gemeentefonds 2022'!BR172/'Verdeling Gemeentefonds 2022'!$BS172</f>
        <v>2.1608593806953956E-3</v>
      </c>
      <c r="AA172" s="116">
        <f t="shared" si="2"/>
        <v>0.99999988275405427</v>
      </c>
    </row>
    <row r="173" spans="1:27" x14ac:dyDescent="0.25">
      <c r="A173" s="115" t="s">
        <v>529</v>
      </c>
      <c r="B173" s="9" t="s">
        <v>232</v>
      </c>
      <c r="C173" s="99">
        <f>'Verdeling Gemeentefonds 2022'!D173/'Verdeling Gemeentefonds 2022'!$BS173</f>
        <v>0</v>
      </c>
      <c r="D173" s="102">
        <f>'Verdeling Gemeentefonds 2022'!E173/'Verdeling Gemeentefonds 2022'!$BS173</f>
        <v>0</v>
      </c>
      <c r="E173" s="102">
        <f>'Verdeling Gemeentefonds 2022'!F173/'Verdeling Gemeentefonds 2022'!$BS173</f>
        <v>0</v>
      </c>
      <c r="F173" s="102">
        <f>'Verdeling Gemeentefonds 2022'!G173/'Verdeling Gemeentefonds 2022'!$BS173</f>
        <v>0</v>
      </c>
      <c r="G173" s="102">
        <f>'Verdeling Gemeentefonds 2022'!H173/'Verdeling Gemeentefonds 2022'!$BS173</f>
        <v>0</v>
      </c>
      <c r="H173" s="102">
        <f>'Verdeling Gemeentefonds 2022'!I173/'Verdeling Gemeentefonds 2022'!$BS173</f>
        <v>0</v>
      </c>
      <c r="I173" s="106">
        <f>'Verdeling Gemeentefonds 2022'!J173/'Verdeling Gemeentefonds 2022'!$BS173</f>
        <v>0</v>
      </c>
      <c r="J173" s="100">
        <f>'Verdeling Gemeentefonds 2022'!N173/'Verdeling Gemeentefonds 2022'!$BS173</f>
        <v>7.00355770280853E-2</v>
      </c>
      <c r="K173" s="102">
        <f>'Verdeling Gemeentefonds 2022'!S173/'Verdeling Gemeentefonds 2022'!$BS173</f>
        <v>2.7334760618560678E-2</v>
      </c>
      <c r="L173" s="106">
        <f>'Verdeling Gemeentefonds 2022'!T173/'Verdeling Gemeentefonds 2022'!$BS173</f>
        <v>9.7370337646645974E-2</v>
      </c>
      <c r="M173" s="99">
        <f>'Verdeling Gemeentefonds 2022'!Z173/'Verdeling Gemeentefonds 2022'!$BS173</f>
        <v>0.32966478195057469</v>
      </c>
      <c r="N173" s="102">
        <f>'Verdeling Gemeentefonds 2022'!AE173/'Verdeling Gemeentefonds 2022'!$BS173</f>
        <v>0.2493693528432338</v>
      </c>
      <c r="O173" s="104">
        <f>'Verdeling Gemeentefonds 2022'!AF173/'Verdeling Gemeentefonds 2022'!$BS173</f>
        <v>0.5790341347938085</v>
      </c>
      <c r="P173" s="109">
        <f>'Verdeling Gemeentefonds 2022'!AK173/'Verdeling Gemeentefonds 2022'!$BS173</f>
        <v>0.17668081905445873</v>
      </c>
      <c r="Q173" s="112">
        <f>'Verdeling Gemeentefonds 2022'!AO173/'Verdeling Gemeentefonds 2022'!$BS173</f>
        <v>1.441437084325661E-2</v>
      </c>
      <c r="R173" s="108">
        <f>'Verdeling Gemeentefonds 2022'!AR173/'Verdeling Gemeentefonds 2022'!$BS173</f>
        <v>3.6643561246604082E-2</v>
      </c>
      <c r="S173" s="108">
        <f>'Verdeling Gemeentefonds 2022'!AU173/'Verdeling Gemeentefonds 2022'!$BS173</f>
        <v>5.3768152147774508E-2</v>
      </c>
      <c r="T173" s="108">
        <f>'Verdeling Gemeentefonds 2022'!AX173/'Verdeling Gemeentefonds 2022'!$BS173</f>
        <v>3.6157423952789584E-2</v>
      </c>
      <c r="U173" s="108">
        <f>'Verdeling Gemeentefonds 2022'!BA173/'Verdeling Gemeentefonds 2022'!$BS173</f>
        <v>3.9904409562510979E-3</v>
      </c>
      <c r="V173" s="106">
        <f>'Verdeling Gemeentefonds 2022'!BB173/'Verdeling Gemeentefonds 2022'!$BS173</f>
        <v>0.14497394914667591</v>
      </c>
      <c r="W173" s="99">
        <f>'Verdeling Gemeentefonds 2022'!BI173/'Verdeling Gemeentefonds 2022'!$BS173</f>
        <v>-2.2020289353624558E-4</v>
      </c>
      <c r="X173" s="107">
        <f>'Verdeling Gemeentefonds 2022'!BF173/'Verdeling Gemeentefonds 2022'!$BS173</f>
        <v>0</v>
      </c>
      <c r="Y173" s="99">
        <f>'Verdeling Gemeentefonds 2022'!BL173/'Verdeling Gemeentefonds 2022'!$BS173</f>
        <v>0</v>
      </c>
      <c r="Z173" s="107">
        <f>'Verdeling Gemeentefonds 2022'!BR173/'Verdeling Gemeentefonds 2022'!$BS173</f>
        <v>2.1608594118243565E-3</v>
      </c>
      <c r="AA173" s="116">
        <f t="shared" si="2"/>
        <v>0.99999989715987725</v>
      </c>
    </row>
    <row r="174" spans="1:27" x14ac:dyDescent="0.25">
      <c r="A174" s="115" t="s">
        <v>549</v>
      </c>
      <c r="B174" s="9" t="s">
        <v>252</v>
      </c>
      <c r="C174" s="99">
        <f>'Verdeling Gemeentefonds 2022'!D174/'Verdeling Gemeentefonds 2022'!$BS174</f>
        <v>0</v>
      </c>
      <c r="D174" s="102">
        <f>'Verdeling Gemeentefonds 2022'!E174/'Verdeling Gemeentefonds 2022'!$BS174</f>
        <v>0</v>
      </c>
      <c r="E174" s="102">
        <f>'Verdeling Gemeentefonds 2022'!F174/'Verdeling Gemeentefonds 2022'!$BS174</f>
        <v>0</v>
      </c>
      <c r="F174" s="102">
        <f>'Verdeling Gemeentefonds 2022'!G174/'Verdeling Gemeentefonds 2022'!$BS174</f>
        <v>0</v>
      </c>
      <c r="G174" s="102">
        <f>'Verdeling Gemeentefonds 2022'!H174/'Verdeling Gemeentefonds 2022'!$BS174</f>
        <v>0.23245854502728144</v>
      </c>
      <c r="H174" s="102">
        <f>'Verdeling Gemeentefonds 2022'!I174/'Verdeling Gemeentefonds 2022'!$BS174</f>
        <v>0</v>
      </c>
      <c r="I174" s="106">
        <f>'Verdeling Gemeentefonds 2022'!J174/'Verdeling Gemeentefonds 2022'!$BS174</f>
        <v>0.23245854502728144</v>
      </c>
      <c r="J174" s="100">
        <f>'Verdeling Gemeentefonds 2022'!N174/'Verdeling Gemeentefonds 2022'!$BS174</f>
        <v>5.2884024568945663E-2</v>
      </c>
      <c r="K174" s="102">
        <f>'Verdeling Gemeentefonds 2022'!S174/'Verdeling Gemeentefonds 2022'!$BS174</f>
        <v>5.6841095703240758E-2</v>
      </c>
      <c r="L174" s="106">
        <f>'Verdeling Gemeentefonds 2022'!T174/'Verdeling Gemeentefonds 2022'!$BS174</f>
        <v>0.10972512027218644</v>
      </c>
      <c r="M174" s="99">
        <f>'Verdeling Gemeentefonds 2022'!Z174/'Verdeling Gemeentefonds 2022'!$BS174</f>
        <v>0.24489463625897953</v>
      </c>
      <c r="N174" s="102">
        <f>'Verdeling Gemeentefonds 2022'!AE174/'Verdeling Gemeentefonds 2022'!$BS174</f>
        <v>0.15825945615294451</v>
      </c>
      <c r="O174" s="104">
        <f>'Verdeling Gemeentefonds 2022'!AF174/'Verdeling Gemeentefonds 2022'!$BS174</f>
        <v>0.40315409241192401</v>
      </c>
      <c r="P174" s="109">
        <f>'Verdeling Gemeentefonds 2022'!AK174/'Verdeling Gemeentefonds 2022'!$BS174</f>
        <v>5.5360044579045614E-2</v>
      </c>
      <c r="Q174" s="112">
        <f>'Verdeling Gemeentefonds 2022'!AO174/'Verdeling Gemeentefonds 2022'!$BS174</f>
        <v>1.3649291621813593E-2</v>
      </c>
      <c r="R174" s="108">
        <f>'Verdeling Gemeentefonds 2022'!AR174/'Verdeling Gemeentefonds 2022'!$BS174</f>
        <v>3.8329133858808227E-2</v>
      </c>
      <c r="S174" s="108">
        <f>'Verdeling Gemeentefonds 2022'!AU174/'Verdeling Gemeentefonds 2022'!$BS174</f>
        <v>5.8468213622418254E-2</v>
      </c>
      <c r="T174" s="108">
        <f>'Verdeling Gemeentefonds 2022'!AX174/'Verdeling Gemeentefonds 2022'!$BS174</f>
        <v>4.1406337019767883E-2</v>
      </c>
      <c r="U174" s="108">
        <f>'Verdeling Gemeentefonds 2022'!BA174/'Verdeling Gemeentefonds 2022'!$BS174</f>
        <v>4.5538566729628402E-2</v>
      </c>
      <c r="V174" s="106">
        <f>'Verdeling Gemeentefonds 2022'!BB174/'Verdeling Gemeentefonds 2022'!$BS174</f>
        <v>0.19739154285243637</v>
      </c>
      <c r="W174" s="99">
        <f>'Verdeling Gemeentefonds 2022'!BI174/'Verdeling Gemeentefonds 2022'!$BS174</f>
        <v>-2.5017855369185928E-4</v>
      </c>
      <c r="X174" s="107">
        <f>'Verdeling Gemeentefonds 2022'!BF174/'Verdeling Gemeentefonds 2022'!$BS174</f>
        <v>0</v>
      </c>
      <c r="Y174" s="99">
        <f>'Verdeling Gemeentefonds 2022'!BL174/'Verdeling Gemeentefonds 2022'!$BS174</f>
        <v>0</v>
      </c>
      <c r="Z174" s="107">
        <f>'Verdeling Gemeentefonds 2022'!BR174/'Verdeling Gemeentefonds 2022'!$BS174</f>
        <v>2.1608596908348539E-3</v>
      </c>
      <c r="AA174" s="116">
        <f t="shared" si="2"/>
        <v>1.0000000262800168</v>
      </c>
    </row>
    <row r="175" spans="1:27" x14ac:dyDescent="0.25">
      <c r="A175" s="115" t="s">
        <v>574</v>
      </c>
      <c r="B175" s="9" t="s">
        <v>277</v>
      </c>
      <c r="C175" s="99">
        <f>'Verdeling Gemeentefonds 2022'!D175/'Verdeling Gemeentefonds 2022'!$BS175</f>
        <v>0</v>
      </c>
      <c r="D175" s="102">
        <f>'Verdeling Gemeentefonds 2022'!E175/'Verdeling Gemeentefonds 2022'!$BS175</f>
        <v>0</v>
      </c>
      <c r="E175" s="102">
        <f>'Verdeling Gemeentefonds 2022'!F175/'Verdeling Gemeentefonds 2022'!$BS175</f>
        <v>0</v>
      </c>
      <c r="F175" s="102">
        <f>'Verdeling Gemeentefonds 2022'!G175/'Verdeling Gemeentefonds 2022'!$BS175</f>
        <v>0</v>
      </c>
      <c r="G175" s="102">
        <f>'Verdeling Gemeentefonds 2022'!H175/'Verdeling Gemeentefonds 2022'!$BS175</f>
        <v>0</v>
      </c>
      <c r="H175" s="102">
        <f>'Verdeling Gemeentefonds 2022'!I175/'Verdeling Gemeentefonds 2022'!$BS175</f>
        <v>0</v>
      </c>
      <c r="I175" s="106">
        <f>'Verdeling Gemeentefonds 2022'!J175/'Verdeling Gemeentefonds 2022'!$BS175</f>
        <v>0</v>
      </c>
      <c r="J175" s="100">
        <f>'Verdeling Gemeentefonds 2022'!N175/'Verdeling Gemeentefonds 2022'!$BS175</f>
        <v>6.1825640279054211E-2</v>
      </c>
      <c r="K175" s="102">
        <f>'Verdeling Gemeentefonds 2022'!S175/'Verdeling Gemeentefonds 2022'!$BS175</f>
        <v>4.25214337759032E-2</v>
      </c>
      <c r="L175" s="106">
        <f>'Verdeling Gemeentefonds 2022'!T175/'Verdeling Gemeentefonds 2022'!$BS175</f>
        <v>0.10434707405495741</v>
      </c>
      <c r="M175" s="99">
        <f>'Verdeling Gemeentefonds 2022'!Z175/'Verdeling Gemeentefonds 2022'!$BS175</f>
        <v>0.39479194835473791</v>
      </c>
      <c r="N175" s="102">
        <f>'Verdeling Gemeentefonds 2022'!AE175/'Verdeling Gemeentefonds 2022'!$BS175</f>
        <v>0.17054092306108237</v>
      </c>
      <c r="O175" s="104">
        <f>'Verdeling Gemeentefonds 2022'!AF175/'Verdeling Gemeentefonds 2022'!$BS175</f>
        <v>0.56533287141582023</v>
      </c>
      <c r="P175" s="109">
        <f>'Verdeling Gemeentefonds 2022'!AK175/'Verdeling Gemeentefonds 2022'!$BS175</f>
        <v>0.1397033135335605</v>
      </c>
      <c r="Q175" s="112">
        <f>'Verdeling Gemeentefonds 2022'!AO175/'Verdeling Gemeentefonds 2022'!$BS175</f>
        <v>1.4426927752035709E-2</v>
      </c>
      <c r="R175" s="108">
        <f>'Verdeling Gemeentefonds 2022'!AR175/'Verdeling Gemeentefonds 2022'!$BS175</f>
        <v>3.7981793529181782E-2</v>
      </c>
      <c r="S175" s="108">
        <f>'Verdeling Gemeentefonds 2022'!AU175/'Verdeling Gemeentefonds 2022'!$BS175</f>
        <v>6.2514457953965458E-2</v>
      </c>
      <c r="T175" s="108">
        <f>'Verdeling Gemeentefonds 2022'!AX175/'Verdeling Gemeentefonds 2022'!$BS175</f>
        <v>3.8384369912656126E-2</v>
      </c>
      <c r="U175" s="108">
        <f>'Verdeling Gemeentefonds 2022'!BA175/'Verdeling Gemeentefonds 2022'!$BS175</f>
        <v>3.5361557012668875E-2</v>
      </c>
      <c r="V175" s="106">
        <f>'Verdeling Gemeentefonds 2022'!BB175/'Verdeling Gemeentefonds 2022'!$BS175</f>
        <v>0.18866910616050794</v>
      </c>
      <c r="W175" s="99">
        <f>'Verdeling Gemeentefonds 2022'!BI175/'Verdeling Gemeentefonds 2022'!$BS175</f>
        <v>-2.1323540845534598E-4</v>
      </c>
      <c r="X175" s="107">
        <f>'Verdeling Gemeentefonds 2022'!BF175/'Verdeling Gemeentefonds 2022'!$BS175</f>
        <v>0</v>
      </c>
      <c r="Y175" s="99">
        <f>'Verdeling Gemeentefonds 2022'!BL175/'Verdeling Gemeentefonds 2022'!$BS175</f>
        <v>0</v>
      </c>
      <c r="Z175" s="107">
        <f>'Verdeling Gemeentefonds 2022'!BR175/'Verdeling Gemeentefonds 2022'!$BS175</f>
        <v>2.1608596110720061E-3</v>
      </c>
      <c r="AA175" s="116">
        <f t="shared" si="2"/>
        <v>0.99999998936746259</v>
      </c>
    </row>
    <row r="176" spans="1:27" x14ac:dyDescent="0.25">
      <c r="A176" s="115" t="s">
        <v>382</v>
      </c>
      <c r="B176" s="9" t="s">
        <v>83</v>
      </c>
      <c r="C176" s="99">
        <f>'Verdeling Gemeentefonds 2022'!D176/'Verdeling Gemeentefonds 2022'!$BS176</f>
        <v>0</v>
      </c>
      <c r="D176" s="102">
        <f>'Verdeling Gemeentefonds 2022'!E176/'Verdeling Gemeentefonds 2022'!$BS176</f>
        <v>0</v>
      </c>
      <c r="E176" s="102">
        <f>'Verdeling Gemeentefonds 2022'!F176/'Verdeling Gemeentefonds 2022'!$BS176</f>
        <v>0</v>
      </c>
      <c r="F176" s="102">
        <f>'Verdeling Gemeentefonds 2022'!G176/'Verdeling Gemeentefonds 2022'!$BS176</f>
        <v>0</v>
      </c>
      <c r="G176" s="102">
        <f>'Verdeling Gemeentefonds 2022'!H176/'Verdeling Gemeentefonds 2022'!$BS176</f>
        <v>0</v>
      </c>
      <c r="H176" s="102">
        <f>'Verdeling Gemeentefonds 2022'!I176/'Verdeling Gemeentefonds 2022'!$BS176</f>
        <v>0</v>
      </c>
      <c r="I176" s="106">
        <f>'Verdeling Gemeentefonds 2022'!J176/'Verdeling Gemeentefonds 2022'!$BS176</f>
        <v>0</v>
      </c>
      <c r="J176" s="100">
        <f>'Verdeling Gemeentefonds 2022'!N176/'Verdeling Gemeentefonds 2022'!$BS176</f>
        <v>8.0337676640031899E-2</v>
      </c>
      <c r="K176" s="102">
        <f>'Verdeling Gemeentefonds 2022'!S176/'Verdeling Gemeentefonds 2022'!$BS176</f>
        <v>6.7617908452438091E-2</v>
      </c>
      <c r="L176" s="106">
        <f>'Verdeling Gemeentefonds 2022'!T176/'Verdeling Gemeentefonds 2022'!$BS176</f>
        <v>0.14795558509247</v>
      </c>
      <c r="M176" s="99">
        <f>'Verdeling Gemeentefonds 2022'!Z176/'Verdeling Gemeentefonds 2022'!$BS176</f>
        <v>0.33091934764832792</v>
      </c>
      <c r="N176" s="102">
        <f>'Verdeling Gemeentefonds 2022'!AE176/'Verdeling Gemeentefonds 2022'!$BS176</f>
        <v>0.23715580635698683</v>
      </c>
      <c r="O176" s="104">
        <f>'Verdeling Gemeentefonds 2022'!AF176/'Verdeling Gemeentefonds 2022'!$BS176</f>
        <v>0.56807515400531483</v>
      </c>
      <c r="P176" s="109">
        <f>'Verdeling Gemeentefonds 2022'!AK176/'Verdeling Gemeentefonds 2022'!$BS176</f>
        <v>0.12534092076032521</v>
      </c>
      <c r="Q176" s="112">
        <f>'Verdeling Gemeentefonds 2022'!AO176/'Verdeling Gemeentefonds 2022'!$BS176</f>
        <v>1.503155968615837E-2</v>
      </c>
      <c r="R176" s="108">
        <f>'Verdeling Gemeentefonds 2022'!AR176/'Verdeling Gemeentefonds 2022'!$BS176</f>
        <v>1.8707823548539546E-2</v>
      </c>
      <c r="S176" s="108">
        <f>'Verdeling Gemeentefonds 2022'!AU176/'Verdeling Gemeentefonds 2022'!$BS176</f>
        <v>4.8048869337062178E-2</v>
      </c>
      <c r="T176" s="108">
        <f>'Verdeling Gemeentefonds 2022'!AX176/'Verdeling Gemeentefonds 2022'!$BS176</f>
        <v>5.2696824068309826E-2</v>
      </c>
      <c r="U176" s="108">
        <f>'Verdeling Gemeentefonds 2022'!BA176/'Verdeling Gemeentefonds 2022'!$BS176</f>
        <v>2.2195412680550971E-2</v>
      </c>
      <c r="V176" s="106">
        <f>'Verdeling Gemeentefonds 2022'!BB176/'Verdeling Gemeentefonds 2022'!$BS176</f>
        <v>0.1566804893206209</v>
      </c>
      <c r="W176" s="99">
        <f>'Verdeling Gemeentefonds 2022'!BI176/'Verdeling Gemeentefonds 2022'!$BS176</f>
        <v>-2.1291999317206539E-4</v>
      </c>
      <c r="X176" s="107">
        <f>'Verdeling Gemeentefonds 2022'!BF176/'Verdeling Gemeentefonds 2022'!$BS176</f>
        <v>0</v>
      </c>
      <c r="Y176" s="99">
        <f>'Verdeling Gemeentefonds 2022'!BL176/'Verdeling Gemeentefonds 2022'!$BS176</f>
        <v>0</v>
      </c>
      <c r="Z176" s="107">
        <f>'Verdeling Gemeentefonds 2022'!BR176/'Verdeling Gemeentefonds 2022'!$BS176</f>
        <v>2.1608598263897533E-3</v>
      </c>
      <c r="AA176" s="116">
        <f t="shared" si="2"/>
        <v>1.0000000890119485</v>
      </c>
    </row>
    <row r="177" spans="1:27" x14ac:dyDescent="0.25">
      <c r="A177" s="115" t="s">
        <v>448</v>
      </c>
      <c r="B177" s="9" t="s">
        <v>149</v>
      </c>
      <c r="C177" s="99">
        <f>'Verdeling Gemeentefonds 2022'!D177/'Verdeling Gemeentefonds 2022'!$BS177</f>
        <v>0</v>
      </c>
      <c r="D177" s="102">
        <f>'Verdeling Gemeentefonds 2022'!E177/'Verdeling Gemeentefonds 2022'!$BS177</f>
        <v>0</v>
      </c>
      <c r="E177" s="102">
        <f>'Verdeling Gemeentefonds 2022'!F177/'Verdeling Gemeentefonds 2022'!$BS177</f>
        <v>0</v>
      </c>
      <c r="F177" s="102">
        <f>'Verdeling Gemeentefonds 2022'!G177/'Verdeling Gemeentefonds 2022'!$BS177</f>
        <v>0</v>
      </c>
      <c r="G177" s="102">
        <f>'Verdeling Gemeentefonds 2022'!H177/'Verdeling Gemeentefonds 2022'!$BS177</f>
        <v>0</v>
      </c>
      <c r="H177" s="102">
        <f>'Verdeling Gemeentefonds 2022'!I177/'Verdeling Gemeentefonds 2022'!$BS177</f>
        <v>0</v>
      </c>
      <c r="I177" s="106">
        <f>'Verdeling Gemeentefonds 2022'!J177/'Verdeling Gemeentefonds 2022'!$BS177</f>
        <v>0</v>
      </c>
      <c r="J177" s="100">
        <f>'Verdeling Gemeentefonds 2022'!N177/'Verdeling Gemeentefonds 2022'!$BS177</f>
        <v>3.1341393409556113E-2</v>
      </c>
      <c r="K177" s="102">
        <f>'Verdeling Gemeentefonds 2022'!S177/'Verdeling Gemeentefonds 2022'!$BS177</f>
        <v>2.035544115486627E-3</v>
      </c>
      <c r="L177" s="106">
        <f>'Verdeling Gemeentefonds 2022'!T177/'Verdeling Gemeentefonds 2022'!$BS177</f>
        <v>3.3376937525042741E-2</v>
      </c>
      <c r="M177" s="99">
        <f>'Verdeling Gemeentefonds 2022'!Z177/'Verdeling Gemeentefonds 2022'!$BS177</f>
        <v>0.20550056116683191</v>
      </c>
      <c r="N177" s="102">
        <f>'Verdeling Gemeentefonds 2022'!AE177/'Verdeling Gemeentefonds 2022'!$BS177</f>
        <v>0.10001153761163144</v>
      </c>
      <c r="O177" s="104">
        <f>'Verdeling Gemeentefonds 2022'!AF177/'Verdeling Gemeentefonds 2022'!$BS177</f>
        <v>0.30551209877846336</v>
      </c>
      <c r="P177" s="109">
        <f>'Verdeling Gemeentefonds 2022'!AK177/'Verdeling Gemeentefonds 2022'!$BS177</f>
        <v>0.60193022767581772</v>
      </c>
      <c r="Q177" s="112">
        <f>'Verdeling Gemeentefonds 2022'!AO177/'Verdeling Gemeentefonds 2022'!$BS177</f>
        <v>9.703748491093395E-3</v>
      </c>
      <c r="R177" s="108">
        <f>'Verdeling Gemeentefonds 2022'!AR177/'Verdeling Gemeentefonds 2022'!$BS177</f>
        <v>1.2294962197124781E-2</v>
      </c>
      <c r="S177" s="108">
        <f>'Verdeling Gemeentefonds 2022'!AU177/'Verdeling Gemeentefonds 2022'!$BS177</f>
        <v>2.0210035634928292E-2</v>
      </c>
      <c r="T177" s="108">
        <f>'Verdeling Gemeentefonds 2022'!AX177/'Verdeling Gemeentefonds 2022'!$BS177</f>
        <v>1.2434604835572296E-2</v>
      </c>
      <c r="U177" s="108">
        <f>'Verdeling Gemeentefonds 2022'!BA177/'Verdeling Gemeentefonds 2022'!$BS177</f>
        <v>2.7013035991868251E-3</v>
      </c>
      <c r="V177" s="106">
        <f>'Verdeling Gemeentefonds 2022'!BB177/'Verdeling Gemeentefonds 2022'!$BS177</f>
        <v>5.7344654757905594E-2</v>
      </c>
      <c r="W177" s="99">
        <f>'Verdeling Gemeentefonds 2022'!BI177/'Verdeling Gemeentefonds 2022'!$BS177</f>
        <v>-3.249736588952192E-4</v>
      </c>
      <c r="X177" s="107">
        <f>'Verdeling Gemeentefonds 2022'!BF177/'Verdeling Gemeentefonds 2022'!$BS177</f>
        <v>0</v>
      </c>
      <c r="Y177" s="99">
        <f>'Verdeling Gemeentefonds 2022'!BL177/'Verdeling Gemeentefonds 2022'!$BS177</f>
        <v>0</v>
      </c>
      <c r="Z177" s="107">
        <f>'Verdeling Gemeentefonds 2022'!BR177/'Verdeling Gemeentefonds 2022'!$BS177</f>
        <v>2.1608592111444611E-3</v>
      </c>
      <c r="AA177" s="116">
        <f t="shared" si="2"/>
        <v>0.99999980428947866</v>
      </c>
    </row>
    <row r="178" spans="1:27" x14ac:dyDescent="0.25">
      <c r="A178" s="115" t="s">
        <v>423</v>
      </c>
      <c r="B178" s="9" t="s">
        <v>124</v>
      </c>
      <c r="C178" s="99">
        <f>'Verdeling Gemeentefonds 2022'!D178/'Verdeling Gemeentefonds 2022'!$BS178</f>
        <v>0</v>
      </c>
      <c r="D178" s="102">
        <f>'Verdeling Gemeentefonds 2022'!E178/'Verdeling Gemeentefonds 2022'!$BS178</f>
        <v>0</v>
      </c>
      <c r="E178" s="102">
        <f>'Verdeling Gemeentefonds 2022'!F178/'Verdeling Gemeentefonds 2022'!$BS178</f>
        <v>0</v>
      </c>
      <c r="F178" s="102">
        <f>'Verdeling Gemeentefonds 2022'!G178/'Verdeling Gemeentefonds 2022'!$BS178</f>
        <v>0</v>
      </c>
      <c r="G178" s="102">
        <f>'Verdeling Gemeentefonds 2022'!H178/'Verdeling Gemeentefonds 2022'!$BS178</f>
        <v>0</v>
      </c>
      <c r="H178" s="102">
        <f>'Verdeling Gemeentefonds 2022'!I178/'Verdeling Gemeentefonds 2022'!$BS178</f>
        <v>0</v>
      </c>
      <c r="I178" s="106">
        <f>'Verdeling Gemeentefonds 2022'!J178/'Verdeling Gemeentefonds 2022'!$BS178</f>
        <v>0</v>
      </c>
      <c r="J178" s="100">
        <f>'Verdeling Gemeentefonds 2022'!N178/'Verdeling Gemeentefonds 2022'!$BS178</f>
        <v>5.9209452928807513E-2</v>
      </c>
      <c r="K178" s="102">
        <f>'Verdeling Gemeentefonds 2022'!S178/'Verdeling Gemeentefonds 2022'!$BS178</f>
        <v>7.4409290507325776E-3</v>
      </c>
      <c r="L178" s="106">
        <f>'Verdeling Gemeentefonds 2022'!T178/'Verdeling Gemeentefonds 2022'!$BS178</f>
        <v>6.6650381979540083E-2</v>
      </c>
      <c r="M178" s="99">
        <f>'Verdeling Gemeentefonds 2022'!Z178/'Verdeling Gemeentefonds 2022'!$BS178</f>
        <v>0.30110192184542267</v>
      </c>
      <c r="N178" s="102">
        <f>'Verdeling Gemeentefonds 2022'!AE178/'Verdeling Gemeentefonds 2022'!$BS178</f>
        <v>0.25867776911466561</v>
      </c>
      <c r="O178" s="104">
        <f>'Verdeling Gemeentefonds 2022'!AF178/'Verdeling Gemeentefonds 2022'!$BS178</f>
        <v>0.55977969096008828</v>
      </c>
      <c r="P178" s="109">
        <f>'Verdeling Gemeentefonds 2022'!AK178/'Verdeling Gemeentefonds 2022'!$BS178</f>
        <v>0.24255531063076149</v>
      </c>
      <c r="Q178" s="112">
        <f>'Verdeling Gemeentefonds 2022'!AO178/'Verdeling Gemeentefonds 2022'!$BS178</f>
        <v>1.2357262675579793E-2</v>
      </c>
      <c r="R178" s="108">
        <f>'Verdeling Gemeentefonds 2022'!AR178/'Verdeling Gemeentefonds 2022'!$BS178</f>
        <v>2.8374594230104865E-2</v>
      </c>
      <c r="S178" s="108">
        <f>'Verdeling Gemeentefonds 2022'!AU178/'Verdeling Gemeentefonds 2022'!$BS178</f>
        <v>3.4633853349367333E-2</v>
      </c>
      <c r="T178" s="108">
        <f>'Verdeling Gemeentefonds 2022'!AX178/'Verdeling Gemeentefonds 2022'!$BS178</f>
        <v>5.0112924864514026E-2</v>
      </c>
      <c r="U178" s="108">
        <f>'Verdeling Gemeentefonds 2022'!BA178/'Verdeling Gemeentefonds 2022'!$BS178</f>
        <v>3.5623600389142643E-3</v>
      </c>
      <c r="V178" s="106">
        <f>'Verdeling Gemeentefonds 2022'!BB178/'Verdeling Gemeentefonds 2022'!$BS178</f>
        <v>0.1290409951584803</v>
      </c>
      <c r="W178" s="99">
        <f>'Verdeling Gemeentefonds 2022'!BI178/'Verdeling Gemeentefonds 2022'!$BS178</f>
        <v>-1.8713634104753997E-4</v>
      </c>
      <c r="X178" s="107">
        <f>'Verdeling Gemeentefonds 2022'!BF178/'Verdeling Gemeentefonds 2022'!$BS178</f>
        <v>0</v>
      </c>
      <c r="Y178" s="99">
        <f>'Verdeling Gemeentefonds 2022'!BL178/'Verdeling Gemeentefonds 2022'!$BS178</f>
        <v>0</v>
      </c>
      <c r="Z178" s="107">
        <f>'Verdeling Gemeentefonds 2022'!BR178/'Verdeling Gemeentefonds 2022'!$BS178</f>
        <v>2.1608598549797712E-3</v>
      </c>
      <c r="AA178" s="116">
        <f t="shared" si="2"/>
        <v>1.0000001022428024</v>
      </c>
    </row>
    <row r="179" spans="1:27" x14ac:dyDescent="0.25">
      <c r="A179" s="115" t="s">
        <v>563</v>
      </c>
      <c r="B179" s="9" t="s">
        <v>266</v>
      </c>
      <c r="C179" s="99">
        <f>'Verdeling Gemeentefonds 2022'!D179/'Verdeling Gemeentefonds 2022'!$BS179</f>
        <v>0</v>
      </c>
      <c r="D179" s="102">
        <f>'Verdeling Gemeentefonds 2022'!E179/'Verdeling Gemeentefonds 2022'!$BS179</f>
        <v>0</v>
      </c>
      <c r="E179" s="102">
        <f>'Verdeling Gemeentefonds 2022'!F179/'Verdeling Gemeentefonds 2022'!$BS179</f>
        <v>0</v>
      </c>
      <c r="F179" s="102">
        <f>'Verdeling Gemeentefonds 2022'!G179/'Verdeling Gemeentefonds 2022'!$BS179</f>
        <v>0</v>
      </c>
      <c r="G179" s="102">
        <f>'Verdeling Gemeentefonds 2022'!H179/'Verdeling Gemeentefonds 2022'!$BS179</f>
        <v>0</v>
      </c>
      <c r="H179" s="102">
        <f>'Verdeling Gemeentefonds 2022'!I179/'Verdeling Gemeentefonds 2022'!$BS179</f>
        <v>0</v>
      </c>
      <c r="I179" s="106">
        <f>'Verdeling Gemeentefonds 2022'!J179/'Verdeling Gemeentefonds 2022'!$BS179</f>
        <v>0</v>
      </c>
      <c r="J179" s="100">
        <f>'Verdeling Gemeentefonds 2022'!N179/'Verdeling Gemeentefonds 2022'!$BS179</f>
        <v>9.5886051790920468E-2</v>
      </c>
      <c r="K179" s="102">
        <f>'Verdeling Gemeentefonds 2022'!S179/'Verdeling Gemeentefonds 2022'!$BS179</f>
        <v>3.3028838064767273E-2</v>
      </c>
      <c r="L179" s="106">
        <f>'Verdeling Gemeentefonds 2022'!T179/'Verdeling Gemeentefonds 2022'!$BS179</f>
        <v>0.12891488985568775</v>
      </c>
      <c r="M179" s="99">
        <f>'Verdeling Gemeentefonds 2022'!Z179/'Verdeling Gemeentefonds 2022'!$BS179</f>
        <v>0.3301199216037829</v>
      </c>
      <c r="N179" s="102">
        <f>'Verdeling Gemeentefonds 2022'!AE179/'Verdeling Gemeentefonds 2022'!$BS179</f>
        <v>0.20476615414194296</v>
      </c>
      <c r="O179" s="104">
        <f>'Verdeling Gemeentefonds 2022'!AF179/'Verdeling Gemeentefonds 2022'!$BS179</f>
        <v>0.53488607574572589</v>
      </c>
      <c r="P179" s="109">
        <f>'Verdeling Gemeentefonds 2022'!AK179/'Verdeling Gemeentefonds 2022'!$BS179</f>
        <v>0.20055782924360149</v>
      </c>
      <c r="Q179" s="112">
        <f>'Verdeling Gemeentefonds 2022'!AO179/'Verdeling Gemeentefonds 2022'!$BS179</f>
        <v>1.5837030023950569E-2</v>
      </c>
      <c r="R179" s="108">
        <f>'Verdeling Gemeentefonds 2022'!AR179/'Verdeling Gemeentefonds 2022'!$BS179</f>
        <v>3.8257894449194862E-2</v>
      </c>
      <c r="S179" s="108">
        <f>'Verdeling Gemeentefonds 2022'!AU179/'Verdeling Gemeentefonds 2022'!$BS179</f>
        <v>5.1196476058343821E-2</v>
      </c>
      <c r="T179" s="108">
        <f>'Verdeling Gemeentefonds 2022'!AX179/'Verdeling Gemeentefonds 2022'!$BS179</f>
        <v>2.0667703139722254E-2</v>
      </c>
      <c r="U179" s="108">
        <f>'Verdeling Gemeentefonds 2022'!BA179/'Verdeling Gemeentefonds 2022'!$BS179</f>
        <v>7.758989387383463E-3</v>
      </c>
      <c r="V179" s="106">
        <f>'Verdeling Gemeentefonds 2022'!BB179/'Verdeling Gemeentefonds 2022'!$BS179</f>
        <v>0.13371809305859494</v>
      </c>
      <c r="W179" s="99">
        <f>'Verdeling Gemeentefonds 2022'!BI179/'Verdeling Gemeentefonds 2022'!$BS179</f>
        <v>-2.3761667150872865E-4</v>
      </c>
      <c r="X179" s="107">
        <f>'Verdeling Gemeentefonds 2022'!BF179/'Verdeling Gemeentefonds 2022'!$BS179</f>
        <v>0</v>
      </c>
      <c r="Y179" s="99">
        <f>'Verdeling Gemeentefonds 2022'!BL179/'Verdeling Gemeentefonds 2022'!$BS179</f>
        <v>0</v>
      </c>
      <c r="Z179" s="107">
        <f>'Verdeling Gemeentefonds 2022'!BR179/'Verdeling Gemeentefonds 2022'!$BS179</f>
        <v>2.1608599174431837E-3</v>
      </c>
      <c r="AA179" s="116">
        <f t="shared" si="2"/>
        <v>1.0000001311495446</v>
      </c>
    </row>
    <row r="180" spans="1:27" x14ac:dyDescent="0.25">
      <c r="A180" s="115" t="s">
        <v>545</v>
      </c>
      <c r="B180" s="9" t="s">
        <v>248</v>
      </c>
      <c r="C180" s="99">
        <f>'Verdeling Gemeentefonds 2022'!D180/'Verdeling Gemeentefonds 2022'!$BS180</f>
        <v>0</v>
      </c>
      <c r="D180" s="102">
        <f>'Verdeling Gemeentefonds 2022'!E180/'Verdeling Gemeentefonds 2022'!$BS180</f>
        <v>0</v>
      </c>
      <c r="E180" s="102">
        <f>'Verdeling Gemeentefonds 2022'!F180/'Verdeling Gemeentefonds 2022'!$BS180</f>
        <v>0</v>
      </c>
      <c r="F180" s="102">
        <f>'Verdeling Gemeentefonds 2022'!G180/'Verdeling Gemeentefonds 2022'!$BS180</f>
        <v>0</v>
      </c>
      <c r="G180" s="102">
        <f>'Verdeling Gemeentefonds 2022'!H180/'Verdeling Gemeentefonds 2022'!$BS180</f>
        <v>0</v>
      </c>
      <c r="H180" s="102">
        <f>'Verdeling Gemeentefonds 2022'!I180/'Verdeling Gemeentefonds 2022'!$BS180</f>
        <v>0</v>
      </c>
      <c r="I180" s="106">
        <f>'Verdeling Gemeentefonds 2022'!J180/'Verdeling Gemeentefonds 2022'!$BS180</f>
        <v>0</v>
      </c>
      <c r="J180" s="100">
        <f>'Verdeling Gemeentefonds 2022'!N180/'Verdeling Gemeentefonds 2022'!$BS180</f>
        <v>3.9273949237928554E-2</v>
      </c>
      <c r="K180" s="102">
        <f>'Verdeling Gemeentefonds 2022'!S180/'Verdeling Gemeentefonds 2022'!$BS180</f>
        <v>7.0873521423066412E-3</v>
      </c>
      <c r="L180" s="106">
        <f>'Verdeling Gemeentefonds 2022'!T180/'Verdeling Gemeentefonds 2022'!$BS180</f>
        <v>4.6361301380235191E-2</v>
      </c>
      <c r="M180" s="99">
        <f>'Verdeling Gemeentefonds 2022'!Z180/'Verdeling Gemeentefonds 2022'!$BS180</f>
        <v>0.25039698590465215</v>
      </c>
      <c r="N180" s="102">
        <f>'Verdeling Gemeentefonds 2022'!AE180/'Verdeling Gemeentefonds 2022'!$BS180</f>
        <v>0.2404365042139949</v>
      </c>
      <c r="O180" s="104">
        <f>'Verdeling Gemeentefonds 2022'!AF180/'Verdeling Gemeentefonds 2022'!$BS180</f>
        <v>0.49083349011864702</v>
      </c>
      <c r="P180" s="109">
        <f>'Verdeling Gemeentefonds 2022'!AK180/'Verdeling Gemeentefonds 2022'!$BS180</f>
        <v>0.4121446615516216</v>
      </c>
      <c r="Q180" s="112">
        <f>'Verdeling Gemeentefonds 2022'!AO180/'Verdeling Gemeentefonds 2022'!$BS180</f>
        <v>1.1816732091310813E-2</v>
      </c>
      <c r="R180" s="108">
        <f>'Verdeling Gemeentefonds 2022'!AR180/'Verdeling Gemeentefonds 2022'!$BS180</f>
        <v>2.0232904805199182E-3</v>
      </c>
      <c r="S180" s="108">
        <f>'Verdeling Gemeentefonds 2022'!AU180/'Verdeling Gemeentefonds 2022'!$BS180</f>
        <v>2.1098140464224844E-2</v>
      </c>
      <c r="T180" s="108">
        <f>'Verdeling Gemeentefonds 2022'!AX180/'Verdeling Gemeentefonds 2022'!$BS180</f>
        <v>1.3800047785896708E-2</v>
      </c>
      <c r="U180" s="108">
        <f>'Verdeling Gemeentefonds 2022'!BA180/'Verdeling Gemeentefonds 2022'!$BS180</f>
        <v>0</v>
      </c>
      <c r="V180" s="106">
        <f>'Verdeling Gemeentefonds 2022'!BB180/'Verdeling Gemeentefonds 2022'!$BS180</f>
        <v>4.8738210821952281E-2</v>
      </c>
      <c r="W180" s="99">
        <f>'Verdeling Gemeentefonds 2022'!BI180/'Verdeling Gemeentefonds 2022'!$BS180</f>
        <v>-2.3840406273505346E-4</v>
      </c>
      <c r="X180" s="107">
        <f>'Verdeling Gemeentefonds 2022'!BF180/'Verdeling Gemeentefonds 2022'!$BS180</f>
        <v>0</v>
      </c>
      <c r="Y180" s="99">
        <f>'Verdeling Gemeentefonds 2022'!BL180/'Verdeling Gemeentefonds 2022'!$BS180</f>
        <v>0</v>
      </c>
      <c r="Z180" s="107">
        <f>'Verdeling Gemeentefonds 2022'!BR180/'Verdeling Gemeentefonds 2022'!$BS180</f>
        <v>2.1608598927075726E-3</v>
      </c>
      <c r="AA180" s="116">
        <f t="shared" si="2"/>
        <v>1.0000001197024284</v>
      </c>
    </row>
    <row r="181" spans="1:27" x14ac:dyDescent="0.25">
      <c r="A181" s="115" t="s">
        <v>575</v>
      </c>
      <c r="B181" s="9" t="s">
        <v>278</v>
      </c>
      <c r="C181" s="99">
        <f>'Verdeling Gemeentefonds 2022'!D181/'Verdeling Gemeentefonds 2022'!$BS181</f>
        <v>0</v>
      </c>
      <c r="D181" s="102">
        <f>'Verdeling Gemeentefonds 2022'!E181/'Verdeling Gemeentefonds 2022'!$BS181</f>
        <v>0</v>
      </c>
      <c r="E181" s="102">
        <f>'Verdeling Gemeentefonds 2022'!F181/'Verdeling Gemeentefonds 2022'!$BS181</f>
        <v>0</v>
      </c>
      <c r="F181" s="102">
        <f>'Verdeling Gemeentefonds 2022'!G181/'Verdeling Gemeentefonds 2022'!$BS181</f>
        <v>0</v>
      </c>
      <c r="G181" s="102">
        <f>'Verdeling Gemeentefonds 2022'!H181/'Verdeling Gemeentefonds 2022'!$BS181</f>
        <v>0</v>
      </c>
      <c r="H181" s="102">
        <f>'Verdeling Gemeentefonds 2022'!I181/'Verdeling Gemeentefonds 2022'!$BS181</f>
        <v>0</v>
      </c>
      <c r="I181" s="106">
        <f>'Verdeling Gemeentefonds 2022'!J181/'Verdeling Gemeentefonds 2022'!$BS181</f>
        <v>0</v>
      </c>
      <c r="J181" s="100">
        <f>'Verdeling Gemeentefonds 2022'!N181/'Verdeling Gemeentefonds 2022'!$BS181</f>
        <v>3.937148505284243E-2</v>
      </c>
      <c r="K181" s="102">
        <f>'Verdeling Gemeentefonds 2022'!S181/'Verdeling Gemeentefonds 2022'!$BS181</f>
        <v>6.3614283829697832E-2</v>
      </c>
      <c r="L181" s="106">
        <f>'Verdeling Gemeentefonds 2022'!T181/'Verdeling Gemeentefonds 2022'!$BS181</f>
        <v>0.10298576888254027</v>
      </c>
      <c r="M181" s="99">
        <f>'Verdeling Gemeentefonds 2022'!Z181/'Verdeling Gemeentefonds 2022'!$BS181</f>
        <v>0.35700026918342231</v>
      </c>
      <c r="N181" s="102">
        <f>'Verdeling Gemeentefonds 2022'!AE181/'Verdeling Gemeentefonds 2022'!$BS181</f>
        <v>0.2015228429578356</v>
      </c>
      <c r="O181" s="104">
        <f>'Verdeling Gemeentefonds 2022'!AF181/'Verdeling Gemeentefonds 2022'!$BS181</f>
        <v>0.55852311214125783</v>
      </c>
      <c r="P181" s="109">
        <f>'Verdeling Gemeentefonds 2022'!AK181/'Verdeling Gemeentefonds 2022'!$BS181</f>
        <v>0.13754060117986069</v>
      </c>
      <c r="Q181" s="112">
        <f>'Verdeling Gemeentefonds 2022'!AO181/'Verdeling Gemeentefonds 2022'!$BS181</f>
        <v>1.4393464064535226E-2</v>
      </c>
      <c r="R181" s="108">
        <f>'Verdeling Gemeentefonds 2022'!AR181/'Verdeling Gemeentefonds 2022'!$BS181</f>
        <v>3.6074312250826843E-2</v>
      </c>
      <c r="S181" s="108">
        <f>'Verdeling Gemeentefonds 2022'!AU181/'Verdeling Gemeentefonds 2022'!$BS181</f>
        <v>6.1104439880620282E-2</v>
      </c>
      <c r="T181" s="108">
        <f>'Verdeling Gemeentefonds 2022'!AX181/'Verdeling Gemeentefonds 2022'!$BS181</f>
        <v>3.0996835198327445E-2</v>
      </c>
      <c r="U181" s="108">
        <f>'Verdeling Gemeentefonds 2022'!BA181/'Verdeling Gemeentefonds 2022'!$BS181</f>
        <v>5.6471474593225754E-2</v>
      </c>
      <c r="V181" s="106">
        <f>'Verdeling Gemeentefonds 2022'!BB181/'Verdeling Gemeentefonds 2022'!$BS181</f>
        <v>0.19904052598753555</v>
      </c>
      <c r="W181" s="99">
        <f>'Verdeling Gemeentefonds 2022'!BI181/'Verdeling Gemeentefonds 2022'!$BS181</f>
        <v>-2.5088650641612428E-4</v>
      </c>
      <c r="X181" s="107">
        <f>'Verdeling Gemeentefonds 2022'!BF181/'Verdeling Gemeentefonds 2022'!$BS181</f>
        <v>0</v>
      </c>
      <c r="Y181" s="99">
        <f>'Verdeling Gemeentefonds 2022'!BL181/'Verdeling Gemeentefonds 2022'!$BS181</f>
        <v>0</v>
      </c>
      <c r="Z181" s="107">
        <f>'Verdeling Gemeentefonds 2022'!BR181/'Verdeling Gemeentefonds 2022'!$BS181</f>
        <v>2.1608595935926141E-3</v>
      </c>
      <c r="AA181" s="116">
        <f t="shared" si="2"/>
        <v>0.99999998127837075</v>
      </c>
    </row>
    <row r="182" spans="1:27" x14ac:dyDescent="0.25">
      <c r="A182" s="115" t="s">
        <v>592</v>
      </c>
      <c r="B182" s="9" t="s">
        <v>295</v>
      </c>
      <c r="C182" s="99">
        <f>'Verdeling Gemeentefonds 2022'!D182/'Verdeling Gemeentefonds 2022'!$BS182</f>
        <v>0</v>
      </c>
      <c r="D182" s="102">
        <f>'Verdeling Gemeentefonds 2022'!E182/'Verdeling Gemeentefonds 2022'!$BS182</f>
        <v>0</v>
      </c>
      <c r="E182" s="102">
        <f>'Verdeling Gemeentefonds 2022'!F182/'Verdeling Gemeentefonds 2022'!$BS182</f>
        <v>0</v>
      </c>
      <c r="F182" s="102">
        <f>'Verdeling Gemeentefonds 2022'!G182/'Verdeling Gemeentefonds 2022'!$BS182</f>
        <v>0</v>
      </c>
      <c r="G182" s="102">
        <f>'Verdeling Gemeentefonds 2022'!H182/'Verdeling Gemeentefonds 2022'!$BS182</f>
        <v>0</v>
      </c>
      <c r="H182" s="102">
        <f>'Verdeling Gemeentefonds 2022'!I182/'Verdeling Gemeentefonds 2022'!$BS182</f>
        <v>0</v>
      </c>
      <c r="I182" s="106">
        <f>'Verdeling Gemeentefonds 2022'!J182/'Verdeling Gemeentefonds 2022'!$BS182</f>
        <v>0</v>
      </c>
      <c r="J182" s="100">
        <f>'Verdeling Gemeentefonds 2022'!N182/'Verdeling Gemeentefonds 2022'!$BS182</f>
        <v>3.4049164818764528E-2</v>
      </c>
      <c r="K182" s="102">
        <f>'Verdeling Gemeentefonds 2022'!S182/'Verdeling Gemeentefonds 2022'!$BS182</f>
        <v>4.7901100854591448E-2</v>
      </c>
      <c r="L182" s="106">
        <f>'Verdeling Gemeentefonds 2022'!T182/'Verdeling Gemeentefonds 2022'!$BS182</f>
        <v>8.1950265673355976E-2</v>
      </c>
      <c r="M182" s="99">
        <f>'Verdeling Gemeentefonds 2022'!Z182/'Verdeling Gemeentefonds 2022'!$BS182</f>
        <v>0.41332800589913077</v>
      </c>
      <c r="N182" s="102">
        <f>'Verdeling Gemeentefonds 2022'!AE182/'Verdeling Gemeentefonds 2022'!$BS182</f>
        <v>0.17752739435488588</v>
      </c>
      <c r="O182" s="104">
        <f>'Verdeling Gemeentefonds 2022'!AF182/'Verdeling Gemeentefonds 2022'!$BS182</f>
        <v>0.59085540025401662</v>
      </c>
      <c r="P182" s="109">
        <f>'Verdeling Gemeentefonds 2022'!AK182/'Verdeling Gemeentefonds 2022'!$BS182</f>
        <v>6.7265755812335154E-2</v>
      </c>
      <c r="Q182" s="112">
        <f>'Verdeling Gemeentefonds 2022'!AO182/'Verdeling Gemeentefonds 2022'!$BS182</f>
        <v>1.6797820030556437E-2</v>
      </c>
      <c r="R182" s="108">
        <f>'Verdeling Gemeentefonds 2022'!AR182/'Verdeling Gemeentefonds 2022'!$BS182</f>
        <v>7.4238443350957278E-2</v>
      </c>
      <c r="S182" s="108">
        <f>'Verdeling Gemeentefonds 2022'!AU182/'Verdeling Gemeentefonds 2022'!$BS182</f>
        <v>8.2955913046323049E-2</v>
      </c>
      <c r="T182" s="108">
        <f>'Verdeling Gemeentefonds 2022'!AX182/'Verdeling Gemeentefonds 2022'!$BS182</f>
        <v>3.5213280812920279E-2</v>
      </c>
      <c r="U182" s="108">
        <f>'Verdeling Gemeentefonds 2022'!BA182/'Verdeling Gemeentefonds 2022'!$BS182</f>
        <v>4.8728491871917648E-2</v>
      </c>
      <c r="V182" s="106">
        <f>'Verdeling Gemeentefonds 2022'!BB182/'Verdeling Gemeentefonds 2022'!$BS182</f>
        <v>0.2579339491126747</v>
      </c>
      <c r="W182" s="99">
        <f>'Verdeling Gemeentefonds 2022'!BI182/'Verdeling Gemeentefonds 2022'!$BS182</f>
        <v>-1.6623142226963305E-4</v>
      </c>
      <c r="X182" s="107">
        <f>'Verdeling Gemeentefonds 2022'!BF182/'Verdeling Gemeentefonds 2022'!$BS182</f>
        <v>0</v>
      </c>
      <c r="Y182" s="99">
        <f>'Verdeling Gemeentefonds 2022'!BL182/'Verdeling Gemeentefonds 2022'!$BS182</f>
        <v>0</v>
      </c>
      <c r="Z182" s="107">
        <f>'Verdeling Gemeentefonds 2022'!BR182/'Verdeling Gemeentefonds 2022'!$BS182</f>
        <v>2.1608596320208291E-3</v>
      </c>
      <c r="AA182" s="116">
        <f t="shared" si="2"/>
        <v>0.99999999906213355</v>
      </c>
    </row>
    <row r="183" spans="1:27" x14ac:dyDescent="0.25">
      <c r="A183" s="115" t="s">
        <v>383</v>
      </c>
      <c r="B183" s="9" t="s">
        <v>84</v>
      </c>
      <c r="C183" s="99">
        <f>'Verdeling Gemeentefonds 2022'!D183/'Verdeling Gemeentefonds 2022'!$BS183</f>
        <v>0</v>
      </c>
      <c r="D183" s="102">
        <f>'Verdeling Gemeentefonds 2022'!E183/'Verdeling Gemeentefonds 2022'!$BS183</f>
        <v>0</v>
      </c>
      <c r="E183" s="102">
        <f>'Verdeling Gemeentefonds 2022'!F183/'Verdeling Gemeentefonds 2022'!$BS183</f>
        <v>0</v>
      </c>
      <c r="F183" s="102">
        <f>'Verdeling Gemeentefonds 2022'!G183/'Verdeling Gemeentefonds 2022'!$BS183</f>
        <v>0</v>
      </c>
      <c r="G183" s="102">
        <f>'Verdeling Gemeentefonds 2022'!H183/'Verdeling Gemeentefonds 2022'!$BS183</f>
        <v>0</v>
      </c>
      <c r="H183" s="102">
        <f>'Verdeling Gemeentefonds 2022'!I183/'Verdeling Gemeentefonds 2022'!$BS183</f>
        <v>0</v>
      </c>
      <c r="I183" s="106">
        <f>'Verdeling Gemeentefonds 2022'!J183/'Verdeling Gemeentefonds 2022'!$BS183</f>
        <v>0</v>
      </c>
      <c r="J183" s="100">
        <f>'Verdeling Gemeentefonds 2022'!N183/'Verdeling Gemeentefonds 2022'!$BS183</f>
        <v>0.2625405727587129</v>
      </c>
      <c r="K183" s="102">
        <f>'Verdeling Gemeentefonds 2022'!S183/'Verdeling Gemeentefonds 2022'!$BS183</f>
        <v>8.5481230068924167E-3</v>
      </c>
      <c r="L183" s="106">
        <f>'Verdeling Gemeentefonds 2022'!T183/'Verdeling Gemeentefonds 2022'!$BS183</f>
        <v>0.27108869576560535</v>
      </c>
      <c r="M183" s="99">
        <f>'Verdeling Gemeentefonds 2022'!Z183/'Verdeling Gemeentefonds 2022'!$BS183</f>
        <v>0.38708641214282102</v>
      </c>
      <c r="N183" s="102">
        <f>'Verdeling Gemeentefonds 2022'!AE183/'Verdeling Gemeentefonds 2022'!$BS183</f>
        <v>7.7810396866921955E-2</v>
      </c>
      <c r="O183" s="104">
        <f>'Verdeling Gemeentefonds 2022'!AF183/'Verdeling Gemeentefonds 2022'!$BS183</f>
        <v>0.46489680900974295</v>
      </c>
      <c r="P183" s="109">
        <f>'Verdeling Gemeentefonds 2022'!AK183/'Verdeling Gemeentefonds 2022'!$BS183</f>
        <v>9.6647052289347713E-3</v>
      </c>
      <c r="Q183" s="112">
        <f>'Verdeling Gemeentefonds 2022'!AO183/'Verdeling Gemeentefonds 2022'!$BS183</f>
        <v>1.4991278160957851E-2</v>
      </c>
      <c r="R183" s="108">
        <f>'Verdeling Gemeentefonds 2022'!AR183/'Verdeling Gemeentefonds 2022'!$BS183</f>
        <v>4.8415275433013917E-2</v>
      </c>
      <c r="S183" s="108">
        <f>'Verdeling Gemeentefonds 2022'!AU183/'Verdeling Gemeentefonds 2022'!$BS183</f>
        <v>7.7585625063888289E-2</v>
      </c>
      <c r="T183" s="108">
        <f>'Verdeling Gemeentefonds 2022'!AX183/'Verdeling Gemeentefonds 2022'!$BS183</f>
        <v>9.1431603824291649E-2</v>
      </c>
      <c r="U183" s="108">
        <f>'Verdeling Gemeentefonds 2022'!BA183/'Verdeling Gemeentefonds 2022'!$BS183</f>
        <v>2.008867304524262E-2</v>
      </c>
      <c r="V183" s="106">
        <f>'Verdeling Gemeentefonds 2022'!BB183/'Verdeling Gemeentefonds 2022'!$BS183</f>
        <v>0.25251245552739437</v>
      </c>
      <c r="W183" s="99">
        <f>'Verdeling Gemeentefonds 2022'!BI183/'Verdeling Gemeentefonds 2022'!$BS183</f>
        <v>-3.2341637998872151E-4</v>
      </c>
      <c r="X183" s="107">
        <f>'Verdeling Gemeentefonds 2022'!BF183/'Verdeling Gemeentefonds 2022'!$BS183</f>
        <v>0</v>
      </c>
      <c r="Y183" s="99">
        <f>'Verdeling Gemeentefonds 2022'!BL183/'Verdeling Gemeentefonds 2022'!$BS183</f>
        <v>0</v>
      </c>
      <c r="Z183" s="107">
        <f>'Verdeling Gemeentefonds 2022'!BR183/'Verdeling Gemeentefonds 2022'!$BS183</f>
        <v>2.1608598696271873E-3</v>
      </c>
      <c r="AA183" s="116">
        <f t="shared" si="2"/>
        <v>1.000000109021316</v>
      </c>
    </row>
    <row r="184" spans="1:27" x14ac:dyDescent="0.25">
      <c r="A184" s="115" t="s">
        <v>521</v>
      </c>
      <c r="B184" s="9" t="s">
        <v>222</v>
      </c>
      <c r="C184" s="99">
        <f>'Verdeling Gemeentefonds 2022'!D184/'Verdeling Gemeentefonds 2022'!$BS184</f>
        <v>0</v>
      </c>
      <c r="D184" s="102">
        <f>'Verdeling Gemeentefonds 2022'!E184/'Verdeling Gemeentefonds 2022'!$BS184</f>
        <v>0</v>
      </c>
      <c r="E184" s="102">
        <f>'Verdeling Gemeentefonds 2022'!F184/'Verdeling Gemeentefonds 2022'!$BS184</f>
        <v>0</v>
      </c>
      <c r="F184" s="102">
        <f>'Verdeling Gemeentefonds 2022'!G184/'Verdeling Gemeentefonds 2022'!$BS184</f>
        <v>0</v>
      </c>
      <c r="G184" s="102">
        <f>'Verdeling Gemeentefonds 2022'!H184/'Verdeling Gemeentefonds 2022'!$BS184</f>
        <v>0</v>
      </c>
      <c r="H184" s="102">
        <f>'Verdeling Gemeentefonds 2022'!I184/'Verdeling Gemeentefonds 2022'!$BS184</f>
        <v>0</v>
      </c>
      <c r="I184" s="106">
        <f>'Verdeling Gemeentefonds 2022'!J184/'Verdeling Gemeentefonds 2022'!$BS184</f>
        <v>0</v>
      </c>
      <c r="J184" s="100">
        <f>'Verdeling Gemeentefonds 2022'!N184/'Verdeling Gemeentefonds 2022'!$BS184</f>
        <v>5.4001768589482281E-2</v>
      </c>
      <c r="K184" s="102">
        <f>'Verdeling Gemeentefonds 2022'!S184/'Verdeling Gemeentefonds 2022'!$BS184</f>
        <v>2.6742543945746173E-2</v>
      </c>
      <c r="L184" s="106">
        <f>'Verdeling Gemeentefonds 2022'!T184/'Verdeling Gemeentefonds 2022'!$BS184</f>
        <v>8.0744312535228444E-2</v>
      </c>
      <c r="M184" s="99">
        <f>'Verdeling Gemeentefonds 2022'!Z184/'Verdeling Gemeentefonds 2022'!$BS184</f>
        <v>0.32872082771393163</v>
      </c>
      <c r="N184" s="102">
        <f>'Verdeling Gemeentefonds 2022'!AE184/'Verdeling Gemeentefonds 2022'!$BS184</f>
        <v>0.2229580336033512</v>
      </c>
      <c r="O184" s="104">
        <f>'Verdeling Gemeentefonds 2022'!AF184/'Verdeling Gemeentefonds 2022'!$BS184</f>
        <v>0.55167886131728283</v>
      </c>
      <c r="P184" s="109">
        <f>'Verdeling Gemeentefonds 2022'!AK184/'Verdeling Gemeentefonds 2022'!$BS184</f>
        <v>0.21246098583188408</v>
      </c>
      <c r="Q184" s="112">
        <f>'Verdeling Gemeentefonds 2022'!AO184/'Verdeling Gemeentefonds 2022'!$BS184</f>
        <v>1.3735512954943472E-2</v>
      </c>
      <c r="R184" s="108">
        <f>'Verdeling Gemeentefonds 2022'!AR184/'Verdeling Gemeentefonds 2022'!$BS184</f>
        <v>3.0185510461714672E-2</v>
      </c>
      <c r="S184" s="108">
        <f>'Verdeling Gemeentefonds 2022'!AU184/'Verdeling Gemeentefonds 2022'!$BS184</f>
        <v>5.1055694529820582E-2</v>
      </c>
      <c r="T184" s="108">
        <f>'Verdeling Gemeentefonds 2022'!AX184/'Verdeling Gemeentefonds 2022'!$BS184</f>
        <v>4.2721926361911619E-2</v>
      </c>
      <c r="U184" s="108">
        <f>'Verdeling Gemeentefonds 2022'!BA184/'Verdeling Gemeentefonds 2022'!$BS184</f>
        <v>1.5482712814640835E-2</v>
      </c>
      <c r="V184" s="106">
        <f>'Verdeling Gemeentefonds 2022'!BB184/'Verdeling Gemeentefonds 2022'!$BS184</f>
        <v>0.15318135712303116</v>
      </c>
      <c r="W184" s="99">
        <f>'Verdeling Gemeentefonds 2022'!BI184/'Verdeling Gemeentefonds 2022'!$BS184</f>
        <v>-2.2644319393414034E-4</v>
      </c>
      <c r="X184" s="107">
        <f>'Verdeling Gemeentefonds 2022'!BF184/'Verdeling Gemeentefonds 2022'!$BS184</f>
        <v>0</v>
      </c>
      <c r="Y184" s="99">
        <f>'Verdeling Gemeentefonds 2022'!BL184/'Verdeling Gemeentefonds 2022'!$BS184</f>
        <v>0</v>
      </c>
      <c r="Z184" s="107">
        <f>'Verdeling Gemeentefonds 2022'!BR184/'Verdeling Gemeentefonds 2022'!$BS184</f>
        <v>2.1608594894923666E-3</v>
      </c>
      <c r="AA184" s="116">
        <f t="shared" si="2"/>
        <v>0.99999993310298474</v>
      </c>
    </row>
    <row r="185" spans="1:27" x14ac:dyDescent="0.25">
      <c r="A185" s="115" t="s">
        <v>330</v>
      </c>
      <c r="B185" s="9" t="s">
        <v>31</v>
      </c>
      <c r="C185" s="99">
        <f>'Verdeling Gemeentefonds 2022'!D185/'Verdeling Gemeentefonds 2022'!$BS185</f>
        <v>0</v>
      </c>
      <c r="D185" s="102">
        <f>'Verdeling Gemeentefonds 2022'!E185/'Verdeling Gemeentefonds 2022'!$BS185</f>
        <v>0</v>
      </c>
      <c r="E185" s="102">
        <f>'Verdeling Gemeentefonds 2022'!F185/'Verdeling Gemeentefonds 2022'!$BS185</f>
        <v>0</v>
      </c>
      <c r="F185" s="102">
        <f>'Verdeling Gemeentefonds 2022'!G185/'Verdeling Gemeentefonds 2022'!$BS185</f>
        <v>0</v>
      </c>
      <c r="G185" s="102">
        <f>'Verdeling Gemeentefonds 2022'!H185/'Verdeling Gemeentefonds 2022'!$BS185</f>
        <v>0</v>
      </c>
      <c r="H185" s="102">
        <f>'Verdeling Gemeentefonds 2022'!I185/'Verdeling Gemeentefonds 2022'!$BS185</f>
        <v>0</v>
      </c>
      <c r="I185" s="106">
        <f>'Verdeling Gemeentefonds 2022'!J185/'Verdeling Gemeentefonds 2022'!$BS185</f>
        <v>0</v>
      </c>
      <c r="J185" s="100">
        <f>'Verdeling Gemeentefonds 2022'!N185/'Verdeling Gemeentefonds 2022'!$BS185</f>
        <v>7.986874052610142E-2</v>
      </c>
      <c r="K185" s="102">
        <f>'Verdeling Gemeentefonds 2022'!S185/'Verdeling Gemeentefonds 2022'!$BS185</f>
        <v>0.12651401685661584</v>
      </c>
      <c r="L185" s="106">
        <f>'Verdeling Gemeentefonds 2022'!T185/'Verdeling Gemeentefonds 2022'!$BS185</f>
        <v>0.20638275738271725</v>
      </c>
      <c r="M185" s="99">
        <f>'Verdeling Gemeentefonds 2022'!Z185/'Verdeling Gemeentefonds 2022'!$BS185</f>
        <v>0.29154811350831095</v>
      </c>
      <c r="N185" s="102">
        <f>'Verdeling Gemeentefonds 2022'!AE185/'Verdeling Gemeentefonds 2022'!$BS185</f>
        <v>0.14012586670995886</v>
      </c>
      <c r="O185" s="104">
        <f>'Verdeling Gemeentefonds 2022'!AF185/'Verdeling Gemeentefonds 2022'!$BS185</f>
        <v>0.4316739802182698</v>
      </c>
      <c r="P185" s="109">
        <f>'Verdeling Gemeentefonds 2022'!AK185/'Verdeling Gemeentefonds 2022'!$BS185</f>
        <v>0.170601195209509</v>
      </c>
      <c r="Q185" s="112">
        <f>'Verdeling Gemeentefonds 2022'!AO185/'Verdeling Gemeentefonds 2022'!$BS185</f>
        <v>1.4727174863887631E-2</v>
      </c>
      <c r="R185" s="108">
        <f>'Verdeling Gemeentefonds 2022'!AR185/'Verdeling Gemeentefonds 2022'!$BS185</f>
        <v>3.385188667357248E-2</v>
      </c>
      <c r="S185" s="108">
        <f>'Verdeling Gemeentefonds 2022'!AU185/'Verdeling Gemeentefonds 2022'!$BS185</f>
        <v>4.929760773088751E-2</v>
      </c>
      <c r="T185" s="108">
        <f>'Verdeling Gemeentefonds 2022'!AX185/'Verdeling Gemeentefonds 2022'!$BS185</f>
        <v>4.9403077075456721E-2</v>
      </c>
      <c r="U185" s="108">
        <f>'Verdeling Gemeentefonds 2022'!BA185/'Verdeling Gemeentefonds 2022'!$BS185</f>
        <v>4.2170828820626498E-2</v>
      </c>
      <c r="V185" s="106">
        <f>'Verdeling Gemeentefonds 2022'!BB185/'Verdeling Gemeentefonds 2022'!$BS185</f>
        <v>0.18945057516443084</v>
      </c>
      <c r="W185" s="99">
        <f>'Verdeling Gemeentefonds 2022'!BI185/'Verdeling Gemeentefonds 2022'!$BS185</f>
        <v>-2.6937619423493883E-4</v>
      </c>
      <c r="X185" s="107">
        <f>'Verdeling Gemeentefonds 2022'!BF185/'Verdeling Gemeentefonds 2022'!$BS185</f>
        <v>0</v>
      </c>
      <c r="Y185" s="99">
        <f>'Verdeling Gemeentefonds 2022'!BL185/'Verdeling Gemeentefonds 2022'!$BS185</f>
        <v>0</v>
      </c>
      <c r="Z185" s="107">
        <f>'Verdeling Gemeentefonds 2022'!BR185/'Verdeling Gemeentefonds 2022'!$BS185</f>
        <v>2.1608596154557092E-3</v>
      </c>
      <c r="AA185" s="116">
        <f t="shared" si="2"/>
        <v>0.9999999913961477</v>
      </c>
    </row>
    <row r="186" spans="1:27" x14ac:dyDescent="0.25">
      <c r="A186" s="115" t="s">
        <v>337</v>
      </c>
      <c r="B186" s="9" t="s">
        <v>38</v>
      </c>
      <c r="C186" s="99">
        <f>'Verdeling Gemeentefonds 2022'!D186/'Verdeling Gemeentefonds 2022'!$BS186</f>
        <v>0</v>
      </c>
      <c r="D186" s="102">
        <f>'Verdeling Gemeentefonds 2022'!E186/'Verdeling Gemeentefonds 2022'!$BS186</f>
        <v>0.43797844917072948</v>
      </c>
      <c r="E186" s="102">
        <f>'Verdeling Gemeentefonds 2022'!F186/'Verdeling Gemeentefonds 2022'!$BS186</f>
        <v>0</v>
      </c>
      <c r="F186" s="102">
        <f>'Verdeling Gemeentefonds 2022'!G186/'Verdeling Gemeentefonds 2022'!$BS186</f>
        <v>0</v>
      </c>
      <c r="G186" s="102">
        <f>'Verdeling Gemeentefonds 2022'!H186/'Verdeling Gemeentefonds 2022'!$BS186</f>
        <v>0</v>
      </c>
      <c r="H186" s="102">
        <f>'Verdeling Gemeentefonds 2022'!I186/'Verdeling Gemeentefonds 2022'!$BS186</f>
        <v>0</v>
      </c>
      <c r="I186" s="106">
        <f>'Verdeling Gemeentefonds 2022'!J186/'Verdeling Gemeentefonds 2022'!$BS186</f>
        <v>0.43797844917072948</v>
      </c>
      <c r="J186" s="100">
        <f>'Verdeling Gemeentefonds 2022'!N186/'Verdeling Gemeentefonds 2022'!$BS186</f>
        <v>4.7885184947028585E-2</v>
      </c>
      <c r="K186" s="102">
        <f>'Verdeling Gemeentefonds 2022'!S186/'Verdeling Gemeentefonds 2022'!$BS186</f>
        <v>5.9686458878925763E-2</v>
      </c>
      <c r="L186" s="106">
        <f>'Verdeling Gemeentefonds 2022'!T186/'Verdeling Gemeentefonds 2022'!$BS186</f>
        <v>0.10757164382595434</v>
      </c>
      <c r="M186" s="99">
        <f>'Verdeling Gemeentefonds 2022'!Z186/'Verdeling Gemeentefonds 2022'!$BS186</f>
        <v>0.14111830597198083</v>
      </c>
      <c r="N186" s="102">
        <f>'Verdeling Gemeentefonds 2022'!AE186/'Verdeling Gemeentefonds 2022'!$BS186</f>
        <v>8.5490935856520747E-2</v>
      </c>
      <c r="O186" s="104">
        <f>'Verdeling Gemeentefonds 2022'!AF186/'Verdeling Gemeentefonds 2022'!$BS186</f>
        <v>0.22660924182850159</v>
      </c>
      <c r="P186" s="109">
        <f>'Verdeling Gemeentefonds 2022'!AK186/'Verdeling Gemeentefonds 2022'!$BS186</f>
        <v>1.4170221240254703E-2</v>
      </c>
      <c r="Q186" s="112">
        <f>'Verdeling Gemeentefonds 2022'!AO186/'Verdeling Gemeentefonds 2022'!$BS186</f>
        <v>9.6950928466291268E-3</v>
      </c>
      <c r="R186" s="108">
        <f>'Verdeling Gemeentefonds 2022'!AR186/'Verdeling Gemeentefonds 2022'!$BS186</f>
        <v>2.9155337817916051E-2</v>
      </c>
      <c r="S186" s="108">
        <f>'Verdeling Gemeentefonds 2022'!AU186/'Verdeling Gemeentefonds 2022'!$BS186</f>
        <v>4.7375018336949286E-2</v>
      </c>
      <c r="T186" s="108">
        <f>'Verdeling Gemeentefonds 2022'!AX186/'Verdeling Gemeentefonds 2022'!$BS186</f>
        <v>8.2551160374593757E-2</v>
      </c>
      <c r="U186" s="108">
        <f>'Verdeling Gemeentefonds 2022'!BA186/'Verdeling Gemeentefonds 2022'!$BS186</f>
        <v>4.3002376678901624E-2</v>
      </c>
      <c r="V186" s="106">
        <f>'Verdeling Gemeentefonds 2022'!BB186/'Verdeling Gemeentefonds 2022'!$BS186</f>
        <v>0.21177898605498982</v>
      </c>
      <c r="W186" s="99">
        <f>'Verdeling Gemeentefonds 2022'!BI186/'Verdeling Gemeentefonds 2022'!$BS186</f>
        <v>-2.6940303709214141E-4</v>
      </c>
      <c r="X186" s="107">
        <f>'Verdeling Gemeentefonds 2022'!BF186/'Verdeling Gemeentefonds 2022'!$BS186</f>
        <v>0</v>
      </c>
      <c r="Y186" s="99">
        <f>'Verdeling Gemeentefonds 2022'!BL186/'Verdeling Gemeentefonds 2022'!$BS186</f>
        <v>0</v>
      </c>
      <c r="Z186" s="107">
        <f>'Verdeling Gemeentefonds 2022'!BR186/'Verdeling Gemeentefonds 2022'!$BS186</f>
        <v>2.1608596312698747E-3</v>
      </c>
      <c r="AA186" s="116">
        <f t="shared" si="2"/>
        <v>0.99999999871460765</v>
      </c>
    </row>
    <row r="187" spans="1:27" x14ac:dyDescent="0.25">
      <c r="A187" s="115" t="s">
        <v>356</v>
      </c>
      <c r="B187" s="9" t="s">
        <v>57</v>
      </c>
      <c r="C187" s="99">
        <f>'Verdeling Gemeentefonds 2022'!D187/'Verdeling Gemeentefonds 2022'!$BS187</f>
        <v>0</v>
      </c>
      <c r="D187" s="102">
        <f>'Verdeling Gemeentefonds 2022'!E187/'Verdeling Gemeentefonds 2022'!$BS187</f>
        <v>0</v>
      </c>
      <c r="E187" s="102">
        <f>'Verdeling Gemeentefonds 2022'!F187/'Verdeling Gemeentefonds 2022'!$BS187</f>
        <v>0</v>
      </c>
      <c r="F187" s="102">
        <f>'Verdeling Gemeentefonds 2022'!G187/'Verdeling Gemeentefonds 2022'!$BS187</f>
        <v>0</v>
      </c>
      <c r="G187" s="102">
        <f>'Verdeling Gemeentefonds 2022'!H187/'Verdeling Gemeentefonds 2022'!$BS187</f>
        <v>0</v>
      </c>
      <c r="H187" s="102">
        <f>'Verdeling Gemeentefonds 2022'!I187/'Verdeling Gemeentefonds 2022'!$BS187</f>
        <v>0</v>
      </c>
      <c r="I187" s="106">
        <f>'Verdeling Gemeentefonds 2022'!J187/'Verdeling Gemeentefonds 2022'!$BS187</f>
        <v>0</v>
      </c>
      <c r="J187" s="100">
        <f>'Verdeling Gemeentefonds 2022'!N187/'Verdeling Gemeentefonds 2022'!$BS187</f>
        <v>4.9563039883163407E-2</v>
      </c>
      <c r="K187" s="102">
        <f>'Verdeling Gemeentefonds 2022'!S187/'Verdeling Gemeentefonds 2022'!$BS187</f>
        <v>4.7363049506293116E-3</v>
      </c>
      <c r="L187" s="106">
        <f>'Verdeling Gemeentefonds 2022'!T187/'Verdeling Gemeentefonds 2022'!$BS187</f>
        <v>5.4299344833792722E-2</v>
      </c>
      <c r="M187" s="99">
        <f>'Verdeling Gemeentefonds 2022'!Z187/'Verdeling Gemeentefonds 2022'!$BS187</f>
        <v>0.36911353291633042</v>
      </c>
      <c r="N187" s="102">
        <f>'Verdeling Gemeentefonds 2022'!AE187/'Verdeling Gemeentefonds 2022'!$BS187</f>
        <v>0.16308221947365417</v>
      </c>
      <c r="O187" s="104">
        <f>'Verdeling Gemeentefonds 2022'!AF187/'Verdeling Gemeentefonds 2022'!$BS187</f>
        <v>0.53219575238998451</v>
      </c>
      <c r="P187" s="109">
        <f>'Verdeling Gemeentefonds 2022'!AK187/'Verdeling Gemeentefonds 2022'!$BS187</f>
        <v>0.21297728620757633</v>
      </c>
      <c r="Q187" s="112">
        <f>'Verdeling Gemeentefonds 2022'!AO187/'Verdeling Gemeentefonds 2022'!$BS187</f>
        <v>1.8652423253288333E-2</v>
      </c>
      <c r="R187" s="108">
        <f>'Verdeling Gemeentefonds 2022'!AR187/'Verdeling Gemeentefonds 2022'!$BS187</f>
        <v>3.51170296807575E-2</v>
      </c>
      <c r="S187" s="108">
        <f>'Verdeling Gemeentefonds 2022'!AU187/'Verdeling Gemeentefonds 2022'!$BS187</f>
        <v>5.1371369280739973E-2</v>
      </c>
      <c r="T187" s="108">
        <f>'Verdeling Gemeentefonds 2022'!AX187/'Verdeling Gemeentefonds 2022'!$BS187</f>
        <v>5.9259015839813731E-2</v>
      </c>
      <c r="U187" s="108">
        <f>'Verdeling Gemeentefonds 2022'!BA187/'Verdeling Gemeentefonds 2022'!$BS187</f>
        <v>3.4216557223383237E-2</v>
      </c>
      <c r="V187" s="106">
        <f>'Verdeling Gemeentefonds 2022'!BB187/'Verdeling Gemeentefonds 2022'!$BS187</f>
        <v>0.1986163952779828</v>
      </c>
      <c r="W187" s="99">
        <f>'Verdeling Gemeentefonds 2022'!BI187/'Verdeling Gemeentefonds 2022'!$BS187</f>
        <v>-2.4972738782731398E-4</v>
      </c>
      <c r="X187" s="107">
        <f>'Verdeling Gemeentefonds 2022'!BF187/'Verdeling Gemeentefonds 2022'!$BS187</f>
        <v>0</v>
      </c>
      <c r="Y187" s="99">
        <f>'Verdeling Gemeentefonds 2022'!BL187/'Verdeling Gemeentefonds 2022'!$BS187</f>
        <v>0</v>
      </c>
      <c r="Z187" s="107">
        <f>'Verdeling Gemeentefonds 2022'!BR187/'Verdeling Gemeentefonds 2022'!$BS187</f>
        <v>2.1608594412182063E-3</v>
      </c>
      <c r="AA187" s="116">
        <f t="shared" si="2"/>
        <v>0.99999991076272721</v>
      </c>
    </row>
    <row r="188" spans="1:27" x14ac:dyDescent="0.25">
      <c r="A188" s="115" t="s">
        <v>384</v>
      </c>
      <c r="B188" s="9" t="s">
        <v>85</v>
      </c>
      <c r="C188" s="99">
        <f>'Verdeling Gemeentefonds 2022'!D188/'Verdeling Gemeentefonds 2022'!$BS188</f>
        <v>0</v>
      </c>
      <c r="D188" s="102">
        <f>'Verdeling Gemeentefonds 2022'!E188/'Verdeling Gemeentefonds 2022'!$BS188</f>
        <v>0</v>
      </c>
      <c r="E188" s="102">
        <f>'Verdeling Gemeentefonds 2022'!F188/'Verdeling Gemeentefonds 2022'!$BS188</f>
        <v>0</v>
      </c>
      <c r="F188" s="102">
        <f>'Verdeling Gemeentefonds 2022'!G188/'Verdeling Gemeentefonds 2022'!$BS188</f>
        <v>0</v>
      </c>
      <c r="G188" s="102">
        <f>'Verdeling Gemeentefonds 2022'!H188/'Verdeling Gemeentefonds 2022'!$BS188</f>
        <v>0</v>
      </c>
      <c r="H188" s="102">
        <f>'Verdeling Gemeentefonds 2022'!I188/'Verdeling Gemeentefonds 2022'!$BS188</f>
        <v>0</v>
      </c>
      <c r="I188" s="106">
        <f>'Verdeling Gemeentefonds 2022'!J188/'Verdeling Gemeentefonds 2022'!$BS188</f>
        <v>0</v>
      </c>
      <c r="J188" s="100">
        <f>'Verdeling Gemeentefonds 2022'!N188/'Verdeling Gemeentefonds 2022'!$BS188</f>
        <v>7.4786764796617847E-2</v>
      </c>
      <c r="K188" s="102">
        <f>'Verdeling Gemeentefonds 2022'!S188/'Verdeling Gemeentefonds 2022'!$BS188</f>
        <v>3.6925697700027627E-2</v>
      </c>
      <c r="L188" s="106">
        <f>'Verdeling Gemeentefonds 2022'!T188/'Verdeling Gemeentefonds 2022'!$BS188</f>
        <v>0.11171246249664549</v>
      </c>
      <c r="M188" s="99">
        <f>'Verdeling Gemeentefonds 2022'!Z188/'Verdeling Gemeentefonds 2022'!$BS188</f>
        <v>0.34182310602064703</v>
      </c>
      <c r="N188" s="102">
        <f>'Verdeling Gemeentefonds 2022'!AE188/'Verdeling Gemeentefonds 2022'!$BS188</f>
        <v>0.26480716678959276</v>
      </c>
      <c r="O188" s="104">
        <f>'Verdeling Gemeentefonds 2022'!AF188/'Verdeling Gemeentefonds 2022'!$BS188</f>
        <v>0.60663027281023985</v>
      </c>
      <c r="P188" s="109">
        <f>'Verdeling Gemeentefonds 2022'!AK188/'Verdeling Gemeentefonds 2022'!$BS188</f>
        <v>0.13673194866022481</v>
      </c>
      <c r="Q188" s="112">
        <f>'Verdeling Gemeentefonds 2022'!AO188/'Verdeling Gemeentefonds 2022'!$BS188</f>
        <v>1.5772565116078503E-2</v>
      </c>
      <c r="R188" s="108">
        <f>'Verdeling Gemeentefonds 2022'!AR188/'Verdeling Gemeentefonds 2022'!$BS188</f>
        <v>1.3925668702988118E-2</v>
      </c>
      <c r="S188" s="108">
        <f>'Verdeling Gemeentefonds 2022'!AU188/'Verdeling Gemeentefonds 2022'!$BS188</f>
        <v>6.2838920208102361E-2</v>
      </c>
      <c r="T188" s="108">
        <f>'Verdeling Gemeentefonds 2022'!AX188/'Verdeling Gemeentefonds 2022'!$BS188</f>
        <v>2.4960884563710754E-2</v>
      </c>
      <c r="U188" s="108">
        <f>'Verdeling Gemeentefonds 2022'!BA188/'Verdeling Gemeentefonds 2022'!$BS188</f>
        <v>2.5418075278546629E-2</v>
      </c>
      <c r="V188" s="106">
        <f>'Verdeling Gemeentefonds 2022'!BB188/'Verdeling Gemeentefonds 2022'!$BS188</f>
        <v>0.14291611386942638</v>
      </c>
      <c r="W188" s="99">
        <f>'Verdeling Gemeentefonds 2022'!BI188/'Verdeling Gemeentefonds 2022'!$BS188</f>
        <v>-1.5157724312690317E-4</v>
      </c>
      <c r="X188" s="107">
        <f>'Verdeling Gemeentefonds 2022'!BF188/'Verdeling Gemeentefonds 2022'!$BS188</f>
        <v>0</v>
      </c>
      <c r="Y188" s="99">
        <f>'Verdeling Gemeentefonds 2022'!BL188/'Verdeling Gemeentefonds 2022'!$BS188</f>
        <v>0</v>
      </c>
      <c r="Z188" s="107">
        <f>'Verdeling Gemeentefonds 2022'!BR188/'Verdeling Gemeentefonds 2022'!$BS188</f>
        <v>2.1608598077831188E-3</v>
      </c>
      <c r="AA188" s="116">
        <f t="shared" si="2"/>
        <v>1.0000000804011928</v>
      </c>
    </row>
    <row r="189" spans="1:27" x14ac:dyDescent="0.25">
      <c r="A189" s="115" t="s">
        <v>530</v>
      </c>
      <c r="B189" s="9" t="s">
        <v>233</v>
      </c>
      <c r="C189" s="99">
        <f>'Verdeling Gemeentefonds 2022'!D189/'Verdeling Gemeentefonds 2022'!$BS189</f>
        <v>0</v>
      </c>
      <c r="D189" s="102">
        <f>'Verdeling Gemeentefonds 2022'!E189/'Verdeling Gemeentefonds 2022'!$BS189</f>
        <v>0</v>
      </c>
      <c r="E189" s="102">
        <f>'Verdeling Gemeentefonds 2022'!F189/'Verdeling Gemeentefonds 2022'!$BS189</f>
        <v>0</v>
      </c>
      <c r="F189" s="102">
        <f>'Verdeling Gemeentefonds 2022'!G189/'Verdeling Gemeentefonds 2022'!$BS189</f>
        <v>0</v>
      </c>
      <c r="G189" s="102">
        <f>'Verdeling Gemeentefonds 2022'!H189/'Verdeling Gemeentefonds 2022'!$BS189</f>
        <v>0</v>
      </c>
      <c r="H189" s="102">
        <f>'Verdeling Gemeentefonds 2022'!I189/'Verdeling Gemeentefonds 2022'!$BS189</f>
        <v>0</v>
      </c>
      <c r="I189" s="106">
        <f>'Verdeling Gemeentefonds 2022'!J189/'Verdeling Gemeentefonds 2022'!$BS189</f>
        <v>0</v>
      </c>
      <c r="J189" s="100">
        <f>'Verdeling Gemeentefonds 2022'!N189/'Verdeling Gemeentefonds 2022'!$BS189</f>
        <v>0.10110301855723186</v>
      </c>
      <c r="K189" s="102">
        <f>'Verdeling Gemeentefonds 2022'!S189/'Verdeling Gemeentefonds 2022'!$BS189</f>
        <v>0.14159475598838195</v>
      </c>
      <c r="L189" s="106">
        <f>'Verdeling Gemeentefonds 2022'!T189/'Verdeling Gemeentefonds 2022'!$BS189</f>
        <v>0.24269777454561384</v>
      </c>
      <c r="M189" s="99">
        <f>'Verdeling Gemeentefonds 2022'!Z189/'Verdeling Gemeentefonds 2022'!$BS189</f>
        <v>0.28447229771016175</v>
      </c>
      <c r="N189" s="102">
        <f>'Verdeling Gemeentefonds 2022'!AE189/'Verdeling Gemeentefonds 2022'!$BS189</f>
        <v>0.23962920490731282</v>
      </c>
      <c r="O189" s="104">
        <f>'Verdeling Gemeentefonds 2022'!AF189/'Verdeling Gemeentefonds 2022'!$BS189</f>
        <v>0.52410150261747468</v>
      </c>
      <c r="P189" s="109">
        <f>'Verdeling Gemeentefonds 2022'!AK189/'Verdeling Gemeentefonds 2022'!$BS189</f>
        <v>5.2777034948905253E-2</v>
      </c>
      <c r="Q189" s="112">
        <f>'Verdeling Gemeentefonds 2022'!AO189/'Verdeling Gemeentefonds 2022'!$BS189</f>
        <v>1.170803545316524E-2</v>
      </c>
      <c r="R189" s="108">
        <f>'Verdeling Gemeentefonds 2022'!AR189/'Verdeling Gemeentefonds 2022'!$BS189</f>
        <v>3.2172470480048371E-2</v>
      </c>
      <c r="S189" s="108">
        <f>'Verdeling Gemeentefonds 2022'!AU189/'Verdeling Gemeentefonds 2022'!$BS189</f>
        <v>3.3465655945346937E-2</v>
      </c>
      <c r="T189" s="108">
        <f>'Verdeling Gemeentefonds 2022'!AX189/'Verdeling Gemeentefonds 2022'!$BS189</f>
        <v>4.5325261450272554E-2</v>
      </c>
      <c r="U189" s="108">
        <f>'Verdeling Gemeentefonds 2022'!BA189/'Verdeling Gemeentefonds 2022'!$BS189</f>
        <v>5.5841580509308146E-2</v>
      </c>
      <c r="V189" s="106">
        <f>'Verdeling Gemeentefonds 2022'!BB189/'Verdeling Gemeentefonds 2022'!$BS189</f>
        <v>0.17851300383814125</v>
      </c>
      <c r="W189" s="99">
        <f>'Verdeling Gemeentefonds 2022'!BI189/'Verdeling Gemeentefonds 2022'!$BS189</f>
        <v>-2.5006115402600239E-4</v>
      </c>
      <c r="X189" s="107">
        <f>'Verdeling Gemeentefonds 2022'!BF189/'Verdeling Gemeentefonds 2022'!$BS189</f>
        <v>0</v>
      </c>
      <c r="Y189" s="99">
        <f>'Verdeling Gemeentefonds 2022'!BL189/'Verdeling Gemeentefonds 2022'!$BS189</f>
        <v>0</v>
      </c>
      <c r="Z189" s="107">
        <f>'Verdeling Gemeentefonds 2022'!BR189/'Verdeling Gemeentefonds 2022'!$BS189</f>
        <v>2.1608598818503998E-3</v>
      </c>
      <c r="AA189" s="116">
        <f t="shared" si="2"/>
        <v>1.0000001146779594</v>
      </c>
    </row>
    <row r="190" spans="1:27" x14ac:dyDescent="0.25">
      <c r="A190" s="115" t="s">
        <v>464</v>
      </c>
      <c r="B190" s="9" t="s">
        <v>165</v>
      </c>
      <c r="C190" s="99">
        <f>'Verdeling Gemeentefonds 2022'!D190/'Verdeling Gemeentefonds 2022'!$BS190</f>
        <v>0</v>
      </c>
      <c r="D190" s="102">
        <f>'Verdeling Gemeentefonds 2022'!E190/'Verdeling Gemeentefonds 2022'!$BS190</f>
        <v>0</v>
      </c>
      <c r="E190" s="102">
        <f>'Verdeling Gemeentefonds 2022'!F190/'Verdeling Gemeentefonds 2022'!$BS190</f>
        <v>0</v>
      </c>
      <c r="F190" s="102">
        <f>'Verdeling Gemeentefonds 2022'!G190/'Verdeling Gemeentefonds 2022'!$BS190</f>
        <v>0</v>
      </c>
      <c r="G190" s="102">
        <f>'Verdeling Gemeentefonds 2022'!H190/'Verdeling Gemeentefonds 2022'!$BS190</f>
        <v>0</v>
      </c>
      <c r="H190" s="102">
        <f>'Verdeling Gemeentefonds 2022'!I190/'Verdeling Gemeentefonds 2022'!$BS190</f>
        <v>0</v>
      </c>
      <c r="I190" s="106">
        <f>'Verdeling Gemeentefonds 2022'!J190/'Verdeling Gemeentefonds 2022'!$BS190</f>
        <v>0</v>
      </c>
      <c r="J190" s="100">
        <f>'Verdeling Gemeentefonds 2022'!N190/'Verdeling Gemeentefonds 2022'!$BS190</f>
        <v>5.0325817461240166E-2</v>
      </c>
      <c r="K190" s="102">
        <f>'Verdeling Gemeentefonds 2022'!S190/'Verdeling Gemeentefonds 2022'!$BS190</f>
        <v>4.0120960288726963E-2</v>
      </c>
      <c r="L190" s="106">
        <f>'Verdeling Gemeentefonds 2022'!T190/'Verdeling Gemeentefonds 2022'!$BS190</f>
        <v>9.0446777749967122E-2</v>
      </c>
      <c r="M190" s="99">
        <f>'Verdeling Gemeentefonds 2022'!Z190/'Verdeling Gemeentefonds 2022'!$BS190</f>
        <v>0.37971464893821477</v>
      </c>
      <c r="N190" s="102">
        <f>'Verdeling Gemeentefonds 2022'!AE190/'Verdeling Gemeentefonds 2022'!$BS190</f>
        <v>0.21175078640481218</v>
      </c>
      <c r="O190" s="104">
        <f>'Verdeling Gemeentefonds 2022'!AF190/'Verdeling Gemeentefonds 2022'!$BS190</f>
        <v>0.59146543534302698</v>
      </c>
      <c r="P190" s="109">
        <f>'Verdeling Gemeentefonds 2022'!AK190/'Verdeling Gemeentefonds 2022'!$BS190</f>
        <v>3.1179507831594091E-2</v>
      </c>
      <c r="Q190" s="112">
        <f>'Verdeling Gemeentefonds 2022'!AO190/'Verdeling Gemeentefonds 2022'!$BS190</f>
        <v>2.1920923408625573E-2</v>
      </c>
      <c r="R190" s="108">
        <f>'Verdeling Gemeentefonds 2022'!AR190/'Verdeling Gemeentefonds 2022'!$BS190</f>
        <v>7.0863277508719333E-2</v>
      </c>
      <c r="S190" s="108">
        <f>'Verdeling Gemeentefonds 2022'!AU190/'Verdeling Gemeentefonds 2022'!$BS190</f>
        <v>7.447074583560187E-2</v>
      </c>
      <c r="T190" s="108">
        <f>'Verdeling Gemeentefonds 2022'!AX190/'Verdeling Gemeentefonds 2022'!$BS190</f>
        <v>5.5880159279378262E-2</v>
      </c>
      <c r="U190" s="108">
        <f>'Verdeling Gemeentefonds 2022'!BA190/'Verdeling Gemeentefonds 2022'!$BS190</f>
        <v>6.179089893898107E-2</v>
      </c>
      <c r="V190" s="106">
        <f>'Verdeling Gemeentefonds 2022'!BB190/'Verdeling Gemeentefonds 2022'!$BS190</f>
        <v>0.2849260049713061</v>
      </c>
      <c r="W190" s="99">
        <f>'Verdeling Gemeentefonds 2022'!BI190/'Verdeling Gemeentefonds 2022'!$BS190</f>
        <v>-1.7860039485199925E-4</v>
      </c>
      <c r="X190" s="107">
        <f>'Verdeling Gemeentefonds 2022'!BF190/'Verdeling Gemeentefonds 2022'!$BS190</f>
        <v>0</v>
      </c>
      <c r="Y190" s="99">
        <f>'Verdeling Gemeentefonds 2022'!BL190/'Verdeling Gemeentefonds 2022'!$BS190</f>
        <v>0</v>
      </c>
      <c r="Z190" s="107">
        <f>'Verdeling Gemeentefonds 2022'!BR190/'Verdeling Gemeentefonds 2022'!$BS190</f>
        <v>2.1608596018568831E-3</v>
      </c>
      <c r="AA190" s="116">
        <f t="shared" si="2"/>
        <v>0.99999998510289911</v>
      </c>
    </row>
    <row r="191" spans="1:27" x14ac:dyDescent="0.25">
      <c r="A191" s="115" t="s">
        <v>385</v>
      </c>
      <c r="B191" s="9" t="s">
        <v>86</v>
      </c>
      <c r="C191" s="99">
        <f>'Verdeling Gemeentefonds 2022'!D191/'Verdeling Gemeentefonds 2022'!$BS191</f>
        <v>0</v>
      </c>
      <c r="D191" s="102">
        <f>'Verdeling Gemeentefonds 2022'!E191/'Verdeling Gemeentefonds 2022'!$BS191</f>
        <v>0</v>
      </c>
      <c r="E191" s="102">
        <f>'Verdeling Gemeentefonds 2022'!F191/'Verdeling Gemeentefonds 2022'!$BS191</f>
        <v>0</v>
      </c>
      <c r="F191" s="102">
        <f>'Verdeling Gemeentefonds 2022'!G191/'Verdeling Gemeentefonds 2022'!$BS191</f>
        <v>0</v>
      </c>
      <c r="G191" s="102">
        <f>'Verdeling Gemeentefonds 2022'!H191/'Verdeling Gemeentefonds 2022'!$BS191</f>
        <v>0</v>
      </c>
      <c r="H191" s="102">
        <f>'Verdeling Gemeentefonds 2022'!I191/'Verdeling Gemeentefonds 2022'!$BS191</f>
        <v>0</v>
      </c>
      <c r="I191" s="106">
        <f>'Verdeling Gemeentefonds 2022'!J191/'Verdeling Gemeentefonds 2022'!$BS191</f>
        <v>0</v>
      </c>
      <c r="J191" s="100">
        <f>'Verdeling Gemeentefonds 2022'!N191/'Verdeling Gemeentefonds 2022'!$BS191</f>
        <v>5.0392126811788084E-2</v>
      </c>
      <c r="K191" s="102">
        <f>'Verdeling Gemeentefonds 2022'!S191/'Verdeling Gemeentefonds 2022'!$BS191</f>
        <v>6.8803471280442424E-2</v>
      </c>
      <c r="L191" s="106">
        <f>'Verdeling Gemeentefonds 2022'!T191/'Verdeling Gemeentefonds 2022'!$BS191</f>
        <v>0.11919559809223051</v>
      </c>
      <c r="M191" s="99">
        <f>'Verdeling Gemeentefonds 2022'!Z191/'Verdeling Gemeentefonds 2022'!$BS191</f>
        <v>0.30642071606235777</v>
      </c>
      <c r="N191" s="102">
        <f>'Verdeling Gemeentefonds 2022'!AE191/'Verdeling Gemeentefonds 2022'!$BS191</f>
        <v>0.2428705899285844</v>
      </c>
      <c r="O191" s="104">
        <f>'Verdeling Gemeentefonds 2022'!AF191/'Verdeling Gemeentefonds 2022'!$BS191</f>
        <v>0.54929130599094211</v>
      </c>
      <c r="P191" s="109">
        <f>'Verdeling Gemeentefonds 2022'!AK191/'Verdeling Gemeentefonds 2022'!$BS191</f>
        <v>0.13275259548995494</v>
      </c>
      <c r="Q191" s="112">
        <f>'Verdeling Gemeentefonds 2022'!AO191/'Verdeling Gemeentefonds 2022'!$BS191</f>
        <v>1.4617324684210732E-2</v>
      </c>
      <c r="R191" s="108">
        <f>'Verdeling Gemeentefonds 2022'!AR191/'Verdeling Gemeentefonds 2022'!$BS191</f>
        <v>3.0267612647664081E-2</v>
      </c>
      <c r="S191" s="108">
        <f>'Verdeling Gemeentefonds 2022'!AU191/'Verdeling Gemeentefonds 2022'!$BS191</f>
        <v>4.9558512671447549E-2</v>
      </c>
      <c r="T191" s="108">
        <f>'Verdeling Gemeentefonds 2022'!AX191/'Verdeling Gemeentefonds 2022'!$BS191</f>
        <v>8.3201740276883041E-2</v>
      </c>
      <c r="U191" s="108">
        <f>'Verdeling Gemeentefonds 2022'!BA191/'Verdeling Gemeentefonds 2022'!$BS191</f>
        <v>1.9201995331982417E-2</v>
      </c>
      <c r="V191" s="106">
        <f>'Verdeling Gemeentefonds 2022'!BB191/'Verdeling Gemeentefonds 2022'!$BS191</f>
        <v>0.19684718561218781</v>
      </c>
      <c r="W191" s="99">
        <f>'Verdeling Gemeentefonds 2022'!BI191/'Verdeling Gemeentefonds 2022'!$BS191</f>
        <v>-2.4766894730541471E-4</v>
      </c>
      <c r="X191" s="107">
        <f>'Verdeling Gemeentefonds 2022'!BF191/'Verdeling Gemeentefonds 2022'!$BS191</f>
        <v>0</v>
      </c>
      <c r="Y191" s="99">
        <f>'Verdeling Gemeentefonds 2022'!BL191/'Verdeling Gemeentefonds 2022'!$BS191</f>
        <v>0</v>
      </c>
      <c r="Z191" s="107">
        <f>'Verdeling Gemeentefonds 2022'!BR191/'Verdeling Gemeentefonds 2022'!$BS191</f>
        <v>2.1608593652435184E-3</v>
      </c>
      <c r="AA191" s="116">
        <f t="shared" si="2"/>
        <v>0.99999987560325354</v>
      </c>
    </row>
    <row r="192" spans="1:27" x14ac:dyDescent="0.25">
      <c r="A192" s="115" t="s">
        <v>531</v>
      </c>
      <c r="B192" s="9" t="s">
        <v>234</v>
      </c>
      <c r="C192" s="99">
        <f>'Verdeling Gemeentefonds 2022'!D192/'Verdeling Gemeentefonds 2022'!$BS192</f>
        <v>0</v>
      </c>
      <c r="D192" s="102">
        <f>'Verdeling Gemeentefonds 2022'!E192/'Verdeling Gemeentefonds 2022'!$BS192</f>
        <v>0</v>
      </c>
      <c r="E192" s="102">
        <f>'Verdeling Gemeentefonds 2022'!F192/'Verdeling Gemeentefonds 2022'!$BS192</f>
        <v>0</v>
      </c>
      <c r="F192" s="102">
        <f>'Verdeling Gemeentefonds 2022'!G192/'Verdeling Gemeentefonds 2022'!$BS192</f>
        <v>0</v>
      </c>
      <c r="G192" s="102">
        <f>'Verdeling Gemeentefonds 2022'!H192/'Verdeling Gemeentefonds 2022'!$BS192</f>
        <v>0</v>
      </c>
      <c r="H192" s="102">
        <f>'Verdeling Gemeentefonds 2022'!I192/'Verdeling Gemeentefonds 2022'!$BS192</f>
        <v>0</v>
      </c>
      <c r="I192" s="106">
        <f>'Verdeling Gemeentefonds 2022'!J192/'Verdeling Gemeentefonds 2022'!$BS192</f>
        <v>0</v>
      </c>
      <c r="J192" s="100">
        <f>'Verdeling Gemeentefonds 2022'!N192/'Verdeling Gemeentefonds 2022'!$BS192</f>
        <v>9.7804897383510794E-2</v>
      </c>
      <c r="K192" s="102">
        <f>'Verdeling Gemeentefonds 2022'!S192/'Verdeling Gemeentefonds 2022'!$BS192</f>
        <v>8.7924977654373279E-2</v>
      </c>
      <c r="L192" s="106">
        <f>'Verdeling Gemeentefonds 2022'!T192/'Verdeling Gemeentefonds 2022'!$BS192</f>
        <v>0.18572987503788407</v>
      </c>
      <c r="M192" s="99">
        <f>'Verdeling Gemeentefonds 2022'!Z192/'Verdeling Gemeentefonds 2022'!$BS192</f>
        <v>0.29610057202183238</v>
      </c>
      <c r="N192" s="102">
        <f>'Verdeling Gemeentefonds 2022'!AE192/'Verdeling Gemeentefonds 2022'!$BS192</f>
        <v>0.26709750385785935</v>
      </c>
      <c r="O192" s="104">
        <f>'Verdeling Gemeentefonds 2022'!AF192/'Verdeling Gemeentefonds 2022'!$BS192</f>
        <v>0.56319807587969173</v>
      </c>
      <c r="P192" s="109">
        <f>'Verdeling Gemeentefonds 2022'!AK192/'Verdeling Gemeentefonds 2022'!$BS192</f>
        <v>8.6989574443768841E-2</v>
      </c>
      <c r="Q192" s="112">
        <f>'Verdeling Gemeentefonds 2022'!AO192/'Verdeling Gemeentefonds 2022'!$BS192</f>
        <v>1.386128662715687E-2</v>
      </c>
      <c r="R192" s="108">
        <f>'Verdeling Gemeentefonds 2022'!AR192/'Verdeling Gemeentefonds 2022'!$BS192</f>
        <v>2.2025240255174366E-2</v>
      </c>
      <c r="S192" s="108">
        <f>'Verdeling Gemeentefonds 2022'!AU192/'Verdeling Gemeentefonds 2022'!$BS192</f>
        <v>3.97493392521691E-2</v>
      </c>
      <c r="T192" s="108">
        <f>'Verdeling Gemeentefonds 2022'!AX192/'Verdeling Gemeentefonds 2022'!$BS192</f>
        <v>5.4351967675952483E-2</v>
      </c>
      <c r="U192" s="108">
        <f>'Verdeling Gemeentefonds 2022'!BA192/'Verdeling Gemeentefonds 2022'!$BS192</f>
        <v>3.2131790989438976E-2</v>
      </c>
      <c r="V192" s="106">
        <f>'Verdeling Gemeentefonds 2022'!BB192/'Verdeling Gemeentefonds 2022'!$BS192</f>
        <v>0.16211962479989178</v>
      </c>
      <c r="W192" s="99">
        <f>'Verdeling Gemeentefonds 2022'!BI192/'Verdeling Gemeentefonds 2022'!$BS192</f>
        <v>-1.9806967419957241E-4</v>
      </c>
      <c r="X192" s="107">
        <f>'Verdeling Gemeentefonds 2022'!BF192/'Verdeling Gemeentefonds 2022'!$BS192</f>
        <v>0</v>
      </c>
      <c r="Y192" s="99">
        <f>'Verdeling Gemeentefonds 2022'!BL192/'Verdeling Gemeentefonds 2022'!$BS192</f>
        <v>0</v>
      </c>
      <c r="Z192" s="107">
        <f>'Verdeling Gemeentefonds 2022'!BR192/'Verdeling Gemeentefonds 2022'!$BS192</f>
        <v>2.1608595043772958E-3</v>
      </c>
      <c r="AA192" s="116">
        <f t="shared" si="2"/>
        <v>0.99999993999141412</v>
      </c>
    </row>
    <row r="193" spans="1:27" x14ac:dyDescent="0.25">
      <c r="A193" s="115" t="s">
        <v>357</v>
      </c>
      <c r="B193" s="9" t="s">
        <v>58</v>
      </c>
      <c r="C193" s="99">
        <f>'Verdeling Gemeentefonds 2022'!D193/'Verdeling Gemeentefonds 2022'!$BS193</f>
        <v>0</v>
      </c>
      <c r="D193" s="102">
        <f>'Verdeling Gemeentefonds 2022'!E193/'Verdeling Gemeentefonds 2022'!$BS193</f>
        <v>0</v>
      </c>
      <c r="E193" s="102">
        <f>'Verdeling Gemeentefonds 2022'!F193/'Verdeling Gemeentefonds 2022'!$BS193</f>
        <v>0</v>
      </c>
      <c r="F193" s="102">
        <f>'Verdeling Gemeentefonds 2022'!G193/'Verdeling Gemeentefonds 2022'!$BS193</f>
        <v>0</v>
      </c>
      <c r="G193" s="102">
        <f>'Verdeling Gemeentefonds 2022'!H193/'Verdeling Gemeentefonds 2022'!$BS193</f>
        <v>0</v>
      </c>
      <c r="H193" s="102">
        <f>'Verdeling Gemeentefonds 2022'!I193/'Verdeling Gemeentefonds 2022'!$BS193</f>
        <v>0</v>
      </c>
      <c r="I193" s="106">
        <f>'Verdeling Gemeentefonds 2022'!J193/'Verdeling Gemeentefonds 2022'!$BS193</f>
        <v>0</v>
      </c>
      <c r="J193" s="100">
        <f>'Verdeling Gemeentefonds 2022'!N193/'Verdeling Gemeentefonds 2022'!$BS193</f>
        <v>7.088237918476771E-2</v>
      </c>
      <c r="K193" s="102">
        <f>'Verdeling Gemeentefonds 2022'!S193/'Verdeling Gemeentefonds 2022'!$BS193</f>
        <v>1.7249956919770507E-2</v>
      </c>
      <c r="L193" s="106">
        <f>'Verdeling Gemeentefonds 2022'!T193/'Verdeling Gemeentefonds 2022'!$BS193</f>
        <v>8.8132336104538217E-2</v>
      </c>
      <c r="M193" s="99">
        <f>'Verdeling Gemeentefonds 2022'!Z193/'Verdeling Gemeentefonds 2022'!$BS193</f>
        <v>0.32936162335315911</v>
      </c>
      <c r="N193" s="102">
        <f>'Verdeling Gemeentefonds 2022'!AE193/'Verdeling Gemeentefonds 2022'!$BS193</f>
        <v>0.18097621101121536</v>
      </c>
      <c r="O193" s="104">
        <f>'Verdeling Gemeentefonds 2022'!AF193/'Verdeling Gemeentefonds 2022'!$BS193</f>
        <v>0.51033783436437441</v>
      </c>
      <c r="P193" s="109">
        <f>'Verdeling Gemeentefonds 2022'!AK193/'Verdeling Gemeentefonds 2022'!$BS193</f>
        <v>0.27269176352118901</v>
      </c>
      <c r="Q193" s="112">
        <f>'Verdeling Gemeentefonds 2022'!AO193/'Verdeling Gemeentefonds 2022'!$BS193</f>
        <v>1.3979020246415876E-2</v>
      </c>
      <c r="R193" s="108">
        <f>'Verdeling Gemeentefonds 2022'!AR193/'Verdeling Gemeentefonds 2022'!$BS193</f>
        <v>2.0105814765019891E-2</v>
      </c>
      <c r="S193" s="108">
        <f>'Verdeling Gemeentefonds 2022'!AU193/'Verdeling Gemeentefonds 2022'!$BS193</f>
        <v>5.4737814048580087E-2</v>
      </c>
      <c r="T193" s="108">
        <f>'Verdeling Gemeentefonds 2022'!AX193/'Verdeling Gemeentefonds 2022'!$BS193</f>
        <v>3.0369866198116914E-2</v>
      </c>
      <c r="U193" s="108">
        <f>'Verdeling Gemeentefonds 2022'!BA193/'Verdeling Gemeentefonds 2022'!$BS193</f>
        <v>7.747460509828539E-3</v>
      </c>
      <c r="V193" s="106">
        <f>'Verdeling Gemeentefonds 2022'!BB193/'Verdeling Gemeentefonds 2022'!$BS193</f>
        <v>0.12693997576796129</v>
      </c>
      <c r="W193" s="99">
        <f>'Verdeling Gemeentefonds 2022'!BI193/'Verdeling Gemeentefonds 2022'!$BS193</f>
        <v>-2.6270699603036444E-4</v>
      </c>
      <c r="X193" s="107">
        <f>'Verdeling Gemeentefonds 2022'!BF193/'Verdeling Gemeentefonds 2022'!$BS193</f>
        <v>0</v>
      </c>
      <c r="Y193" s="99">
        <f>'Verdeling Gemeentefonds 2022'!BL193/'Verdeling Gemeentefonds 2022'!$BS193</f>
        <v>0</v>
      </c>
      <c r="Z193" s="107">
        <f>'Verdeling Gemeentefonds 2022'!BR193/'Verdeling Gemeentefonds 2022'!$BS193</f>
        <v>2.160859769168575E-3</v>
      </c>
      <c r="AA193" s="116">
        <f t="shared" si="2"/>
        <v>1.0000000625312011</v>
      </c>
    </row>
    <row r="194" spans="1:27" x14ac:dyDescent="0.25">
      <c r="A194" s="115" t="s">
        <v>450</v>
      </c>
      <c r="B194" s="9" t="s">
        <v>151</v>
      </c>
      <c r="C194" s="99">
        <f>'Verdeling Gemeentefonds 2022'!D194/'Verdeling Gemeentefonds 2022'!$BS194</f>
        <v>0</v>
      </c>
      <c r="D194" s="102">
        <f>'Verdeling Gemeentefonds 2022'!E194/'Verdeling Gemeentefonds 2022'!$BS194</f>
        <v>0</v>
      </c>
      <c r="E194" s="102">
        <f>'Verdeling Gemeentefonds 2022'!F194/'Verdeling Gemeentefonds 2022'!$BS194</f>
        <v>0</v>
      </c>
      <c r="F194" s="102">
        <f>'Verdeling Gemeentefonds 2022'!G194/'Verdeling Gemeentefonds 2022'!$BS194</f>
        <v>0</v>
      </c>
      <c r="G194" s="102">
        <f>'Verdeling Gemeentefonds 2022'!H194/'Verdeling Gemeentefonds 2022'!$BS194</f>
        <v>0</v>
      </c>
      <c r="H194" s="102">
        <f>'Verdeling Gemeentefonds 2022'!I194/'Verdeling Gemeentefonds 2022'!$BS194</f>
        <v>0</v>
      </c>
      <c r="I194" s="106">
        <f>'Verdeling Gemeentefonds 2022'!J194/'Verdeling Gemeentefonds 2022'!$BS194</f>
        <v>0</v>
      </c>
      <c r="J194" s="100">
        <f>'Verdeling Gemeentefonds 2022'!N194/'Verdeling Gemeentefonds 2022'!$BS194</f>
        <v>1.1715440482508931E-2</v>
      </c>
      <c r="K194" s="102">
        <f>'Verdeling Gemeentefonds 2022'!S194/'Verdeling Gemeentefonds 2022'!$BS194</f>
        <v>0</v>
      </c>
      <c r="L194" s="106">
        <f>'Verdeling Gemeentefonds 2022'!T194/'Verdeling Gemeentefonds 2022'!$BS194</f>
        <v>1.1715440482508931E-2</v>
      </c>
      <c r="M194" s="99">
        <f>'Verdeling Gemeentefonds 2022'!Z194/'Verdeling Gemeentefonds 2022'!$BS194</f>
        <v>0.37920825196111557</v>
      </c>
      <c r="N194" s="102">
        <f>'Verdeling Gemeentefonds 2022'!AE194/'Verdeling Gemeentefonds 2022'!$BS194</f>
        <v>0.24432698849498008</v>
      </c>
      <c r="O194" s="104">
        <f>'Verdeling Gemeentefonds 2022'!AF194/'Verdeling Gemeentefonds 2022'!$BS194</f>
        <v>0.62353524045609565</v>
      </c>
      <c r="P194" s="109">
        <f>'Verdeling Gemeentefonds 2022'!AK194/'Verdeling Gemeentefonds 2022'!$BS194</f>
        <v>0.11872307443073583</v>
      </c>
      <c r="Q194" s="112">
        <f>'Verdeling Gemeentefonds 2022'!AO194/'Verdeling Gemeentefonds 2022'!$BS194</f>
        <v>1.5751941856928148E-2</v>
      </c>
      <c r="R194" s="108">
        <f>'Verdeling Gemeentefonds 2022'!AR194/'Verdeling Gemeentefonds 2022'!$BS194</f>
        <v>7.493036011663852E-2</v>
      </c>
      <c r="S194" s="108">
        <f>'Verdeling Gemeentefonds 2022'!AU194/'Verdeling Gemeentefonds 2022'!$BS194</f>
        <v>7.0051769678876691E-2</v>
      </c>
      <c r="T194" s="108">
        <f>'Verdeling Gemeentefonds 2022'!AX194/'Verdeling Gemeentefonds 2022'!$BS194</f>
        <v>3.8011949015771387E-2</v>
      </c>
      <c r="U194" s="108">
        <f>'Verdeling Gemeentefonds 2022'!BA194/'Verdeling Gemeentefonds 2022'!$BS194</f>
        <v>4.543736118129902E-2</v>
      </c>
      <c r="V194" s="106">
        <f>'Verdeling Gemeentefonds 2022'!BB194/'Verdeling Gemeentefonds 2022'!$BS194</f>
        <v>0.24418338184951377</v>
      </c>
      <c r="W194" s="99">
        <f>'Verdeling Gemeentefonds 2022'!BI194/'Verdeling Gemeentefonds 2022'!$BS194</f>
        <v>-3.18552947919202E-4</v>
      </c>
      <c r="X194" s="107">
        <f>'Verdeling Gemeentefonds 2022'!BF194/'Verdeling Gemeentefonds 2022'!$BS194</f>
        <v>0</v>
      </c>
      <c r="Y194" s="99">
        <f>'Verdeling Gemeentefonds 2022'!BL194/'Verdeling Gemeentefonds 2022'!$BS194</f>
        <v>0</v>
      </c>
      <c r="Z194" s="107">
        <f>'Verdeling Gemeentefonds 2022'!BR194/'Verdeling Gemeentefonds 2022'!$BS194</f>
        <v>2.1608584298019448E-3</v>
      </c>
      <c r="AA194" s="116">
        <f t="shared" si="2"/>
        <v>0.99999944270073693</v>
      </c>
    </row>
    <row r="195" spans="1:27" x14ac:dyDescent="0.25">
      <c r="A195" s="115" t="s">
        <v>485</v>
      </c>
      <c r="B195" s="9" t="s">
        <v>186</v>
      </c>
      <c r="C195" s="99">
        <f>'Verdeling Gemeentefonds 2022'!D195/'Verdeling Gemeentefonds 2022'!$BS195</f>
        <v>0</v>
      </c>
      <c r="D195" s="102">
        <f>'Verdeling Gemeentefonds 2022'!E195/'Verdeling Gemeentefonds 2022'!$BS195</f>
        <v>0</v>
      </c>
      <c r="E195" s="102">
        <f>'Verdeling Gemeentefonds 2022'!F195/'Verdeling Gemeentefonds 2022'!$BS195</f>
        <v>0</v>
      </c>
      <c r="F195" s="102">
        <f>'Verdeling Gemeentefonds 2022'!G195/'Verdeling Gemeentefonds 2022'!$BS195</f>
        <v>0</v>
      </c>
      <c r="G195" s="102">
        <f>'Verdeling Gemeentefonds 2022'!H195/'Verdeling Gemeentefonds 2022'!$BS195</f>
        <v>0</v>
      </c>
      <c r="H195" s="102">
        <f>'Verdeling Gemeentefonds 2022'!I195/'Verdeling Gemeentefonds 2022'!$BS195</f>
        <v>0</v>
      </c>
      <c r="I195" s="106">
        <f>'Verdeling Gemeentefonds 2022'!J195/'Verdeling Gemeentefonds 2022'!$BS195</f>
        <v>0</v>
      </c>
      <c r="J195" s="100">
        <f>'Verdeling Gemeentefonds 2022'!N195/'Verdeling Gemeentefonds 2022'!$BS195</f>
        <v>6.1236736928907638E-2</v>
      </c>
      <c r="K195" s="102">
        <f>'Verdeling Gemeentefonds 2022'!S195/'Verdeling Gemeentefonds 2022'!$BS195</f>
        <v>1.1019340503571114E-2</v>
      </c>
      <c r="L195" s="106">
        <f>'Verdeling Gemeentefonds 2022'!T195/'Verdeling Gemeentefonds 2022'!$BS195</f>
        <v>7.2256077432478763E-2</v>
      </c>
      <c r="M195" s="99">
        <f>'Verdeling Gemeentefonds 2022'!Z195/'Verdeling Gemeentefonds 2022'!$BS195</f>
        <v>0.39752339032126249</v>
      </c>
      <c r="N195" s="102">
        <f>'Verdeling Gemeentefonds 2022'!AE195/'Verdeling Gemeentefonds 2022'!$BS195</f>
        <v>0.22604408470813536</v>
      </c>
      <c r="O195" s="104">
        <f>'Verdeling Gemeentefonds 2022'!AF195/'Verdeling Gemeentefonds 2022'!$BS195</f>
        <v>0.6235674750293978</v>
      </c>
      <c r="P195" s="109">
        <f>'Verdeling Gemeentefonds 2022'!AK195/'Verdeling Gemeentefonds 2022'!$BS195</f>
        <v>0.13737937853074547</v>
      </c>
      <c r="Q195" s="112">
        <f>'Verdeling Gemeentefonds 2022'!AO195/'Verdeling Gemeentefonds 2022'!$BS195</f>
        <v>1.8537103726284639E-2</v>
      </c>
      <c r="R195" s="108">
        <f>'Verdeling Gemeentefonds 2022'!AR195/'Verdeling Gemeentefonds 2022'!$BS195</f>
        <v>2.0521020326147908E-2</v>
      </c>
      <c r="S195" s="108">
        <f>'Verdeling Gemeentefonds 2022'!AU195/'Verdeling Gemeentefonds 2022'!$BS195</f>
        <v>5.1322325738350709E-2</v>
      </c>
      <c r="T195" s="108">
        <f>'Verdeling Gemeentefonds 2022'!AX195/'Verdeling Gemeentefonds 2022'!$BS195</f>
        <v>2.4780386042492601E-2</v>
      </c>
      <c r="U195" s="108">
        <f>'Verdeling Gemeentefonds 2022'!BA195/'Verdeling Gemeentefonds 2022'!$BS195</f>
        <v>4.9707709107123063E-2</v>
      </c>
      <c r="V195" s="106">
        <f>'Verdeling Gemeentefonds 2022'!BB195/'Verdeling Gemeentefonds 2022'!$BS195</f>
        <v>0.1648685449403989</v>
      </c>
      <c r="W195" s="99">
        <f>'Verdeling Gemeentefonds 2022'!BI195/'Verdeling Gemeentefonds 2022'!$BS195</f>
        <v>-2.3235843398317798E-4</v>
      </c>
      <c r="X195" s="107">
        <f>'Verdeling Gemeentefonds 2022'!BF195/'Verdeling Gemeentefonds 2022'!$BS195</f>
        <v>0</v>
      </c>
      <c r="Y195" s="99">
        <f>'Verdeling Gemeentefonds 2022'!BL195/'Verdeling Gemeentefonds 2022'!$BS195</f>
        <v>0</v>
      </c>
      <c r="Z195" s="107">
        <f>'Verdeling Gemeentefonds 2022'!BR195/'Verdeling Gemeentefonds 2022'!$BS195</f>
        <v>2.1608595845282294E-3</v>
      </c>
      <c r="AA195" s="116">
        <f t="shared" si="2"/>
        <v>0.99999997708356603</v>
      </c>
    </row>
    <row r="196" spans="1:27" x14ac:dyDescent="0.25">
      <c r="A196" s="115" t="s">
        <v>472</v>
      </c>
      <c r="B196" s="9" t="s">
        <v>173</v>
      </c>
      <c r="C196" s="99">
        <f>'Verdeling Gemeentefonds 2022'!D196/'Verdeling Gemeentefonds 2022'!$BS196</f>
        <v>0</v>
      </c>
      <c r="D196" s="102">
        <f>'Verdeling Gemeentefonds 2022'!E196/'Verdeling Gemeentefonds 2022'!$BS196</f>
        <v>0</v>
      </c>
      <c r="E196" s="102">
        <f>'Verdeling Gemeentefonds 2022'!F196/'Verdeling Gemeentefonds 2022'!$BS196</f>
        <v>0</v>
      </c>
      <c r="F196" s="102">
        <f>'Verdeling Gemeentefonds 2022'!G196/'Verdeling Gemeentefonds 2022'!$BS196</f>
        <v>0</v>
      </c>
      <c r="G196" s="102">
        <f>'Verdeling Gemeentefonds 2022'!H196/'Verdeling Gemeentefonds 2022'!$BS196</f>
        <v>0</v>
      </c>
      <c r="H196" s="102">
        <f>'Verdeling Gemeentefonds 2022'!I196/'Verdeling Gemeentefonds 2022'!$BS196</f>
        <v>0.28831201916341276</v>
      </c>
      <c r="I196" s="106">
        <f>'Verdeling Gemeentefonds 2022'!J196/'Verdeling Gemeentefonds 2022'!$BS196</f>
        <v>0.28831201916341276</v>
      </c>
      <c r="J196" s="100">
        <f>'Verdeling Gemeentefonds 2022'!N196/'Verdeling Gemeentefonds 2022'!$BS196</f>
        <v>3.2749903950211816E-2</v>
      </c>
      <c r="K196" s="102">
        <f>'Verdeling Gemeentefonds 2022'!S196/'Verdeling Gemeentefonds 2022'!$BS196</f>
        <v>5.3618966441817259E-3</v>
      </c>
      <c r="L196" s="106">
        <f>'Verdeling Gemeentefonds 2022'!T196/'Verdeling Gemeentefonds 2022'!$BS196</f>
        <v>3.8111800594393536E-2</v>
      </c>
      <c r="M196" s="99">
        <f>'Verdeling Gemeentefonds 2022'!Z196/'Verdeling Gemeentefonds 2022'!$BS196</f>
        <v>0.3196350230491723</v>
      </c>
      <c r="N196" s="102">
        <f>'Verdeling Gemeentefonds 2022'!AE196/'Verdeling Gemeentefonds 2022'!$BS196</f>
        <v>8.5626053331459076E-2</v>
      </c>
      <c r="O196" s="104">
        <f>'Verdeling Gemeentefonds 2022'!AF196/'Verdeling Gemeentefonds 2022'!$BS196</f>
        <v>0.40526107638063136</v>
      </c>
      <c r="P196" s="109">
        <f>'Verdeling Gemeentefonds 2022'!AK196/'Verdeling Gemeentefonds 2022'!$BS196</f>
        <v>0.19400110004571872</v>
      </c>
      <c r="Q196" s="112">
        <f>'Verdeling Gemeentefonds 2022'!AO196/'Verdeling Gemeentefonds 2022'!$BS196</f>
        <v>1.9022813814462244E-2</v>
      </c>
      <c r="R196" s="108">
        <f>'Verdeling Gemeentefonds 2022'!AR196/'Verdeling Gemeentefonds 2022'!$BS196</f>
        <v>2.6936310959535095E-2</v>
      </c>
      <c r="S196" s="108">
        <f>'Verdeling Gemeentefonds 2022'!AU196/'Verdeling Gemeentefonds 2022'!$BS196</f>
        <v>6.8537076432667141E-2</v>
      </c>
      <c r="T196" s="108">
        <f>'Verdeling Gemeentefonds 2022'!AX196/'Verdeling Gemeentefonds 2022'!$BS196</f>
        <v>5.5123776339972827E-2</v>
      </c>
      <c r="U196" s="108">
        <f>'Verdeling Gemeentefonds 2022'!BA196/'Verdeling Gemeentefonds 2022'!$BS196</f>
        <v>1.6097306767599507E-2</v>
      </c>
      <c r="V196" s="106">
        <f>'Verdeling Gemeentefonds 2022'!BB196/'Verdeling Gemeentefonds 2022'!$BS196</f>
        <v>0.18571728431423681</v>
      </c>
      <c r="W196" s="99">
        <f>'Verdeling Gemeentefonds 2022'!BI196/'Verdeling Gemeentefonds 2022'!$BS196</f>
        <v>-2.921171273430114E-4</v>
      </c>
      <c r="X196" s="107">
        <f>'Verdeling Gemeentefonds 2022'!BF196/'Verdeling Gemeentefonds 2022'!$BS196</f>
        <v>0</v>
      </c>
      <c r="Y196" s="99">
        <f>'Verdeling Gemeentefonds 2022'!BL196/'Verdeling Gemeentefonds 2022'!$BS196</f>
        <v>-0.11111111633710501</v>
      </c>
      <c r="Z196" s="107">
        <f>'Verdeling Gemeentefonds 2022'!BR196/'Verdeling Gemeentefonds 2022'!$BS196</f>
        <v>0</v>
      </c>
      <c r="AA196" s="116">
        <f t="shared" si="2"/>
        <v>1.0000000470339452</v>
      </c>
    </row>
    <row r="197" spans="1:27" x14ac:dyDescent="0.25">
      <c r="A197" s="115" t="s">
        <v>532</v>
      </c>
      <c r="B197" s="9" t="s">
        <v>235</v>
      </c>
      <c r="C197" s="99">
        <f>'Verdeling Gemeentefonds 2022'!D197/'Verdeling Gemeentefonds 2022'!$BS197</f>
        <v>0</v>
      </c>
      <c r="D197" s="102">
        <f>'Verdeling Gemeentefonds 2022'!E197/'Verdeling Gemeentefonds 2022'!$BS197</f>
        <v>0</v>
      </c>
      <c r="E197" s="102">
        <f>'Verdeling Gemeentefonds 2022'!F197/'Verdeling Gemeentefonds 2022'!$BS197</f>
        <v>0</v>
      </c>
      <c r="F197" s="102">
        <f>'Verdeling Gemeentefonds 2022'!G197/'Verdeling Gemeentefonds 2022'!$BS197</f>
        <v>0</v>
      </c>
      <c r="G197" s="102">
        <f>'Verdeling Gemeentefonds 2022'!H197/'Verdeling Gemeentefonds 2022'!$BS197</f>
        <v>0</v>
      </c>
      <c r="H197" s="102">
        <f>'Verdeling Gemeentefonds 2022'!I197/'Verdeling Gemeentefonds 2022'!$BS197</f>
        <v>0</v>
      </c>
      <c r="I197" s="106">
        <f>'Verdeling Gemeentefonds 2022'!J197/'Verdeling Gemeentefonds 2022'!$BS197</f>
        <v>0</v>
      </c>
      <c r="J197" s="100">
        <f>'Verdeling Gemeentefonds 2022'!N197/'Verdeling Gemeentefonds 2022'!$BS197</f>
        <v>3.0817659982756134E-2</v>
      </c>
      <c r="K197" s="102">
        <f>'Verdeling Gemeentefonds 2022'!S197/'Verdeling Gemeentefonds 2022'!$BS197</f>
        <v>1.2408030648619391E-2</v>
      </c>
      <c r="L197" s="106">
        <f>'Verdeling Gemeentefonds 2022'!T197/'Verdeling Gemeentefonds 2022'!$BS197</f>
        <v>4.3225690631375532E-2</v>
      </c>
      <c r="M197" s="99">
        <f>'Verdeling Gemeentefonds 2022'!Z197/'Verdeling Gemeentefonds 2022'!$BS197</f>
        <v>0.2728728821330762</v>
      </c>
      <c r="N197" s="102">
        <f>'Verdeling Gemeentefonds 2022'!AE197/'Verdeling Gemeentefonds 2022'!$BS197</f>
        <v>0.26826665375708586</v>
      </c>
      <c r="O197" s="104">
        <f>'Verdeling Gemeentefonds 2022'!AF197/'Verdeling Gemeentefonds 2022'!$BS197</f>
        <v>0.54113953589016206</v>
      </c>
      <c r="P197" s="109">
        <f>'Verdeling Gemeentefonds 2022'!AK197/'Verdeling Gemeentefonds 2022'!$BS197</f>
        <v>0.30872966467142104</v>
      </c>
      <c r="Q197" s="112">
        <f>'Verdeling Gemeentefonds 2022'!AO197/'Verdeling Gemeentefonds 2022'!$BS197</f>
        <v>1.2206991382280924E-2</v>
      </c>
      <c r="R197" s="108">
        <f>'Verdeling Gemeentefonds 2022'!AR197/'Verdeling Gemeentefonds 2022'!$BS197</f>
        <v>1.7133419512707769E-2</v>
      </c>
      <c r="S197" s="108">
        <f>'Verdeling Gemeentefonds 2022'!AU197/'Verdeling Gemeentefonds 2022'!$BS197</f>
        <v>3.6377628406515955E-2</v>
      </c>
      <c r="T197" s="108">
        <f>'Verdeling Gemeentefonds 2022'!AX197/'Verdeling Gemeentefonds 2022'!$BS197</f>
        <v>1.4232077104687614E-2</v>
      </c>
      <c r="U197" s="108">
        <f>'Verdeling Gemeentefonds 2022'!BA197/'Verdeling Gemeentefonds 2022'!$BS197</f>
        <v>2.5095681225100263E-2</v>
      </c>
      <c r="V197" s="106">
        <f>'Verdeling Gemeentefonds 2022'!BB197/'Verdeling Gemeentefonds 2022'!$BS197</f>
        <v>0.10504579763129253</v>
      </c>
      <c r="W197" s="99">
        <f>'Verdeling Gemeentefonds 2022'!BI197/'Verdeling Gemeentefonds 2022'!$BS197</f>
        <v>-3.0147797119688103E-4</v>
      </c>
      <c r="X197" s="107">
        <f>'Verdeling Gemeentefonds 2022'!BF197/'Verdeling Gemeentefonds 2022'!$BS197</f>
        <v>0</v>
      </c>
      <c r="Y197" s="99">
        <f>'Verdeling Gemeentefonds 2022'!BL197/'Verdeling Gemeentefonds 2022'!$BS197</f>
        <v>0</v>
      </c>
      <c r="Z197" s="107">
        <f>'Verdeling Gemeentefonds 2022'!BR197/'Verdeling Gemeentefonds 2022'!$BS197</f>
        <v>2.1608597866899985E-3</v>
      </c>
      <c r="AA197" s="116">
        <f t="shared" si="2"/>
        <v>1.0000000706397443</v>
      </c>
    </row>
    <row r="198" spans="1:27" x14ac:dyDescent="0.25">
      <c r="A198" s="115" t="s">
        <v>358</v>
      </c>
      <c r="B198" s="9" t="s">
        <v>59</v>
      </c>
      <c r="C198" s="99">
        <f>'Verdeling Gemeentefonds 2022'!D198/'Verdeling Gemeentefonds 2022'!$BS198</f>
        <v>0</v>
      </c>
      <c r="D198" s="102">
        <f>'Verdeling Gemeentefonds 2022'!E198/'Verdeling Gemeentefonds 2022'!$BS198</f>
        <v>0</v>
      </c>
      <c r="E198" s="102">
        <f>'Verdeling Gemeentefonds 2022'!F198/'Verdeling Gemeentefonds 2022'!$BS198</f>
        <v>0</v>
      </c>
      <c r="F198" s="102">
        <f>'Verdeling Gemeentefonds 2022'!G198/'Verdeling Gemeentefonds 2022'!$BS198</f>
        <v>0</v>
      </c>
      <c r="G198" s="102">
        <f>'Verdeling Gemeentefonds 2022'!H198/'Verdeling Gemeentefonds 2022'!$BS198</f>
        <v>0.22902366800700283</v>
      </c>
      <c r="H198" s="102">
        <f>'Verdeling Gemeentefonds 2022'!I198/'Verdeling Gemeentefonds 2022'!$BS198</f>
        <v>0</v>
      </c>
      <c r="I198" s="106">
        <f>'Verdeling Gemeentefonds 2022'!J198/'Verdeling Gemeentefonds 2022'!$BS198</f>
        <v>0.22902366800700283</v>
      </c>
      <c r="J198" s="100">
        <f>'Verdeling Gemeentefonds 2022'!N198/'Verdeling Gemeentefonds 2022'!$BS198</f>
        <v>4.466910335649301E-2</v>
      </c>
      <c r="K198" s="102">
        <f>'Verdeling Gemeentefonds 2022'!S198/'Verdeling Gemeentefonds 2022'!$BS198</f>
        <v>6.5578918476852141E-2</v>
      </c>
      <c r="L198" s="106">
        <f>'Verdeling Gemeentefonds 2022'!T198/'Verdeling Gemeentefonds 2022'!$BS198</f>
        <v>0.11024802183334516</v>
      </c>
      <c r="M198" s="99">
        <f>'Verdeling Gemeentefonds 2022'!Z198/'Verdeling Gemeentefonds 2022'!$BS198</f>
        <v>0.24353447051500537</v>
      </c>
      <c r="N198" s="102">
        <f>'Verdeling Gemeentefonds 2022'!AE198/'Verdeling Gemeentefonds 2022'!$BS198</f>
        <v>0.13408609039941133</v>
      </c>
      <c r="O198" s="104">
        <f>'Verdeling Gemeentefonds 2022'!AF198/'Verdeling Gemeentefonds 2022'!$BS198</f>
        <v>0.37762056091441676</v>
      </c>
      <c r="P198" s="109">
        <f>'Verdeling Gemeentefonds 2022'!AK198/'Verdeling Gemeentefonds 2022'!$BS198</f>
        <v>0.11637904715058972</v>
      </c>
      <c r="Q198" s="112">
        <f>'Verdeling Gemeentefonds 2022'!AO198/'Verdeling Gemeentefonds 2022'!$BS198</f>
        <v>1.2050109923743177E-2</v>
      </c>
      <c r="R198" s="108">
        <f>'Verdeling Gemeentefonds 2022'!AR198/'Verdeling Gemeentefonds 2022'!$BS198</f>
        <v>3.1487291155165999E-2</v>
      </c>
      <c r="S198" s="108">
        <f>'Verdeling Gemeentefonds 2022'!AU198/'Verdeling Gemeentefonds 2022'!$BS198</f>
        <v>4.7254022400531538E-2</v>
      </c>
      <c r="T198" s="108">
        <f>'Verdeling Gemeentefonds 2022'!AX198/'Verdeling Gemeentefonds 2022'!$BS198</f>
        <v>4.6067512518263472E-2</v>
      </c>
      <c r="U198" s="108">
        <f>'Verdeling Gemeentefonds 2022'!BA198/'Verdeling Gemeentefonds 2022'!$BS198</f>
        <v>2.7982177921014637E-2</v>
      </c>
      <c r="V198" s="106">
        <f>'Verdeling Gemeentefonds 2022'!BB198/'Verdeling Gemeentefonds 2022'!$BS198</f>
        <v>0.16484111391871883</v>
      </c>
      <c r="W198" s="99">
        <f>'Verdeling Gemeentefonds 2022'!BI198/'Verdeling Gemeentefonds 2022'!$BS198</f>
        <v>-2.7329606197118466E-4</v>
      </c>
      <c r="X198" s="107">
        <f>'Verdeling Gemeentefonds 2022'!BF198/'Verdeling Gemeentefonds 2022'!$BS198</f>
        <v>0</v>
      </c>
      <c r="Y198" s="99">
        <f>'Verdeling Gemeentefonds 2022'!BL198/'Verdeling Gemeentefonds 2022'!$BS198</f>
        <v>0</v>
      </c>
      <c r="Z198" s="107">
        <f>'Verdeling Gemeentefonds 2022'!BR198/'Verdeling Gemeentefonds 2022'!$BS198</f>
        <v>2.1608595807668272E-3</v>
      </c>
      <c r="AA198" s="116">
        <f t="shared" si="2"/>
        <v>0.99999997534286889</v>
      </c>
    </row>
    <row r="199" spans="1:27" x14ac:dyDescent="0.25">
      <c r="A199" s="115" t="s">
        <v>481</v>
      </c>
      <c r="B199" s="9" t="s">
        <v>182</v>
      </c>
      <c r="C199" s="99">
        <f>'Verdeling Gemeentefonds 2022'!D199/'Verdeling Gemeentefonds 2022'!$BS199</f>
        <v>0</v>
      </c>
      <c r="D199" s="102">
        <f>'Verdeling Gemeentefonds 2022'!E199/'Verdeling Gemeentefonds 2022'!$BS199</f>
        <v>0</v>
      </c>
      <c r="E199" s="102">
        <f>'Verdeling Gemeentefonds 2022'!F199/'Verdeling Gemeentefonds 2022'!$BS199</f>
        <v>0</v>
      </c>
      <c r="F199" s="102">
        <f>'Verdeling Gemeentefonds 2022'!G199/'Verdeling Gemeentefonds 2022'!$BS199</f>
        <v>0</v>
      </c>
      <c r="G199" s="102">
        <f>'Verdeling Gemeentefonds 2022'!H199/'Verdeling Gemeentefonds 2022'!$BS199</f>
        <v>0</v>
      </c>
      <c r="H199" s="102">
        <f>'Verdeling Gemeentefonds 2022'!I199/'Verdeling Gemeentefonds 2022'!$BS199</f>
        <v>0</v>
      </c>
      <c r="I199" s="106">
        <f>'Verdeling Gemeentefonds 2022'!J199/'Verdeling Gemeentefonds 2022'!$BS199</f>
        <v>0</v>
      </c>
      <c r="J199" s="100">
        <f>'Verdeling Gemeentefonds 2022'!N199/'Verdeling Gemeentefonds 2022'!$BS199</f>
        <v>4.64190814567111E-2</v>
      </c>
      <c r="K199" s="102">
        <f>'Verdeling Gemeentefonds 2022'!S199/'Verdeling Gemeentefonds 2022'!$BS199</f>
        <v>1.6459776821230045E-2</v>
      </c>
      <c r="L199" s="106">
        <f>'Verdeling Gemeentefonds 2022'!T199/'Verdeling Gemeentefonds 2022'!$BS199</f>
        <v>6.2878858277941152E-2</v>
      </c>
      <c r="M199" s="99">
        <f>'Verdeling Gemeentefonds 2022'!Z199/'Verdeling Gemeentefonds 2022'!$BS199</f>
        <v>0.36155576048603372</v>
      </c>
      <c r="N199" s="102">
        <f>'Verdeling Gemeentefonds 2022'!AE199/'Verdeling Gemeentefonds 2022'!$BS199</f>
        <v>0.26802540021456561</v>
      </c>
      <c r="O199" s="104">
        <f>'Verdeling Gemeentefonds 2022'!AF199/'Verdeling Gemeentefonds 2022'!$BS199</f>
        <v>0.62958116070059933</v>
      </c>
      <c r="P199" s="109">
        <f>'Verdeling Gemeentefonds 2022'!AK199/'Verdeling Gemeentefonds 2022'!$BS199</f>
        <v>0.16676235111407303</v>
      </c>
      <c r="Q199" s="112">
        <f>'Verdeling Gemeentefonds 2022'!AO199/'Verdeling Gemeentefonds 2022'!$BS199</f>
        <v>1.7580669518442258E-2</v>
      </c>
      <c r="R199" s="108">
        <f>'Verdeling Gemeentefonds 2022'!AR199/'Verdeling Gemeentefonds 2022'!$BS199</f>
        <v>3.2770172152349043E-2</v>
      </c>
      <c r="S199" s="108">
        <f>'Verdeling Gemeentefonds 2022'!AU199/'Verdeling Gemeentefonds 2022'!$BS199</f>
        <v>4.3766515773573766E-2</v>
      </c>
      <c r="T199" s="108">
        <f>'Verdeling Gemeentefonds 2022'!AX199/'Verdeling Gemeentefonds 2022'!$BS199</f>
        <v>2.6845316724501713E-2</v>
      </c>
      <c r="U199" s="108">
        <f>'Verdeling Gemeentefonds 2022'!BA199/'Verdeling Gemeentefonds 2022'!$BS199</f>
        <v>1.7896830734130814E-2</v>
      </c>
      <c r="V199" s="106">
        <f>'Verdeling Gemeentefonds 2022'!BB199/'Verdeling Gemeentefonds 2022'!$BS199</f>
        <v>0.13885950490299759</v>
      </c>
      <c r="W199" s="99">
        <f>'Verdeling Gemeentefonds 2022'!BI199/'Verdeling Gemeentefonds 2022'!$BS199</f>
        <v>-2.4266329035807217E-4</v>
      </c>
      <c r="X199" s="107">
        <f>'Verdeling Gemeentefonds 2022'!BF199/'Verdeling Gemeentefonds 2022'!$BS199</f>
        <v>0</v>
      </c>
      <c r="Y199" s="99">
        <f>'Verdeling Gemeentefonds 2022'!BL199/'Verdeling Gemeentefonds 2022'!$BS199</f>
        <v>0</v>
      </c>
      <c r="Z199" s="107">
        <f>'Verdeling Gemeentefonds 2022'!BR199/'Verdeling Gemeentefonds 2022'!$BS199</f>
        <v>2.160859788535468E-3</v>
      </c>
      <c r="AA199" s="116">
        <f t="shared" si="2"/>
        <v>1.0000000714937884</v>
      </c>
    </row>
    <row r="200" spans="1:27" x14ac:dyDescent="0.25">
      <c r="A200" s="115" t="s">
        <v>316</v>
      </c>
      <c r="B200" s="9" t="s">
        <v>17</v>
      </c>
      <c r="C200" s="99">
        <f>'Verdeling Gemeentefonds 2022'!D200/'Verdeling Gemeentefonds 2022'!$BS200</f>
        <v>0</v>
      </c>
      <c r="D200" s="102">
        <f>'Verdeling Gemeentefonds 2022'!E200/'Verdeling Gemeentefonds 2022'!$BS200</f>
        <v>0</v>
      </c>
      <c r="E200" s="102">
        <f>'Verdeling Gemeentefonds 2022'!F200/'Verdeling Gemeentefonds 2022'!$BS200</f>
        <v>0</v>
      </c>
      <c r="F200" s="102">
        <f>'Verdeling Gemeentefonds 2022'!G200/'Verdeling Gemeentefonds 2022'!$BS200</f>
        <v>0</v>
      </c>
      <c r="G200" s="102">
        <f>'Verdeling Gemeentefonds 2022'!H200/'Verdeling Gemeentefonds 2022'!$BS200</f>
        <v>0</v>
      </c>
      <c r="H200" s="102">
        <f>'Verdeling Gemeentefonds 2022'!I200/'Verdeling Gemeentefonds 2022'!$BS200</f>
        <v>0</v>
      </c>
      <c r="I200" s="106">
        <f>'Verdeling Gemeentefonds 2022'!J200/'Verdeling Gemeentefonds 2022'!$BS200</f>
        <v>0</v>
      </c>
      <c r="J200" s="100">
        <f>'Verdeling Gemeentefonds 2022'!N200/'Verdeling Gemeentefonds 2022'!$BS200</f>
        <v>7.5861629485083931E-2</v>
      </c>
      <c r="K200" s="102">
        <f>'Verdeling Gemeentefonds 2022'!S200/'Verdeling Gemeentefonds 2022'!$BS200</f>
        <v>8.2576326142668438E-2</v>
      </c>
      <c r="L200" s="106">
        <f>'Verdeling Gemeentefonds 2022'!T200/'Verdeling Gemeentefonds 2022'!$BS200</f>
        <v>0.15843795562775237</v>
      </c>
      <c r="M200" s="99">
        <f>'Verdeling Gemeentefonds 2022'!Z200/'Verdeling Gemeentefonds 2022'!$BS200</f>
        <v>0.33555104472345859</v>
      </c>
      <c r="N200" s="102">
        <f>'Verdeling Gemeentefonds 2022'!AE200/'Verdeling Gemeentefonds 2022'!$BS200</f>
        <v>0.18999582975919935</v>
      </c>
      <c r="O200" s="104">
        <f>'Verdeling Gemeentefonds 2022'!AF200/'Verdeling Gemeentefonds 2022'!$BS200</f>
        <v>0.52554687448265791</v>
      </c>
      <c r="P200" s="109">
        <f>'Verdeling Gemeentefonds 2022'!AK200/'Verdeling Gemeentefonds 2022'!$BS200</f>
        <v>5.8243564825644712E-3</v>
      </c>
      <c r="Q200" s="112">
        <f>'Verdeling Gemeentefonds 2022'!AO200/'Verdeling Gemeentefonds 2022'!$BS200</f>
        <v>1.9613638259934472E-2</v>
      </c>
      <c r="R200" s="108">
        <f>'Verdeling Gemeentefonds 2022'!AR200/'Verdeling Gemeentefonds 2022'!$BS200</f>
        <v>6.5191199546357839E-2</v>
      </c>
      <c r="S200" s="108">
        <f>'Verdeling Gemeentefonds 2022'!AU200/'Verdeling Gemeentefonds 2022'!$BS200</f>
        <v>8.0574311014381048E-2</v>
      </c>
      <c r="T200" s="108">
        <f>'Verdeling Gemeentefonds 2022'!AX200/'Verdeling Gemeentefonds 2022'!$BS200</f>
        <v>9.3149272574332517E-2</v>
      </c>
      <c r="U200" s="108">
        <f>'Verdeling Gemeentefonds 2022'!BA200/'Verdeling Gemeentefonds 2022'!$BS200</f>
        <v>4.9633714433517266E-2</v>
      </c>
      <c r="V200" s="106">
        <f>'Verdeling Gemeentefonds 2022'!BB200/'Verdeling Gemeentefonds 2022'!$BS200</f>
        <v>0.30816213582852314</v>
      </c>
      <c r="W200" s="99">
        <f>'Verdeling Gemeentefonds 2022'!BI200/'Verdeling Gemeentefonds 2022'!$BS200</f>
        <v>-1.3221573811279558E-4</v>
      </c>
      <c r="X200" s="107">
        <f>'Verdeling Gemeentefonds 2022'!BF200/'Verdeling Gemeentefonds 2022'!$BS200</f>
        <v>0</v>
      </c>
      <c r="Y200" s="99">
        <f>'Verdeling Gemeentefonds 2022'!BL200/'Verdeling Gemeentefonds 2022'!$BS200</f>
        <v>0</v>
      </c>
      <c r="Z200" s="107">
        <f>'Verdeling Gemeentefonds 2022'!BR200/'Verdeling Gemeentefonds 2022'!$BS200</f>
        <v>2.1608595611065109E-3</v>
      </c>
      <c r="AA200" s="116">
        <f t="shared" ref="AA200:AA263" si="3">I200+L200+O200+P200+V200+SUM(W200:Z200)</f>
        <v>0.99999996624449172</v>
      </c>
    </row>
    <row r="201" spans="1:27" x14ac:dyDescent="0.25">
      <c r="A201" s="115" t="s">
        <v>533</v>
      </c>
      <c r="B201" s="9" t="s">
        <v>236</v>
      </c>
      <c r="C201" s="99">
        <f>'Verdeling Gemeentefonds 2022'!D201/'Verdeling Gemeentefonds 2022'!$BS201</f>
        <v>0</v>
      </c>
      <c r="D201" s="102">
        <f>'Verdeling Gemeentefonds 2022'!E201/'Verdeling Gemeentefonds 2022'!$BS201</f>
        <v>0</v>
      </c>
      <c r="E201" s="102">
        <f>'Verdeling Gemeentefonds 2022'!F201/'Verdeling Gemeentefonds 2022'!$BS201</f>
        <v>0</v>
      </c>
      <c r="F201" s="102">
        <f>'Verdeling Gemeentefonds 2022'!G201/'Verdeling Gemeentefonds 2022'!$BS201</f>
        <v>0</v>
      </c>
      <c r="G201" s="102">
        <f>'Verdeling Gemeentefonds 2022'!H201/'Verdeling Gemeentefonds 2022'!$BS201</f>
        <v>0</v>
      </c>
      <c r="H201" s="102">
        <f>'Verdeling Gemeentefonds 2022'!I201/'Verdeling Gemeentefonds 2022'!$BS201</f>
        <v>0</v>
      </c>
      <c r="I201" s="106">
        <f>'Verdeling Gemeentefonds 2022'!J201/'Verdeling Gemeentefonds 2022'!$BS201</f>
        <v>0</v>
      </c>
      <c r="J201" s="100">
        <f>'Verdeling Gemeentefonds 2022'!N201/'Verdeling Gemeentefonds 2022'!$BS201</f>
        <v>0.13779484968192654</v>
      </c>
      <c r="K201" s="102">
        <f>'Verdeling Gemeentefonds 2022'!S201/'Verdeling Gemeentefonds 2022'!$BS201</f>
        <v>8.1340701233399652E-3</v>
      </c>
      <c r="L201" s="106">
        <f>'Verdeling Gemeentefonds 2022'!T201/'Verdeling Gemeentefonds 2022'!$BS201</f>
        <v>0.14592891980526651</v>
      </c>
      <c r="M201" s="99">
        <f>'Verdeling Gemeentefonds 2022'!Z201/'Verdeling Gemeentefonds 2022'!$BS201</f>
        <v>0.320324085664001</v>
      </c>
      <c r="N201" s="102">
        <f>'Verdeling Gemeentefonds 2022'!AE201/'Verdeling Gemeentefonds 2022'!$BS201</f>
        <v>0.19304624115896044</v>
      </c>
      <c r="O201" s="104">
        <f>'Verdeling Gemeentefonds 2022'!AF201/'Verdeling Gemeentefonds 2022'!$BS201</f>
        <v>0.51337032682296135</v>
      </c>
      <c r="P201" s="109">
        <f>'Verdeling Gemeentefonds 2022'!AK201/'Verdeling Gemeentefonds 2022'!$BS201</f>
        <v>0.17944597214321054</v>
      </c>
      <c r="Q201" s="112">
        <f>'Verdeling Gemeentefonds 2022'!AO201/'Verdeling Gemeentefonds 2022'!$BS201</f>
        <v>1.6211934611818839E-2</v>
      </c>
      <c r="R201" s="108">
        <f>'Verdeling Gemeentefonds 2022'!AR201/'Verdeling Gemeentefonds 2022'!$BS201</f>
        <v>2.8722671467662383E-2</v>
      </c>
      <c r="S201" s="108">
        <f>'Verdeling Gemeentefonds 2022'!AU201/'Verdeling Gemeentefonds 2022'!$BS201</f>
        <v>3.9024775224267116E-2</v>
      </c>
      <c r="T201" s="108">
        <f>'Verdeling Gemeentefonds 2022'!AX201/'Verdeling Gemeentefonds 2022'!$BS201</f>
        <v>3.5974151933538305E-2</v>
      </c>
      <c r="U201" s="108">
        <f>'Verdeling Gemeentefonds 2022'!BA201/'Verdeling Gemeentefonds 2022'!$BS201</f>
        <v>3.937817819331637E-2</v>
      </c>
      <c r="V201" s="106">
        <f>'Verdeling Gemeentefonds 2022'!BB201/'Verdeling Gemeentefonds 2022'!$BS201</f>
        <v>0.15931171143060299</v>
      </c>
      <c r="W201" s="99">
        <f>'Verdeling Gemeentefonds 2022'!BI201/'Verdeling Gemeentefonds 2022'!$BS201</f>
        <v>-2.1788426031055862E-4</v>
      </c>
      <c r="X201" s="107">
        <f>'Verdeling Gemeentefonds 2022'!BF201/'Verdeling Gemeentefonds 2022'!$BS201</f>
        <v>0</v>
      </c>
      <c r="Y201" s="99">
        <f>'Verdeling Gemeentefonds 2022'!BL201/'Verdeling Gemeentefonds 2022'!$BS201</f>
        <v>0</v>
      </c>
      <c r="Z201" s="107">
        <f>'Verdeling Gemeentefonds 2022'!BR201/'Verdeling Gemeentefonds 2022'!$BS201</f>
        <v>2.1608594295680857E-3</v>
      </c>
      <c r="AA201" s="116">
        <f t="shared" si="3"/>
        <v>0.99999990537129901</v>
      </c>
    </row>
    <row r="202" spans="1:27" x14ac:dyDescent="0.25">
      <c r="A202" s="115" t="s">
        <v>317</v>
      </c>
      <c r="B202" s="9" t="s">
        <v>18</v>
      </c>
      <c r="C202" s="99">
        <f>'Verdeling Gemeentefonds 2022'!D202/'Verdeling Gemeentefonds 2022'!$BS202</f>
        <v>0</v>
      </c>
      <c r="D202" s="102">
        <f>'Verdeling Gemeentefonds 2022'!E202/'Verdeling Gemeentefonds 2022'!$BS202</f>
        <v>0</v>
      </c>
      <c r="E202" s="102">
        <f>'Verdeling Gemeentefonds 2022'!F202/'Verdeling Gemeentefonds 2022'!$BS202</f>
        <v>0</v>
      </c>
      <c r="F202" s="102">
        <f>'Verdeling Gemeentefonds 2022'!G202/'Verdeling Gemeentefonds 2022'!$BS202</f>
        <v>0</v>
      </c>
      <c r="G202" s="102">
        <f>'Verdeling Gemeentefonds 2022'!H202/'Verdeling Gemeentefonds 2022'!$BS202</f>
        <v>0</v>
      </c>
      <c r="H202" s="102">
        <f>'Verdeling Gemeentefonds 2022'!I202/'Verdeling Gemeentefonds 2022'!$BS202</f>
        <v>0</v>
      </c>
      <c r="I202" s="106">
        <f>'Verdeling Gemeentefonds 2022'!J202/'Verdeling Gemeentefonds 2022'!$BS202</f>
        <v>0</v>
      </c>
      <c r="J202" s="100">
        <f>'Verdeling Gemeentefonds 2022'!N202/'Verdeling Gemeentefonds 2022'!$BS202</f>
        <v>3.9221781421183453E-2</v>
      </c>
      <c r="K202" s="102">
        <f>'Verdeling Gemeentefonds 2022'!S202/'Verdeling Gemeentefonds 2022'!$BS202</f>
        <v>2.2983272338276021E-2</v>
      </c>
      <c r="L202" s="106">
        <f>'Verdeling Gemeentefonds 2022'!T202/'Verdeling Gemeentefonds 2022'!$BS202</f>
        <v>6.2205053759459478E-2</v>
      </c>
      <c r="M202" s="99">
        <f>'Verdeling Gemeentefonds 2022'!Z202/'Verdeling Gemeentefonds 2022'!$BS202</f>
        <v>0.37095759111324061</v>
      </c>
      <c r="N202" s="102">
        <f>'Verdeling Gemeentefonds 2022'!AE202/'Verdeling Gemeentefonds 2022'!$BS202</f>
        <v>0.31751279427340878</v>
      </c>
      <c r="O202" s="104">
        <f>'Verdeling Gemeentefonds 2022'!AF202/'Verdeling Gemeentefonds 2022'!$BS202</f>
        <v>0.6884703853866494</v>
      </c>
      <c r="P202" s="109">
        <f>'Verdeling Gemeentefonds 2022'!AK202/'Verdeling Gemeentefonds 2022'!$BS202</f>
        <v>1.6801872506845662E-2</v>
      </c>
      <c r="Q202" s="112">
        <f>'Verdeling Gemeentefonds 2022'!AO202/'Verdeling Gemeentefonds 2022'!$BS202</f>
        <v>1.5216898185475537E-2</v>
      </c>
      <c r="R202" s="108">
        <f>'Verdeling Gemeentefonds 2022'!AR202/'Verdeling Gemeentefonds 2022'!$BS202</f>
        <v>5.7706723046352576E-2</v>
      </c>
      <c r="S202" s="108">
        <f>'Verdeling Gemeentefonds 2022'!AU202/'Verdeling Gemeentefonds 2022'!$BS202</f>
        <v>8.3071583339702951E-2</v>
      </c>
      <c r="T202" s="108">
        <f>'Verdeling Gemeentefonds 2022'!AX202/'Verdeling Gemeentefonds 2022'!$BS202</f>
        <v>3.2318390549134185E-2</v>
      </c>
      <c r="U202" s="108">
        <f>'Verdeling Gemeentefonds 2022'!BA202/'Verdeling Gemeentefonds 2022'!$BS202</f>
        <v>4.2303359025079673E-2</v>
      </c>
      <c r="V202" s="106">
        <f>'Verdeling Gemeentefonds 2022'!BB202/'Verdeling Gemeentefonds 2022'!$BS202</f>
        <v>0.23061695414574496</v>
      </c>
      <c r="W202" s="99">
        <f>'Verdeling Gemeentefonds 2022'!BI202/'Verdeling Gemeentefonds 2022'!$BS202</f>
        <v>-2.5511061812663957E-4</v>
      </c>
      <c r="X202" s="107">
        <f>'Verdeling Gemeentefonds 2022'!BF202/'Verdeling Gemeentefonds 2022'!$BS202</f>
        <v>0</v>
      </c>
      <c r="Y202" s="99">
        <f>'Verdeling Gemeentefonds 2022'!BL202/'Verdeling Gemeentefonds 2022'!$BS202</f>
        <v>0</v>
      </c>
      <c r="Z202" s="107">
        <f>'Verdeling Gemeentefonds 2022'!BR202/'Verdeling Gemeentefonds 2022'!$BS202</f>
        <v>2.1608596661290658E-3</v>
      </c>
      <c r="AA202" s="116">
        <f t="shared" si="3"/>
        <v>1.0000000148467019</v>
      </c>
    </row>
    <row r="203" spans="1:27" x14ac:dyDescent="0.25">
      <c r="A203" s="115" t="s">
        <v>564</v>
      </c>
      <c r="B203" s="9" t="s">
        <v>267</v>
      </c>
      <c r="C203" s="99">
        <f>'Verdeling Gemeentefonds 2022'!D203/'Verdeling Gemeentefonds 2022'!$BS203</f>
        <v>0</v>
      </c>
      <c r="D203" s="102">
        <f>'Verdeling Gemeentefonds 2022'!E203/'Verdeling Gemeentefonds 2022'!$BS203</f>
        <v>0</v>
      </c>
      <c r="E203" s="102">
        <f>'Verdeling Gemeentefonds 2022'!F203/'Verdeling Gemeentefonds 2022'!$BS203</f>
        <v>0</v>
      </c>
      <c r="F203" s="102">
        <f>'Verdeling Gemeentefonds 2022'!G203/'Verdeling Gemeentefonds 2022'!$BS203</f>
        <v>0</v>
      </c>
      <c r="G203" s="102">
        <f>'Verdeling Gemeentefonds 2022'!H203/'Verdeling Gemeentefonds 2022'!$BS203</f>
        <v>0</v>
      </c>
      <c r="H203" s="102">
        <f>'Verdeling Gemeentefonds 2022'!I203/'Verdeling Gemeentefonds 2022'!$BS203</f>
        <v>0</v>
      </c>
      <c r="I203" s="106">
        <f>'Verdeling Gemeentefonds 2022'!J203/'Verdeling Gemeentefonds 2022'!$BS203</f>
        <v>0</v>
      </c>
      <c r="J203" s="100">
        <f>'Verdeling Gemeentefonds 2022'!N203/'Verdeling Gemeentefonds 2022'!$BS203</f>
        <v>3.8701878206866283E-2</v>
      </c>
      <c r="K203" s="102">
        <f>'Verdeling Gemeentefonds 2022'!S203/'Verdeling Gemeentefonds 2022'!$BS203</f>
        <v>5.4364423474271015E-3</v>
      </c>
      <c r="L203" s="106">
        <f>'Verdeling Gemeentefonds 2022'!T203/'Verdeling Gemeentefonds 2022'!$BS203</f>
        <v>4.4138320554293384E-2</v>
      </c>
      <c r="M203" s="99">
        <f>'Verdeling Gemeentefonds 2022'!Z203/'Verdeling Gemeentefonds 2022'!$BS203</f>
        <v>0.3545399181263757</v>
      </c>
      <c r="N203" s="102">
        <f>'Verdeling Gemeentefonds 2022'!AE203/'Verdeling Gemeentefonds 2022'!$BS203</f>
        <v>0.27641382886634353</v>
      </c>
      <c r="O203" s="104">
        <f>'Verdeling Gemeentefonds 2022'!AF203/'Verdeling Gemeentefonds 2022'!$BS203</f>
        <v>0.63095374699271922</v>
      </c>
      <c r="P203" s="109">
        <f>'Verdeling Gemeentefonds 2022'!AK203/'Verdeling Gemeentefonds 2022'!$BS203</f>
        <v>0.19362123276158455</v>
      </c>
      <c r="Q203" s="112">
        <f>'Verdeling Gemeentefonds 2022'!AO203/'Verdeling Gemeentefonds 2022'!$BS203</f>
        <v>1.7256091929316063E-2</v>
      </c>
      <c r="R203" s="108">
        <f>'Verdeling Gemeentefonds 2022'!AR203/'Verdeling Gemeentefonds 2022'!$BS203</f>
        <v>1.884262095369673E-2</v>
      </c>
      <c r="S203" s="108">
        <f>'Verdeling Gemeentefonds 2022'!AU203/'Verdeling Gemeentefonds 2022'!$BS203</f>
        <v>5.3557222751081018E-2</v>
      </c>
      <c r="T203" s="108">
        <f>'Verdeling Gemeentefonds 2022'!AX203/'Verdeling Gemeentefonds 2022'!$BS203</f>
        <v>1.8192729453285331E-2</v>
      </c>
      <c r="U203" s="108">
        <f>'Verdeling Gemeentefonds 2022'!BA203/'Verdeling Gemeentefonds 2022'!$BS203</f>
        <v>2.1527364030743665E-2</v>
      </c>
      <c r="V203" s="106">
        <f>'Verdeling Gemeentefonds 2022'!BB203/'Verdeling Gemeentefonds 2022'!$BS203</f>
        <v>0.12937602911812282</v>
      </c>
      <c r="W203" s="99">
        <f>'Verdeling Gemeentefonds 2022'!BI203/'Verdeling Gemeentefonds 2022'!$BS203</f>
        <v>-2.503939353521227E-4</v>
      </c>
      <c r="X203" s="107">
        <f>'Verdeling Gemeentefonds 2022'!BF203/'Verdeling Gemeentefonds 2022'!$BS203</f>
        <v>0</v>
      </c>
      <c r="Y203" s="99">
        <f>'Verdeling Gemeentefonds 2022'!BL203/'Verdeling Gemeentefonds 2022'!$BS203</f>
        <v>0</v>
      </c>
      <c r="Z203" s="107">
        <f>'Verdeling Gemeentefonds 2022'!BR203/'Verdeling Gemeentefonds 2022'!$BS203</f>
        <v>2.1608591903835108E-3</v>
      </c>
      <c r="AA203" s="116">
        <f t="shared" si="3"/>
        <v>0.99999979468175137</v>
      </c>
    </row>
    <row r="204" spans="1:27" x14ac:dyDescent="0.25">
      <c r="A204" s="115" t="s">
        <v>496</v>
      </c>
      <c r="B204" s="9" t="s">
        <v>197</v>
      </c>
      <c r="C204" s="99">
        <f>'Verdeling Gemeentefonds 2022'!D204/'Verdeling Gemeentefonds 2022'!$BS204</f>
        <v>0</v>
      </c>
      <c r="D204" s="102">
        <f>'Verdeling Gemeentefonds 2022'!E204/'Verdeling Gemeentefonds 2022'!$BS204</f>
        <v>0</v>
      </c>
      <c r="E204" s="102">
        <f>'Verdeling Gemeentefonds 2022'!F204/'Verdeling Gemeentefonds 2022'!$BS204</f>
        <v>0</v>
      </c>
      <c r="F204" s="102">
        <f>'Verdeling Gemeentefonds 2022'!G204/'Verdeling Gemeentefonds 2022'!$BS204</f>
        <v>0</v>
      </c>
      <c r="G204" s="102">
        <f>'Verdeling Gemeentefonds 2022'!H204/'Verdeling Gemeentefonds 2022'!$BS204</f>
        <v>0</v>
      </c>
      <c r="H204" s="102">
        <f>'Verdeling Gemeentefonds 2022'!I204/'Verdeling Gemeentefonds 2022'!$BS204</f>
        <v>0.2563636897359417</v>
      </c>
      <c r="I204" s="106">
        <f>'Verdeling Gemeentefonds 2022'!J204/'Verdeling Gemeentefonds 2022'!$BS204</f>
        <v>0.2563636897359417</v>
      </c>
      <c r="J204" s="100">
        <f>'Verdeling Gemeentefonds 2022'!N204/'Verdeling Gemeentefonds 2022'!$BS204</f>
        <v>4.9606895649061927E-2</v>
      </c>
      <c r="K204" s="102">
        <f>'Verdeling Gemeentefonds 2022'!S204/'Verdeling Gemeentefonds 2022'!$BS204</f>
        <v>2.1833084108059779E-2</v>
      </c>
      <c r="L204" s="106">
        <f>'Verdeling Gemeentefonds 2022'!T204/'Verdeling Gemeentefonds 2022'!$BS204</f>
        <v>7.1439979757121713E-2</v>
      </c>
      <c r="M204" s="99">
        <f>'Verdeling Gemeentefonds 2022'!Z204/'Verdeling Gemeentefonds 2022'!$BS204</f>
        <v>0.26838142493022882</v>
      </c>
      <c r="N204" s="102">
        <f>'Verdeling Gemeentefonds 2022'!AE204/'Verdeling Gemeentefonds 2022'!$BS204</f>
        <v>6.6111349634681113E-2</v>
      </c>
      <c r="O204" s="104">
        <f>'Verdeling Gemeentefonds 2022'!AF204/'Verdeling Gemeentefonds 2022'!$BS204</f>
        <v>0.33449277456490994</v>
      </c>
      <c r="P204" s="109">
        <f>'Verdeling Gemeentefonds 2022'!AK204/'Verdeling Gemeentefonds 2022'!$BS204</f>
        <v>0.10348183306313688</v>
      </c>
      <c r="Q204" s="112">
        <f>'Verdeling Gemeentefonds 2022'!AO204/'Verdeling Gemeentefonds 2022'!$BS204</f>
        <v>1.6171254507547923E-2</v>
      </c>
      <c r="R204" s="108">
        <f>'Verdeling Gemeentefonds 2022'!AR204/'Verdeling Gemeentefonds 2022'!$BS204</f>
        <v>4.2034486721829634E-2</v>
      </c>
      <c r="S204" s="108">
        <f>'Verdeling Gemeentefonds 2022'!AU204/'Verdeling Gemeentefonds 2022'!$BS204</f>
        <v>5.8955925273326437E-2</v>
      </c>
      <c r="T204" s="108">
        <f>'Verdeling Gemeentefonds 2022'!AX204/'Verdeling Gemeentefonds 2022'!$BS204</f>
        <v>6.840349916334619E-2</v>
      </c>
      <c r="U204" s="108">
        <f>'Verdeling Gemeentefonds 2022'!BA204/'Verdeling Gemeentefonds 2022'!$BS204</f>
        <v>4.6738749910285204E-2</v>
      </c>
      <c r="V204" s="106">
        <f>'Verdeling Gemeentefonds 2022'!BB204/'Verdeling Gemeentefonds 2022'!$BS204</f>
        <v>0.2323039155763354</v>
      </c>
      <c r="W204" s="99">
        <f>'Verdeling Gemeentefonds 2022'!BI204/'Verdeling Gemeentefonds 2022'!$BS204</f>
        <v>-2.4308149255746693E-4</v>
      </c>
      <c r="X204" s="107">
        <f>'Verdeling Gemeentefonds 2022'!BF204/'Verdeling Gemeentefonds 2022'!$BS204</f>
        <v>0</v>
      </c>
      <c r="Y204" s="99">
        <f>'Verdeling Gemeentefonds 2022'!BL204/'Verdeling Gemeentefonds 2022'!$BS204</f>
        <v>0</v>
      </c>
      <c r="Z204" s="107">
        <f>'Verdeling Gemeentefonds 2022'!BR204/'Verdeling Gemeentefonds 2022'!$BS204</f>
        <v>2.1608595708980023E-3</v>
      </c>
      <c r="AA204" s="116">
        <f t="shared" si="3"/>
        <v>0.99999997077578595</v>
      </c>
    </row>
    <row r="205" spans="1:27" x14ac:dyDescent="0.25">
      <c r="A205" s="115" t="s">
        <v>338</v>
      </c>
      <c r="B205" s="9" t="s">
        <v>39</v>
      </c>
      <c r="C205" s="99">
        <f>'Verdeling Gemeentefonds 2022'!D205/'Verdeling Gemeentefonds 2022'!$BS205</f>
        <v>0</v>
      </c>
      <c r="D205" s="102">
        <f>'Verdeling Gemeentefonds 2022'!E205/'Verdeling Gemeentefonds 2022'!$BS205</f>
        <v>0</v>
      </c>
      <c r="E205" s="102">
        <f>'Verdeling Gemeentefonds 2022'!F205/'Verdeling Gemeentefonds 2022'!$BS205</f>
        <v>0</v>
      </c>
      <c r="F205" s="102">
        <f>'Verdeling Gemeentefonds 2022'!G205/'Verdeling Gemeentefonds 2022'!$BS205</f>
        <v>0</v>
      </c>
      <c r="G205" s="102">
        <f>'Verdeling Gemeentefonds 2022'!H205/'Verdeling Gemeentefonds 2022'!$BS205</f>
        <v>0</v>
      </c>
      <c r="H205" s="102">
        <f>'Verdeling Gemeentefonds 2022'!I205/'Verdeling Gemeentefonds 2022'!$BS205</f>
        <v>0</v>
      </c>
      <c r="I205" s="106">
        <f>'Verdeling Gemeentefonds 2022'!J205/'Verdeling Gemeentefonds 2022'!$BS205</f>
        <v>0</v>
      </c>
      <c r="J205" s="100">
        <f>'Verdeling Gemeentefonds 2022'!N205/'Verdeling Gemeentefonds 2022'!$BS205</f>
        <v>3.9816683623885442E-2</v>
      </c>
      <c r="K205" s="102">
        <f>'Verdeling Gemeentefonds 2022'!S205/'Verdeling Gemeentefonds 2022'!$BS205</f>
        <v>3.6751684745536924E-2</v>
      </c>
      <c r="L205" s="106">
        <f>'Verdeling Gemeentefonds 2022'!T205/'Verdeling Gemeentefonds 2022'!$BS205</f>
        <v>7.6568368369422365E-2</v>
      </c>
      <c r="M205" s="99">
        <f>'Verdeling Gemeentefonds 2022'!Z205/'Verdeling Gemeentefonds 2022'!$BS205</f>
        <v>0.33466073700528703</v>
      </c>
      <c r="N205" s="102">
        <f>'Verdeling Gemeentefonds 2022'!AE205/'Verdeling Gemeentefonds 2022'!$BS205</f>
        <v>0.32325853852754866</v>
      </c>
      <c r="O205" s="104">
        <f>'Verdeling Gemeentefonds 2022'!AF205/'Verdeling Gemeentefonds 2022'!$BS205</f>
        <v>0.65791927553283569</v>
      </c>
      <c r="P205" s="109">
        <f>'Verdeling Gemeentefonds 2022'!AK205/'Verdeling Gemeentefonds 2022'!$BS205</f>
        <v>9.7121059642282917E-2</v>
      </c>
      <c r="Q205" s="112">
        <f>'Verdeling Gemeentefonds 2022'!AO205/'Verdeling Gemeentefonds 2022'!$BS205</f>
        <v>1.6439437747121567E-2</v>
      </c>
      <c r="R205" s="108">
        <f>'Verdeling Gemeentefonds 2022'!AR205/'Verdeling Gemeentefonds 2022'!$BS205</f>
        <v>2.4633005445079157E-2</v>
      </c>
      <c r="S205" s="108">
        <f>'Verdeling Gemeentefonds 2022'!AU205/'Verdeling Gemeentefonds 2022'!$BS205</f>
        <v>6.3759086787238031E-2</v>
      </c>
      <c r="T205" s="108">
        <f>'Verdeling Gemeentefonds 2022'!AX205/'Verdeling Gemeentefonds 2022'!$BS205</f>
        <v>3.7435604116271101E-2</v>
      </c>
      <c r="U205" s="108">
        <f>'Verdeling Gemeentefonds 2022'!BA205/'Verdeling Gemeentefonds 2022'!$BS205</f>
        <v>2.4173923641508527E-2</v>
      </c>
      <c r="V205" s="106">
        <f>'Verdeling Gemeentefonds 2022'!BB205/'Verdeling Gemeentefonds 2022'!$BS205</f>
        <v>0.16644105773721837</v>
      </c>
      <c r="W205" s="99">
        <f>'Verdeling Gemeentefonds 2022'!BI205/'Verdeling Gemeentefonds 2022'!$BS205</f>
        <v>-2.1059310778421964E-4</v>
      </c>
      <c r="X205" s="107">
        <f>'Verdeling Gemeentefonds 2022'!BF205/'Verdeling Gemeentefonds 2022'!$BS205</f>
        <v>0</v>
      </c>
      <c r="Y205" s="99">
        <f>'Verdeling Gemeentefonds 2022'!BL205/'Verdeling Gemeentefonds 2022'!$BS205</f>
        <v>0</v>
      </c>
      <c r="Z205" s="107">
        <f>'Verdeling Gemeentefonds 2022'!BR205/'Verdeling Gemeentefonds 2022'!$BS205</f>
        <v>2.1608596942667853E-3</v>
      </c>
      <c r="AA205" s="116">
        <f t="shared" si="3"/>
        <v>1.0000000278682419</v>
      </c>
    </row>
    <row r="206" spans="1:27" x14ac:dyDescent="0.25">
      <c r="A206" s="115" t="s">
        <v>504</v>
      </c>
      <c r="B206" s="9" t="s">
        <v>205</v>
      </c>
      <c r="C206" s="99">
        <f>'Verdeling Gemeentefonds 2022'!D206/'Verdeling Gemeentefonds 2022'!$BS206</f>
        <v>0</v>
      </c>
      <c r="D206" s="102">
        <f>'Verdeling Gemeentefonds 2022'!E206/'Verdeling Gemeentefonds 2022'!$BS206</f>
        <v>0</v>
      </c>
      <c r="E206" s="102">
        <f>'Verdeling Gemeentefonds 2022'!F206/'Verdeling Gemeentefonds 2022'!$BS206</f>
        <v>0</v>
      </c>
      <c r="F206" s="102">
        <f>'Verdeling Gemeentefonds 2022'!G206/'Verdeling Gemeentefonds 2022'!$BS206</f>
        <v>0</v>
      </c>
      <c r="G206" s="102">
        <f>'Verdeling Gemeentefonds 2022'!H206/'Verdeling Gemeentefonds 2022'!$BS206</f>
        <v>0</v>
      </c>
      <c r="H206" s="102">
        <f>'Verdeling Gemeentefonds 2022'!I206/'Verdeling Gemeentefonds 2022'!$BS206</f>
        <v>0</v>
      </c>
      <c r="I206" s="106">
        <f>'Verdeling Gemeentefonds 2022'!J206/'Verdeling Gemeentefonds 2022'!$BS206</f>
        <v>0</v>
      </c>
      <c r="J206" s="100">
        <f>'Verdeling Gemeentefonds 2022'!N206/'Verdeling Gemeentefonds 2022'!$BS206</f>
        <v>4.9102619041871978E-2</v>
      </c>
      <c r="K206" s="102">
        <f>'Verdeling Gemeentefonds 2022'!S206/'Verdeling Gemeentefonds 2022'!$BS206</f>
        <v>5.9820265532716618E-2</v>
      </c>
      <c r="L206" s="106">
        <f>'Verdeling Gemeentefonds 2022'!T206/'Verdeling Gemeentefonds 2022'!$BS206</f>
        <v>0.10892288457458858</v>
      </c>
      <c r="M206" s="99">
        <f>'Verdeling Gemeentefonds 2022'!Z206/'Verdeling Gemeentefonds 2022'!$BS206</f>
        <v>0.33055733319875641</v>
      </c>
      <c r="N206" s="102">
        <f>'Verdeling Gemeentefonds 2022'!AE206/'Verdeling Gemeentefonds 2022'!$BS206</f>
        <v>0.22174966843480703</v>
      </c>
      <c r="O206" s="104">
        <f>'Verdeling Gemeentefonds 2022'!AF206/'Verdeling Gemeentefonds 2022'!$BS206</f>
        <v>0.55230700163356339</v>
      </c>
      <c r="P206" s="109">
        <f>'Verdeling Gemeentefonds 2022'!AK206/'Verdeling Gemeentefonds 2022'!$BS206</f>
        <v>9.7879354415317171E-2</v>
      </c>
      <c r="Q206" s="112">
        <f>'Verdeling Gemeentefonds 2022'!AO206/'Verdeling Gemeentefonds 2022'!$BS206</f>
        <v>1.786500052729199E-2</v>
      </c>
      <c r="R206" s="108">
        <f>'Verdeling Gemeentefonds 2022'!AR206/'Verdeling Gemeentefonds 2022'!$BS206</f>
        <v>4.6765174639057161E-2</v>
      </c>
      <c r="S206" s="108">
        <f>'Verdeling Gemeentefonds 2022'!AU206/'Verdeling Gemeentefonds 2022'!$BS206</f>
        <v>7.0304921057667058E-2</v>
      </c>
      <c r="T206" s="108">
        <f>'Verdeling Gemeentefonds 2022'!AX206/'Verdeling Gemeentefonds 2022'!$BS206</f>
        <v>5.8000002754613082E-2</v>
      </c>
      <c r="U206" s="108">
        <f>'Verdeling Gemeentefonds 2022'!BA206/'Verdeling Gemeentefonds 2022'!$BS206</f>
        <v>4.603061463676978E-2</v>
      </c>
      <c r="V206" s="106">
        <f>'Verdeling Gemeentefonds 2022'!BB206/'Verdeling Gemeentefonds 2022'!$BS206</f>
        <v>0.23896571361539906</v>
      </c>
      <c r="W206" s="99">
        <f>'Verdeling Gemeentefonds 2022'!BI206/'Verdeling Gemeentefonds 2022'!$BS206</f>
        <v>-2.3580819499757085E-4</v>
      </c>
      <c r="X206" s="107">
        <f>'Verdeling Gemeentefonds 2022'!BF206/'Verdeling Gemeentefonds 2022'!$BS206</f>
        <v>0</v>
      </c>
      <c r="Y206" s="99">
        <f>'Verdeling Gemeentefonds 2022'!BL206/'Verdeling Gemeentefonds 2022'!$BS206</f>
        <v>0</v>
      </c>
      <c r="Z206" s="107">
        <f>'Verdeling Gemeentefonds 2022'!BR206/'Verdeling Gemeentefonds 2022'!$BS206</f>
        <v>2.1608596463431801E-3</v>
      </c>
      <c r="AA206" s="116">
        <f t="shared" si="3"/>
        <v>1.0000000056902139</v>
      </c>
    </row>
    <row r="207" spans="1:27" x14ac:dyDescent="0.25">
      <c r="A207" s="115" t="s">
        <v>359</v>
      </c>
      <c r="B207" s="9" t="s">
        <v>60</v>
      </c>
      <c r="C207" s="99">
        <f>'Verdeling Gemeentefonds 2022'!D207/'Verdeling Gemeentefonds 2022'!$BS207</f>
        <v>0</v>
      </c>
      <c r="D207" s="102">
        <f>'Verdeling Gemeentefonds 2022'!E207/'Verdeling Gemeentefonds 2022'!$BS207</f>
        <v>0</v>
      </c>
      <c r="E207" s="102">
        <f>'Verdeling Gemeentefonds 2022'!F207/'Verdeling Gemeentefonds 2022'!$BS207</f>
        <v>0</v>
      </c>
      <c r="F207" s="102">
        <f>'Verdeling Gemeentefonds 2022'!G207/'Verdeling Gemeentefonds 2022'!$BS207</f>
        <v>0</v>
      </c>
      <c r="G207" s="102">
        <f>'Verdeling Gemeentefonds 2022'!H207/'Verdeling Gemeentefonds 2022'!$BS207</f>
        <v>0</v>
      </c>
      <c r="H207" s="102">
        <f>'Verdeling Gemeentefonds 2022'!I207/'Verdeling Gemeentefonds 2022'!$BS207</f>
        <v>0</v>
      </c>
      <c r="I207" s="106">
        <f>'Verdeling Gemeentefonds 2022'!J207/'Verdeling Gemeentefonds 2022'!$BS207</f>
        <v>0</v>
      </c>
      <c r="J207" s="100">
        <f>'Verdeling Gemeentefonds 2022'!N207/'Verdeling Gemeentefonds 2022'!$BS207</f>
        <v>0.12194671525658267</v>
      </c>
      <c r="K207" s="102">
        <f>'Verdeling Gemeentefonds 2022'!S207/'Verdeling Gemeentefonds 2022'!$BS207</f>
        <v>9.6131634470686996E-4</v>
      </c>
      <c r="L207" s="106">
        <f>'Verdeling Gemeentefonds 2022'!T207/'Verdeling Gemeentefonds 2022'!$BS207</f>
        <v>0.12290803160128955</v>
      </c>
      <c r="M207" s="99">
        <f>'Verdeling Gemeentefonds 2022'!Z207/'Verdeling Gemeentefonds 2022'!$BS207</f>
        <v>0.3900168763571033</v>
      </c>
      <c r="N207" s="102">
        <f>'Verdeling Gemeentefonds 2022'!AE207/'Verdeling Gemeentefonds 2022'!$BS207</f>
        <v>0.1691598816174685</v>
      </c>
      <c r="O207" s="104">
        <f>'Verdeling Gemeentefonds 2022'!AF207/'Verdeling Gemeentefonds 2022'!$BS207</f>
        <v>0.55917675797457189</v>
      </c>
      <c r="P207" s="109">
        <f>'Verdeling Gemeentefonds 2022'!AK207/'Verdeling Gemeentefonds 2022'!$BS207</f>
        <v>8.7431802033246159E-2</v>
      </c>
      <c r="Q207" s="112">
        <f>'Verdeling Gemeentefonds 2022'!AO207/'Verdeling Gemeentefonds 2022'!$BS207</f>
        <v>1.7883098669886934E-2</v>
      </c>
      <c r="R207" s="108">
        <f>'Verdeling Gemeentefonds 2022'!AR207/'Verdeling Gemeentefonds 2022'!$BS207</f>
        <v>2.2064627587955504E-2</v>
      </c>
      <c r="S207" s="108">
        <f>'Verdeling Gemeentefonds 2022'!AU207/'Verdeling Gemeentefonds 2022'!$BS207</f>
        <v>8.6068215816370822E-2</v>
      </c>
      <c r="T207" s="108">
        <f>'Verdeling Gemeentefonds 2022'!AX207/'Verdeling Gemeentefonds 2022'!$BS207</f>
        <v>5.7841079455117503E-2</v>
      </c>
      <c r="U207" s="108">
        <f>'Verdeling Gemeentefonds 2022'!BA207/'Verdeling Gemeentefonds 2022'!$BS207</f>
        <v>4.4720760054284339E-2</v>
      </c>
      <c r="V207" s="106">
        <f>'Verdeling Gemeentefonds 2022'!BB207/'Verdeling Gemeentefonds 2022'!$BS207</f>
        <v>0.22857778158361511</v>
      </c>
      <c r="W207" s="99">
        <f>'Verdeling Gemeentefonds 2022'!BI207/'Verdeling Gemeentefonds 2022'!$BS207</f>
        <v>-2.5511992477311219E-4</v>
      </c>
      <c r="X207" s="107">
        <f>'Verdeling Gemeentefonds 2022'!BF207/'Verdeling Gemeentefonds 2022'!$BS207</f>
        <v>0</v>
      </c>
      <c r="Y207" s="99">
        <f>'Verdeling Gemeentefonds 2022'!BL207/'Verdeling Gemeentefonds 2022'!$BS207</f>
        <v>0</v>
      </c>
      <c r="Z207" s="107">
        <f>'Verdeling Gemeentefonds 2022'!BR207/'Verdeling Gemeentefonds 2022'!$BS207</f>
        <v>2.1608598785411112E-3</v>
      </c>
      <c r="AA207" s="116">
        <f t="shared" si="3"/>
        <v>1.0000001131464908</v>
      </c>
    </row>
    <row r="208" spans="1:27" x14ac:dyDescent="0.25">
      <c r="A208" s="115" t="s">
        <v>473</v>
      </c>
      <c r="B208" s="9" t="s">
        <v>174</v>
      </c>
      <c r="C208" s="99">
        <f>'Verdeling Gemeentefonds 2022'!D208/'Verdeling Gemeentefonds 2022'!$BS208</f>
        <v>0</v>
      </c>
      <c r="D208" s="102">
        <f>'Verdeling Gemeentefonds 2022'!E208/'Verdeling Gemeentefonds 2022'!$BS208</f>
        <v>0.3707839524293014</v>
      </c>
      <c r="E208" s="102">
        <f>'Verdeling Gemeentefonds 2022'!F208/'Verdeling Gemeentefonds 2022'!$BS208</f>
        <v>0</v>
      </c>
      <c r="F208" s="102">
        <f>'Verdeling Gemeentefonds 2022'!G208/'Verdeling Gemeentefonds 2022'!$BS208</f>
        <v>0</v>
      </c>
      <c r="G208" s="102">
        <f>'Verdeling Gemeentefonds 2022'!H208/'Verdeling Gemeentefonds 2022'!$BS208</f>
        <v>0</v>
      </c>
      <c r="H208" s="102">
        <f>'Verdeling Gemeentefonds 2022'!I208/'Verdeling Gemeentefonds 2022'!$BS208</f>
        <v>0.13549983153185488</v>
      </c>
      <c r="I208" s="106">
        <f>'Verdeling Gemeentefonds 2022'!J208/'Verdeling Gemeentefonds 2022'!$BS208</f>
        <v>0.50628378396115625</v>
      </c>
      <c r="J208" s="100">
        <f>'Verdeling Gemeentefonds 2022'!N208/'Verdeling Gemeentefonds 2022'!$BS208</f>
        <v>2.8772791725339756E-2</v>
      </c>
      <c r="K208" s="102">
        <f>'Verdeling Gemeentefonds 2022'!S208/'Verdeling Gemeentefonds 2022'!$BS208</f>
        <v>2.6832788825382252E-2</v>
      </c>
      <c r="L208" s="106">
        <f>'Verdeling Gemeentefonds 2022'!T208/'Verdeling Gemeentefonds 2022'!$BS208</f>
        <v>5.5605580550722011E-2</v>
      </c>
      <c r="M208" s="99">
        <f>'Verdeling Gemeentefonds 2022'!Z208/'Verdeling Gemeentefonds 2022'!$BS208</f>
        <v>0.1532582729464963</v>
      </c>
      <c r="N208" s="102">
        <f>'Verdeling Gemeentefonds 2022'!AE208/'Verdeling Gemeentefonds 2022'!$BS208</f>
        <v>5.5191325113833151E-2</v>
      </c>
      <c r="O208" s="104">
        <f>'Verdeling Gemeentefonds 2022'!AF208/'Verdeling Gemeentefonds 2022'!$BS208</f>
        <v>0.20844959806032948</v>
      </c>
      <c r="P208" s="109">
        <f>'Verdeling Gemeentefonds 2022'!AK208/'Verdeling Gemeentefonds 2022'!$BS208</f>
        <v>4.9874114039676534E-3</v>
      </c>
      <c r="Q208" s="112">
        <f>'Verdeling Gemeentefonds 2022'!AO208/'Verdeling Gemeentefonds 2022'!$BS208</f>
        <v>1.07580650022517E-2</v>
      </c>
      <c r="R208" s="108">
        <f>'Verdeling Gemeentefonds 2022'!AR208/'Verdeling Gemeentefonds 2022'!$BS208</f>
        <v>3.7451532338314199E-2</v>
      </c>
      <c r="S208" s="108">
        <f>'Verdeling Gemeentefonds 2022'!AU208/'Verdeling Gemeentefonds 2022'!$BS208</f>
        <v>5.1114081194119289E-2</v>
      </c>
      <c r="T208" s="108">
        <f>'Verdeling Gemeentefonds 2022'!AX208/'Verdeling Gemeentefonds 2022'!$BS208</f>
        <v>7.8559976056641029E-2</v>
      </c>
      <c r="U208" s="108">
        <f>'Verdeling Gemeentefonds 2022'!BA208/'Verdeling Gemeentefonds 2022'!$BS208</f>
        <v>4.4872930317446762E-2</v>
      </c>
      <c r="V208" s="106">
        <f>'Verdeling Gemeentefonds 2022'!BB208/'Verdeling Gemeentefonds 2022'!$BS208</f>
        <v>0.22275658490877298</v>
      </c>
      <c r="W208" s="99">
        <f>'Verdeling Gemeentefonds 2022'!BI208/'Verdeling Gemeentefonds 2022'!$BS208</f>
        <v>-2.4382832599648702E-4</v>
      </c>
      <c r="X208" s="107">
        <f>'Verdeling Gemeentefonds 2022'!BF208/'Verdeling Gemeentefonds 2022'!$BS208</f>
        <v>0</v>
      </c>
      <c r="Y208" s="99">
        <f>'Verdeling Gemeentefonds 2022'!BL208/'Verdeling Gemeentefonds 2022'!$BS208</f>
        <v>0</v>
      </c>
      <c r="Z208" s="107">
        <f>'Verdeling Gemeentefonds 2022'!BR208/'Verdeling Gemeentefonds 2022'!$BS208</f>
        <v>2.160859612809984E-3</v>
      </c>
      <c r="AA208" s="116">
        <f t="shared" si="3"/>
        <v>0.999999990171762</v>
      </c>
    </row>
    <row r="209" spans="1:27" x14ac:dyDescent="0.25">
      <c r="A209" s="115" t="s">
        <v>534</v>
      </c>
      <c r="B209" s="9" t="s">
        <v>237</v>
      </c>
      <c r="C209" s="99">
        <f>'Verdeling Gemeentefonds 2022'!D209/'Verdeling Gemeentefonds 2022'!$BS209</f>
        <v>0</v>
      </c>
      <c r="D209" s="102">
        <f>'Verdeling Gemeentefonds 2022'!E209/'Verdeling Gemeentefonds 2022'!$BS209</f>
        <v>0</v>
      </c>
      <c r="E209" s="102">
        <f>'Verdeling Gemeentefonds 2022'!F209/'Verdeling Gemeentefonds 2022'!$BS209</f>
        <v>0</v>
      </c>
      <c r="F209" s="102">
        <f>'Verdeling Gemeentefonds 2022'!G209/'Verdeling Gemeentefonds 2022'!$BS209</f>
        <v>0</v>
      </c>
      <c r="G209" s="102">
        <f>'Verdeling Gemeentefonds 2022'!H209/'Verdeling Gemeentefonds 2022'!$BS209</f>
        <v>0</v>
      </c>
      <c r="H209" s="102">
        <f>'Verdeling Gemeentefonds 2022'!I209/'Verdeling Gemeentefonds 2022'!$BS209</f>
        <v>0</v>
      </c>
      <c r="I209" s="106">
        <f>'Verdeling Gemeentefonds 2022'!J209/'Verdeling Gemeentefonds 2022'!$BS209</f>
        <v>0</v>
      </c>
      <c r="J209" s="100">
        <f>'Verdeling Gemeentefonds 2022'!N209/'Verdeling Gemeentefonds 2022'!$BS209</f>
        <v>4.796812654944084E-2</v>
      </c>
      <c r="K209" s="102">
        <f>'Verdeling Gemeentefonds 2022'!S209/'Verdeling Gemeentefonds 2022'!$BS209</f>
        <v>4.2878084261759675E-3</v>
      </c>
      <c r="L209" s="106">
        <f>'Verdeling Gemeentefonds 2022'!T209/'Verdeling Gemeentefonds 2022'!$BS209</f>
        <v>5.2255934975616807E-2</v>
      </c>
      <c r="M209" s="99">
        <f>'Verdeling Gemeentefonds 2022'!Z209/'Verdeling Gemeentefonds 2022'!$BS209</f>
        <v>0.29366591957379479</v>
      </c>
      <c r="N209" s="102">
        <f>'Verdeling Gemeentefonds 2022'!AE209/'Verdeling Gemeentefonds 2022'!$BS209</f>
        <v>0.33877955836888124</v>
      </c>
      <c r="O209" s="104">
        <f>'Verdeling Gemeentefonds 2022'!AF209/'Verdeling Gemeentefonds 2022'!$BS209</f>
        <v>0.63244547794267603</v>
      </c>
      <c r="P209" s="109">
        <f>'Verdeling Gemeentefonds 2022'!AK209/'Verdeling Gemeentefonds 2022'!$BS209</f>
        <v>0.20751540940524074</v>
      </c>
      <c r="Q209" s="112">
        <f>'Verdeling Gemeentefonds 2022'!AO209/'Verdeling Gemeentefonds 2022'!$BS209</f>
        <v>1.1819079671206923E-2</v>
      </c>
      <c r="R209" s="108">
        <f>'Verdeling Gemeentefonds 2022'!AR209/'Verdeling Gemeentefonds 2022'!$BS209</f>
        <v>1.6968273478734804E-2</v>
      </c>
      <c r="S209" s="108">
        <f>'Verdeling Gemeentefonds 2022'!AU209/'Verdeling Gemeentefonds 2022'!$BS209</f>
        <v>3.6608071303588501E-2</v>
      </c>
      <c r="T209" s="108">
        <f>'Verdeling Gemeentefonds 2022'!AX209/'Verdeling Gemeentefonds 2022'!$BS209</f>
        <v>2.1564015048283178E-2</v>
      </c>
      <c r="U209" s="108">
        <f>'Verdeling Gemeentefonds 2022'!BA209/'Verdeling Gemeentefonds 2022'!$BS209</f>
        <v>1.8853373728849373E-2</v>
      </c>
      <c r="V209" s="106">
        <f>'Verdeling Gemeentefonds 2022'!BB209/'Verdeling Gemeentefonds 2022'!$BS209</f>
        <v>0.10581281323066277</v>
      </c>
      <c r="W209" s="99">
        <f>'Verdeling Gemeentefonds 2022'!BI209/'Verdeling Gemeentefonds 2022'!$BS209</f>
        <v>-1.9063362548450523E-4</v>
      </c>
      <c r="X209" s="107">
        <f>'Verdeling Gemeentefonds 2022'!BF209/'Verdeling Gemeentefonds 2022'!$BS209</f>
        <v>0</v>
      </c>
      <c r="Y209" s="99">
        <f>'Verdeling Gemeentefonds 2022'!BL209/'Verdeling Gemeentefonds 2022'!$BS209</f>
        <v>0</v>
      </c>
      <c r="Z209" s="107">
        <f>'Verdeling Gemeentefonds 2022'!BR209/'Verdeling Gemeentefonds 2022'!$BS209</f>
        <v>2.1608593342561742E-3</v>
      </c>
      <c r="AA209" s="116">
        <f t="shared" si="3"/>
        <v>0.99999986126296792</v>
      </c>
    </row>
    <row r="210" spans="1:27" x14ac:dyDescent="0.25">
      <c r="A210" s="115" t="s">
        <v>439</v>
      </c>
      <c r="B210" s="9" t="s">
        <v>140</v>
      </c>
      <c r="C210" s="99">
        <f>'Verdeling Gemeentefonds 2022'!D210/'Verdeling Gemeentefonds 2022'!$BS210</f>
        <v>0</v>
      </c>
      <c r="D210" s="102">
        <f>'Verdeling Gemeentefonds 2022'!E210/'Verdeling Gemeentefonds 2022'!$BS210</f>
        <v>0</v>
      </c>
      <c r="E210" s="102">
        <f>'Verdeling Gemeentefonds 2022'!F210/'Verdeling Gemeentefonds 2022'!$BS210</f>
        <v>0</v>
      </c>
      <c r="F210" s="102">
        <f>'Verdeling Gemeentefonds 2022'!G210/'Verdeling Gemeentefonds 2022'!$BS210</f>
        <v>0</v>
      </c>
      <c r="G210" s="102">
        <f>'Verdeling Gemeentefonds 2022'!H210/'Verdeling Gemeentefonds 2022'!$BS210</f>
        <v>0</v>
      </c>
      <c r="H210" s="102">
        <f>'Verdeling Gemeentefonds 2022'!I210/'Verdeling Gemeentefonds 2022'!$BS210</f>
        <v>0</v>
      </c>
      <c r="I210" s="106">
        <f>'Verdeling Gemeentefonds 2022'!J210/'Verdeling Gemeentefonds 2022'!$BS210</f>
        <v>0</v>
      </c>
      <c r="J210" s="100">
        <f>'Verdeling Gemeentefonds 2022'!N210/'Verdeling Gemeentefonds 2022'!$BS210</f>
        <v>7.1287952723800493E-2</v>
      </c>
      <c r="K210" s="102">
        <f>'Verdeling Gemeentefonds 2022'!S210/'Verdeling Gemeentefonds 2022'!$BS210</f>
        <v>9.8449302443958196E-3</v>
      </c>
      <c r="L210" s="106">
        <f>'Verdeling Gemeentefonds 2022'!T210/'Verdeling Gemeentefonds 2022'!$BS210</f>
        <v>8.1132882968196304E-2</v>
      </c>
      <c r="M210" s="99">
        <f>'Verdeling Gemeentefonds 2022'!Z210/'Verdeling Gemeentefonds 2022'!$BS210</f>
        <v>0.33878032395545843</v>
      </c>
      <c r="N210" s="102">
        <f>'Verdeling Gemeentefonds 2022'!AE210/'Verdeling Gemeentefonds 2022'!$BS210</f>
        <v>0.2513590615425022</v>
      </c>
      <c r="O210" s="104">
        <f>'Verdeling Gemeentefonds 2022'!AF210/'Verdeling Gemeentefonds 2022'!$BS210</f>
        <v>0.59013938549796063</v>
      </c>
      <c r="P210" s="109">
        <f>'Verdeling Gemeentefonds 2022'!AK210/'Verdeling Gemeentefonds 2022'!$BS210</f>
        <v>0.21123977621677001</v>
      </c>
      <c r="Q210" s="112">
        <f>'Verdeling Gemeentefonds 2022'!AO210/'Verdeling Gemeentefonds 2022'!$BS210</f>
        <v>1.5935354139287886E-2</v>
      </c>
      <c r="R210" s="108">
        <f>'Verdeling Gemeentefonds 2022'!AR210/'Verdeling Gemeentefonds 2022'!$BS210</f>
        <v>2.6416877583631454E-2</v>
      </c>
      <c r="S210" s="108">
        <f>'Verdeling Gemeentefonds 2022'!AU210/'Verdeling Gemeentefonds 2022'!$BS210</f>
        <v>3.2358600361921883E-2</v>
      </c>
      <c r="T210" s="108">
        <f>'Verdeling Gemeentefonds 2022'!AX210/'Verdeling Gemeentefonds 2022'!$BS210</f>
        <v>2.7078618765801633E-2</v>
      </c>
      <c r="U210" s="108">
        <f>'Verdeling Gemeentefonds 2022'!BA210/'Verdeling Gemeentefonds 2022'!$BS210</f>
        <v>1.375102423025173E-2</v>
      </c>
      <c r="V210" s="106">
        <f>'Verdeling Gemeentefonds 2022'!BB210/'Verdeling Gemeentefonds 2022'!$BS210</f>
        <v>0.11554047508089457</v>
      </c>
      <c r="W210" s="99">
        <f>'Verdeling Gemeentefonds 2022'!BI210/'Verdeling Gemeentefonds 2022'!$BS210</f>
        <v>-2.1334226804773751E-4</v>
      </c>
      <c r="X210" s="107">
        <f>'Verdeling Gemeentefonds 2022'!BF210/'Verdeling Gemeentefonds 2022'!$BS210</f>
        <v>0</v>
      </c>
      <c r="Y210" s="99">
        <f>'Verdeling Gemeentefonds 2022'!BL210/'Verdeling Gemeentefonds 2022'!$BS210</f>
        <v>0</v>
      </c>
      <c r="Z210" s="107">
        <f>'Verdeling Gemeentefonds 2022'!BR210/'Verdeling Gemeentefonds 2022'!$BS210</f>
        <v>2.1608597144535044E-3</v>
      </c>
      <c r="AA210" s="116">
        <f t="shared" si="3"/>
        <v>1.0000000372102273</v>
      </c>
    </row>
    <row r="211" spans="1:27" x14ac:dyDescent="0.25">
      <c r="A211" s="115" t="s">
        <v>486</v>
      </c>
      <c r="B211" s="9" t="s">
        <v>187</v>
      </c>
      <c r="C211" s="99">
        <f>'Verdeling Gemeentefonds 2022'!D211/'Verdeling Gemeentefonds 2022'!$BS211</f>
        <v>0</v>
      </c>
      <c r="D211" s="102">
        <f>'Verdeling Gemeentefonds 2022'!E211/'Verdeling Gemeentefonds 2022'!$BS211</f>
        <v>0</v>
      </c>
      <c r="E211" s="102">
        <f>'Verdeling Gemeentefonds 2022'!F211/'Verdeling Gemeentefonds 2022'!$BS211</f>
        <v>0</v>
      </c>
      <c r="F211" s="102">
        <f>'Verdeling Gemeentefonds 2022'!G211/'Verdeling Gemeentefonds 2022'!$BS211</f>
        <v>0</v>
      </c>
      <c r="G211" s="102">
        <f>'Verdeling Gemeentefonds 2022'!H211/'Verdeling Gemeentefonds 2022'!$BS211</f>
        <v>0</v>
      </c>
      <c r="H211" s="102">
        <f>'Verdeling Gemeentefonds 2022'!I211/'Verdeling Gemeentefonds 2022'!$BS211</f>
        <v>0</v>
      </c>
      <c r="I211" s="106">
        <f>'Verdeling Gemeentefonds 2022'!J211/'Verdeling Gemeentefonds 2022'!$BS211</f>
        <v>0</v>
      </c>
      <c r="J211" s="100">
        <f>'Verdeling Gemeentefonds 2022'!N211/'Verdeling Gemeentefonds 2022'!$BS211</f>
        <v>7.2460666407143201E-2</v>
      </c>
      <c r="K211" s="102">
        <f>'Verdeling Gemeentefonds 2022'!S211/'Verdeling Gemeentefonds 2022'!$BS211</f>
        <v>6.5847319215388183E-3</v>
      </c>
      <c r="L211" s="106">
        <f>'Verdeling Gemeentefonds 2022'!T211/'Verdeling Gemeentefonds 2022'!$BS211</f>
        <v>7.9045398328682015E-2</v>
      </c>
      <c r="M211" s="99">
        <f>'Verdeling Gemeentefonds 2022'!Z211/'Verdeling Gemeentefonds 2022'!$BS211</f>
        <v>0.40436085935779831</v>
      </c>
      <c r="N211" s="102">
        <f>'Verdeling Gemeentefonds 2022'!AE211/'Verdeling Gemeentefonds 2022'!$BS211</f>
        <v>0.2255416138134807</v>
      </c>
      <c r="O211" s="104">
        <f>'Verdeling Gemeentefonds 2022'!AF211/'Verdeling Gemeentefonds 2022'!$BS211</f>
        <v>0.62990247317127901</v>
      </c>
      <c r="P211" s="109">
        <f>'Verdeling Gemeentefonds 2022'!AK211/'Verdeling Gemeentefonds 2022'!$BS211</f>
        <v>0.10268008693873791</v>
      </c>
      <c r="Q211" s="112">
        <f>'Verdeling Gemeentefonds 2022'!AO211/'Verdeling Gemeentefonds 2022'!$BS211</f>
        <v>1.5807002019550504E-2</v>
      </c>
      <c r="R211" s="108">
        <f>'Verdeling Gemeentefonds 2022'!AR211/'Verdeling Gemeentefonds 2022'!$BS211</f>
        <v>3.6627384890185008E-2</v>
      </c>
      <c r="S211" s="108">
        <f>'Verdeling Gemeentefonds 2022'!AU211/'Verdeling Gemeentefonds 2022'!$BS211</f>
        <v>6.7534639979715136E-2</v>
      </c>
      <c r="T211" s="108">
        <f>'Verdeling Gemeentefonds 2022'!AX211/'Verdeling Gemeentefonds 2022'!$BS211</f>
        <v>1.9746075549493099E-2</v>
      </c>
      <c r="U211" s="108">
        <f>'Verdeling Gemeentefonds 2022'!BA211/'Verdeling Gemeentefonds 2022'!$BS211</f>
        <v>4.6759255107111888E-2</v>
      </c>
      <c r="V211" s="106">
        <f>'Verdeling Gemeentefonds 2022'!BB211/'Verdeling Gemeentefonds 2022'!$BS211</f>
        <v>0.18647435754605568</v>
      </c>
      <c r="W211" s="99">
        <f>'Verdeling Gemeentefonds 2022'!BI211/'Verdeling Gemeentefonds 2022'!$BS211</f>
        <v>-2.6330351328714385E-4</v>
      </c>
      <c r="X211" s="107">
        <f>'Verdeling Gemeentefonds 2022'!BF211/'Verdeling Gemeentefonds 2022'!$BS211</f>
        <v>0</v>
      </c>
      <c r="Y211" s="99">
        <f>'Verdeling Gemeentefonds 2022'!BL211/'Verdeling Gemeentefonds 2022'!$BS211</f>
        <v>0</v>
      </c>
      <c r="Z211" s="107">
        <f>'Verdeling Gemeentefonds 2022'!BR211/'Verdeling Gemeentefonds 2022'!$BS211</f>
        <v>2.1608593570869232E-3</v>
      </c>
      <c r="AA211" s="116">
        <f t="shared" si="3"/>
        <v>0.99999987182855443</v>
      </c>
    </row>
    <row r="212" spans="1:27" x14ac:dyDescent="0.25">
      <c r="A212" s="115" t="s">
        <v>386</v>
      </c>
      <c r="B212" s="9" t="s">
        <v>87</v>
      </c>
      <c r="C212" s="99">
        <f>'Verdeling Gemeentefonds 2022'!D212/'Verdeling Gemeentefonds 2022'!$BS212</f>
        <v>0</v>
      </c>
      <c r="D212" s="102">
        <f>'Verdeling Gemeentefonds 2022'!E212/'Verdeling Gemeentefonds 2022'!$BS212</f>
        <v>0</v>
      </c>
      <c r="E212" s="102">
        <f>'Verdeling Gemeentefonds 2022'!F212/'Verdeling Gemeentefonds 2022'!$BS212</f>
        <v>0</v>
      </c>
      <c r="F212" s="102">
        <f>'Verdeling Gemeentefonds 2022'!G212/'Verdeling Gemeentefonds 2022'!$BS212</f>
        <v>0</v>
      </c>
      <c r="G212" s="102">
        <f>'Verdeling Gemeentefonds 2022'!H212/'Verdeling Gemeentefonds 2022'!$BS212</f>
        <v>0</v>
      </c>
      <c r="H212" s="102">
        <f>'Verdeling Gemeentefonds 2022'!I212/'Verdeling Gemeentefonds 2022'!$BS212</f>
        <v>0</v>
      </c>
      <c r="I212" s="106">
        <f>'Verdeling Gemeentefonds 2022'!J212/'Verdeling Gemeentefonds 2022'!$BS212</f>
        <v>0</v>
      </c>
      <c r="J212" s="100">
        <f>'Verdeling Gemeentefonds 2022'!N212/'Verdeling Gemeentefonds 2022'!$BS212</f>
        <v>4.4532155029632994E-2</v>
      </c>
      <c r="K212" s="102">
        <f>'Verdeling Gemeentefonds 2022'!S212/'Verdeling Gemeentefonds 2022'!$BS212</f>
        <v>6.5686144416353273E-2</v>
      </c>
      <c r="L212" s="106">
        <f>'Verdeling Gemeentefonds 2022'!T212/'Verdeling Gemeentefonds 2022'!$BS212</f>
        <v>0.11021829944598625</v>
      </c>
      <c r="M212" s="99">
        <f>'Verdeling Gemeentefonds 2022'!Z212/'Verdeling Gemeentefonds 2022'!$BS212</f>
        <v>0.34090211949667004</v>
      </c>
      <c r="N212" s="102">
        <f>'Verdeling Gemeentefonds 2022'!AE212/'Verdeling Gemeentefonds 2022'!$BS212</f>
        <v>0.27669793940720194</v>
      </c>
      <c r="O212" s="104">
        <f>'Verdeling Gemeentefonds 2022'!AF212/'Verdeling Gemeentefonds 2022'!$BS212</f>
        <v>0.61760005890387204</v>
      </c>
      <c r="P212" s="109">
        <f>'Verdeling Gemeentefonds 2022'!AK212/'Verdeling Gemeentefonds 2022'!$BS212</f>
        <v>7.9781116870302579E-2</v>
      </c>
      <c r="Q212" s="112">
        <f>'Verdeling Gemeentefonds 2022'!AO212/'Verdeling Gemeentefonds 2022'!$BS212</f>
        <v>1.4499263667018099E-2</v>
      </c>
      <c r="R212" s="108">
        <f>'Verdeling Gemeentefonds 2022'!AR212/'Verdeling Gemeentefonds 2022'!$BS212</f>
        <v>2.2938486372351446E-2</v>
      </c>
      <c r="S212" s="108">
        <f>'Verdeling Gemeentefonds 2022'!AU212/'Verdeling Gemeentefonds 2022'!$BS212</f>
        <v>6.2759803009019691E-2</v>
      </c>
      <c r="T212" s="108">
        <f>'Verdeling Gemeentefonds 2022'!AX212/'Verdeling Gemeentefonds 2022'!$BS212</f>
        <v>6.2915728929434131E-2</v>
      </c>
      <c r="U212" s="108">
        <f>'Verdeling Gemeentefonds 2022'!BA212/'Verdeling Gemeentefonds 2022'!$BS212</f>
        <v>2.7373923724888699E-2</v>
      </c>
      <c r="V212" s="106">
        <f>'Verdeling Gemeentefonds 2022'!BB212/'Verdeling Gemeentefonds 2022'!$BS212</f>
        <v>0.19048720570271205</v>
      </c>
      <c r="W212" s="99">
        <f>'Verdeling Gemeentefonds 2022'!BI212/'Verdeling Gemeentefonds 2022'!$BS212</f>
        <v>-2.4751818820588562E-4</v>
      </c>
      <c r="X212" s="107">
        <f>'Verdeling Gemeentefonds 2022'!BF212/'Verdeling Gemeentefonds 2022'!$BS212</f>
        <v>0</v>
      </c>
      <c r="Y212" s="99">
        <f>'Verdeling Gemeentefonds 2022'!BL212/'Verdeling Gemeentefonds 2022'!$BS212</f>
        <v>0</v>
      </c>
      <c r="Z212" s="107">
        <f>'Verdeling Gemeentefonds 2022'!BR212/'Verdeling Gemeentefonds 2022'!$BS212</f>
        <v>2.1608596824877519E-3</v>
      </c>
      <c r="AA212" s="116">
        <f t="shared" si="3"/>
        <v>1.0000000224171548</v>
      </c>
    </row>
    <row r="213" spans="1:27" x14ac:dyDescent="0.25">
      <c r="A213" s="115" t="s">
        <v>538</v>
      </c>
      <c r="B213" s="9" t="s">
        <v>241</v>
      </c>
      <c r="C213" s="99">
        <f>'Verdeling Gemeentefonds 2022'!D213/'Verdeling Gemeentefonds 2022'!$BS213</f>
        <v>0</v>
      </c>
      <c r="D213" s="102">
        <f>'Verdeling Gemeentefonds 2022'!E213/'Verdeling Gemeentefonds 2022'!$BS213</f>
        <v>0</v>
      </c>
      <c r="E213" s="102">
        <f>'Verdeling Gemeentefonds 2022'!F213/'Verdeling Gemeentefonds 2022'!$BS213</f>
        <v>0</v>
      </c>
      <c r="F213" s="102">
        <f>'Verdeling Gemeentefonds 2022'!G213/'Verdeling Gemeentefonds 2022'!$BS213</f>
        <v>0</v>
      </c>
      <c r="G213" s="102">
        <f>'Verdeling Gemeentefonds 2022'!H213/'Verdeling Gemeentefonds 2022'!$BS213</f>
        <v>0.24013028626288055</v>
      </c>
      <c r="H213" s="102">
        <f>'Verdeling Gemeentefonds 2022'!I213/'Verdeling Gemeentefonds 2022'!$BS213</f>
        <v>0</v>
      </c>
      <c r="I213" s="106">
        <f>'Verdeling Gemeentefonds 2022'!J213/'Verdeling Gemeentefonds 2022'!$BS213</f>
        <v>0.24013028626288055</v>
      </c>
      <c r="J213" s="100">
        <f>'Verdeling Gemeentefonds 2022'!N213/'Verdeling Gemeentefonds 2022'!$BS213</f>
        <v>6.3338803929668744E-2</v>
      </c>
      <c r="K213" s="102">
        <f>'Verdeling Gemeentefonds 2022'!S213/'Verdeling Gemeentefonds 2022'!$BS213</f>
        <v>8.3987771301298628E-2</v>
      </c>
      <c r="L213" s="106">
        <f>'Verdeling Gemeentefonds 2022'!T213/'Verdeling Gemeentefonds 2022'!$BS213</f>
        <v>0.14732657523096737</v>
      </c>
      <c r="M213" s="99">
        <f>'Verdeling Gemeentefonds 2022'!Z213/'Verdeling Gemeentefonds 2022'!$BS213</f>
        <v>0.22926821732371722</v>
      </c>
      <c r="N213" s="102">
        <f>'Verdeling Gemeentefonds 2022'!AE213/'Verdeling Gemeentefonds 2022'!$BS213</f>
        <v>0.15251339115914742</v>
      </c>
      <c r="O213" s="104">
        <f>'Verdeling Gemeentefonds 2022'!AF213/'Verdeling Gemeentefonds 2022'!$BS213</f>
        <v>0.38178160848286463</v>
      </c>
      <c r="P213" s="109">
        <f>'Verdeling Gemeentefonds 2022'!AK213/'Verdeling Gemeentefonds 2022'!$BS213</f>
        <v>8.3334650172391583E-2</v>
      </c>
      <c r="Q213" s="112">
        <f>'Verdeling Gemeentefonds 2022'!AO213/'Verdeling Gemeentefonds 2022'!$BS213</f>
        <v>1.1920878899504666E-2</v>
      </c>
      <c r="R213" s="108">
        <f>'Verdeling Gemeentefonds 2022'!AR213/'Verdeling Gemeentefonds 2022'!$BS213</f>
        <v>2.4850543769487247E-2</v>
      </c>
      <c r="S213" s="108">
        <f>'Verdeling Gemeentefonds 2022'!AU213/'Verdeling Gemeentefonds 2022'!$BS213</f>
        <v>4.105547080139265E-2</v>
      </c>
      <c r="T213" s="108">
        <f>'Verdeling Gemeentefonds 2022'!AX213/'Verdeling Gemeentefonds 2022'!$BS213</f>
        <v>4.0087477856997587E-2</v>
      </c>
      <c r="U213" s="108">
        <f>'Verdeling Gemeentefonds 2022'!BA213/'Verdeling Gemeentefonds 2022'!$BS213</f>
        <v>2.7623977781587681E-2</v>
      </c>
      <c r="V213" s="106">
        <f>'Verdeling Gemeentefonds 2022'!BB213/'Verdeling Gemeentefonds 2022'!$BS213</f>
        <v>0.14553834910896982</v>
      </c>
      <c r="W213" s="99">
        <f>'Verdeling Gemeentefonds 2022'!BI213/'Verdeling Gemeentefonds 2022'!$BS213</f>
        <v>-2.7237537524477036E-4</v>
      </c>
      <c r="X213" s="107">
        <f>'Verdeling Gemeentefonds 2022'!BF213/'Verdeling Gemeentefonds 2022'!$BS213</f>
        <v>0</v>
      </c>
      <c r="Y213" s="99">
        <f>'Verdeling Gemeentefonds 2022'!BL213/'Verdeling Gemeentefonds 2022'!$BS213</f>
        <v>0</v>
      </c>
      <c r="Z213" s="107">
        <f>'Verdeling Gemeentefonds 2022'!BR213/'Verdeling Gemeentefonds 2022'!$BS213</f>
        <v>2.1608595333864073E-3</v>
      </c>
      <c r="AA213" s="116">
        <f t="shared" si="3"/>
        <v>0.99999995341621561</v>
      </c>
    </row>
    <row r="214" spans="1:27" x14ac:dyDescent="0.25">
      <c r="A214" s="115" t="s">
        <v>474</v>
      </c>
      <c r="B214" s="9" t="s">
        <v>175</v>
      </c>
      <c r="C214" s="99">
        <f>'Verdeling Gemeentefonds 2022'!D214/'Verdeling Gemeentefonds 2022'!$BS214</f>
        <v>0</v>
      </c>
      <c r="D214" s="102">
        <f>'Verdeling Gemeentefonds 2022'!E214/'Verdeling Gemeentefonds 2022'!$BS214</f>
        <v>0</v>
      </c>
      <c r="E214" s="102">
        <f>'Verdeling Gemeentefonds 2022'!F214/'Verdeling Gemeentefonds 2022'!$BS214</f>
        <v>0</v>
      </c>
      <c r="F214" s="102">
        <f>'Verdeling Gemeentefonds 2022'!G214/'Verdeling Gemeentefonds 2022'!$BS214</f>
        <v>0</v>
      </c>
      <c r="G214" s="102">
        <f>'Verdeling Gemeentefonds 2022'!H214/'Verdeling Gemeentefonds 2022'!$BS214</f>
        <v>0</v>
      </c>
      <c r="H214" s="102">
        <f>'Verdeling Gemeentefonds 2022'!I214/'Verdeling Gemeentefonds 2022'!$BS214</f>
        <v>0</v>
      </c>
      <c r="I214" s="106">
        <f>'Verdeling Gemeentefonds 2022'!J214/'Verdeling Gemeentefonds 2022'!$BS214</f>
        <v>0</v>
      </c>
      <c r="J214" s="100">
        <f>'Verdeling Gemeentefonds 2022'!N214/'Verdeling Gemeentefonds 2022'!$BS214</f>
        <v>3.3878805344967781E-2</v>
      </c>
      <c r="K214" s="102">
        <f>'Verdeling Gemeentefonds 2022'!S214/'Verdeling Gemeentefonds 2022'!$BS214</f>
        <v>3.74610043531131E-3</v>
      </c>
      <c r="L214" s="106">
        <f>'Verdeling Gemeentefonds 2022'!T214/'Verdeling Gemeentefonds 2022'!$BS214</f>
        <v>3.7624905780279091E-2</v>
      </c>
      <c r="M214" s="99">
        <f>'Verdeling Gemeentefonds 2022'!Z214/'Verdeling Gemeentefonds 2022'!$BS214</f>
        <v>0.31789251793235679</v>
      </c>
      <c r="N214" s="102">
        <f>'Verdeling Gemeentefonds 2022'!AE214/'Verdeling Gemeentefonds 2022'!$BS214</f>
        <v>0.26610517809194895</v>
      </c>
      <c r="O214" s="104">
        <f>'Verdeling Gemeentefonds 2022'!AF214/'Verdeling Gemeentefonds 2022'!$BS214</f>
        <v>0.58399769602430562</v>
      </c>
      <c r="P214" s="109">
        <f>'Verdeling Gemeentefonds 2022'!AK214/'Verdeling Gemeentefonds 2022'!$BS214</f>
        <v>0.19252235162067227</v>
      </c>
      <c r="Q214" s="112">
        <f>'Verdeling Gemeentefonds 2022'!AO214/'Verdeling Gemeentefonds 2022'!$BS214</f>
        <v>1.3294038732125124E-2</v>
      </c>
      <c r="R214" s="108">
        <f>'Verdeling Gemeentefonds 2022'!AR214/'Verdeling Gemeentefonds 2022'!$BS214</f>
        <v>2.9963572530532567E-2</v>
      </c>
      <c r="S214" s="108">
        <f>'Verdeling Gemeentefonds 2022'!AU214/'Verdeling Gemeentefonds 2022'!$BS214</f>
        <v>4.6509370822805221E-2</v>
      </c>
      <c r="T214" s="108">
        <f>'Verdeling Gemeentefonds 2022'!AX214/'Verdeling Gemeentefonds 2022'!$BS214</f>
        <v>3.9242220190034316E-2</v>
      </c>
      <c r="U214" s="108">
        <f>'Verdeling Gemeentefonds 2022'!BA214/'Verdeling Gemeentefonds 2022'!$BS214</f>
        <v>5.4955755771498208E-2</v>
      </c>
      <c r="V214" s="106">
        <f>'Verdeling Gemeentefonds 2022'!BB214/'Verdeling Gemeentefonds 2022'!$BS214</f>
        <v>0.18396495804699542</v>
      </c>
      <c r="W214" s="99">
        <f>'Verdeling Gemeentefonds 2022'!BI214/'Verdeling Gemeentefonds 2022'!$BS214</f>
        <v>-2.7094559444381706E-4</v>
      </c>
      <c r="X214" s="107">
        <f>'Verdeling Gemeentefonds 2022'!BF214/'Verdeling Gemeentefonds 2022'!$BS214</f>
        <v>0</v>
      </c>
      <c r="Y214" s="99">
        <f>'Verdeling Gemeentefonds 2022'!BL214/'Verdeling Gemeentefonds 2022'!$BS214</f>
        <v>0</v>
      </c>
      <c r="Z214" s="107">
        <f>'Verdeling Gemeentefonds 2022'!BR214/'Verdeling Gemeentefonds 2022'!$BS214</f>
        <v>2.1608592561865349E-3</v>
      </c>
      <c r="AA214" s="116">
        <f t="shared" si="3"/>
        <v>0.9999998251339951</v>
      </c>
    </row>
    <row r="215" spans="1:27" x14ac:dyDescent="0.25">
      <c r="A215" s="115" t="s">
        <v>424</v>
      </c>
      <c r="B215" s="9" t="s">
        <v>125</v>
      </c>
      <c r="C215" s="99">
        <f>'Verdeling Gemeentefonds 2022'!D215/'Verdeling Gemeentefonds 2022'!$BS215</f>
        <v>0</v>
      </c>
      <c r="D215" s="102">
        <f>'Verdeling Gemeentefonds 2022'!E215/'Verdeling Gemeentefonds 2022'!$BS215</f>
        <v>0</v>
      </c>
      <c r="E215" s="102">
        <f>'Verdeling Gemeentefonds 2022'!F215/'Verdeling Gemeentefonds 2022'!$BS215</f>
        <v>0</v>
      </c>
      <c r="F215" s="102">
        <f>'Verdeling Gemeentefonds 2022'!G215/'Verdeling Gemeentefonds 2022'!$BS215</f>
        <v>0</v>
      </c>
      <c r="G215" s="102">
        <f>'Verdeling Gemeentefonds 2022'!H215/'Verdeling Gemeentefonds 2022'!$BS215</f>
        <v>0</v>
      </c>
      <c r="H215" s="102">
        <f>'Verdeling Gemeentefonds 2022'!I215/'Verdeling Gemeentefonds 2022'!$BS215</f>
        <v>0</v>
      </c>
      <c r="I215" s="106">
        <f>'Verdeling Gemeentefonds 2022'!J215/'Verdeling Gemeentefonds 2022'!$BS215</f>
        <v>0</v>
      </c>
      <c r="J215" s="100">
        <f>'Verdeling Gemeentefonds 2022'!N215/'Verdeling Gemeentefonds 2022'!$BS215</f>
        <v>5.2973092076351189E-2</v>
      </c>
      <c r="K215" s="102">
        <f>'Verdeling Gemeentefonds 2022'!S215/'Verdeling Gemeentefonds 2022'!$BS215</f>
        <v>2.8141937223850718E-2</v>
      </c>
      <c r="L215" s="106">
        <f>'Verdeling Gemeentefonds 2022'!T215/'Verdeling Gemeentefonds 2022'!$BS215</f>
        <v>8.1115029300201896E-2</v>
      </c>
      <c r="M215" s="99">
        <f>'Verdeling Gemeentefonds 2022'!Z215/'Verdeling Gemeentefonds 2022'!$BS215</f>
        <v>0.29275049431722389</v>
      </c>
      <c r="N215" s="102">
        <f>'Verdeling Gemeentefonds 2022'!AE215/'Verdeling Gemeentefonds 2022'!$BS215</f>
        <v>0.29577919791735097</v>
      </c>
      <c r="O215" s="104">
        <f>'Verdeling Gemeentefonds 2022'!AF215/'Verdeling Gemeentefonds 2022'!$BS215</f>
        <v>0.58852969223457485</v>
      </c>
      <c r="P215" s="109">
        <f>'Verdeling Gemeentefonds 2022'!AK215/'Verdeling Gemeentefonds 2022'!$BS215</f>
        <v>0.23310469388528943</v>
      </c>
      <c r="Q215" s="112">
        <f>'Verdeling Gemeentefonds 2022'!AO215/'Verdeling Gemeentefonds 2022'!$BS215</f>
        <v>1.15609938506209E-2</v>
      </c>
      <c r="R215" s="108">
        <f>'Verdeling Gemeentefonds 2022'!AR215/'Verdeling Gemeentefonds 2022'!$BS215</f>
        <v>1.1659354321639503E-2</v>
      </c>
      <c r="S215" s="108">
        <f>'Verdeling Gemeentefonds 2022'!AU215/'Verdeling Gemeentefonds 2022'!$BS215</f>
        <v>2.675148821118906E-2</v>
      </c>
      <c r="T215" s="108">
        <f>'Verdeling Gemeentefonds 2022'!AX215/'Verdeling Gemeentefonds 2022'!$BS215</f>
        <v>4.169572668606962E-2</v>
      </c>
      <c r="U215" s="108">
        <f>'Verdeling Gemeentefonds 2022'!BA215/'Verdeling Gemeentefonds 2022'!$BS215</f>
        <v>3.5863175017200465E-3</v>
      </c>
      <c r="V215" s="106">
        <f>'Verdeling Gemeentefonds 2022'!BB215/'Verdeling Gemeentefonds 2022'!$BS215</f>
        <v>9.5253880571239125E-2</v>
      </c>
      <c r="W215" s="99">
        <f>'Verdeling Gemeentefonds 2022'!BI215/'Verdeling Gemeentefonds 2022'!$BS215</f>
        <v>-1.6414952478404859E-4</v>
      </c>
      <c r="X215" s="107">
        <f>'Verdeling Gemeentefonds 2022'!BF215/'Verdeling Gemeentefonds 2022'!$BS215</f>
        <v>0</v>
      </c>
      <c r="Y215" s="99">
        <f>'Verdeling Gemeentefonds 2022'!BL215/'Verdeling Gemeentefonds 2022'!$BS215</f>
        <v>0</v>
      </c>
      <c r="Z215" s="107">
        <f>'Verdeling Gemeentefonds 2022'!BR215/'Verdeling Gemeentefonds 2022'!$BS215</f>
        <v>2.1608596472584467E-3</v>
      </c>
      <c r="AA215" s="116">
        <f t="shared" si="3"/>
        <v>1.0000000061137797</v>
      </c>
    </row>
    <row r="216" spans="1:27" x14ac:dyDescent="0.25">
      <c r="A216" s="115">
        <v>72042</v>
      </c>
      <c r="B216" s="9" t="s">
        <v>662</v>
      </c>
      <c r="C216" s="99">
        <f>'Verdeling Gemeentefonds 2022'!D216/'Verdeling Gemeentefonds 2022'!$BS216</f>
        <v>0</v>
      </c>
      <c r="D216" s="102">
        <f>'Verdeling Gemeentefonds 2022'!E216/'Verdeling Gemeentefonds 2022'!$BS216</f>
        <v>0</v>
      </c>
      <c r="E216" s="102">
        <f>'Verdeling Gemeentefonds 2022'!F216/'Verdeling Gemeentefonds 2022'!$BS216</f>
        <v>0</v>
      </c>
      <c r="F216" s="102">
        <f>'Verdeling Gemeentefonds 2022'!G216/'Verdeling Gemeentefonds 2022'!$BS216</f>
        <v>0</v>
      </c>
      <c r="G216" s="102">
        <f>'Verdeling Gemeentefonds 2022'!H216/'Verdeling Gemeentefonds 2022'!$BS216</f>
        <v>0</v>
      </c>
      <c r="H216" s="102">
        <f>'Verdeling Gemeentefonds 2022'!I216/'Verdeling Gemeentefonds 2022'!$BS216</f>
        <v>0</v>
      </c>
      <c r="I216" s="106">
        <f>'Verdeling Gemeentefonds 2022'!J216/'Verdeling Gemeentefonds 2022'!$BS216</f>
        <v>0</v>
      </c>
      <c r="J216" s="100">
        <f>'Verdeling Gemeentefonds 2022'!N216/'Verdeling Gemeentefonds 2022'!$BS216</f>
        <v>5.792731661281797E-2</v>
      </c>
      <c r="K216" s="102">
        <f>'Verdeling Gemeentefonds 2022'!S216/'Verdeling Gemeentefonds 2022'!$BS216</f>
        <v>4.5876319890572484E-3</v>
      </c>
      <c r="L216" s="106">
        <f>'Verdeling Gemeentefonds 2022'!T216/'Verdeling Gemeentefonds 2022'!$BS216</f>
        <v>6.2514948601875217E-2</v>
      </c>
      <c r="M216" s="99">
        <f>'Verdeling Gemeentefonds 2022'!Z216/'Verdeling Gemeentefonds 2022'!$BS216</f>
        <v>0.34804899378733284</v>
      </c>
      <c r="N216" s="102">
        <f>'Verdeling Gemeentefonds 2022'!AE216/'Verdeling Gemeentefonds 2022'!$BS216</f>
        <v>0.19775601813264163</v>
      </c>
      <c r="O216" s="104">
        <f>'Verdeling Gemeentefonds 2022'!AF216/'Verdeling Gemeentefonds 2022'!$BS216</f>
        <v>0.54580501191997444</v>
      </c>
      <c r="P216" s="109">
        <f>'Verdeling Gemeentefonds 2022'!AK216/'Verdeling Gemeentefonds 2022'!$BS216</f>
        <v>0.26994100865100307</v>
      </c>
      <c r="Q216" s="112">
        <f>'Verdeling Gemeentefonds 2022'!AO216/'Verdeling Gemeentefonds 2022'!$BS216</f>
        <v>1.3126664348061012E-2</v>
      </c>
      <c r="R216" s="108">
        <f>'Verdeling Gemeentefonds 2022'!AR216/'Verdeling Gemeentefonds 2022'!$BS216</f>
        <v>1.5484954548259931E-2</v>
      </c>
      <c r="S216" s="108">
        <f>'Verdeling Gemeentefonds 2022'!AU216/'Verdeling Gemeentefonds 2022'!$BS216</f>
        <v>4.9145969865351101E-2</v>
      </c>
      <c r="T216" s="108">
        <f>'Verdeling Gemeentefonds 2022'!AX216/'Verdeling Gemeentefonds 2022'!$BS216</f>
        <v>2.6659204120092012E-2</v>
      </c>
      <c r="U216" s="108">
        <f>'Verdeling Gemeentefonds 2022'!BA216/'Verdeling Gemeentefonds 2022'!$BS216</f>
        <v>1.5163962034144794E-2</v>
      </c>
      <c r="V216" s="106">
        <f>'Verdeling Gemeentefonds 2022'!BB216/'Verdeling Gemeentefonds 2022'!$BS216</f>
        <v>0.11958075491590883</v>
      </c>
      <c r="W216" s="99">
        <f>'Verdeling Gemeentefonds 2022'!BI216/'Verdeling Gemeentefonds 2022'!$BS216</f>
        <v>-2.5240775313148011E-6</v>
      </c>
      <c r="X216" s="107">
        <f>'Verdeling Gemeentefonds 2022'!BF216/'Verdeling Gemeentefonds 2022'!$BS216</f>
        <v>0</v>
      </c>
      <c r="Y216" s="99">
        <f>'Verdeling Gemeentefonds 2022'!BL216/'Verdeling Gemeentefonds 2022'!$BS216</f>
        <v>0</v>
      </c>
      <c r="Z216" s="107">
        <f>'Verdeling Gemeentefonds 2022'!BR216/'Verdeling Gemeentefonds 2022'!$BS216</f>
        <v>2.1608597632116052E-3</v>
      </c>
      <c r="AA216" s="116">
        <f t="shared" si="3"/>
        <v>1.0000000597744418</v>
      </c>
    </row>
    <row r="217" spans="1:27" x14ac:dyDescent="0.25">
      <c r="A217" s="115" t="s">
        <v>360</v>
      </c>
      <c r="B217" s="9" t="s">
        <v>61</v>
      </c>
      <c r="C217" s="99">
        <f>'Verdeling Gemeentefonds 2022'!D217/'Verdeling Gemeentefonds 2022'!$BS217</f>
        <v>0</v>
      </c>
      <c r="D217" s="102">
        <f>'Verdeling Gemeentefonds 2022'!E217/'Verdeling Gemeentefonds 2022'!$BS217</f>
        <v>0</v>
      </c>
      <c r="E217" s="102">
        <f>'Verdeling Gemeentefonds 2022'!F217/'Verdeling Gemeentefonds 2022'!$BS217</f>
        <v>0</v>
      </c>
      <c r="F217" s="102">
        <f>'Verdeling Gemeentefonds 2022'!G217/'Verdeling Gemeentefonds 2022'!$BS217</f>
        <v>0</v>
      </c>
      <c r="G217" s="102">
        <f>'Verdeling Gemeentefonds 2022'!H217/'Verdeling Gemeentefonds 2022'!$BS217</f>
        <v>0</v>
      </c>
      <c r="H217" s="102">
        <f>'Verdeling Gemeentefonds 2022'!I217/'Verdeling Gemeentefonds 2022'!$BS217</f>
        <v>0</v>
      </c>
      <c r="I217" s="106">
        <f>'Verdeling Gemeentefonds 2022'!J217/'Verdeling Gemeentefonds 2022'!$BS217</f>
        <v>0</v>
      </c>
      <c r="J217" s="100">
        <f>'Verdeling Gemeentefonds 2022'!N217/'Verdeling Gemeentefonds 2022'!$BS217</f>
        <v>4.8312297584359419E-2</v>
      </c>
      <c r="K217" s="102">
        <f>'Verdeling Gemeentefonds 2022'!S217/'Verdeling Gemeentefonds 2022'!$BS217</f>
        <v>1.5130294712666068E-2</v>
      </c>
      <c r="L217" s="106">
        <f>'Verdeling Gemeentefonds 2022'!T217/'Verdeling Gemeentefonds 2022'!$BS217</f>
        <v>6.344259229702548E-2</v>
      </c>
      <c r="M217" s="99">
        <f>'Verdeling Gemeentefonds 2022'!Z217/'Verdeling Gemeentefonds 2022'!$BS217</f>
        <v>0.39050435490964197</v>
      </c>
      <c r="N217" s="102">
        <f>'Verdeling Gemeentefonds 2022'!AE217/'Verdeling Gemeentefonds 2022'!$BS217</f>
        <v>0.22355826240010693</v>
      </c>
      <c r="O217" s="104">
        <f>'Verdeling Gemeentefonds 2022'!AF217/'Verdeling Gemeentefonds 2022'!$BS217</f>
        <v>0.61406261730974887</v>
      </c>
      <c r="P217" s="109">
        <f>'Verdeling Gemeentefonds 2022'!AK217/'Verdeling Gemeentefonds 2022'!$BS217</f>
        <v>0.1627844037940451</v>
      </c>
      <c r="Q217" s="112">
        <f>'Verdeling Gemeentefonds 2022'!AO217/'Verdeling Gemeentefonds 2022'!$BS217</f>
        <v>1.350153511545492E-2</v>
      </c>
      <c r="R217" s="108">
        <f>'Verdeling Gemeentefonds 2022'!AR217/'Verdeling Gemeentefonds 2022'!$BS217</f>
        <v>3.8236601783510259E-2</v>
      </c>
      <c r="S217" s="108">
        <f>'Verdeling Gemeentefonds 2022'!AU217/'Verdeling Gemeentefonds 2022'!$BS217</f>
        <v>6.163887359164049E-2</v>
      </c>
      <c r="T217" s="108">
        <f>'Verdeling Gemeentefonds 2022'!AX217/'Verdeling Gemeentefonds 2022'!$BS217</f>
        <v>2.6641963002636184E-2</v>
      </c>
      <c r="U217" s="108">
        <f>'Verdeling Gemeentefonds 2022'!BA217/'Verdeling Gemeentefonds 2022'!$BS217</f>
        <v>1.7790127758632507E-2</v>
      </c>
      <c r="V217" s="106">
        <f>'Verdeling Gemeentefonds 2022'!BB217/'Verdeling Gemeentefonds 2022'!$BS217</f>
        <v>0.15780910125187436</v>
      </c>
      <c r="W217" s="99">
        <f>'Verdeling Gemeentefonds 2022'!BI217/'Verdeling Gemeentefonds 2022'!$BS217</f>
        <v>-2.5947874181851704E-4</v>
      </c>
      <c r="X217" s="107">
        <f>'Verdeling Gemeentefonds 2022'!BF217/'Verdeling Gemeentefonds 2022'!$BS217</f>
        <v>0</v>
      </c>
      <c r="Y217" s="99">
        <f>'Verdeling Gemeentefonds 2022'!BL217/'Verdeling Gemeentefonds 2022'!$BS217</f>
        <v>0</v>
      </c>
      <c r="Z217" s="107">
        <f>'Verdeling Gemeentefonds 2022'!BR217/'Verdeling Gemeentefonds 2022'!$BS217</f>
        <v>2.1608598409536884E-3</v>
      </c>
      <c r="AA217" s="116">
        <f t="shared" si="3"/>
        <v>1.0000000957518289</v>
      </c>
    </row>
    <row r="218" spans="1:27" x14ac:dyDescent="0.25">
      <c r="A218" s="115" t="s">
        <v>387</v>
      </c>
      <c r="B218" s="9" t="s">
        <v>88</v>
      </c>
      <c r="C218" s="99">
        <f>'Verdeling Gemeentefonds 2022'!D218/'Verdeling Gemeentefonds 2022'!$BS218</f>
        <v>0</v>
      </c>
      <c r="D218" s="102">
        <f>'Verdeling Gemeentefonds 2022'!E218/'Verdeling Gemeentefonds 2022'!$BS218</f>
        <v>0</v>
      </c>
      <c r="E218" s="102">
        <f>'Verdeling Gemeentefonds 2022'!F218/'Verdeling Gemeentefonds 2022'!$BS218</f>
        <v>0</v>
      </c>
      <c r="F218" s="102">
        <f>'Verdeling Gemeentefonds 2022'!G218/'Verdeling Gemeentefonds 2022'!$BS218</f>
        <v>0</v>
      </c>
      <c r="G218" s="102">
        <f>'Verdeling Gemeentefonds 2022'!H218/'Verdeling Gemeentefonds 2022'!$BS218</f>
        <v>0</v>
      </c>
      <c r="H218" s="102">
        <f>'Verdeling Gemeentefonds 2022'!I218/'Verdeling Gemeentefonds 2022'!$BS218</f>
        <v>0</v>
      </c>
      <c r="I218" s="106">
        <f>'Verdeling Gemeentefonds 2022'!J218/'Verdeling Gemeentefonds 2022'!$BS218</f>
        <v>0</v>
      </c>
      <c r="J218" s="100">
        <f>'Verdeling Gemeentefonds 2022'!N218/'Verdeling Gemeentefonds 2022'!$BS218</f>
        <v>8.8155145677533159E-2</v>
      </c>
      <c r="K218" s="102">
        <f>'Verdeling Gemeentefonds 2022'!S218/'Verdeling Gemeentefonds 2022'!$BS218</f>
        <v>7.4143942664879239E-2</v>
      </c>
      <c r="L218" s="106">
        <f>'Verdeling Gemeentefonds 2022'!T218/'Verdeling Gemeentefonds 2022'!$BS218</f>
        <v>0.16229908834241241</v>
      </c>
      <c r="M218" s="99">
        <f>'Verdeling Gemeentefonds 2022'!Z218/'Verdeling Gemeentefonds 2022'!$BS218</f>
        <v>0.36760381579706786</v>
      </c>
      <c r="N218" s="102">
        <f>'Verdeling Gemeentefonds 2022'!AE218/'Verdeling Gemeentefonds 2022'!$BS218</f>
        <v>0.19088803890605877</v>
      </c>
      <c r="O218" s="104">
        <f>'Verdeling Gemeentefonds 2022'!AF218/'Verdeling Gemeentefonds 2022'!$BS218</f>
        <v>0.55849185470312657</v>
      </c>
      <c r="P218" s="109">
        <f>'Verdeling Gemeentefonds 2022'!AK218/'Verdeling Gemeentefonds 2022'!$BS218</f>
        <v>0.13191115404005216</v>
      </c>
      <c r="Q218" s="112">
        <f>'Verdeling Gemeentefonds 2022'!AO218/'Verdeling Gemeentefonds 2022'!$BS218</f>
        <v>1.3832363237733909E-2</v>
      </c>
      <c r="R218" s="108">
        <f>'Verdeling Gemeentefonds 2022'!AR218/'Verdeling Gemeentefonds 2022'!$BS218</f>
        <v>1.8309178270039344E-2</v>
      </c>
      <c r="S218" s="108">
        <f>'Verdeling Gemeentefonds 2022'!AU218/'Verdeling Gemeentefonds 2022'!$BS218</f>
        <v>5.0192994980971399E-2</v>
      </c>
      <c r="T218" s="108">
        <f>'Verdeling Gemeentefonds 2022'!AX218/'Verdeling Gemeentefonds 2022'!$BS218</f>
        <v>4.5657391716723603E-2</v>
      </c>
      <c r="U218" s="108">
        <f>'Verdeling Gemeentefonds 2022'!BA218/'Verdeling Gemeentefonds 2022'!$BS218</f>
        <v>1.7276334753890836E-2</v>
      </c>
      <c r="V218" s="106">
        <f>'Verdeling Gemeentefonds 2022'!BB218/'Verdeling Gemeentefonds 2022'!$BS218</f>
        <v>0.14526826295935907</v>
      </c>
      <c r="W218" s="99">
        <f>'Verdeling Gemeentefonds 2022'!BI218/'Verdeling Gemeentefonds 2022'!$BS218</f>
        <v>-1.3123721036612041E-4</v>
      </c>
      <c r="X218" s="107">
        <f>'Verdeling Gemeentefonds 2022'!BF218/'Verdeling Gemeentefonds 2022'!$BS218</f>
        <v>0</v>
      </c>
      <c r="Y218" s="99">
        <f>'Verdeling Gemeentefonds 2022'!BL218/'Verdeling Gemeentefonds 2022'!$BS218</f>
        <v>0</v>
      </c>
      <c r="Z218" s="107">
        <f>'Verdeling Gemeentefonds 2022'!BR218/'Verdeling Gemeentefonds 2022'!$BS218</f>
        <v>2.1608595960825633E-3</v>
      </c>
      <c r="AA218" s="116">
        <f t="shared" si="3"/>
        <v>0.99999998243066679</v>
      </c>
    </row>
    <row r="219" spans="1:27" x14ac:dyDescent="0.25">
      <c r="A219" s="115" t="s">
        <v>576</v>
      </c>
      <c r="B219" s="9" t="s">
        <v>279</v>
      </c>
      <c r="C219" s="99">
        <f>'Verdeling Gemeentefonds 2022'!D219/'Verdeling Gemeentefonds 2022'!$BS219</f>
        <v>0</v>
      </c>
      <c r="D219" s="102">
        <f>'Verdeling Gemeentefonds 2022'!E219/'Verdeling Gemeentefonds 2022'!$BS219</f>
        <v>0</v>
      </c>
      <c r="E219" s="102">
        <f>'Verdeling Gemeentefonds 2022'!F219/'Verdeling Gemeentefonds 2022'!$BS219</f>
        <v>0</v>
      </c>
      <c r="F219" s="102">
        <f>'Verdeling Gemeentefonds 2022'!G219/'Verdeling Gemeentefonds 2022'!$BS219</f>
        <v>0</v>
      </c>
      <c r="G219" s="102">
        <f>'Verdeling Gemeentefonds 2022'!H219/'Verdeling Gemeentefonds 2022'!$BS219</f>
        <v>0</v>
      </c>
      <c r="H219" s="102">
        <f>'Verdeling Gemeentefonds 2022'!I219/'Verdeling Gemeentefonds 2022'!$BS219</f>
        <v>0</v>
      </c>
      <c r="I219" s="106">
        <f>'Verdeling Gemeentefonds 2022'!J219/'Verdeling Gemeentefonds 2022'!$BS219</f>
        <v>0</v>
      </c>
      <c r="J219" s="100">
        <f>'Verdeling Gemeentefonds 2022'!N219/'Verdeling Gemeentefonds 2022'!$BS219</f>
        <v>6.2635929629200143E-2</v>
      </c>
      <c r="K219" s="102">
        <f>'Verdeling Gemeentefonds 2022'!S219/'Verdeling Gemeentefonds 2022'!$BS219</f>
        <v>4.1556145987259964E-2</v>
      </c>
      <c r="L219" s="106">
        <f>'Verdeling Gemeentefonds 2022'!T219/'Verdeling Gemeentefonds 2022'!$BS219</f>
        <v>0.1041920756164601</v>
      </c>
      <c r="M219" s="99">
        <f>'Verdeling Gemeentefonds 2022'!Z219/'Verdeling Gemeentefonds 2022'!$BS219</f>
        <v>0.31216011100982893</v>
      </c>
      <c r="N219" s="102">
        <f>'Verdeling Gemeentefonds 2022'!AE219/'Verdeling Gemeentefonds 2022'!$BS219</f>
        <v>0.18799160985030242</v>
      </c>
      <c r="O219" s="104">
        <f>'Verdeling Gemeentefonds 2022'!AF219/'Verdeling Gemeentefonds 2022'!$BS219</f>
        <v>0.50015172086013138</v>
      </c>
      <c r="P219" s="109">
        <f>'Verdeling Gemeentefonds 2022'!AK219/'Verdeling Gemeentefonds 2022'!$BS219</f>
        <v>0.25608552273799556</v>
      </c>
      <c r="Q219" s="112">
        <f>'Verdeling Gemeentefonds 2022'!AO219/'Verdeling Gemeentefonds 2022'!$BS219</f>
        <v>1.2270162999142166E-2</v>
      </c>
      <c r="R219" s="108">
        <f>'Verdeling Gemeentefonds 2022'!AR219/'Verdeling Gemeentefonds 2022'!$BS219</f>
        <v>2.1851501810158654E-2</v>
      </c>
      <c r="S219" s="108">
        <f>'Verdeling Gemeentefonds 2022'!AU219/'Verdeling Gemeentefonds 2022'!$BS219</f>
        <v>3.5532900581629036E-2</v>
      </c>
      <c r="T219" s="108">
        <f>'Verdeling Gemeentefonds 2022'!AX219/'Verdeling Gemeentefonds 2022'!$BS219</f>
        <v>3.8851246005477062E-2</v>
      </c>
      <c r="U219" s="108">
        <f>'Verdeling Gemeentefonds 2022'!BA219/'Verdeling Gemeentefonds 2022'!$BS219</f>
        <v>2.9165791867577062E-2</v>
      </c>
      <c r="V219" s="106">
        <f>'Verdeling Gemeentefonds 2022'!BB219/'Verdeling Gemeentefonds 2022'!$BS219</f>
        <v>0.13767160326398398</v>
      </c>
      <c r="W219" s="99">
        <f>'Verdeling Gemeentefonds 2022'!BI219/'Verdeling Gemeentefonds 2022'!$BS219</f>
        <v>-2.6171508563083986E-4</v>
      </c>
      <c r="X219" s="107">
        <f>'Verdeling Gemeentefonds 2022'!BF219/'Verdeling Gemeentefonds 2022'!$BS219</f>
        <v>0</v>
      </c>
      <c r="Y219" s="99">
        <f>'Verdeling Gemeentefonds 2022'!BL219/'Verdeling Gemeentefonds 2022'!$BS219</f>
        <v>0</v>
      </c>
      <c r="Z219" s="107">
        <f>'Verdeling Gemeentefonds 2022'!BR219/'Verdeling Gemeentefonds 2022'!$BS219</f>
        <v>2.1608597791969867E-3</v>
      </c>
      <c r="AA219" s="116">
        <f t="shared" si="3"/>
        <v>1.0000000671721372</v>
      </c>
    </row>
    <row r="220" spans="1:27" x14ac:dyDescent="0.25">
      <c r="A220" s="115">
        <v>72043</v>
      </c>
      <c r="B220" s="9" t="s">
        <v>663</v>
      </c>
      <c r="C220" s="99">
        <f>'Verdeling Gemeentefonds 2022'!D220/'Verdeling Gemeentefonds 2022'!$BS220</f>
        <v>0</v>
      </c>
      <c r="D220" s="102">
        <f>'Verdeling Gemeentefonds 2022'!E220/'Verdeling Gemeentefonds 2022'!$BS220</f>
        <v>0</v>
      </c>
      <c r="E220" s="102">
        <f>'Verdeling Gemeentefonds 2022'!F220/'Verdeling Gemeentefonds 2022'!$BS220</f>
        <v>0</v>
      </c>
      <c r="F220" s="102">
        <f>'Verdeling Gemeentefonds 2022'!G220/'Verdeling Gemeentefonds 2022'!$BS220</f>
        <v>0</v>
      </c>
      <c r="G220" s="102">
        <f>'Verdeling Gemeentefonds 2022'!H220/'Verdeling Gemeentefonds 2022'!$BS220</f>
        <v>0</v>
      </c>
      <c r="H220" s="102">
        <f>'Verdeling Gemeentefonds 2022'!I220/'Verdeling Gemeentefonds 2022'!$BS220</f>
        <v>0</v>
      </c>
      <c r="I220" s="106">
        <f>'Verdeling Gemeentefonds 2022'!J220/'Verdeling Gemeentefonds 2022'!$BS220</f>
        <v>0</v>
      </c>
      <c r="J220" s="100">
        <f>'Verdeling Gemeentefonds 2022'!N220/'Verdeling Gemeentefonds 2022'!$BS220</f>
        <v>6.7221772450648309E-2</v>
      </c>
      <c r="K220" s="102">
        <f>'Verdeling Gemeentefonds 2022'!S220/'Verdeling Gemeentefonds 2022'!$BS220</f>
        <v>6.8010590283440781E-2</v>
      </c>
      <c r="L220" s="106">
        <f>'Verdeling Gemeentefonds 2022'!T220/'Verdeling Gemeentefonds 2022'!$BS220</f>
        <v>0.13523236273408906</v>
      </c>
      <c r="M220" s="99">
        <f>'Verdeling Gemeentefonds 2022'!Z220/'Verdeling Gemeentefonds 2022'!$BS220</f>
        <v>0.4070956982039971</v>
      </c>
      <c r="N220" s="102">
        <f>'Verdeling Gemeentefonds 2022'!AE220/'Verdeling Gemeentefonds 2022'!$BS220</f>
        <v>0.18310226486460152</v>
      </c>
      <c r="O220" s="104">
        <f>'Verdeling Gemeentefonds 2022'!AF220/'Verdeling Gemeentefonds 2022'!$BS220</f>
        <v>0.59019796306859862</v>
      </c>
      <c r="P220" s="109">
        <f>'Verdeling Gemeentefonds 2022'!AK220/'Verdeling Gemeentefonds 2022'!$BS220</f>
        <v>0.12276395845926868</v>
      </c>
      <c r="Q220" s="112">
        <f>'Verdeling Gemeentefonds 2022'!AO220/'Verdeling Gemeentefonds 2022'!$BS220</f>
        <v>1.4644145030779078E-2</v>
      </c>
      <c r="R220" s="108">
        <f>'Verdeling Gemeentefonds 2022'!AR220/'Verdeling Gemeentefonds 2022'!$BS220</f>
        <v>2.2667592734429087E-2</v>
      </c>
      <c r="S220" s="108">
        <f>'Verdeling Gemeentefonds 2022'!AU220/'Verdeling Gemeentefonds 2022'!$BS220</f>
        <v>4.6300043373576183E-2</v>
      </c>
      <c r="T220" s="108">
        <f>'Verdeling Gemeentefonds 2022'!AX220/'Verdeling Gemeentefonds 2022'!$BS220</f>
        <v>3.3772342246691851E-2</v>
      </c>
      <c r="U220" s="108">
        <f>'Verdeling Gemeentefonds 2022'!BA220/'Verdeling Gemeentefonds 2022'!$BS220</f>
        <v>3.2272053918613541E-2</v>
      </c>
      <c r="V220" s="106">
        <f>'Verdeling Gemeentefonds 2022'!BB220/'Verdeling Gemeentefonds 2022'!$BS220</f>
        <v>0.14965617730408975</v>
      </c>
      <c r="W220" s="99">
        <f>'Verdeling Gemeentefonds 2022'!BI220/'Verdeling Gemeentefonds 2022'!$BS220</f>
        <v>-1.1359571194744749E-5</v>
      </c>
      <c r="X220" s="107">
        <f>'Verdeling Gemeentefonds 2022'!BF220/'Verdeling Gemeentefonds 2022'!$BS220</f>
        <v>0</v>
      </c>
      <c r="Y220" s="99">
        <f>'Verdeling Gemeentefonds 2022'!BL220/'Verdeling Gemeentefonds 2022'!$BS220</f>
        <v>0</v>
      </c>
      <c r="Z220" s="107">
        <f>'Verdeling Gemeentefonds 2022'!BR220/'Verdeling Gemeentefonds 2022'!$BS220</f>
        <v>2.1608595509533084E-3</v>
      </c>
      <c r="AA220" s="116">
        <f t="shared" si="3"/>
        <v>0.99999996154580473</v>
      </c>
    </row>
    <row r="221" spans="1:27" x14ac:dyDescent="0.25">
      <c r="A221" s="115" t="s">
        <v>388</v>
      </c>
      <c r="B221" s="9" t="s">
        <v>89</v>
      </c>
      <c r="C221" s="99">
        <f>'Verdeling Gemeentefonds 2022'!D221/'Verdeling Gemeentefonds 2022'!$BS221</f>
        <v>0</v>
      </c>
      <c r="D221" s="102">
        <f>'Verdeling Gemeentefonds 2022'!E221/'Verdeling Gemeentefonds 2022'!$BS221</f>
        <v>0</v>
      </c>
      <c r="E221" s="102">
        <f>'Verdeling Gemeentefonds 2022'!F221/'Verdeling Gemeentefonds 2022'!$BS221</f>
        <v>0</v>
      </c>
      <c r="F221" s="102">
        <f>'Verdeling Gemeentefonds 2022'!G221/'Verdeling Gemeentefonds 2022'!$BS221</f>
        <v>0</v>
      </c>
      <c r="G221" s="102">
        <f>'Verdeling Gemeentefonds 2022'!H221/'Verdeling Gemeentefonds 2022'!$BS221</f>
        <v>0</v>
      </c>
      <c r="H221" s="102">
        <f>'Verdeling Gemeentefonds 2022'!I221/'Verdeling Gemeentefonds 2022'!$BS221</f>
        <v>0</v>
      </c>
      <c r="I221" s="106">
        <f>'Verdeling Gemeentefonds 2022'!J221/'Verdeling Gemeentefonds 2022'!$BS221</f>
        <v>0</v>
      </c>
      <c r="J221" s="100">
        <f>'Verdeling Gemeentefonds 2022'!N221/'Verdeling Gemeentefonds 2022'!$BS221</f>
        <v>4.9845156862202498E-2</v>
      </c>
      <c r="K221" s="102">
        <f>'Verdeling Gemeentefonds 2022'!S221/'Verdeling Gemeentefonds 2022'!$BS221</f>
        <v>0</v>
      </c>
      <c r="L221" s="106">
        <f>'Verdeling Gemeentefonds 2022'!T221/'Verdeling Gemeentefonds 2022'!$BS221</f>
        <v>4.9845156862202498E-2</v>
      </c>
      <c r="M221" s="99">
        <f>'Verdeling Gemeentefonds 2022'!Z221/'Verdeling Gemeentefonds 2022'!$BS221</f>
        <v>0.21043701801965298</v>
      </c>
      <c r="N221" s="102">
        <f>'Verdeling Gemeentefonds 2022'!AE221/'Verdeling Gemeentefonds 2022'!$BS221</f>
        <v>0.18991884713429869</v>
      </c>
      <c r="O221" s="104">
        <f>'Verdeling Gemeentefonds 2022'!AF221/'Verdeling Gemeentefonds 2022'!$BS221</f>
        <v>0.40035586515395166</v>
      </c>
      <c r="P221" s="109">
        <f>'Verdeling Gemeentefonds 2022'!AK221/'Verdeling Gemeentefonds 2022'!$BS221</f>
        <v>0.46304413182520587</v>
      </c>
      <c r="Q221" s="112">
        <f>'Verdeling Gemeentefonds 2022'!AO221/'Verdeling Gemeentefonds 2022'!$BS221</f>
        <v>9.716475078092807E-3</v>
      </c>
      <c r="R221" s="108">
        <f>'Verdeling Gemeentefonds 2022'!AR221/'Verdeling Gemeentefonds 2022'!$BS221</f>
        <v>2.8368048228911585E-3</v>
      </c>
      <c r="S221" s="108">
        <f>'Verdeling Gemeentefonds 2022'!AU221/'Verdeling Gemeentefonds 2022'!$BS221</f>
        <v>3.4389935623413199E-2</v>
      </c>
      <c r="T221" s="108">
        <f>'Verdeling Gemeentefonds 2022'!AX221/'Verdeling Gemeentefonds 2022'!$BS221</f>
        <v>2.5201510635143129E-2</v>
      </c>
      <c r="U221" s="108">
        <f>'Verdeling Gemeentefonds 2022'!BA221/'Verdeling Gemeentefonds 2022'!$BS221</f>
        <v>1.27146913906895E-2</v>
      </c>
      <c r="V221" s="106">
        <f>'Verdeling Gemeentefonds 2022'!BB221/'Verdeling Gemeentefonds 2022'!$BS221</f>
        <v>8.4859417550229799E-2</v>
      </c>
      <c r="W221" s="99">
        <f>'Verdeling Gemeentefonds 2022'!BI221/'Verdeling Gemeentefonds 2022'!$BS221</f>
        <v>-2.6561035494639015E-4</v>
      </c>
      <c r="X221" s="107">
        <f>'Verdeling Gemeentefonds 2022'!BF221/'Verdeling Gemeentefonds 2022'!$BS221</f>
        <v>0</v>
      </c>
      <c r="Y221" s="99">
        <f>'Verdeling Gemeentefonds 2022'!BL221/'Verdeling Gemeentefonds 2022'!$BS221</f>
        <v>0</v>
      </c>
      <c r="Z221" s="107">
        <f>'Verdeling Gemeentefonds 2022'!BR221/'Verdeling Gemeentefonds 2022'!$BS221</f>
        <v>2.1608592457028025E-3</v>
      </c>
      <c r="AA221" s="116">
        <f t="shared" si="3"/>
        <v>0.99999982028234613</v>
      </c>
    </row>
    <row r="222" spans="1:27" x14ac:dyDescent="0.25">
      <c r="A222" s="115" t="s">
        <v>487</v>
      </c>
      <c r="B222" s="9" t="s">
        <v>188</v>
      </c>
      <c r="C222" s="99">
        <f>'Verdeling Gemeentefonds 2022'!D222/'Verdeling Gemeentefonds 2022'!$BS222</f>
        <v>0</v>
      </c>
      <c r="D222" s="102">
        <f>'Verdeling Gemeentefonds 2022'!E222/'Verdeling Gemeentefonds 2022'!$BS222</f>
        <v>0</v>
      </c>
      <c r="E222" s="102">
        <f>'Verdeling Gemeentefonds 2022'!F222/'Verdeling Gemeentefonds 2022'!$BS222</f>
        <v>0</v>
      </c>
      <c r="F222" s="102">
        <f>'Verdeling Gemeentefonds 2022'!G222/'Verdeling Gemeentefonds 2022'!$BS222</f>
        <v>0</v>
      </c>
      <c r="G222" s="102">
        <f>'Verdeling Gemeentefonds 2022'!H222/'Verdeling Gemeentefonds 2022'!$BS222</f>
        <v>0</v>
      </c>
      <c r="H222" s="102">
        <f>'Verdeling Gemeentefonds 2022'!I222/'Verdeling Gemeentefonds 2022'!$BS222</f>
        <v>0</v>
      </c>
      <c r="I222" s="106">
        <f>'Verdeling Gemeentefonds 2022'!J222/'Verdeling Gemeentefonds 2022'!$BS222</f>
        <v>0</v>
      </c>
      <c r="J222" s="100">
        <f>'Verdeling Gemeentefonds 2022'!N222/'Verdeling Gemeentefonds 2022'!$BS222</f>
        <v>6.7169944036960888E-2</v>
      </c>
      <c r="K222" s="102">
        <f>'Verdeling Gemeentefonds 2022'!S222/'Verdeling Gemeentefonds 2022'!$BS222</f>
        <v>6.9408980567512608E-3</v>
      </c>
      <c r="L222" s="106">
        <f>'Verdeling Gemeentefonds 2022'!T222/'Verdeling Gemeentefonds 2022'!$BS222</f>
        <v>7.4110842093712145E-2</v>
      </c>
      <c r="M222" s="99">
        <f>'Verdeling Gemeentefonds 2022'!Z222/'Verdeling Gemeentefonds 2022'!$BS222</f>
        <v>0.35755655008527343</v>
      </c>
      <c r="N222" s="102">
        <f>'Verdeling Gemeentefonds 2022'!AE222/'Verdeling Gemeentefonds 2022'!$BS222</f>
        <v>0.18686557008071064</v>
      </c>
      <c r="O222" s="104">
        <f>'Verdeling Gemeentefonds 2022'!AF222/'Verdeling Gemeentefonds 2022'!$BS222</f>
        <v>0.54442212016598412</v>
      </c>
      <c r="P222" s="109">
        <f>'Verdeling Gemeentefonds 2022'!AK222/'Verdeling Gemeentefonds 2022'!$BS222</f>
        <v>0.27557981679266785</v>
      </c>
      <c r="Q222" s="112">
        <f>'Verdeling Gemeentefonds 2022'!AO222/'Verdeling Gemeentefonds 2022'!$BS222</f>
        <v>1.6307475475826137E-2</v>
      </c>
      <c r="R222" s="108">
        <f>'Verdeling Gemeentefonds 2022'!AR222/'Verdeling Gemeentefonds 2022'!$BS222</f>
        <v>2.1688387571939138E-2</v>
      </c>
      <c r="S222" s="108">
        <f>'Verdeling Gemeentefonds 2022'!AU222/'Verdeling Gemeentefonds 2022'!$BS222</f>
        <v>3.240965902206671E-2</v>
      </c>
      <c r="T222" s="108">
        <f>'Verdeling Gemeentefonds 2022'!AX222/'Verdeling Gemeentefonds 2022'!$BS222</f>
        <v>1.3304403517554433E-2</v>
      </c>
      <c r="U222" s="108">
        <f>'Verdeling Gemeentefonds 2022'!BA222/'Verdeling Gemeentefonds 2022'!$BS222</f>
        <v>2.0273402038123542E-2</v>
      </c>
      <c r="V222" s="106">
        <f>'Verdeling Gemeentefonds 2022'!BB222/'Verdeling Gemeentefonds 2022'!$BS222</f>
        <v>0.10398332762550996</v>
      </c>
      <c r="W222" s="99">
        <f>'Verdeling Gemeentefonds 2022'!BI222/'Verdeling Gemeentefonds 2022'!$BS222</f>
        <v>-2.5713184838634258E-4</v>
      </c>
      <c r="X222" s="107">
        <f>'Verdeling Gemeentefonds 2022'!BF222/'Verdeling Gemeentefonds 2022'!$BS222</f>
        <v>0</v>
      </c>
      <c r="Y222" s="99">
        <f>'Verdeling Gemeentefonds 2022'!BL222/'Verdeling Gemeentefonds 2022'!$BS222</f>
        <v>0</v>
      </c>
      <c r="Z222" s="107">
        <f>'Verdeling Gemeentefonds 2022'!BR222/'Verdeling Gemeentefonds 2022'!$BS222</f>
        <v>2.1608592755717458E-3</v>
      </c>
      <c r="AA222" s="116">
        <f t="shared" si="3"/>
        <v>0.99999983410505944</v>
      </c>
    </row>
    <row r="223" spans="1:27" x14ac:dyDescent="0.25">
      <c r="A223" s="115" t="s">
        <v>451</v>
      </c>
      <c r="B223" s="9" t="s">
        <v>152</v>
      </c>
      <c r="C223" s="99">
        <f>'Verdeling Gemeentefonds 2022'!D223/'Verdeling Gemeentefonds 2022'!$BS223</f>
        <v>0</v>
      </c>
      <c r="D223" s="102">
        <f>'Verdeling Gemeentefonds 2022'!E223/'Verdeling Gemeentefonds 2022'!$BS223</f>
        <v>0</v>
      </c>
      <c r="E223" s="102">
        <f>'Verdeling Gemeentefonds 2022'!F223/'Verdeling Gemeentefonds 2022'!$BS223</f>
        <v>0</v>
      </c>
      <c r="F223" s="102">
        <f>'Verdeling Gemeentefonds 2022'!G223/'Verdeling Gemeentefonds 2022'!$BS223</f>
        <v>0</v>
      </c>
      <c r="G223" s="102">
        <f>'Verdeling Gemeentefonds 2022'!H223/'Verdeling Gemeentefonds 2022'!$BS223</f>
        <v>0</v>
      </c>
      <c r="H223" s="102">
        <f>'Verdeling Gemeentefonds 2022'!I223/'Verdeling Gemeentefonds 2022'!$BS223</f>
        <v>0</v>
      </c>
      <c r="I223" s="106">
        <f>'Verdeling Gemeentefonds 2022'!J223/'Verdeling Gemeentefonds 2022'!$BS223</f>
        <v>0</v>
      </c>
      <c r="J223" s="100">
        <f>'Verdeling Gemeentefonds 2022'!N223/'Verdeling Gemeentefonds 2022'!$BS223</f>
        <v>4.5613042239703153E-2</v>
      </c>
      <c r="K223" s="102">
        <f>'Verdeling Gemeentefonds 2022'!S223/'Verdeling Gemeentefonds 2022'!$BS223</f>
        <v>4.7837316921596137E-2</v>
      </c>
      <c r="L223" s="106">
        <f>'Verdeling Gemeentefonds 2022'!T223/'Verdeling Gemeentefonds 2022'!$BS223</f>
        <v>9.345035916129929E-2</v>
      </c>
      <c r="M223" s="99">
        <f>'Verdeling Gemeentefonds 2022'!Z223/'Verdeling Gemeentefonds 2022'!$BS223</f>
        <v>0.32054621893651936</v>
      </c>
      <c r="N223" s="102">
        <f>'Verdeling Gemeentefonds 2022'!AE223/'Verdeling Gemeentefonds 2022'!$BS223</f>
        <v>0.16782061379958521</v>
      </c>
      <c r="O223" s="104">
        <f>'Verdeling Gemeentefonds 2022'!AF223/'Verdeling Gemeentefonds 2022'!$BS223</f>
        <v>0.48836683273610459</v>
      </c>
      <c r="P223" s="109">
        <f>'Verdeling Gemeentefonds 2022'!AK223/'Verdeling Gemeentefonds 2022'!$BS223</f>
        <v>0.27051073289888061</v>
      </c>
      <c r="Q223" s="112">
        <f>'Verdeling Gemeentefonds 2022'!AO223/'Verdeling Gemeentefonds 2022'!$BS223</f>
        <v>1.7022076304302788E-2</v>
      </c>
      <c r="R223" s="108">
        <f>'Verdeling Gemeentefonds 2022'!AR223/'Verdeling Gemeentefonds 2022'!$BS223</f>
        <v>3.6653859433125928E-2</v>
      </c>
      <c r="S223" s="108">
        <f>'Verdeling Gemeentefonds 2022'!AU223/'Verdeling Gemeentefonds 2022'!$BS223</f>
        <v>4.1788221867471192E-2</v>
      </c>
      <c r="T223" s="108">
        <f>'Verdeling Gemeentefonds 2022'!AX223/'Verdeling Gemeentefonds 2022'!$BS223</f>
        <v>2.8556382545730598E-2</v>
      </c>
      <c r="U223" s="108">
        <f>'Verdeling Gemeentefonds 2022'!BA223/'Verdeling Gemeentefonds 2022'!$BS223</f>
        <v>2.1743511059485254E-2</v>
      </c>
      <c r="V223" s="106">
        <f>'Verdeling Gemeentefonds 2022'!BB223/'Verdeling Gemeentefonds 2022'!$BS223</f>
        <v>0.14576405121011574</v>
      </c>
      <c r="W223" s="99">
        <f>'Verdeling Gemeentefonds 2022'!BI223/'Verdeling Gemeentefonds 2022'!$BS223</f>
        <v>-2.5286972753647255E-4</v>
      </c>
      <c r="X223" s="107">
        <f>'Verdeling Gemeentefonds 2022'!BF223/'Verdeling Gemeentefonds 2022'!$BS223</f>
        <v>0</v>
      </c>
      <c r="Y223" s="99">
        <f>'Verdeling Gemeentefonds 2022'!BL223/'Verdeling Gemeentefonds 2022'!$BS223</f>
        <v>0</v>
      </c>
      <c r="Z223" s="107">
        <f>'Verdeling Gemeentefonds 2022'!BR223/'Verdeling Gemeentefonds 2022'!$BS223</f>
        <v>2.1608595602305041E-3</v>
      </c>
      <c r="AA223" s="116">
        <f t="shared" si="3"/>
        <v>0.99999996583909423</v>
      </c>
    </row>
    <row r="224" spans="1:27" x14ac:dyDescent="0.25">
      <c r="A224" s="115" t="s">
        <v>339</v>
      </c>
      <c r="B224" s="9" t="s">
        <v>40</v>
      </c>
      <c r="C224" s="99">
        <f>'Verdeling Gemeentefonds 2022'!D224/'Verdeling Gemeentefonds 2022'!$BS224</f>
        <v>0</v>
      </c>
      <c r="D224" s="102">
        <f>'Verdeling Gemeentefonds 2022'!E224/'Verdeling Gemeentefonds 2022'!$BS224</f>
        <v>0</v>
      </c>
      <c r="E224" s="102">
        <f>'Verdeling Gemeentefonds 2022'!F224/'Verdeling Gemeentefonds 2022'!$BS224</f>
        <v>0</v>
      </c>
      <c r="F224" s="102">
        <f>'Verdeling Gemeentefonds 2022'!G224/'Verdeling Gemeentefonds 2022'!$BS224</f>
        <v>0</v>
      </c>
      <c r="G224" s="102">
        <f>'Verdeling Gemeentefonds 2022'!H224/'Verdeling Gemeentefonds 2022'!$BS224</f>
        <v>0</v>
      </c>
      <c r="H224" s="102">
        <f>'Verdeling Gemeentefonds 2022'!I224/'Verdeling Gemeentefonds 2022'!$BS224</f>
        <v>0</v>
      </c>
      <c r="I224" s="106">
        <f>'Verdeling Gemeentefonds 2022'!J224/'Verdeling Gemeentefonds 2022'!$BS224</f>
        <v>0</v>
      </c>
      <c r="J224" s="100">
        <f>'Verdeling Gemeentefonds 2022'!N224/'Verdeling Gemeentefonds 2022'!$BS224</f>
        <v>4.8811332509847746E-2</v>
      </c>
      <c r="K224" s="102">
        <f>'Verdeling Gemeentefonds 2022'!S224/'Verdeling Gemeentefonds 2022'!$BS224</f>
        <v>7.2889040045173194E-3</v>
      </c>
      <c r="L224" s="106">
        <f>'Verdeling Gemeentefonds 2022'!T224/'Verdeling Gemeentefonds 2022'!$BS224</f>
        <v>5.6100236514365069E-2</v>
      </c>
      <c r="M224" s="99">
        <f>'Verdeling Gemeentefonds 2022'!Z224/'Verdeling Gemeentefonds 2022'!$BS224</f>
        <v>0.36021152480522328</v>
      </c>
      <c r="N224" s="102">
        <f>'Verdeling Gemeentefonds 2022'!AE224/'Verdeling Gemeentefonds 2022'!$BS224</f>
        <v>0.28758700597905384</v>
      </c>
      <c r="O224" s="104">
        <f>'Verdeling Gemeentefonds 2022'!AF224/'Verdeling Gemeentefonds 2022'!$BS224</f>
        <v>0.64779853078427718</v>
      </c>
      <c r="P224" s="109">
        <f>'Verdeling Gemeentefonds 2022'!AK224/'Verdeling Gemeentefonds 2022'!$BS224</f>
        <v>0.12027641960324267</v>
      </c>
      <c r="Q224" s="112">
        <f>'Verdeling Gemeentefonds 2022'!AO224/'Verdeling Gemeentefonds 2022'!$BS224</f>
        <v>1.8725342254394872E-2</v>
      </c>
      <c r="R224" s="108">
        <f>'Verdeling Gemeentefonds 2022'!AR224/'Verdeling Gemeentefonds 2022'!$BS224</f>
        <v>2.8778442097272493E-2</v>
      </c>
      <c r="S224" s="108">
        <f>'Verdeling Gemeentefonds 2022'!AU224/'Verdeling Gemeentefonds 2022'!$BS224</f>
        <v>5.7800812136669127E-2</v>
      </c>
      <c r="T224" s="108">
        <f>'Verdeling Gemeentefonds 2022'!AX224/'Verdeling Gemeentefonds 2022'!$BS224</f>
        <v>3.6719245661882047E-2</v>
      </c>
      <c r="U224" s="108">
        <f>'Verdeling Gemeentefonds 2022'!BA224/'Verdeling Gemeentefonds 2022'!$BS224</f>
        <v>3.1867208062017337E-2</v>
      </c>
      <c r="V224" s="106">
        <f>'Verdeling Gemeentefonds 2022'!BB224/'Verdeling Gemeentefonds 2022'!$BS224</f>
        <v>0.17389105021223589</v>
      </c>
      <c r="W224" s="99">
        <f>'Verdeling Gemeentefonds 2022'!BI224/'Verdeling Gemeentefonds 2022'!$BS224</f>
        <v>-2.2704309477137943E-4</v>
      </c>
      <c r="X224" s="107">
        <f>'Verdeling Gemeentefonds 2022'!BF224/'Verdeling Gemeentefonds 2022'!$BS224</f>
        <v>0</v>
      </c>
      <c r="Y224" s="99">
        <f>'Verdeling Gemeentefonds 2022'!BL224/'Verdeling Gemeentefonds 2022'!$BS224</f>
        <v>0</v>
      </c>
      <c r="Z224" s="107">
        <f>'Verdeling Gemeentefonds 2022'!BR224/'Verdeling Gemeentefonds 2022'!$BS224</f>
        <v>2.160859750235953E-3</v>
      </c>
      <c r="AA224" s="116">
        <f t="shared" si="3"/>
        <v>1.0000000537695852</v>
      </c>
    </row>
    <row r="225" spans="1:27" x14ac:dyDescent="0.25">
      <c r="A225" s="115">
        <v>12041</v>
      </c>
      <c r="B225" s="9" t="s">
        <v>661</v>
      </c>
      <c r="C225" s="99">
        <f>'Verdeling Gemeentefonds 2022'!D225/'Verdeling Gemeentefonds 2022'!$BS225</f>
        <v>0</v>
      </c>
      <c r="D225" s="102">
        <f>'Verdeling Gemeentefonds 2022'!E225/'Verdeling Gemeentefonds 2022'!$BS225</f>
        <v>0</v>
      </c>
      <c r="E225" s="102">
        <f>'Verdeling Gemeentefonds 2022'!F225/'Verdeling Gemeentefonds 2022'!$BS225</f>
        <v>0</v>
      </c>
      <c r="F225" s="102">
        <f>'Verdeling Gemeentefonds 2022'!G225/'Verdeling Gemeentefonds 2022'!$BS225</f>
        <v>0</v>
      </c>
      <c r="G225" s="102">
        <f>'Verdeling Gemeentefonds 2022'!H225/'Verdeling Gemeentefonds 2022'!$BS225</f>
        <v>0</v>
      </c>
      <c r="H225" s="102">
        <f>'Verdeling Gemeentefonds 2022'!I225/'Verdeling Gemeentefonds 2022'!$BS225</f>
        <v>0</v>
      </c>
      <c r="I225" s="106">
        <f>'Verdeling Gemeentefonds 2022'!J225/'Verdeling Gemeentefonds 2022'!$BS225</f>
        <v>0</v>
      </c>
      <c r="J225" s="100">
        <f>'Verdeling Gemeentefonds 2022'!N225/'Verdeling Gemeentefonds 2022'!$BS225</f>
        <v>0.10711245707833021</v>
      </c>
      <c r="K225" s="102">
        <f>'Verdeling Gemeentefonds 2022'!S225/'Verdeling Gemeentefonds 2022'!$BS225</f>
        <v>5.4060973648035027E-2</v>
      </c>
      <c r="L225" s="106">
        <f>'Verdeling Gemeentefonds 2022'!T225/'Verdeling Gemeentefonds 2022'!$BS225</f>
        <v>0.16117343072636525</v>
      </c>
      <c r="M225" s="99">
        <f>'Verdeling Gemeentefonds 2022'!Z225/'Verdeling Gemeentefonds 2022'!$BS225</f>
        <v>0.3046445392304819</v>
      </c>
      <c r="N225" s="102">
        <f>'Verdeling Gemeentefonds 2022'!AE225/'Verdeling Gemeentefonds 2022'!$BS225</f>
        <v>0.21975587434220303</v>
      </c>
      <c r="O225" s="104">
        <f>'Verdeling Gemeentefonds 2022'!AF225/'Verdeling Gemeentefonds 2022'!$BS225</f>
        <v>0.52440041357268496</v>
      </c>
      <c r="P225" s="109">
        <f>'Verdeling Gemeentefonds 2022'!AK225/'Verdeling Gemeentefonds 2022'!$BS225</f>
        <v>0.10019688546535656</v>
      </c>
      <c r="Q225" s="112">
        <f>'Verdeling Gemeentefonds 2022'!AO225/'Verdeling Gemeentefonds 2022'!$BS225</f>
        <v>1.5350329903786842E-2</v>
      </c>
      <c r="R225" s="108">
        <f>'Verdeling Gemeentefonds 2022'!AR225/'Verdeling Gemeentefonds 2022'!$BS225</f>
        <v>3.240896444795853E-2</v>
      </c>
      <c r="S225" s="108">
        <f>'Verdeling Gemeentefonds 2022'!AU225/'Verdeling Gemeentefonds 2022'!$BS225</f>
        <v>5.8769632581139396E-2</v>
      </c>
      <c r="T225" s="108">
        <f>'Verdeling Gemeentefonds 2022'!AX225/'Verdeling Gemeentefonds 2022'!$BS225</f>
        <v>2.4861087856421157E-2</v>
      </c>
      <c r="U225" s="108">
        <f>'Verdeling Gemeentefonds 2022'!BA225/'Verdeling Gemeentefonds 2022'!$BS225</f>
        <v>3.5790659807452913E-2</v>
      </c>
      <c r="V225" s="106">
        <f>'Verdeling Gemeentefonds 2022'!BB225/'Verdeling Gemeentefonds 2022'!$BS225</f>
        <v>0.16718067459675884</v>
      </c>
      <c r="W225" s="99">
        <f>'Verdeling Gemeentefonds 2022'!BI225/'Verdeling Gemeentefonds 2022'!$BS225</f>
        <v>0</v>
      </c>
      <c r="X225" s="107">
        <f>'Verdeling Gemeentefonds 2022'!BF225/'Verdeling Gemeentefonds 2022'!$BS225</f>
        <v>4.7048595638834331E-2</v>
      </c>
      <c r="Y225" s="99">
        <f>'Verdeling Gemeentefonds 2022'!BL225/'Verdeling Gemeentefonds 2022'!$BS225</f>
        <v>0</v>
      </c>
      <c r="Z225" s="107">
        <f>'Verdeling Gemeentefonds 2022'!BR225/'Verdeling Gemeentefonds 2022'!$BS225</f>
        <v>0</v>
      </c>
      <c r="AA225" s="116">
        <f t="shared" si="3"/>
        <v>0.99999999999999989</v>
      </c>
    </row>
    <row r="226" spans="1:27" x14ac:dyDescent="0.25">
      <c r="A226" s="115" t="s">
        <v>318</v>
      </c>
      <c r="B226" s="9" t="s">
        <v>19</v>
      </c>
      <c r="C226" s="99">
        <f>'Verdeling Gemeentefonds 2022'!D226/'Verdeling Gemeentefonds 2022'!$BS226</f>
        <v>0</v>
      </c>
      <c r="D226" s="102">
        <f>'Verdeling Gemeentefonds 2022'!E226/'Verdeling Gemeentefonds 2022'!$BS226</f>
        <v>0</v>
      </c>
      <c r="E226" s="102">
        <f>'Verdeling Gemeentefonds 2022'!F226/'Verdeling Gemeentefonds 2022'!$BS226</f>
        <v>0</v>
      </c>
      <c r="F226" s="102">
        <f>'Verdeling Gemeentefonds 2022'!G226/'Verdeling Gemeentefonds 2022'!$BS226</f>
        <v>0</v>
      </c>
      <c r="G226" s="102">
        <f>'Verdeling Gemeentefonds 2022'!H226/'Verdeling Gemeentefonds 2022'!$BS226</f>
        <v>0</v>
      </c>
      <c r="H226" s="102">
        <f>'Verdeling Gemeentefonds 2022'!I226/'Verdeling Gemeentefonds 2022'!$BS226</f>
        <v>0</v>
      </c>
      <c r="I226" s="106">
        <f>'Verdeling Gemeentefonds 2022'!J226/'Verdeling Gemeentefonds 2022'!$BS226</f>
        <v>0</v>
      </c>
      <c r="J226" s="100">
        <f>'Verdeling Gemeentefonds 2022'!N226/'Verdeling Gemeentefonds 2022'!$BS226</f>
        <v>7.4524391525717812E-2</v>
      </c>
      <c r="K226" s="102">
        <f>'Verdeling Gemeentefonds 2022'!S226/'Verdeling Gemeentefonds 2022'!$BS226</f>
        <v>8.0878840388651386E-3</v>
      </c>
      <c r="L226" s="106">
        <f>'Verdeling Gemeentefonds 2022'!T226/'Verdeling Gemeentefonds 2022'!$BS226</f>
        <v>8.2612275564582963E-2</v>
      </c>
      <c r="M226" s="99">
        <f>'Verdeling Gemeentefonds 2022'!Z226/'Verdeling Gemeentefonds 2022'!$BS226</f>
        <v>0.34403206692580851</v>
      </c>
      <c r="N226" s="102">
        <f>'Verdeling Gemeentefonds 2022'!AE226/'Verdeling Gemeentefonds 2022'!$BS226</f>
        <v>0.2985623854193693</v>
      </c>
      <c r="O226" s="104">
        <f>'Verdeling Gemeentefonds 2022'!AF226/'Verdeling Gemeentefonds 2022'!$BS226</f>
        <v>0.64259445234517787</v>
      </c>
      <c r="P226" s="109">
        <f>'Verdeling Gemeentefonds 2022'!AK226/'Verdeling Gemeentefonds 2022'!$BS226</f>
        <v>0.13589117662451508</v>
      </c>
      <c r="Q226" s="112">
        <f>'Verdeling Gemeentefonds 2022'!AO226/'Verdeling Gemeentefonds 2022'!$BS226</f>
        <v>1.4672159731318388E-2</v>
      </c>
      <c r="R226" s="108">
        <f>'Verdeling Gemeentefonds 2022'!AR226/'Verdeling Gemeentefonds 2022'!$BS226</f>
        <v>2.2662724991240168E-2</v>
      </c>
      <c r="S226" s="108">
        <f>'Verdeling Gemeentefonds 2022'!AU226/'Verdeling Gemeentefonds 2022'!$BS226</f>
        <v>5.3145132599576296E-2</v>
      </c>
      <c r="T226" s="108">
        <f>'Verdeling Gemeentefonds 2022'!AX226/'Verdeling Gemeentefonds 2022'!$BS226</f>
        <v>3.5277056865914515E-2</v>
      </c>
      <c r="U226" s="108">
        <f>'Verdeling Gemeentefonds 2022'!BA226/'Verdeling Gemeentefonds 2022'!$BS226</f>
        <v>1.1170694990150836E-2</v>
      </c>
      <c r="V226" s="106">
        <f>'Verdeling Gemeentefonds 2022'!BB226/'Verdeling Gemeentefonds 2022'!$BS226</f>
        <v>0.13692776917820021</v>
      </c>
      <c r="W226" s="99">
        <f>'Verdeling Gemeentefonds 2022'!BI226/'Verdeling Gemeentefonds 2022'!$BS226</f>
        <v>-1.8642770904220846E-4</v>
      </c>
      <c r="X226" s="107">
        <f>'Verdeling Gemeentefonds 2022'!BF226/'Verdeling Gemeentefonds 2022'!$BS226</f>
        <v>0</v>
      </c>
      <c r="Y226" s="99">
        <f>'Verdeling Gemeentefonds 2022'!BL226/'Verdeling Gemeentefonds 2022'!$BS226</f>
        <v>0</v>
      </c>
      <c r="Z226" s="107">
        <f>'Verdeling Gemeentefonds 2022'!BR226/'Verdeling Gemeentefonds 2022'!$BS226</f>
        <v>2.1608598628095189E-3</v>
      </c>
      <c r="AA226" s="116">
        <f t="shared" si="3"/>
        <v>1.0000001058662435</v>
      </c>
    </row>
    <row r="227" spans="1:27" x14ac:dyDescent="0.25">
      <c r="A227" s="115" t="s">
        <v>361</v>
      </c>
      <c r="B227" s="9" t="s">
        <v>62</v>
      </c>
      <c r="C227" s="99">
        <f>'Verdeling Gemeentefonds 2022'!D227/'Verdeling Gemeentefonds 2022'!$BS227</f>
        <v>0</v>
      </c>
      <c r="D227" s="102">
        <f>'Verdeling Gemeentefonds 2022'!E227/'Verdeling Gemeentefonds 2022'!$BS227</f>
        <v>0</v>
      </c>
      <c r="E227" s="102">
        <f>'Verdeling Gemeentefonds 2022'!F227/'Verdeling Gemeentefonds 2022'!$BS227</f>
        <v>0</v>
      </c>
      <c r="F227" s="102">
        <f>'Verdeling Gemeentefonds 2022'!G227/'Verdeling Gemeentefonds 2022'!$BS227</f>
        <v>0</v>
      </c>
      <c r="G227" s="102">
        <f>'Verdeling Gemeentefonds 2022'!H227/'Verdeling Gemeentefonds 2022'!$BS227</f>
        <v>0</v>
      </c>
      <c r="H227" s="102">
        <f>'Verdeling Gemeentefonds 2022'!I227/'Verdeling Gemeentefonds 2022'!$BS227</f>
        <v>0</v>
      </c>
      <c r="I227" s="106">
        <f>'Verdeling Gemeentefonds 2022'!J227/'Verdeling Gemeentefonds 2022'!$BS227</f>
        <v>0</v>
      </c>
      <c r="J227" s="100">
        <f>'Verdeling Gemeentefonds 2022'!N227/'Verdeling Gemeentefonds 2022'!$BS227</f>
        <v>3.4640610103471497E-2</v>
      </c>
      <c r="K227" s="102">
        <f>'Verdeling Gemeentefonds 2022'!S227/'Verdeling Gemeentefonds 2022'!$BS227</f>
        <v>6.6131479324898731E-4</v>
      </c>
      <c r="L227" s="106">
        <f>'Verdeling Gemeentefonds 2022'!T227/'Verdeling Gemeentefonds 2022'!$BS227</f>
        <v>3.5301924896720488E-2</v>
      </c>
      <c r="M227" s="99">
        <f>'Verdeling Gemeentefonds 2022'!Z227/'Verdeling Gemeentefonds 2022'!$BS227</f>
        <v>0.38809323073612023</v>
      </c>
      <c r="N227" s="102">
        <f>'Verdeling Gemeentefonds 2022'!AE227/'Verdeling Gemeentefonds 2022'!$BS227</f>
        <v>0.15557346188287216</v>
      </c>
      <c r="O227" s="104">
        <f>'Verdeling Gemeentefonds 2022'!AF227/'Verdeling Gemeentefonds 2022'!$BS227</f>
        <v>0.54366669261899236</v>
      </c>
      <c r="P227" s="109">
        <f>'Verdeling Gemeentefonds 2022'!AK227/'Verdeling Gemeentefonds 2022'!$BS227</f>
        <v>0.29600806847573874</v>
      </c>
      <c r="Q227" s="112">
        <f>'Verdeling Gemeentefonds 2022'!AO227/'Verdeling Gemeentefonds 2022'!$BS227</f>
        <v>1.0605316591497372E-2</v>
      </c>
      <c r="R227" s="108">
        <f>'Verdeling Gemeentefonds 2022'!AR227/'Verdeling Gemeentefonds 2022'!$BS227</f>
        <v>2.5541313186810431E-2</v>
      </c>
      <c r="S227" s="108">
        <f>'Verdeling Gemeentefonds 2022'!AU227/'Verdeling Gemeentefonds 2022'!$BS227</f>
        <v>5.5216366944992795E-2</v>
      </c>
      <c r="T227" s="108">
        <f>'Verdeling Gemeentefonds 2022'!AX227/'Verdeling Gemeentefonds 2022'!$BS227</f>
        <v>1.1584277662312549E-2</v>
      </c>
      <c r="U227" s="108">
        <f>'Verdeling Gemeentefonds 2022'!BA227/'Verdeling Gemeentefonds 2022'!$BS227</f>
        <v>2.0201886307567852E-2</v>
      </c>
      <c r="V227" s="106">
        <f>'Verdeling Gemeentefonds 2022'!BB227/'Verdeling Gemeentefonds 2022'!$BS227</f>
        <v>0.12314916069318099</v>
      </c>
      <c r="W227" s="99">
        <f>'Verdeling Gemeentefonds 2022'!BI227/'Verdeling Gemeentefonds 2022'!$BS227</f>
        <v>-2.8669470742047695E-4</v>
      </c>
      <c r="X227" s="107">
        <f>'Verdeling Gemeentefonds 2022'!BF227/'Verdeling Gemeentefonds 2022'!$BS227</f>
        <v>0</v>
      </c>
      <c r="Y227" s="99">
        <f>'Verdeling Gemeentefonds 2022'!BL227/'Verdeling Gemeentefonds 2022'!$BS227</f>
        <v>0</v>
      </c>
      <c r="Z227" s="107">
        <f>'Verdeling Gemeentefonds 2022'!BR227/'Verdeling Gemeentefonds 2022'!$BS227</f>
        <v>2.1608596591920627E-3</v>
      </c>
      <c r="AA227" s="116">
        <f t="shared" si="3"/>
        <v>1.0000000116364041</v>
      </c>
    </row>
    <row r="228" spans="1:27" x14ac:dyDescent="0.25">
      <c r="A228" s="115" t="s">
        <v>362</v>
      </c>
      <c r="B228" s="9" t="s">
        <v>63</v>
      </c>
      <c r="C228" s="99">
        <f>'Verdeling Gemeentefonds 2022'!D228/'Verdeling Gemeentefonds 2022'!$BS228</f>
        <v>0</v>
      </c>
      <c r="D228" s="102">
        <f>'Verdeling Gemeentefonds 2022'!E228/'Verdeling Gemeentefonds 2022'!$BS228</f>
        <v>0</v>
      </c>
      <c r="E228" s="102">
        <f>'Verdeling Gemeentefonds 2022'!F228/'Verdeling Gemeentefonds 2022'!$BS228</f>
        <v>0</v>
      </c>
      <c r="F228" s="102">
        <f>'Verdeling Gemeentefonds 2022'!G228/'Verdeling Gemeentefonds 2022'!$BS228</f>
        <v>0</v>
      </c>
      <c r="G228" s="102">
        <f>'Verdeling Gemeentefonds 2022'!H228/'Verdeling Gemeentefonds 2022'!$BS228</f>
        <v>0</v>
      </c>
      <c r="H228" s="102">
        <f>'Verdeling Gemeentefonds 2022'!I228/'Verdeling Gemeentefonds 2022'!$BS228</f>
        <v>0</v>
      </c>
      <c r="I228" s="106">
        <f>'Verdeling Gemeentefonds 2022'!J228/'Verdeling Gemeentefonds 2022'!$BS228</f>
        <v>0</v>
      </c>
      <c r="J228" s="100">
        <f>'Verdeling Gemeentefonds 2022'!N228/'Verdeling Gemeentefonds 2022'!$BS228</f>
        <v>3.3214836663367706E-2</v>
      </c>
      <c r="K228" s="102">
        <f>'Verdeling Gemeentefonds 2022'!S228/'Verdeling Gemeentefonds 2022'!$BS228</f>
        <v>1.3777844346494388E-3</v>
      </c>
      <c r="L228" s="106">
        <f>'Verdeling Gemeentefonds 2022'!T228/'Verdeling Gemeentefonds 2022'!$BS228</f>
        <v>3.4592621098017147E-2</v>
      </c>
      <c r="M228" s="99">
        <f>'Verdeling Gemeentefonds 2022'!Z228/'Verdeling Gemeentefonds 2022'!$BS228</f>
        <v>0.34693231549896497</v>
      </c>
      <c r="N228" s="102">
        <f>'Verdeling Gemeentefonds 2022'!AE228/'Verdeling Gemeentefonds 2022'!$BS228</f>
        <v>0.2207129002214808</v>
      </c>
      <c r="O228" s="104">
        <f>'Verdeling Gemeentefonds 2022'!AF228/'Verdeling Gemeentefonds 2022'!$BS228</f>
        <v>0.56764521572044579</v>
      </c>
      <c r="P228" s="109">
        <f>'Verdeling Gemeentefonds 2022'!AK228/'Verdeling Gemeentefonds 2022'!$BS228</f>
        <v>0.23424215027178705</v>
      </c>
      <c r="Q228" s="112">
        <f>'Verdeling Gemeentefonds 2022'!AO228/'Verdeling Gemeentefonds 2022'!$BS228</f>
        <v>1.3272528011638546E-2</v>
      </c>
      <c r="R228" s="108">
        <f>'Verdeling Gemeentefonds 2022'!AR228/'Verdeling Gemeentefonds 2022'!$BS228</f>
        <v>3.2553723967212997E-2</v>
      </c>
      <c r="S228" s="108">
        <f>'Verdeling Gemeentefonds 2022'!AU228/'Verdeling Gemeentefonds 2022'!$BS228</f>
        <v>5.4346795415619792E-2</v>
      </c>
      <c r="T228" s="108">
        <f>'Verdeling Gemeentefonds 2022'!AX228/'Verdeling Gemeentefonds 2022'!$BS228</f>
        <v>3.6940121879085706E-2</v>
      </c>
      <c r="U228" s="108">
        <f>'Verdeling Gemeentefonds 2022'!BA228/'Verdeling Gemeentefonds 2022'!$BS228</f>
        <v>2.4522236569417873E-2</v>
      </c>
      <c r="V228" s="106">
        <f>'Verdeling Gemeentefonds 2022'!BB228/'Verdeling Gemeentefonds 2022'!$BS228</f>
        <v>0.16163540584297492</v>
      </c>
      <c r="W228" s="99">
        <f>'Verdeling Gemeentefonds 2022'!BI228/'Verdeling Gemeentefonds 2022'!$BS228</f>
        <v>-2.7612785990129555E-4</v>
      </c>
      <c r="X228" s="107">
        <f>'Verdeling Gemeentefonds 2022'!BF228/'Verdeling Gemeentefonds 2022'!$BS228</f>
        <v>0</v>
      </c>
      <c r="Y228" s="99">
        <f>'Verdeling Gemeentefonds 2022'!BL228/'Verdeling Gemeentefonds 2022'!$BS228</f>
        <v>0</v>
      </c>
      <c r="Z228" s="107">
        <f>'Verdeling Gemeentefonds 2022'!BR228/'Verdeling Gemeentefonds 2022'!$BS228</f>
        <v>2.1608599041061092E-3</v>
      </c>
      <c r="AA228" s="116">
        <f t="shared" si="3"/>
        <v>1.0000001249774297</v>
      </c>
    </row>
    <row r="229" spans="1:27" x14ac:dyDescent="0.25">
      <c r="A229" s="115" t="s">
        <v>589</v>
      </c>
      <c r="B229" s="9" t="s">
        <v>292</v>
      </c>
      <c r="C229" s="99">
        <f>'Verdeling Gemeentefonds 2022'!D229/'Verdeling Gemeentefonds 2022'!$BS229</f>
        <v>0</v>
      </c>
      <c r="D229" s="102">
        <f>'Verdeling Gemeentefonds 2022'!E229/'Verdeling Gemeentefonds 2022'!$BS229</f>
        <v>0</v>
      </c>
      <c r="E229" s="102">
        <f>'Verdeling Gemeentefonds 2022'!F229/'Verdeling Gemeentefonds 2022'!$BS229</f>
        <v>0</v>
      </c>
      <c r="F229" s="102">
        <f>'Verdeling Gemeentefonds 2022'!G229/'Verdeling Gemeentefonds 2022'!$BS229</f>
        <v>0</v>
      </c>
      <c r="G229" s="102">
        <f>'Verdeling Gemeentefonds 2022'!H229/'Verdeling Gemeentefonds 2022'!$BS229</f>
        <v>0</v>
      </c>
      <c r="H229" s="102">
        <f>'Verdeling Gemeentefonds 2022'!I229/'Verdeling Gemeentefonds 2022'!$BS229</f>
        <v>0</v>
      </c>
      <c r="I229" s="106">
        <f>'Verdeling Gemeentefonds 2022'!J229/'Verdeling Gemeentefonds 2022'!$BS229</f>
        <v>0</v>
      </c>
      <c r="J229" s="100">
        <f>'Verdeling Gemeentefonds 2022'!N229/'Verdeling Gemeentefonds 2022'!$BS229</f>
        <v>3.2766490544728737E-2</v>
      </c>
      <c r="K229" s="102">
        <f>'Verdeling Gemeentefonds 2022'!S229/'Verdeling Gemeentefonds 2022'!$BS229</f>
        <v>8.4056067383918714E-3</v>
      </c>
      <c r="L229" s="106">
        <f>'Verdeling Gemeentefonds 2022'!T229/'Verdeling Gemeentefonds 2022'!$BS229</f>
        <v>4.1172097283120608E-2</v>
      </c>
      <c r="M229" s="99">
        <f>'Verdeling Gemeentefonds 2022'!Z229/'Verdeling Gemeentefonds 2022'!$BS229</f>
        <v>0.39073087073233309</v>
      </c>
      <c r="N229" s="102">
        <f>'Verdeling Gemeentefonds 2022'!AE229/'Verdeling Gemeentefonds 2022'!$BS229</f>
        <v>0.26256802510248356</v>
      </c>
      <c r="O229" s="104">
        <f>'Verdeling Gemeentefonds 2022'!AF229/'Verdeling Gemeentefonds 2022'!$BS229</f>
        <v>0.65329889583481671</v>
      </c>
      <c r="P229" s="109">
        <f>'Verdeling Gemeentefonds 2022'!AK229/'Verdeling Gemeentefonds 2022'!$BS229</f>
        <v>0.19582287892063668</v>
      </c>
      <c r="Q229" s="112">
        <f>'Verdeling Gemeentefonds 2022'!AO229/'Verdeling Gemeentefonds 2022'!$BS229</f>
        <v>1.4198512947165952E-2</v>
      </c>
      <c r="R229" s="108">
        <f>'Verdeling Gemeentefonds 2022'!AR229/'Verdeling Gemeentefonds 2022'!$BS229</f>
        <v>1.589207682898099E-2</v>
      </c>
      <c r="S229" s="108">
        <f>'Verdeling Gemeentefonds 2022'!AU229/'Verdeling Gemeentefonds 2022'!$BS229</f>
        <v>5.632739282137255E-2</v>
      </c>
      <c r="T229" s="108">
        <f>'Verdeling Gemeentefonds 2022'!AX229/'Verdeling Gemeentefonds 2022'!$BS229</f>
        <v>8.5827547611518236E-3</v>
      </c>
      <c r="U229" s="108">
        <f>'Verdeling Gemeentefonds 2022'!BA229/'Verdeling Gemeentefonds 2022'!$BS229</f>
        <v>1.2779325755795467E-2</v>
      </c>
      <c r="V229" s="106">
        <f>'Verdeling Gemeentefonds 2022'!BB229/'Verdeling Gemeentefonds 2022'!$BS229</f>
        <v>0.10778006311446678</v>
      </c>
      <c r="W229" s="99">
        <f>'Verdeling Gemeentefonds 2022'!BI229/'Verdeling Gemeentefonds 2022'!$BS229</f>
        <v>-2.3487622057406134E-4</v>
      </c>
      <c r="X229" s="107">
        <f>'Verdeling Gemeentefonds 2022'!BF229/'Verdeling Gemeentefonds 2022'!$BS229</f>
        <v>0</v>
      </c>
      <c r="Y229" s="99">
        <f>'Verdeling Gemeentefonds 2022'!BL229/'Verdeling Gemeentefonds 2022'!$BS229</f>
        <v>0</v>
      </c>
      <c r="Z229" s="107">
        <f>'Verdeling Gemeentefonds 2022'!BR229/'Verdeling Gemeentefonds 2022'!$BS229</f>
        <v>2.1608594577000322E-3</v>
      </c>
      <c r="AA229" s="116">
        <f t="shared" si="3"/>
        <v>0.99999991839016678</v>
      </c>
    </row>
    <row r="230" spans="1:27" x14ac:dyDescent="0.25">
      <c r="A230" s="115" t="s">
        <v>363</v>
      </c>
      <c r="B230" s="9" t="s">
        <v>64</v>
      </c>
      <c r="C230" s="99">
        <f>'Verdeling Gemeentefonds 2022'!D230/'Verdeling Gemeentefonds 2022'!$BS230</f>
        <v>0</v>
      </c>
      <c r="D230" s="102">
        <f>'Verdeling Gemeentefonds 2022'!E230/'Verdeling Gemeentefonds 2022'!$BS230</f>
        <v>0</v>
      </c>
      <c r="E230" s="102">
        <f>'Verdeling Gemeentefonds 2022'!F230/'Verdeling Gemeentefonds 2022'!$BS230</f>
        <v>0</v>
      </c>
      <c r="F230" s="102">
        <f>'Verdeling Gemeentefonds 2022'!G230/'Verdeling Gemeentefonds 2022'!$BS230</f>
        <v>0</v>
      </c>
      <c r="G230" s="102">
        <f>'Verdeling Gemeentefonds 2022'!H230/'Verdeling Gemeentefonds 2022'!$BS230</f>
        <v>0</v>
      </c>
      <c r="H230" s="102">
        <f>'Verdeling Gemeentefonds 2022'!I230/'Verdeling Gemeentefonds 2022'!$BS230</f>
        <v>0</v>
      </c>
      <c r="I230" s="106">
        <f>'Verdeling Gemeentefonds 2022'!J230/'Verdeling Gemeentefonds 2022'!$BS230</f>
        <v>0</v>
      </c>
      <c r="J230" s="100">
        <f>'Verdeling Gemeentefonds 2022'!N230/'Verdeling Gemeentefonds 2022'!$BS230</f>
        <v>5.0823936917587485E-2</v>
      </c>
      <c r="K230" s="102">
        <f>'Verdeling Gemeentefonds 2022'!S230/'Verdeling Gemeentefonds 2022'!$BS230</f>
        <v>1.6662837903090029E-3</v>
      </c>
      <c r="L230" s="106">
        <f>'Verdeling Gemeentefonds 2022'!T230/'Verdeling Gemeentefonds 2022'!$BS230</f>
        <v>5.2490220707896489E-2</v>
      </c>
      <c r="M230" s="99">
        <f>'Verdeling Gemeentefonds 2022'!Z230/'Verdeling Gemeentefonds 2022'!$BS230</f>
        <v>0.3708488234572101</v>
      </c>
      <c r="N230" s="102">
        <f>'Verdeling Gemeentefonds 2022'!AE230/'Verdeling Gemeentefonds 2022'!$BS230</f>
        <v>0.19842089991479686</v>
      </c>
      <c r="O230" s="104">
        <f>'Verdeling Gemeentefonds 2022'!AF230/'Verdeling Gemeentefonds 2022'!$BS230</f>
        <v>0.56926972337200699</v>
      </c>
      <c r="P230" s="109">
        <f>'Verdeling Gemeentefonds 2022'!AK230/'Verdeling Gemeentefonds 2022'!$BS230</f>
        <v>0.21465485130088691</v>
      </c>
      <c r="Q230" s="112">
        <f>'Verdeling Gemeentefonds 2022'!AO230/'Verdeling Gemeentefonds 2022'!$BS230</f>
        <v>1.3321651720586521E-2</v>
      </c>
      <c r="R230" s="108">
        <f>'Verdeling Gemeentefonds 2022'!AR230/'Verdeling Gemeentefonds 2022'!$BS230</f>
        <v>4.2744862496440356E-2</v>
      </c>
      <c r="S230" s="108">
        <f>'Verdeling Gemeentefonds 2022'!AU230/'Verdeling Gemeentefonds 2022'!$BS230</f>
        <v>5.7839470491983035E-2</v>
      </c>
      <c r="T230" s="108">
        <f>'Verdeling Gemeentefonds 2022'!AX230/'Verdeling Gemeentefonds 2022'!$BS230</f>
        <v>2.4955286239251924E-2</v>
      </c>
      <c r="U230" s="108">
        <f>'Verdeling Gemeentefonds 2022'!BA230/'Verdeling Gemeentefonds 2022'!$BS230</f>
        <v>2.2835919239621832E-2</v>
      </c>
      <c r="V230" s="106">
        <f>'Verdeling Gemeentefonds 2022'!BB230/'Verdeling Gemeentefonds 2022'!$BS230</f>
        <v>0.16169719018788364</v>
      </c>
      <c r="W230" s="99">
        <f>'Verdeling Gemeentefonds 2022'!BI230/'Verdeling Gemeentefonds 2022'!$BS230</f>
        <v>-2.7299813258667877E-4</v>
      </c>
      <c r="X230" s="107">
        <f>'Verdeling Gemeentefonds 2022'!BF230/'Verdeling Gemeentefonds 2022'!$BS230</f>
        <v>0</v>
      </c>
      <c r="Y230" s="99">
        <f>'Verdeling Gemeentefonds 2022'!BL230/'Verdeling Gemeentefonds 2022'!$BS230</f>
        <v>0</v>
      </c>
      <c r="Z230" s="107">
        <f>'Verdeling Gemeentefonds 2022'!BR230/'Verdeling Gemeentefonds 2022'!$BS230</f>
        <v>2.1608593028718303E-3</v>
      </c>
      <c r="AA230" s="116">
        <f t="shared" si="3"/>
        <v>0.99999984673895914</v>
      </c>
    </row>
    <row r="231" spans="1:27" x14ac:dyDescent="0.25">
      <c r="A231" s="115" t="s">
        <v>482</v>
      </c>
      <c r="B231" s="9" t="s">
        <v>183</v>
      </c>
      <c r="C231" s="99">
        <f>'Verdeling Gemeentefonds 2022'!D231/'Verdeling Gemeentefonds 2022'!$BS231</f>
        <v>0</v>
      </c>
      <c r="D231" s="102">
        <f>'Verdeling Gemeentefonds 2022'!E231/'Verdeling Gemeentefonds 2022'!$BS231</f>
        <v>0.45509630913326515</v>
      </c>
      <c r="E231" s="102">
        <f>'Verdeling Gemeentefonds 2022'!F231/'Verdeling Gemeentefonds 2022'!$BS231</f>
        <v>0</v>
      </c>
      <c r="F231" s="102">
        <f>'Verdeling Gemeentefonds 2022'!G231/'Verdeling Gemeentefonds 2022'!$BS231</f>
        <v>0</v>
      </c>
      <c r="G231" s="102">
        <f>'Verdeling Gemeentefonds 2022'!H231/'Verdeling Gemeentefonds 2022'!$BS231</f>
        <v>0</v>
      </c>
      <c r="H231" s="102">
        <f>'Verdeling Gemeentefonds 2022'!I231/'Verdeling Gemeentefonds 2022'!$BS231</f>
        <v>0</v>
      </c>
      <c r="I231" s="106">
        <f>'Verdeling Gemeentefonds 2022'!J231/'Verdeling Gemeentefonds 2022'!$BS231</f>
        <v>0.45509630913326515</v>
      </c>
      <c r="J231" s="100">
        <f>'Verdeling Gemeentefonds 2022'!N231/'Verdeling Gemeentefonds 2022'!$BS231</f>
        <v>5.0065086355645404E-2</v>
      </c>
      <c r="K231" s="102">
        <f>'Verdeling Gemeentefonds 2022'!S231/'Verdeling Gemeentefonds 2022'!$BS231</f>
        <v>4.8137305423045937E-2</v>
      </c>
      <c r="L231" s="106">
        <f>'Verdeling Gemeentefonds 2022'!T231/'Verdeling Gemeentefonds 2022'!$BS231</f>
        <v>9.8202391778691334E-2</v>
      </c>
      <c r="M231" s="99">
        <f>'Verdeling Gemeentefonds 2022'!Z231/'Verdeling Gemeentefonds 2022'!$BS231</f>
        <v>0.17527856757904647</v>
      </c>
      <c r="N231" s="102">
        <f>'Verdeling Gemeentefonds 2022'!AE231/'Verdeling Gemeentefonds 2022'!$BS231</f>
        <v>8.7374252653558221E-2</v>
      </c>
      <c r="O231" s="104">
        <f>'Verdeling Gemeentefonds 2022'!AF231/'Verdeling Gemeentefonds 2022'!$BS231</f>
        <v>0.26265282023260472</v>
      </c>
      <c r="P231" s="109">
        <f>'Verdeling Gemeentefonds 2022'!AK231/'Verdeling Gemeentefonds 2022'!$BS231</f>
        <v>1.4886535816063522E-2</v>
      </c>
      <c r="Q231" s="112">
        <f>'Verdeling Gemeentefonds 2022'!AO231/'Verdeling Gemeentefonds 2022'!$BS231</f>
        <v>9.4606465091565325E-3</v>
      </c>
      <c r="R231" s="108">
        <f>'Verdeling Gemeentefonds 2022'!AR231/'Verdeling Gemeentefonds 2022'!$BS231</f>
        <v>3.5690088308169859E-2</v>
      </c>
      <c r="S231" s="108">
        <f>'Verdeling Gemeentefonds 2022'!AU231/'Verdeling Gemeentefonds 2022'!$BS231</f>
        <v>3.4702843459555988E-2</v>
      </c>
      <c r="T231" s="108">
        <f>'Verdeling Gemeentefonds 2022'!AX231/'Verdeling Gemeentefonds 2022'!$BS231</f>
        <v>5.7703162533262464E-2</v>
      </c>
      <c r="U231" s="108">
        <f>'Verdeling Gemeentefonds 2022'!BA231/'Verdeling Gemeentefonds 2022'!$BS231</f>
        <v>2.9732376283905348E-2</v>
      </c>
      <c r="V231" s="106">
        <f>'Verdeling Gemeentefonds 2022'!BB231/'Verdeling Gemeentefonds 2022'!$BS231</f>
        <v>0.1672891170940502</v>
      </c>
      <c r="W231" s="99">
        <f>'Verdeling Gemeentefonds 2022'!BI231/'Verdeling Gemeentefonds 2022'!$BS231</f>
        <v>-2.880270297928913E-4</v>
      </c>
      <c r="X231" s="107">
        <f>'Verdeling Gemeentefonds 2022'!BF231/'Verdeling Gemeentefonds 2022'!$BS231</f>
        <v>0</v>
      </c>
      <c r="Y231" s="99">
        <f>'Verdeling Gemeentefonds 2022'!BL231/'Verdeling Gemeentefonds 2022'!$BS231</f>
        <v>0</v>
      </c>
      <c r="Z231" s="107">
        <f>'Verdeling Gemeentefonds 2022'!BR231/'Verdeling Gemeentefonds 2022'!$BS231</f>
        <v>2.160859648467598E-3</v>
      </c>
      <c r="AA231" s="116">
        <f t="shared" si="3"/>
        <v>1.0000000066733497</v>
      </c>
    </row>
    <row r="232" spans="1:27" x14ac:dyDescent="0.25">
      <c r="A232" s="115" t="s">
        <v>539</v>
      </c>
      <c r="B232" s="9" t="s">
        <v>242</v>
      </c>
      <c r="C232" s="99">
        <f>'Verdeling Gemeentefonds 2022'!D232/'Verdeling Gemeentefonds 2022'!$BS232</f>
        <v>0</v>
      </c>
      <c r="D232" s="102">
        <f>'Verdeling Gemeentefonds 2022'!E232/'Verdeling Gemeentefonds 2022'!$BS232</f>
        <v>0</v>
      </c>
      <c r="E232" s="102">
        <f>'Verdeling Gemeentefonds 2022'!F232/'Verdeling Gemeentefonds 2022'!$BS232</f>
        <v>0</v>
      </c>
      <c r="F232" s="102">
        <f>'Verdeling Gemeentefonds 2022'!G232/'Verdeling Gemeentefonds 2022'!$BS232</f>
        <v>0</v>
      </c>
      <c r="G232" s="102">
        <f>'Verdeling Gemeentefonds 2022'!H232/'Verdeling Gemeentefonds 2022'!$BS232</f>
        <v>0.20662476746024278</v>
      </c>
      <c r="H232" s="102">
        <f>'Verdeling Gemeentefonds 2022'!I232/'Verdeling Gemeentefonds 2022'!$BS232</f>
        <v>0</v>
      </c>
      <c r="I232" s="106">
        <f>'Verdeling Gemeentefonds 2022'!J232/'Verdeling Gemeentefonds 2022'!$BS232</f>
        <v>0.20662476746024278</v>
      </c>
      <c r="J232" s="100">
        <f>'Verdeling Gemeentefonds 2022'!N232/'Verdeling Gemeentefonds 2022'!$BS232</f>
        <v>3.7081560224593822E-2</v>
      </c>
      <c r="K232" s="102">
        <f>'Verdeling Gemeentefonds 2022'!S232/'Verdeling Gemeentefonds 2022'!$BS232</f>
        <v>3.3666362588046631E-2</v>
      </c>
      <c r="L232" s="106">
        <f>'Verdeling Gemeentefonds 2022'!T232/'Verdeling Gemeentefonds 2022'!$BS232</f>
        <v>7.0747922812640446E-2</v>
      </c>
      <c r="M232" s="99">
        <f>'Verdeling Gemeentefonds 2022'!Z232/'Verdeling Gemeentefonds 2022'!$BS232</f>
        <v>0.32706304185179574</v>
      </c>
      <c r="N232" s="102">
        <f>'Verdeling Gemeentefonds 2022'!AE232/'Verdeling Gemeentefonds 2022'!$BS232</f>
        <v>0.1468924689460876</v>
      </c>
      <c r="O232" s="104">
        <f>'Verdeling Gemeentefonds 2022'!AF232/'Verdeling Gemeentefonds 2022'!$BS232</f>
        <v>0.47395551079788334</v>
      </c>
      <c r="P232" s="109">
        <f>'Verdeling Gemeentefonds 2022'!AK232/'Verdeling Gemeentefonds 2022'!$BS232</f>
        <v>4.1721774979121634E-2</v>
      </c>
      <c r="Q232" s="112">
        <f>'Verdeling Gemeentefonds 2022'!AO232/'Verdeling Gemeentefonds 2022'!$BS232</f>
        <v>1.9249723105467922E-2</v>
      </c>
      <c r="R232" s="108">
        <f>'Verdeling Gemeentefonds 2022'!AR232/'Verdeling Gemeentefonds 2022'!$BS232</f>
        <v>4.965761625866822E-2</v>
      </c>
      <c r="S232" s="108">
        <f>'Verdeling Gemeentefonds 2022'!AU232/'Verdeling Gemeentefonds 2022'!$BS232</f>
        <v>7.5531911422160564E-2</v>
      </c>
      <c r="T232" s="108">
        <f>'Verdeling Gemeentefonds 2022'!AX232/'Verdeling Gemeentefonds 2022'!$BS232</f>
        <v>2.4759255286765477E-2</v>
      </c>
      <c r="U232" s="108">
        <f>'Verdeling Gemeentefonds 2022'!BA232/'Verdeling Gemeentefonds 2022'!$BS232</f>
        <v>3.5821770181226099E-2</v>
      </c>
      <c r="V232" s="106">
        <f>'Verdeling Gemeentefonds 2022'!BB232/'Verdeling Gemeentefonds 2022'!$BS232</f>
        <v>0.20502027625428829</v>
      </c>
      <c r="W232" s="99">
        <f>'Verdeling Gemeentefonds 2022'!BI232/'Verdeling Gemeentefonds 2022'!$BS232</f>
        <v>-2.3114595012480033E-4</v>
      </c>
      <c r="X232" s="107">
        <f>'Verdeling Gemeentefonds 2022'!BF232/'Verdeling Gemeentefonds 2022'!$BS232</f>
        <v>0</v>
      </c>
      <c r="Y232" s="99">
        <f>'Verdeling Gemeentefonds 2022'!BL232/'Verdeling Gemeentefonds 2022'!$BS232</f>
        <v>0</v>
      </c>
      <c r="Z232" s="107">
        <f>'Verdeling Gemeentefonds 2022'!BR232/'Verdeling Gemeentefonds 2022'!$BS232</f>
        <v>2.1608595603933266E-3</v>
      </c>
      <c r="AA232" s="116">
        <f t="shared" si="3"/>
        <v>0.99999996591444507</v>
      </c>
    </row>
    <row r="233" spans="1:27" x14ac:dyDescent="0.25">
      <c r="A233" s="115" t="s">
        <v>395</v>
      </c>
      <c r="B233" s="9" t="s">
        <v>96</v>
      </c>
      <c r="C233" s="99">
        <f>'Verdeling Gemeentefonds 2022'!D233/'Verdeling Gemeentefonds 2022'!$BS233</f>
        <v>0</v>
      </c>
      <c r="D233" s="102">
        <f>'Verdeling Gemeentefonds 2022'!E233/'Verdeling Gemeentefonds 2022'!$BS233</f>
        <v>0</v>
      </c>
      <c r="E233" s="102">
        <f>'Verdeling Gemeentefonds 2022'!F233/'Verdeling Gemeentefonds 2022'!$BS233</f>
        <v>0</v>
      </c>
      <c r="F233" s="102">
        <f>'Verdeling Gemeentefonds 2022'!G233/'Verdeling Gemeentefonds 2022'!$BS233</f>
        <v>0</v>
      </c>
      <c r="G233" s="102">
        <f>'Verdeling Gemeentefonds 2022'!H233/'Verdeling Gemeentefonds 2022'!$BS233</f>
        <v>0</v>
      </c>
      <c r="H233" s="102">
        <f>'Verdeling Gemeentefonds 2022'!I233/'Verdeling Gemeentefonds 2022'!$BS233</f>
        <v>0</v>
      </c>
      <c r="I233" s="106">
        <f>'Verdeling Gemeentefonds 2022'!J233/'Verdeling Gemeentefonds 2022'!$BS233</f>
        <v>0</v>
      </c>
      <c r="J233" s="100">
        <f>'Verdeling Gemeentefonds 2022'!N233/'Verdeling Gemeentefonds 2022'!$BS233</f>
        <v>5.4469682291255601E-2</v>
      </c>
      <c r="K233" s="102">
        <f>'Verdeling Gemeentefonds 2022'!S233/'Verdeling Gemeentefonds 2022'!$BS233</f>
        <v>6.6481050778023271E-2</v>
      </c>
      <c r="L233" s="106">
        <f>'Verdeling Gemeentefonds 2022'!T233/'Verdeling Gemeentefonds 2022'!$BS233</f>
        <v>0.12095073306927888</v>
      </c>
      <c r="M233" s="99">
        <f>'Verdeling Gemeentefonds 2022'!Z233/'Verdeling Gemeentefonds 2022'!$BS233</f>
        <v>0.3276069450732258</v>
      </c>
      <c r="N233" s="102">
        <f>'Verdeling Gemeentefonds 2022'!AE233/'Verdeling Gemeentefonds 2022'!$BS233</f>
        <v>0.3158963340603726</v>
      </c>
      <c r="O233" s="104">
        <f>'Verdeling Gemeentefonds 2022'!AF233/'Verdeling Gemeentefonds 2022'!$BS233</f>
        <v>0.64350327913359839</v>
      </c>
      <c r="P233" s="109">
        <f>'Verdeling Gemeentefonds 2022'!AK233/'Verdeling Gemeentefonds 2022'!$BS233</f>
        <v>0.12039438151822832</v>
      </c>
      <c r="Q233" s="112">
        <f>'Verdeling Gemeentefonds 2022'!AO233/'Verdeling Gemeentefonds 2022'!$BS233</f>
        <v>1.4080854822862346E-2</v>
      </c>
      <c r="R233" s="108">
        <f>'Verdeling Gemeentefonds 2022'!AR233/'Verdeling Gemeentefonds 2022'!$BS233</f>
        <v>1.2295788066384488E-2</v>
      </c>
      <c r="S233" s="108">
        <f>'Verdeling Gemeentefonds 2022'!AU233/'Verdeling Gemeentefonds 2022'!$BS233</f>
        <v>4.1370195398797584E-2</v>
      </c>
      <c r="T233" s="108">
        <f>'Verdeling Gemeentefonds 2022'!AX233/'Verdeling Gemeentefonds 2022'!$BS233</f>
        <v>2.6412874740151523E-2</v>
      </c>
      <c r="U233" s="108">
        <f>'Verdeling Gemeentefonds 2022'!BA233/'Verdeling Gemeentefonds 2022'!$BS233</f>
        <v>1.9045469598322762E-2</v>
      </c>
      <c r="V233" s="106">
        <f>'Verdeling Gemeentefonds 2022'!BB233/'Verdeling Gemeentefonds 2022'!$BS233</f>
        <v>0.1132051826265187</v>
      </c>
      <c r="W233" s="99">
        <f>'Verdeling Gemeentefonds 2022'!BI233/'Verdeling Gemeentefonds 2022'!$BS233</f>
        <v>-2.1422988043252636E-4</v>
      </c>
      <c r="X233" s="107">
        <f>'Verdeling Gemeentefonds 2022'!BF233/'Verdeling Gemeentefonds 2022'!$BS233</f>
        <v>0</v>
      </c>
      <c r="Y233" s="99">
        <f>'Verdeling Gemeentefonds 2022'!BL233/'Verdeling Gemeentefonds 2022'!$BS233</f>
        <v>0</v>
      </c>
      <c r="Z233" s="107">
        <f>'Verdeling Gemeentefonds 2022'!BR233/'Verdeling Gemeentefonds 2022'!$BS233</f>
        <v>2.16086008036771E-3</v>
      </c>
      <c r="AA233" s="116">
        <f t="shared" si="3"/>
        <v>1.0000002065475595</v>
      </c>
    </row>
    <row r="234" spans="1:27" x14ac:dyDescent="0.25">
      <c r="A234" s="115" t="s">
        <v>425</v>
      </c>
      <c r="B234" s="9" t="s">
        <v>126</v>
      </c>
      <c r="C234" s="99">
        <f>'Verdeling Gemeentefonds 2022'!D234/'Verdeling Gemeentefonds 2022'!$BS234</f>
        <v>0</v>
      </c>
      <c r="D234" s="102">
        <f>'Verdeling Gemeentefonds 2022'!E234/'Verdeling Gemeentefonds 2022'!$BS234</f>
        <v>0</v>
      </c>
      <c r="E234" s="102">
        <f>'Verdeling Gemeentefonds 2022'!F234/'Verdeling Gemeentefonds 2022'!$BS234</f>
        <v>0</v>
      </c>
      <c r="F234" s="102">
        <f>'Verdeling Gemeentefonds 2022'!G234/'Verdeling Gemeentefonds 2022'!$BS234</f>
        <v>0</v>
      </c>
      <c r="G234" s="102">
        <f>'Verdeling Gemeentefonds 2022'!H234/'Verdeling Gemeentefonds 2022'!$BS234</f>
        <v>0</v>
      </c>
      <c r="H234" s="102">
        <f>'Verdeling Gemeentefonds 2022'!I234/'Verdeling Gemeentefonds 2022'!$BS234</f>
        <v>0</v>
      </c>
      <c r="I234" s="106">
        <f>'Verdeling Gemeentefonds 2022'!J234/'Verdeling Gemeentefonds 2022'!$BS234</f>
        <v>0</v>
      </c>
      <c r="J234" s="100">
        <f>'Verdeling Gemeentefonds 2022'!N234/'Verdeling Gemeentefonds 2022'!$BS234</f>
        <v>6.2603419907202404E-2</v>
      </c>
      <c r="K234" s="102">
        <f>'Verdeling Gemeentefonds 2022'!S234/'Verdeling Gemeentefonds 2022'!$BS234</f>
        <v>5.115001089630921E-2</v>
      </c>
      <c r="L234" s="106">
        <f>'Verdeling Gemeentefonds 2022'!T234/'Verdeling Gemeentefonds 2022'!$BS234</f>
        <v>0.11375343080351161</v>
      </c>
      <c r="M234" s="99">
        <f>'Verdeling Gemeentefonds 2022'!Z234/'Verdeling Gemeentefonds 2022'!$BS234</f>
        <v>0.31485714882394078</v>
      </c>
      <c r="N234" s="102">
        <f>'Verdeling Gemeentefonds 2022'!AE234/'Verdeling Gemeentefonds 2022'!$BS234</f>
        <v>0.29474206500346867</v>
      </c>
      <c r="O234" s="104">
        <f>'Verdeling Gemeentefonds 2022'!AF234/'Verdeling Gemeentefonds 2022'!$BS234</f>
        <v>0.60959921382740945</v>
      </c>
      <c r="P234" s="109">
        <f>'Verdeling Gemeentefonds 2022'!AK234/'Verdeling Gemeentefonds 2022'!$BS234</f>
        <v>0.14929852489758386</v>
      </c>
      <c r="Q234" s="112">
        <f>'Verdeling Gemeentefonds 2022'!AO234/'Verdeling Gemeentefonds 2022'!$BS234</f>
        <v>1.3241360304032453E-2</v>
      </c>
      <c r="R234" s="108">
        <f>'Verdeling Gemeentefonds 2022'!AR234/'Verdeling Gemeentefonds 2022'!$BS234</f>
        <v>1.9205507562108443E-2</v>
      </c>
      <c r="S234" s="108">
        <f>'Verdeling Gemeentefonds 2022'!AU234/'Verdeling Gemeentefonds 2022'!$BS234</f>
        <v>4.288557223443272E-2</v>
      </c>
      <c r="T234" s="108">
        <f>'Verdeling Gemeentefonds 2022'!AX234/'Verdeling Gemeentefonds 2022'!$BS234</f>
        <v>4.9468578753482179E-2</v>
      </c>
      <c r="U234" s="108">
        <f>'Verdeling Gemeentefonds 2022'!BA234/'Verdeling Gemeentefonds 2022'!$BS234</f>
        <v>5.9570920228696879E-4</v>
      </c>
      <c r="V234" s="106">
        <f>'Verdeling Gemeentefonds 2022'!BB234/'Verdeling Gemeentefonds 2022'!$BS234</f>
        <v>0.12539672805634278</v>
      </c>
      <c r="W234" s="99">
        <f>'Verdeling Gemeentefonds 2022'!BI234/'Verdeling Gemeentefonds 2022'!$BS234</f>
        <v>-2.0888794374963068E-4</v>
      </c>
      <c r="X234" s="107">
        <f>'Verdeling Gemeentefonds 2022'!BF234/'Verdeling Gemeentefonds 2022'!$BS234</f>
        <v>0</v>
      </c>
      <c r="Y234" s="99">
        <f>'Verdeling Gemeentefonds 2022'!BL234/'Verdeling Gemeentefonds 2022'!$BS234</f>
        <v>0</v>
      </c>
      <c r="Z234" s="107">
        <f>'Verdeling Gemeentefonds 2022'!BR234/'Verdeling Gemeentefonds 2022'!$BS234</f>
        <v>2.1608593509576481E-3</v>
      </c>
      <c r="AA234" s="116">
        <f t="shared" si="3"/>
        <v>0.99999986899205573</v>
      </c>
    </row>
    <row r="235" spans="1:27" x14ac:dyDescent="0.25">
      <c r="A235" s="115" t="s">
        <v>488</v>
      </c>
      <c r="B235" s="9" t="s">
        <v>189</v>
      </c>
      <c r="C235" s="99">
        <f>'Verdeling Gemeentefonds 2022'!D235/'Verdeling Gemeentefonds 2022'!$BS235</f>
        <v>0</v>
      </c>
      <c r="D235" s="102">
        <f>'Verdeling Gemeentefonds 2022'!E235/'Verdeling Gemeentefonds 2022'!$BS235</f>
        <v>0</v>
      </c>
      <c r="E235" s="102">
        <f>'Verdeling Gemeentefonds 2022'!F235/'Verdeling Gemeentefonds 2022'!$BS235</f>
        <v>0</v>
      </c>
      <c r="F235" s="102">
        <f>'Verdeling Gemeentefonds 2022'!G235/'Verdeling Gemeentefonds 2022'!$BS235</f>
        <v>0</v>
      </c>
      <c r="G235" s="102">
        <f>'Verdeling Gemeentefonds 2022'!H235/'Verdeling Gemeentefonds 2022'!$BS235</f>
        <v>0</v>
      </c>
      <c r="H235" s="102">
        <f>'Verdeling Gemeentefonds 2022'!I235/'Verdeling Gemeentefonds 2022'!$BS235</f>
        <v>0</v>
      </c>
      <c r="I235" s="106">
        <f>'Verdeling Gemeentefonds 2022'!J235/'Verdeling Gemeentefonds 2022'!$BS235</f>
        <v>0</v>
      </c>
      <c r="J235" s="100">
        <f>'Verdeling Gemeentefonds 2022'!N235/'Verdeling Gemeentefonds 2022'!$BS235</f>
        <v>5.6777678211869805E-2</v>
      </c>
      <c r="K235" s="102">
        <f>'Verdeling Gemeentefonds 2022'!S235/'Verdeling Gemeentefonds 2022'!$BS235</f>
        <v>7.693600335846984E-3</v>
      </c>
      <c r="L235" s="106">
        <f>'Verdeling Gemeentefonds 2022'!T235/'Verdeling Gemeentefonds 2022'!$BS235</f>
        <v>6.4471278547716795E-2</v>
      </c>
      <c r="M235" s="99">
        <f>'Verdeling Gemeentefonds 2022'!Z235/'Verdeling Gemeentefonds 2022'!$BS235</f>
        <v>0.31708983789882805</v>
      </c>
      <c r="N235" s="102">
        <f>'Verdeling Gemeentefonds 2022'!AE235/'Verdeling Gemeentefonds 2022'!$BS235</f>
        <v>0.22321011442195512</v>
      </c>
      <c r="O235" s="104">
        <f>'Verdeling Gemeentefonds 2022'!AF235/'Verdeling Gemeentefonds 2022'!$BS235</f>
        <v>0.54029995232078321</v>
      </c>
      <c r="P235" s="109">
        <f>'Verdeling Gemeentefonds 2022'!AK235/'Verdeling Gemeentefonds 2022'!$BS235</f>
        <v>0.30492307407621505</v>
      </c>
      <c r="Q235" s="112">
        <f>'Verdeling Gemeentefonds 2022'!AO235/'Verdeling Gemeentefonds 2022'!$BS235</f>
        <v>1.43398884276416E-2</v>
      </c>
      <c r="R235" s="108">
        <f>'Verdeling Gemeentefonds 2022'!AR235/'Verdeling Gemeentefonds 2022'!$BS235</f>
        <v>9.545268932021277E-3</v>
      </c>
      <c r="S235" s="108">
        <f>'Verdeling Gemeentefonds 2022'!AU235/'Verdeling Gemeentefonds 2022'!$BS235</f>
        <v>3.8980302110663077E-2</v>
      </c>
      <c r="T235" s="108">
        <f>'Verdeling Gemeentefonds 2022'!AX235/'Verdeling Gemeentefonds 2022'!$BS235</f>
        <v>2.0504419180077234E-2</v>
      </c>
      <c r="U235" s="108">
        <f>'Verdeling Gemeentefonds 2022'!BA235/'Verdeling Gemeentefonds 2022'!$BS235</f>
        <v>5.0332164815872606E-3</v>
      </c>
      <c r="V235" s="106">
        <f>'Verdeling Gemeentefonds 2022'!BB235/'Verdeling Gemeentefonds 2022'!$BS235</f>
        <v>8.8403095131990447E-2</v>
      </c>
      <c r="W235" s="99">
        <f>'Verdeling Gemeentefonds 2022'!BI235/'Verdeling Gemeentefonds 2022'!$BS235</f>
        <v>-2.5855678592123766E-4</v>
      </c>
      <c r="X235" s="107">
        <f>'Verdeling Gemeentefonds 2022'!BF235/'Verdeling Gemeentefonds 2022'!$BS235</f>
        <v>0</v>
      </c>
      <c r="Y235" s="99">
        <f>'Verdeling Gemeentefonds 2022'!BL235/'Verdeling Gemeentefonds 2022'!$BS235</f>
        <v>0</v>
      </c>
      <c r="Z235" s="107">
        <f>'Verdeling Gemeentefonds 2022'!BR235/'Verdeling Gemeentefonds 2022'!$BS235</f>
        <v>2.1608589907195458E-3</v>
      </c>
      <c r="AA235" s="116">
        <f t="shared" si="3"/>
        <v>0.9999997022815037</v>
      </c>
    </row>
    <row r="236" spans="1:27" x14ac:dyDescent="0.25">
      <c r="A236" s="115" t="s">
        <v>319</v>
      </c>
      <c r="B236" s="9" t="s">
        <v>20</v>
      </c>
      <c r="C236" s="99">
        <f>'Verdeling Gemeentefonds 2022'!D236/'Verdeling Gemeentefonds 2022'!$BS236</f>
        <v>0</v>
      </c>
      <c r="D236" s="102">
        <f>'Verdeling Gemeentefonds 2022'!E236/'Verdeling Gemeentefonds 2022'!$BS236</f>
        <v>0</v>
      </c>
      <c r="E236" s="102">
        <f>'Verdeling Gemeentefonds 2022'!F236/'Verdeling Gemeentefonds 2022'!$BS236</f>
        <v>0</v>
      </c>
      <c r="F236" s="102">
        <f>'Verdeling Gemeentefonds 2022'!G236/'Verdeling Gemeentefonds 2022'!$BS236</f>
        <v>0</v>
      </c>
      <c r="G236" s="102">
        <f>'Verdeling Gemeentefonds 2022'!H236/'Verdeling Gemeentefonds 2022'!$BS236</f>
        <v>0</v>
      </c>
      <c r="H236" s="102">
        <f>'Verdeling Gemeentefonds 2022'!I236/'Verdeling Gemeentefonds 2022'!$BS236</f>
        <v>0</v>
      </c>
      <c r="I236" s="106">
        <f>'Verdeling Gemeentefonds 2022'!J236/'Verdeling Gemeentefonds 2022'!$BS236</f>
        <v>0</v>
      </c>
      <c r="J236" s="100">
        <f>'Verdeling Gemeentefonds 2022'!N236/'Verdeling Gemeentefonds 2022'!$BS236</f>
        <v>7.5687264985839789E-2</v>
      </c>
      <c r="K236" s="102">
        <f>'Verdeling Gemeentefonds 2022'!S236/'Verdeling Gemeentefonds 2022'!$BS236</f>
        <v>1.9037974096521595E-2</v>
      </c>
      <c r="L236" s="106">
        <f>'Verdeling Gemeentefonds 2022'!T236/'Verdeling Gemeentefonds 2022'!$BS236</f>
        <v>9.4725239082361398E-2</v>
      </c>
      <c r="M236" s="99">
        <f>'Verdeling Gemeentefonds 2022'!Z236/'Verdeling Gemeentefonds 2022'!$BS236</f>
        <v>0.33149942613830502</v>
      </c>
      <c r="N236" s="102">
        <f>'Verdeling Gemeentefonds 2022'!AE236/'Verdeling Gemeentefonds 2022'!$BS236</f>
        <v>0.3217485889700763</v>
      </c>
      <c r="O236" s="104">
        <f>'Verdeling Gemeentefonds 2022'!AF236/'Verdeling Gemeentefonds 2022'!$BS236</f>
        <v>0.65324801510838126</v>
      </c>
      <c r="P236" s="109">
        <f>'Verdeling Gemeentefonds 2022'!AK236/'Verdeling Gemeentefonds 2022'!$BS236</f>
        <v>7.0943734378574125E-2</v>
      </c>
      <c r="Q236" s="112">
        <f>'Verdeling Gemeentefonds 2022'!AO236/'Verdeling Gemeentefonds 2022'!$BS236</f>
        <v>1.4552978474996823E-2</v>
      </c>
      <c r="R236" s="108">
        <f>'Verdeling Gemeentefonds 2022'!AR236/'Verdeling Gemeentefonds 2022'!$BS236</f>
        <v>4.4732856931326587E-2</v>
      </c>
      <c r="S236" s="108">
        <f>'Verdeling Gemeentefonds 2022'!AU236/'Verdeling Gemeentefonds 2022'!$BS236</f>
        <v>5.1459137479451952E-2</v>
      </c>
      <c r="T236" s="108">
        <f>'Verdeling Gemeentefonds 2022'!AX236/'Verdeling Gemeentefonds 2022'!$BS236</f>
        <v>2.0572713018697699E-2</v>
      </c>
      <c r="U236" s="108">
        <f>'Verdeling Gemeentefonds 2022'!BA236/'Verdeling Gemeentefonds 2022'!$BS236</f>
        <v>4.7795961834075383E-2</v>
      </c>
      <c r="V236" s="106">
        <f>'Verdeling Gemeentefonds 2022'!BB236/'Verdeling Gemeentefonds 2022'!$BS236</f>
        <v>0.17911364773854846</v>
      </c>
      <c r="W236" s="99">
        <f>'Verdeling Gemeentefonds 2022'!BI236/'Verdeling Gemeentefonds 2022'!$BS236</f>
        <v>-1.9134620039168305E-4</v>
      </c>
      <c r="X236" s="107">
        <f>'Verdeling Gemeentefonds 2022'!BF236/'Verdeling Gemeentefonds 2022'!$BS236</f>
        <v>0</v>
      </c>
      <c r="Y236" s="99">
        <f>'Verdeling Gemeentefonds 2022'!BL236/'Verdeling Gemeentefonds 2022'!$BS236</f>
        <v>0</v>
      </c>
      <c r="Z236" s="107">
        <f>'Verdeling Gemeentefonds 2022'!BR236/'Verdeling Gemeentefonds 2022'!$BS236</f>
        <v>2.1608599583185393E-3</v>
      </c>
      <c r="AA236" s="116">
        <f t="shared" si="3"/>
        <v>1.000000150065792</v>
      </c>
    </row>
    <row r="237" spans="1:27" x14ac:dyDescent="0.25">
      <c r="A237" s="115" t="s">
        <v>320</v>
      </c>
      <c r="B237" s="9" t="s">
        <v>21</v>
      </c>
      <c r="C237" s="99">
        <f>'Verdeling Gemeentefonds 2022'!D237/'Verdeling Gemeentefonds 2022'!$BS237</f>
        <v>0</v>
      </c>
      <c r="D237" s="102">
        <f>'Verdeling Gemeentefonds 2022'!E237/'Verdeling Gemeentefonds 2022'!$BS237</f>
        <v>0</v>
      </c>
      <c r="E237" s="102">
        <f>'Verdeling Gemeentefonds 2022'!F237/'Verdeling Gemeentefonds 2022'!$BS237</f>
        <v>0</v>
      </c>
      <c r="F237" s="102">
        <f>'Verdeling Gemeentefonds 2022'!G237/'Verdeling Gemeentefonds 2022'!$BS237</f>
        <v>0</v>
      </c>
      <c r="G237" s="102">
        <f>'Verdeling Gemeentefonds 2022'!H237/'Verdeling Gemeentefonds 2022'!$BS237</f>
        <v>0</v>
      </c>
      <c r="H237" s="102">
        <f>'Verdeling Gemeentefonds 2022'!I237/'Verdeling Gemeentefonds 2022'!$BS237</f>
        <v>0</v>
      </c>
      <c r="I237" s="106">
        <f>'Verdeling Gemeentefonds 2022'!J237/'Verdeling Gemeentefonds 2022'!$BS237</f>
        <v>0</v>
      </c>
      <c r="J237" s="100">
        <f>'Verdeling Gemeentefonds 2022'!N237/'Verdeling Gemeentefonds 2022'!$BS237</f>
        <v>8.2630238822027718E-2</v>
      </c>
      <c r="K237" s="102">
        <f>'Verdeling Gemeentefonds 2022'!S237/'Verdeling Gemeentefonds 2022'!$BS237</f>
        <v>4.8115489422458592E-3</v>
      </c>
      <c r="L237" s="106">
        <f>'Verdeling Gemeentefonds 2022'!T237/'Verdeling Gemeentefonds 2022'!$BS237</f>
        <v>8.7441787764273582E-2</v>
      </c>
      <c r="M237" s="99">
        <f>'Verdeling Gemeentefonds 2022'!Z237/'Verdeling Gemeentefonds 2022'!$BS237</f>
        <v>0.37040555582540302</v>
      </c>
      <c r="N237" s="102">
        <f>'Verdeling Gemeentefonds 2022'!AE237/'Verdeling Gemeentefonds 2022'!$BS237</f>
        <v>0.2735438778567918</v>
      </c>
      <c r="O237" s="104">
        <f>'Verdeling Gemeentefonds 2022'!AF237/'Verdeling Gemeentefonds 2022'!$BS237</f>
        <v>0.64394943368219482</v>
      </c>
      <c r="P237" s="109">
        <f>'Verdeling Gemeentefonds 2022'!AK237/'Verdeling Gemeentefonds 2022'!$BS237</f>
        <v>4.7630505425476914E-2</v>
      </c>
      <c r="Q237" s="112">
        <f>'Verdeling Gemeentefonds 2022'!AO237/'Verdeling Gemeentefonds 2022'!$BS237</f>
        <v>1.7372940489257898E-2</v>
      </c>
      <c r="R237" s="108">
        <f>'Verdeling Gemeentefonds 2022'!AR237/'Verdeling Gemeentefonds 2022'!$BS237</f>
        <v>1.9114121786634408E-2</v>
      </c>
      <c r="S237" s="108">
        <f>'Verdeling Gemeentefonds 2022'!AU237/'Verdeling Gemeentefonds 2022'!$BS237</f>
        <v>6.1638234442543786E-2</v>
      </c>
      <c r="T237" s="108">
        <f>'Verdeling Gemeentefonds 2022'!AX237/'Verdeling Gemeentefonds 2022'!$BS237</f>
        <v>4.2528671845208567E-2</v>
      </c>
      <c r="U237" s="108">
        <f>'Verdeling Gemeentefonds 2022'!BA237/'Verdeling Gemeentefonds 2022'!$BS237</f>
        <v>7.8391201436360178E-2</v>
      </c>
      <c r="V237" s="106">
        <f>'Verdeling Gemeentefonds 2022'!BB237/'Verdeling Gemeentefonds 2022'!$BS237</f>
        <v>0.21904517000000481</v>
      </c>
      <c r="W237" s="99">
        <f>'Verdeling Gemeentefonds 2022'!BI237/'Verdeling Gemeentefonds 2022'!$BS237</f>
        <v>-2.2753038513256404E-4</v>
      </c>
      <c r="X237" s="107">
        <f>'Verdeling Gemeentefonds 2022'!BF237/'Verdeling Gemeentefonds 2022'!$BS237</f>
        <v>0</v>
      </c>
      <c r="Y237" s="99">
        <f>'Verdeling Gemeentefonds 2022'!BL237/'Verdeling Gemeentefonds 2022'!$BS237</f>
        <v>0</v>
      </c>
      <c r="Z237" s="107">
        <f>'Verdeling Gemeentefonds 2022'!BR237/'Verdeling Gemeentefonds 2022'!$BS237</f>
        <v>2.1608601237209915E-3</v>
      </c>
      <c r="AA237" s="116">
        <f t="shared" si="3"/>
        <v>1.0000002266105386</v>
      </c>
    </row>
    <row r="238" spans="1:27" x14ac:dyDescent="0.25">
      <c r="A238" s="115" t="s">
        <v>431</v>
      </c>
      <c r="B238" s="9" t="s">
        <v>132</v>
      </c>
      <c r="C238" s="99">
        <f>'Verdeling Gemeentefonds 2022'!D238/'Verdeling Gemeentefonds 2022'!$BS238</f>
        <v>0</v>
      </c>
      <c r="D238" s="102">
        <f>'Verdeling Gemeentefonds 2022'!E238/'Verdeling Gemeentefonds 2022'!$BS238</f>
        <v>0</v>
      </c>
      <c r="E238" s="102">
        <f>'Verdeling Gemeentefonds 2022'!F238/'Verdeling Gemeentefonds 2022'!$BS238</f>
        <v>0</v>
      </c>
      <c r="F238" s="102">
        <f>'Verdeling Gemeentefonds 2022'!G238/'Verdeling Gemeentefonds 2022'!$BS238</f>
        <v>0</v>
      </c>
      <c r="G238" s="102">
        <f>'Verdeling Gemeentefonds 2022'!H238/'Verdeling Gemeentefonds 2022'!$BS238</f>
        <v>0</v>
      </c>
      <c r="H238" s="102">
        <f>'Verdeling Gemeentefonds 2022'!I238/'Verdeling Gemeentefonds 2022'!$BS238</f>
        <v>0</v>
      </c>
      <c r="I238" s="106">
        <f>'Verdeling Gemeentefonds 2022'!J238/'Verdeling Gemeentefonds 2022'!$BS238</f>
        <v>0</v>
      </c>
      <c r="J238" s="100">
        <f>'Verdeling Gemeentefonds 2022'!N238/'Verdeling Gemeentefonds 2022'!$BS238</f>
        <v>3.764417340747532E-2</v>
      </c>
      <c r="K238" s="102">
        <f>'Verdeling Gemeentefonds 2022'!S238/'Verdeling Gemeentefonds 2022'!$BS238</f>
        <v>5.639855959144297E-3</v>
      </c>
      <c r="L238" s="106">
        <f>'Verdeling Gemeentefonds 2022'!T238/'Verdeling Gemeentefonds 2022'!$BS238</f>
        <v>4.3284029366619618E-2</v>
      </c>
      <c r="M238" s="99">
        <f>'Verdeling Gemeentefonds 2022'!Z238/'Verdeling Gemeentefonds 2022'!$BS238</f>
        <v>0.3684697216963943</v>
      </c>
      <c r="N238" s="102">
        <f>'Verdeling Gemeentefonds 2022'!AE238/'Verdeling Gemeentefonds 2022'!$BS238</f>
        <v>0.30652781847513527</v>
      </c>
      <c r="O238" s="104">
        <f>'Verdeling Gemeentefonds 2022'!AF238/'Verdeling Gemeentefonds 2022'!$BS238</f>
        <v>0.67499754017152958</v>
      </c>
      <c r="P238" s="109">
        <f>'Verdeling Gemeentefonds 2022'!AK238/'Verdeling Gemeentefonds 2022'!$BS238</f>
        <v>0.13438321654232674</v>
      </c>
      <c r="Q238" s="112">
        <f>'Verdeling Gemeentefonds 2022'!AO238/'Verdeling Gemeentefonds 2022'!$BS238</f>
        <v>1.7312767137055079E-2</v>
      </c>
      <c r="R238" s="108">
        <f>'Verdeling Gemeentefonds 2022'!AR238/'Verdeling Gemeentefonds 2022'!$BS238</f>
        <v>3.7710213146741542E-2</v>
      </c>
      <c r="S238" s="108">
        <f>'Verdeling Gemeentefonds 2022'!AU238/'Verdeling Gemeentefonds 2022'!$BS238</f>
        <v>5.0293795104955318E-2</v>
      </c>
      <c r="T238" s="108">
        <f>'Verdeling Gemeentefonds 2022'!AX238/'Verdeling Gemeentefonds 2022'!$BS238</f>
        <v>2.9939427610951752E-2</v>
      </c>
      <c r="U238" s="108">
        <f>'Verdeling Gemeentefonds 2022'!BA238/'Verdeling Gemeentefonds 2022'!$BS238</f>
        <v>1.0123059049576645E-2</v>
      </c>
      <c r="V238" s="106">
        <f>'Verdeling Gemeentefonds 2022'!BB238/'Verdeling Gemeentefonds 2022'!$BS238</f>
        <v>0.14537926204928031</v>
      </c>
      <c r="W238" s="99">
        <f>'Verdeling Gemeentefonds 2022'!BI238/'Verdeling Gemeentefonds 2022'!$BS238</f>
        <v>-2.0489735865509101E-4</v>
      </c>
      <c r="X238" s="107">
        <f>'Verdeling Gemeentefonds 2022'!BF238/'Verdeling Gemeentefonds 2022'!$BS238</f>
        <v>0</v>
      </c>
      <c r="Y238" s="99">
        <f>'Verdeling Gemeentefonds 2022'!BL238/'Verdeling Gemeentefonds 2022'!$BS238</f>
        <v>0</v>
      </c>
      <c r="Z238" s="107">
        <f>'Verdeling Gemeentefonds 2022'!BR238/'Verdeling Gemeentefonds 2022'!$BS238</f>
        <v>2.1608596565801815E-3</v>
      </c>
      <c r="AA238" s="116">
        <f t="shared" si="3"/>
        <v>1.0000000104276814</v>
      </c>
    </row>
    <row r="239" spans="1:27" x14ac:dyDescent="0.25">
      <c r="A239" s="115" t="s">
        <v>321</v>
      </c>
      <c r="B239" s="9" t="s">
        <v>22</v>
      </c>
      <c r="C239" s="99">
        <f>'Verdeling Gemeentefonds 2022'!D239/'Verdeling Gemeentefonds 2022'!$BS239</f>
        <v>0</v>
      </c>
      <c r="D239" s="102">
        <f>'Verdeling Gemeentefonds 2022'!E239/'Verdeling Gemeentefonds 2022'!$BS239</f>
        <v>0</v>
      </c>
      <c r="E239" s="102">
        <f>'Verdeling Gemeentefonds 2022'!F239/'Verdeling Gemeentefonds 2022'!$BS239</f>
        <v>0</v>
      </c>
      <c r="F239" s="102">
        <f>'Verdeling Gemeentefonds 2022'!G239/'Verdeling Gemeentefonds 2022'!$BS239</f>
        <v>0</v>
      </c>
      <c r="G239" s="102">
        <f>'Verdeling Gemeentefonds 2022'!H239/'Verdeling Gemeentefonds 2022'!$BS239</f>
        <v>0</v>
      </c>
      <c r="H239" s="102">
        <f>'Verdeling Gemeentefonds 2022'!I239/'Verdeling Gemeentefonds 2022'!$BS239</f>
        <v>0</v>
      </c>
      <c r="I239" s="106">
        <f>'Verdeling Gemeentefonds 2022'!J239/'Verdeling Gemeentefonds 2022'!$BS239</f>
        <v>0</v>
      </c>
      <c r="J239" s="100">
        <f>'Verdeling Gemeentefonds 2022'!N239/'Verdeling Gemeentefonds 2022'!$BS239</f>
        <v>0.1069033329060116</v>
      </c>
      <c r="K239" s="102">
        <f>'Verdeling Gemeentefonds 2022'!S239/'Verdeling Gemeentefonds 2022'!$BS239</f>
        <v>6.7489961086168018E-2</v>
      </c>
      <c r="L239" s="106">
        <f>'Verdeling Gemeentefonds 2022'!T239/'Verdeling Gemeentefonds 2022'!$BS239</f>
        <v>0.17439329399217962</v>
      </c>
      <c r="M239" s="99">
        <f>'Verdeling Gemeentefonds 2022'!Z239/'Verdeling Gemeentefonds 2022'!$BS239</f>
        <v>0.37114130903436071</v>
      </c>
      <c r="N239" s="102">
        <f>'Verdeling Gemeentefonds 2022'!AE239/'Verdeling Gemeentefonds 2022'!$BS239</f>
        <v>0.19478849160166625</v>
      </c>
      <c r="O239" s="104">
        <f>'Verdeling Gemeentefonds 2022'!AF239/'Verdeling Gemeentefonds 2022'!$BS239</f>
        <v>0.56592980063602705</v>
      </c>
      <c r="P239" s="109">
        <f>'Verdeling Gemeentefonds 2022'!AK239/'Verdeling Gemeentefonds 2022'!$BS239</f>
        <v>0.12258748500010977</v>
      </c>
      <c r="Q239" s="112">
        <f>'Verdeling Gemeentefonds 2022'!AO239/'Verdeling Gemeentefonds 2022'!$BS239</f>
        <v>1.6132304052916293E-2</v>
      </c>
      <c r="R239" s="108">
        <f>'Verdeling Gemeentefonds 2022'!AR239/'Verdeling Gemeentefonds 2022'!$BS239</f>
        <v>1.4105718216488906E-2</v>
      </c>
      <c r="S239" s="108">
        <f>'Verdeling Gemeentefonds 2022'!AU239/'Verdeling Gemeentefonds 2022'!$BS239</f>
        <v>5.9547132440381907E-2</v>
      </c>
      <c r="T239" s="108">
        <f>'Verdeling Gemeentefonds 2022'!AX239/'Verdeling Gemeentefonds 2022'!$BS239</f>
        <v>3.644814632737195E-2</v>
      </c>
      <c r="U239" s="108">
        <f>'Verdeling Gemeentefonds 2022'!BA239/'Verdeling Gemeentefonds 2022'!$BS239</f>
        <v>8.7902922087011916E-3</v>
      </c>
      <c r="V239" s="106">
        <f>'Verdeling Gemeentefonds 2022'!BB239/'Verdeling Gemeentefonds 2022'!$BS239</f>
        <v>0.13502359324586025</v>
      </c>
      <c r="W239" s="99">
        <f>'Verdeling Gemeentefonds 2022'!BI239/'Verdeling Gemeentefonds 2022'!$BS239</f>
        <v>-9.5000623962645473E-5</v>
      </c>
      <c r="X239" s="107">
        <f>'Verdeling Gemeentefonds 2022'!BF239/'Verdeling Gemeentefonds 2022'!$BS239</f>
        <v>0</v>
      </c>
      <c r="Y239" s="99">
        <f>'Verdeling Gemeentefonds 2022'!BL239/'Verdeling Gemeentefonds 2022'!$BS239</f>
        <v>0</v>
      </c>
      <c r="Z239" s="107">
        <f>'Verdeling Gemeentefonds 2022'!BR239/'Verdeling Gemeentefonds 2022'!$BS239</f>
        <v>2.1608597030940402E-3</v>
      </c>
      <c r="AA239" s="116">
        <f t="shared" si="3"/>
        <v>1.000000031953308</v>
      </c>
    </row>
    <row r="240" spans="1:27" x14ac:dyDescent="0.25">
      <c r="A240" s="115" t="s">
        <v>322</v>
      </c>
      <c r="B240" s="9" t="s">
        <v>23</v>
      </c>
      <c r="C240" s="99">
        <f>'Verdeling Gemeentefonds 2022'!D240/'Verdeling Gemeentefonds 2022'!$BS240</f>
        <v>0</v>
      </c>
      <c r="D240" s="102">
        <f>'Verdeling Gemeentefonds 2022'!E240/'Verdeling Gemeentefonds 2022'!$BS240</f>
        <v>0</v>
      </c>
      <c r="E240" s="102">
        <f>'Verdeling Gemeentefonds 2022'!F240/'Verdeling Gemeentefonds 2022'!$BS240</f>
        <v>0</v>
      </c>
      <c r="F240" s="102">
        <f>'Verdeling Gemeentefonds 2022'!G240/'Verdeling Gemeentefonds 2022'!$BS240</f>
        <v>0</v>
      </c>
      <c r="G240" s="102">
        <f>'Verdeling Gemeentefonds 2022'!H240/'Verdeling Gemeentefonds 2022'!$BS240</f>
        <v>0</v>
      </c>
      <c r="H240" s="102">
        <f>'Verdeling Gemeentefonds 2022'!I240/'Verdeling Gemeentefonds 2022'!$BS240</f>
        <v>0</v>
      </c>
      <c r="I240" s="106">
        <f>'Verdeling Gemeentefonds 2022'!J240/'Verdeling Gemeentefonds 2022'!$BS240</f>
        <v>0</v>
      </c>
      <c r="J240" s="100">
        <f>'Verdeling Gemeentefonds 2022'!N240/'Verdeling Gemeentefonds 2022'!$BS240</f>
        <v>7.3431573651562165E-2</v>
      </c>
      <c r="K240" s="102">
        <f>'Verdeling Gemeentefonds 2022'!S240/'Verdeling Gemeentefonds 2022'!$BS240</f>
        <v>7.7641877976727794E-2</v>
      </c>
      <c r="L240" s="106">
        <f>'Verdeling Gemeentefonds 2022'!T240/'Verdeling Gemeentefonds 2022'!$BS240</f>
        <v>0.15107345162828995</v>
      </c>
      <c r="M240" s="99">
        <f>'Verdeling Gemeentefonds 2022'!Z240/'Verdeling Gemeentefonds 2022'!$BS240</f>
        <v>0.34899522859039722</v>
      </c>
      <c r="N240" s="102">
        <f>'Verdeling Gemeentefonds 2022'!AE240/'Verdeling Gemeentefonds 2022'!$BS240</f>
        <v>0.20845187221850014</v>
      </c>
      <c r="O240" s="104">
        <f>'Verdeling Gemeentefonds 2022'!AF240/'Verdeling Gemeentefonds 2022'!$BS240</f>
        <v>0.55744710080889737</v>
      </c>
      <c r="P240" s="109">
        <f>'Verdeling Gemeentefonds 2022'!AK240/'Verdeling Gemeentefonds 2022'!$BS240</f>
        <v>3.4273429816836988E-2</v>
      </c>
      <c r="Q240" s="112">
        <f>'Verdeling Gemeentefonds 2022'!AO240/'Verdeling Gemeentefonds 2022'!$BS240</f>
        <v>1.6730143309840972E-2</v>
      </c>
      <c r="R240" s="108">
        <f>'Verdeling Gemeentefonds 2022'!AR240/'Verdeling Gemeentefonds 2022'!$BS240</f>
        <v>6.0029884332295717E-2</v>
      </c>
      <c r="S240" s="108">
        <f>'Verdeling Gemeentefonds 2022'!AU240/'Verdeling Gemeentefonds 2022'!$BS240</f>
        <v>9.1952263575307655E-2</v>
      </c>
      <c r="T240" s="108">
        <f>'Verdeling Gemeentefonds 2022'!AX240/'Verdeling Gemeentefonds 2022'!$BS240</f>
        <v>4.9265072280859697E-2</v>
      </c>
      <c r="U240" s="108">
        <f>'Verdeling Gemeentefonds 2022'!BA240/'Verdeling Gemeentefonds 2022'!$BS240</f>
        <v>3.7214525043619759E-2</v>
      </c>
      <c r="V240" s="106">
        <f>'Verdeling Gemeentefonds 2022'!BB240/'Verdeling Gemeentefonds 2022'!$BS240</f>
        <v>0.25519188854192382</v>
      </c>
      <c r="W240" s="99">
        <f>'Verdeling Gemeentefonds 2022'!BI240/'Verdeling Gemeentefonds 2022'!$BS240</f>
        <v>-1.4667242759502247E-4</v>
      </c>
      <c r="X240" s="107">
        <f>'Verdeling Gemeentefonds 2022'!BF240/'Verdeling Gemeentefonds 2022'!$BS240</f>
        <v>0</v>
      </c>
      <c r="Y240" s="99">
        <f>'Verdeling Gemeentefonds 2022'!BL240/'Verdeling Gemeentefonds 2022'!$BS240</f>
        <v>0</v>
      </c>
      <c r="Z240" s="107">
        <f>'Verdeling Gemeentefonds 2022'!BR240/'Verdeling Gemeentefonds 2022'!$BS240</f>
        <v>2.1608597596538904E-3</v>
      </c>
      <c r="AA240" s="116">
        <f t="shared" si="3"/>
        <v>1.0000000581280071</v>
      </c>
    </row>
    <row r="241" spans="1:27" x14ac:dyDescent="0.25">
      <c r="A241" s="115" t="s">
        <v>399</v>
      </c>
      <c r="B241" s="9" t="s">
        <v>100</v>
      </c>
      <c r="C241" s="99">
        <f>'Verdeling Gemeentefonds 2022'!D241/'Verdeling Gemeentefonds 2022'!$BS241</f>
        <v>0</v>
      </c>
      <c r="D241" s="102">
        <f>'Verdeling Gemeentefonds 2022'!E241/'Verdeling Gemeentefonds 2022'!$BS241</f>
        <v>0</v>
      </c>
      <c r="E241" s="102">
        <f>'Verdeling Gemeentefonds 2022'!F241/'Verdeling Gemeentefonds 2022'!$BS241</f>
        <v>0</v>
      </c>
      <c r="F241" s="102">
        <f>'Verdeling Gemeentefonds 2022'!G241/'Verdeling Gemeentefonds 2022'!$BS241</f>
        <v>0</v>
      </c>
      <c r="G241" s="102">
        <f>'Verdeling Gemeentefonds 2022'!H241/'Verdeling Gemeentefonds 2022'!$BS241</f>
        <v>0</v>
      </c>
      <c r="H241" s="102">
        <f>'Verdeling Gemeentefonds 2022'!I241/'Verdeling Gemeentefonds 2022'!$BS241</f>
        <v>0</v>
      </c>
      <c r="I241" s="106">
        <f>'Verdeling Gemeentefonds 2022'!J241/'Verdeling Gemeentefonds 2022'!$BS241</f>
        <v>0</v>
      </c>
      <c r="J241" s="100">
        <f>'Verdeling Gemeentefonds 2022'!N241/'Verdeling Gemeentefonds 2022'!$BS241</f>
        <v>8.830275461612927E-2</v>
      </c>
      <c r="K241" s="102">
        <f>'Verdeling Gemeentefonds 2022'!S241/'Verdeling Gemeentefonds 2022'!$BS241</f>
        <v>7.1268971646519075E-2</v>
      </c>
      <c r="L241" s="106">
        <f>'Verdeling Gemeentefonds 2022'!T241/'Verdeling Gemeentefonds 2022'!$BS241</f>
        <v>0.15957172626264834</v>
      </c>
      <c r="M241" s="99">
        <f>'Verdeling Gemeentefonds 2022'!Z241/'Verdeling Gemeentefonds 2022'!$BS241</f>
        <v>0.36539073717061271</v>
      </c>
      <c r="N241" s="102">
        <f>'Verdeling Gemeentefonds 2022'!AE241/'Verdeling Gemeentefonds 2022'!$BS241</f>
        <v>0.19768822686819673</v>
      </c>
      <c r="O241" s="104">
        <f>'Verdeling Gemeentefonds 2022'!AF241/'Verdeling Gemeentefonds 2022'!$BS241</f>
        <v>0.56307896403880942</v>
      </c>
      <c r="P241" s="109">
        <f>'Verdeling Gemeentefonds 2022'!AK241/'Verdeling Gemeentefonds 2022'!$BS241</f>
        <v>9.3372070351979336E-2</v>
      </c>
      <c r="Q241" s="112">
        <f>'Verdeling Gemeentefonds 2022'!AO241/'Verdeling Gemeentefonds 2022'!$BS241</f>
        <v>1.2618365687226539E-2</v>
      </c>
      <c r="R241" s="108">
        <f>'Verdeling Gemeentefonds 2022'!AR241/'Verdeling Gemeentefonds 2022'!$BS241</f>
        <v>5.7275984713845854E-3</v>
      </c>
      <c r="S241" s="108">
        <f>'Verdeling Gemeentefonds 2022'!AU241/'Verdeling Gemeentefonds 2022'!$BS241</f>
        <v>7.2082286126844752E-2</v>
      </c>
      <c r="T241" s="108">
        <f>'Verdeling Gemeentefonds 2022'!AX241/'Verdeling Gemeentefonds 2022'!$BS241</f>
        <v>6.9928881480066485E-2</v>
      </c>
      <c r="U241" s="108">
        <f>'Verdeling Gemeentefonds 2022'!BA241/'Verdeling Gemeentefonds 2022'!$BS241</f>
        <v>2.1518642693430533E-2</v>
      </c>
      <c r="V241" s="106">
        <f>'Verdeling Gemeentefonds 2022'!BB241/'Verdeling Gemeentefonds 2022'!$BS241</f>
        <v>0.18187577445895287</v>
      </c>
      <c r="W241" s="99">
        <f>'Verdeling Gemeentefonds 2022'!BI241/'Verdeling Gemeentefonds 2022'!$BS241</f>
        <v>-5.9415772389959669E-5</v>
      </c>
      <c r="X241" s="107">
        <f>'Verdeling Gemeentefonds 2022'!BF241/'Verdeling Gemeentefonds 2022'!$BS241</f>
        <v>0</v>
      </c>
      <c r="Y241" s="99">
        <f>'Verdeling Gemeentefonds 2022'!BL241/'Verdeling Gemeentefonds 2022'!$BS241</f>
        <v>0</v>
      </c>
      <c r="Z241" s="107">
        <f>'Verdeling Gemeentefonds 2022'!BR241/'Verdeling Gemeentefonds 2022'!$BS241</f>
        <v>2.160859588514905E-3</v>
      </c>
      <c r="AA241" s="116">
        <f t="shared" si="3"/>
        <v>0.999999978928515</v>
      </c>
    </row>
    <row r="242" spans="1:27" x14ac:dyDescent="0.25">
      <c r="A242" s="115" t="s">
        <v>550</v>
      </c>
      <c r="B242" s="9" t="s">
        <v>253</v>
      </c>
      <c r="C242" s="99">
        <f>'Verdeling Gemeentefonds 2022'!D242/'Verdeling Gemeentefonds 2022'!$BS242</f>
        <v>0</v>
      </c>
      <c r="D242" s="102">
        <f>'Verdeling Gemeentefonds 2022'!E242/'Verdeling Gemeentefonds 2022'!$BS242</f>
        <v>0</v>
      </c>
      <c r="E242" s="102">
        <f>'Verdeling Gemeentefonds 2022'!F242/'Verdeling Gemeentefonds 2022'!$BS242</f>
        <v>0</v>
      </c>
      <c r="F242" s="102">
        <f>'Verdeling Gemeentefonds 2022'!G242/'Verdeling Gemeentefonds 2022'!$BS242</f>
        <v>0</v>
      </c>
      <c r="G242" s="102">
        <f>'Verdeling Gemeentefonds 2022'!H242/'Verdeling Gemeentefonds 2022'!$BS242</f>
        <v>0</v>
      </c>
      <c r="H242" s="102">
        <f>'Verdeling Gemeentefonds 2022'!I242/'Verdeling Gemeentefonds 2022'!$BS242</f>
        <v>0</v>
      </c>
      <c r="I242" s="106">
        <f>'Verdeling Gemeentefonds 2022'!J242/'Verdeling Gemeentefonds 2022'!$BS242</f>
        <v>0</v>
      </c>
      <c r="J242" s="100">
        <f>'Verdeling Gemeentefonds 2022'!N242/'Verdeling Gemeentefonds 2022'!$BS242</f>
        <v>4.0391499801134934E-2</v>
      </c>
      <c r="K242" s="102">
        <f>'Verdeling Gemeentefonds 2022'!S242/'Verdeling Gemeentefonds 2022'!$BS242</f>
        <v>6.2149072174606775E-3</v>
      </c>
      <c r="L242" s="106">
        <f>'Verdeling Gemeentefonds 2022'!T242/'Verdeling Gemeentefonds 2022'!$BS242</f>
        <v>4.6606407018595614E-2</v>
      </c>
      <c r="M242" s="99">
        <f>'Verdeling Gemeentefonds 2022'!Z242/'Verdeling Gemeentefonds 2022'!$BS242</f>
        <v>0.31425357139502874</v>
      </c>
      <c r="N242" s="102">
        <f>'Verdeling Gemeentefonds 2022'!AE242/'Verdeling Gemeentefonds 2022'!$BS242</f>
        <v>0.27098039720435485</v>
      </c>
      <c r="O242" s="104">
        <f>'Verdeling Gemeentefonds 2022'!AF242/'Verdeling Gemeentefonds 2022'!$BS242</f>
        <v>0.5852339685993837</v>
      </c>
      <c r="P242" s="109">
        <f>'Verdeling Gemeentefonds 2022'!AK242/'Verdeling Gemeentefonds 2022'!$BS242</f>
        <v>0.16859124755370181</v>
      </c>
      <c r="Q242" s="112">
        <f>'Verdeling Gemeentefonds 2022'!AO242/'Verdeling Gemeentefonds 2022'!$BS242</f>
        <v>1.5159919051965268E-2</v>
      </c>
      <c r="R242" s="108">
        <f>'Verdeling Gemeentefonds 2022'!AR242/'Verdeling Gemeentefonds 2022'!$BS242</f>
        <v>5.1163807412484066E-2</v>
      </c>
      <c r="S242" s="108">
        <f>'Verdeling Gemeentefonds 2022'!AU242/'Verdeling Gemeentefonds 2022'!$BS242</f>
        <v>5.9074890849706747E-2</v>
      </c>
      <c r="T242" s="108">
        <f>'Verdeling Gemeentefonds 2022'!AX242/'Verdeling Gemeentefonds 2022'!$BS242</f>
        <v>5.1714018712448941E-2</v>
      </c>
      <c r="U242" s="108">
        <f>'Verdeling Gemeentefonds 2022'!BA242/'Verdeling Gemeentefonds 2022'!$BS242</f>
        <v>2.0535991225468776E-2</v>
      </c>
      <c r="V242" s="106">
        <f>'Verdeling Gemeentefonds 2022'!BB242/'Verdeling Gemeentefonds 2022'!$BS242</f>
        <v>0.1976486272520738</v>
      </c>
      <c r="W242" s="99">
        <f>'Verdeling Gemeentefonds 2022'!BI242/'Verdeling Gemeentefonds 2022'!$BS242</f>
        <v>-2.4105769639891998E-4</v>
      </c>
      <c r="X242" s="107">
        <f>'Verdeling Gemeentefonds 2022'!BF242/'Verdeling Gemeentefonds 2022'!$BS242</f>
        <v>0</v>
      </c>
      <c r="Y242" s="99">
        <f>'Verdeling Gemeentefonds 2022'!BL242/'Verdeling Gemeentefonds 2022'!$BS242</f>
        <v>0</v>
      </c>
      <c r="Z242" s="107">
        <f>'Verdeling Gemeentefonds 2022'!BR242/'Verdeling Gemeentefonds 2022'!$BS242</f>
        <v>2.1608597474380904E-3</v>
      </c>
      <c r="AA242" s="116">
        <f t="shared" si="3"/>
        <v>1.0000000524747941</v>
      </c>
    </row>
    <row r="243" spans="1:27" x14ac:dyDescent="0.25">
      <c r="A243" s="115" t="s">
        <v>340</v>
      </c>
      <c r="B243" s="9" t="s">
        <v>41</v>
      </c>
      <c r="C243" s="99">
        <f>'Verdeling Gemeentefonds 2022'!D243/'Verdeling Gemeentefonds 2022'!$BS243</f>
        <v>0</v>
      </c>
      <c r="D243" s="102">
        <f>'Verdeling Gemeentefonds 2022'!E243/'Verdeling Gemeentefonds 2022'!$BS243</f>
        <v>0</v>
      </c>
      <c r="E243" s="102">
        <f>'Verdeling Gemeentefonds 2022'!F243/'Verdeling Gemeentefonds 2022'!$BS243</f>
        <v>0</v>
      </c>
      <c r="F243" s="102">
        <f>'Verdeling Gemeentefonds 2022'!G243/'Verdeling Gemeentefonds 2022'!$BS243</f>
        <v>0</v>
      </c>
      <c r="G243" s="102">
        <f>'Verdeling Gemeentefonds 2022'!H243/'Verdeling Gemeentefonds 2022'!$BS243</f>
        <v>0</v>
      </c>
      <c r="H243" s="102">
        <f>'Verdeling Gemeentefonds 2022'!I243/'Verdeling Gemeentefonds 2022'!$BS243</f>
        <v>0</v>
      </c>
      <c r="I243" s="106">
        <f>'Verdeling Gemeentefonds 2022'!J243/'Verdeling Gemeentefonds 2022'!$BS243</f>
        <v>0</v>
      </c>
      <c r="J243" s="100">
        <f>'Verdeling Gemeentefonds 2022'!N243/'Verdeling Gemeentefonds 2022'!$BS243</f>
        <v>7.9669060565460317E-2</v>
      </c>
      <c r="K243" s="102">
        <f>'Verdeling Gemeentefonds 2022'!S243/'Verdeling Gemeentefonds 2022'!$BS243</f>
        <v>0.12076108118770966</v>
      </c>
      <c r="L243" s="106">
        <f>'Verdeling Gemeentefonds 2022'!T243/'Verdeling Gemeentefonds 2022'!$BS243</f>
        <v>0.20043014175316998</v>
      </c>
      <c r="M243" s="99">
        <f>'Verdeling Gemeentefonds 2022'!Z243/'Verdeling Gemeentefonds 2022'!$BS243</f>
        <v>0.31676324502816128</v>
      </c>
      <c r="N243" s="102">
        <f>'Verdeling Gemeentefonds 2022'!AE243/'Verdeling Gemeentefonds 2022'!$BS243</f>
        <v>0.23188883264163762</v>
      </c>
      <c r="O243" s="104">
        <f>'Verdeling Gemeentefonds 2022'!AF243/'Verdeling Gemeentefonds 2022'!$BS243</f>
        <v>0.54865207766979884</v>
      </c>
      <c r="P243" s="109">
        <f>'Verdeling Gemeentefonds 2022'!AK243/'Verdeling Gemeentefonds 2022'!$BS243</f>
        <v>8.5930999557511642E-2</v>
      </c>
      <c r="Q243" s="112">
        <f>'Verdeling Gemeentefonds 2022'!AO243/'Verdeling Gemeentefonds 2022'!$BS243</f>
        <v>1.6046680830181813E-2</v>
      </c>
      <c r="R243" s="108">
        <f>'Verdeling Gemeentefonds 2022'!AR243/'Verdeling Gemeentefonds 2022'!$BS243</f>
        <v>3.1472357193401294E-2</v>
      </c>
      <c r="S243" s="108">
        <f>'Verdeling Gemeentefonds 2022'!AU243/'Verdeling Gemeentefonds 2022'!$BS243</f>
        <v>6.1635230863156892E-2</v>
      </c>
      <c r="T243" s="108">
        <f>'Verdeling Gemeentefonds 2022'!AX243/'Verdeling Gemeentefonds 2022'!$BS243</f>
        <v>3.9570821233111633E-2</v>
      </c>
      <c r="U243" s="108">
        <f>'Verdeling Gemeentefonds 2022'!BA243/'Verdeling Gemeentefonds 2022'!$BS243</f>
        <v>1.431349914905077E-2</v>
      </c>
      <c r="V243" s="106">
        <f>'Verdeling Gemeentefonds 2022'!BB243/'Verdeling Gemeentefonds 2022'!$BS243</f>
        <v>0.16303858926890236</v>
      </c>
      <c r="W243" s="99">
        <f>'Verdeling Gemeentefonds 2022'!BI243/'Verdeling Gemeentefonds 2022'!$BS243</f>
        <v>-2.1267668576848474E-4</v>
      </c>
      <c r="X243" s="107">
        <f>'Verdeling Gemeentefonds 2022'!BF243/'Verdeling Gemeentefonds 2022'!$BS243</f>
        <v>0</v>
      </c>
      <c r="Y243" s="99">
        <f>'Verdeling Gemeentefonds 2022'!BL243/'Verdeling Gemeentefonds 2022'!$BS243</f>
        <v>0</v>
      </c>
      <c r="Z243" s="107">
        <f>'Verdeling Gemeentefonds 2022'!BR243/'Verdeling Gemeentefonds 2022'!$BS243</f>
        <v>2.1608596149856195E-3</v>
      </c>
      <c r="AA243" s="116">
        <f t="shared" si="3"/>
        <v>0.99999999117859995</v>
      </c>
    </row>
    <row r="244" spans="1:27" x14ac:dyDescent="0.25">
      <c r="A244" s="115" t="s">
        <v>522</v>
      </c>
      <c r="B244" s="9" t="s">
        <v>223</v>
      </c>
      <c r="C244" s="99">
        <f>'Verdeling Gemeentefonds 2022'!D244/'Verdeling Gemeentefonds 2022'!$BS244</f>
        <v>0</v>
      </c>
      <c r="D244" s="102">
        <f>'Verdeling Gemeentefonds 2022'!E244/'Verdeling Gemeentefonds 2022'!$BS244</f>
        <v>0</v>
      </c>
      <c r="E244" s="102">
        <f>'Verdeling Gemeentefonds 2022'!F244/'Verdeling Gemeentefonds 2022'!$BS244</f>
        <v>0</v>
      </c>
      <c r="F244" s="102">
        <f>'Verdeling Gemeentefonds 2022'!G244/'Verdeling Gemeentefonds 2022'!$BS244</f>
        <v>0</v>
      </c>
      <c r="G244" s="102">
        <f>'Verdeling Gemeentefonds 2022'!H244/'Verdeling Gemeentefonds 2022'!$BS244</f>
        <v>0</v>
      </c>
      <c r="H244" s="102">
        <f>'Verdeling Gemeentefonds 2022'!I244/'Verdeling Gemeentefonds 2022'!$BS244</f>
        <v>0</v>
      </c>
      <c r="I244" s="106">
        <f>'Verdeling Gemeentefonds 2022'!J244/'Verdeling Gemeentefonds 2022'!$BS244</f>
        <v>0</v>
      </c>
      <c r="J244" s="100">
        <f>'Verdeling Gemeentefonds 2022'!N244/'Verdeling Gemeentefonds 2022'!$BS244</f>
        <v>2.6365332962037722E-2</v>
      </c>
      <c r="K244" s="102">
        <f>'Verdeling Gemeentefonds 2022'!S244/'Verdeling Gemeentefonds 2022'!$BS244</f>
        <v>1.3090781348028698E-3</v>
      </c>
      <c r="L244" s="106">
        <f>'Verdeling Gemeentefonds 2022'!T244/'Verdeling Gemeentefonds 2022'!$BS244</f>
        <v>2.7674411096840587E-2</v>
      </c>
      <c r="M244" s="99">
        <f>'Verdeling Gemeentefonds 2022'!Z244/'Verdeling Gemeentefonds 2022'!$BS244</f>
        <v>0.23134517464316881</v>
      </c>
      <c r="N244" s="102">
        <f>'Verdeling Gemeentefonds 2022'!AE244/'Verdeling Gemeentefonds 2022'!$BS244</f>
        <v>0.18624086466826922</v>
      </c>
      <c r="O244" s="104">
        <f>'Verdeling Gemeentefonds 2022'!AF244/'Verdeling Gemeentefonds 2022'!$BS244</f>
        <v>0.41758603931143801</v>
      </c>
      <c r="P244" s="109">
        <f>'Verdeling Gemeentefonds 2022'!AK244/'Verdeling Gemeentefonds 2022'!$BS244</f>
        <v>0.47215859750461087</v>
      </c>
      <c r="Q244" s="112">
        <f>'Verdeling Gemeentefonds 2022'!AO244/'Verdeling Gemeentefonds 2022'!$BS244</f>
        <v>9.6597249773037741E-3</v>
      </c>
      <c r="R244" s="108">
        <f>'Verdeling Gemeentefonds 2022'!AR244/'Verdeling Gemeentefonds 2022'!$BS244</f>
        <v>1.5023317603513936E-2</v>
      </c>
      <c r="S244" s="108">
        <f>'Verdeling Gemeentefonds 2022'!AU244/'Verdeling Gemeentefonds 2022'!$BS244</f>
        <v>3.6621284201087491E-2</v>
      </c>
      <c r="T244" s="108">
        <f>'Verdeling Gemeentefonds 2022'!AX244/'Verdeling Gemeentefonds 2022'!$BS244</f>
        <v>1.4718791920978837E-2</v>
      </c>
      <c r="U244" s="108">
        <f>'Verdeling Gemeentefonds 2022'!BA244/'Verdeling Gemeentefonds 2022'!$BS244</f>
        <v>4.6810573432780255E-3</v>
      </c>
      <c r="V244" s="106">
        <f>'Verdeling Gemeentefonds 2022'!BB244/'Verdeling Gemeentefonds 2022'!$BS244</f>
        <v>8.0704176046162063E-2</v>
      </c>
      <c r="W244" s="99">
        <f>'Verdeling Gemeentefonds 2022'!BI244/'Verdeling Gemeentefonds 2022'!$BS244</f>
        <v>-2.8390242545707928E-4</v>
      </c>
      <c r="X244" s="107">
        <f>'Verdeling Gemeentefonds 2022'!BF244/'Verdeling Gemeentefonds 2022'!$BS244</f>
        <v>0</v>
      </c>
      <c r="Y244" s="99">
        <f>'Verdeling Gemeentefonds 2022'!BL244/'Verdeling Gemeentefonds 2022'!$BS244</f>
        <v>0</v>
      </c>
      <c r="Z244" s="107">
        <f>'Verdeling Gemeentefonds 2022'!BR244/'Verdeling Gemeentefonds 2022'!$BS244</f>
        <v>2.1608600263730315E-3</v>
      </c>
      <c r="AA244" s="116">
        <f t="shared" si="3"/>
        <v>1.0000001815599675</v>
      </c>
    </row>
    <row r="245" spans="1:27" x14ac:dyDescent="0.25">
      <c r="A245" s="115" t="s">
        <v>505</v>
      </c>
      <c r="B245" s="9" t="s">
        <v>206</v>
      </c>
      <c r="C245" s="99">
        <f>'Verdeling Gemeentefonds 2022'!D245/'Verdeling Gemeentefonds 2022'!$BS245</f>
        <v>0</v>
      </c>
      <c r="D245" s="102">
        <f>'Verdeling Gemeentefonds 2022'!E245/'Verdeling Gemeentefonds 2022'!$BS245</f>
        <v>0</v>
      </c>
      <c r="E245" s="102">
        <f>'Verdeling Gemeentefonds 2022'!F245/'Verdeling Gemeentefonds 2022'!$BS245</f>
        <v>0</v>
      </c>
      <c r="F245" s="102">
        <f>'Verdeling Gemeentefonds 2022'!G245/'Verdeling Gemeentefonds 2022'!$BS245</f>
        <v>0</v>
      </c>
      <c r="G245" s="102">
        <f>'Verdeling Gemeentefonds 2022'!H245/'Verdeling Gemeentefonds 2022'!$BS245</f>
        <v>0</v>
      </c>
      <c r="H245" s="102">
        <f>'Verdeling Gemeentefonds 2022'!I245/'Verdeling Gemeentefonds 2022'!$BS245</f>
        <v>0</v>
      </c>
      <c r="I245" s="106">
        <f>'Verdeling Gemeentefonds 2022'!J245/'Verdeling Gemeentefonds 2022'!$BS245</f>
        <v>0</v>
      </c>
      <c r="J245" s="100">
        <f>'Verdeling Gemeentefonds 2022'!N245/'Verdeling Gemeentefonds 2022'!$BS245</f>
        <v>5.068063648948621E-2</v>
      </c>
      <c r="K245" s="102">
        <f>'Verdeling Gemeentefonds 2022'!S245/'Verdeling Gemeentefonds 2022'!$BS245</f>
        <v>5.4773601306499723E-3</v>
      </c>
      <c r="L245" s="106">
        <f>'Verdeling Gemeentefonds 2022'!T245/'Verdeling Gemeentefonds 2022'!$BS245</f>
        <v>5.615799662013618E-2</v>
      </c>
      <c r="M245" s="99">
        <f>'Verdeling Gemeentefonds 2022'!Z245/'Verdeling Gemeentefonds 2022'!$BS245</f>
        <v>0.33264248034532989</v>
      </c>
      <c r="N245" s="102">
        <f>'Verdeling Gemeentefonds 2022'!AE245/'Verdeling Gemeentefonds 2022'!$BS245</f>
        <v>0.31334145071370717</v>
      </c>
      <c r="O245" s="104">
        <f>'Verdeling Gemeentefonds 2022'!AF245/'Verdeling Gemeentefonds 2022'!$BS245</f>
        <v>0.64598393105903706</v>
      </c>
      <c r="P245" s="109">
        <f>'Verdeling Gemeentefonds 2022'!AK245/'Verdeling Gemeentefonds 2022'!$BS245</f>
        <v>0.16735938953734236</v>
      </c>
      <c r="Q245" s="112">
        <f>'Verdeling Gemeentefonds 2022'!AO245/'Verdeling Gemeentefonds 2022'!$BS245</f>
        <v>1.5462372866890783E-2</v>
      </c>
      <c r="R245" s="108">
        <f>'Verdeling Gemeentefonds 2022'!AR245/'Verdeling Gemeentefonds 2022'!$BS245</f>
        <v>1.4656382163853843E-2</v>
      </c>
      <c r="S245" s="108">
        <f>'Verdeling Gemeentefonds 2022'!AU245/'Verdeling Gemeentefonds 2022'!$BS245</f>
        <v>5.1863982717837938E-2</v>
      </c>
      <c r="T245" s="108">
        <f>'Verdeling Gemeentefonds 2022'!AX245/'Verdeling Gemeentefonds 2022'!$BS245</f>
        <v>3.585152142098854E-2</v>
      </c>
      <c r="U245" s="108">
        <f>'Verdeling Gemeentefonds 2022'!BA245/'Verdeling Gemeentefonds 2022'!$BS245</f>
        <v>1.0733756166552656E-2</v>
      </c>
      <c r="V245" s="106">
        <f>'Verdeling Gemeentefonds 2022'!BB245/'Verdeling Gemeentefonds 2022'!$BS245</f>
        <v>0.12856801533612375</v>
      </c>
      <c r="W245" s="99">
        <f>'Verdeling Gemeentefonds 2022'!BI245/'Verdeling Gemeentefonds 2022'!$BS245</f>
        <v>-2.3017321597534285E-4</v>
      </c>
      <c r="X245" s="107">
        <f>'Verdeling Gemeentefonds 2022'!BF245/'Verdeling Gemeentefonds 2022'!$BS245</f>
        <v>0</v>
      </c>
      <c r="Y245" s="99">
        <f>'Verdeling Gemeentefonds 2022'!BL245/'Verdeling Gemeentefonds 2022'!$BS245</f>
        <v>0</v>
      </c>
      <c r="Z245" s="107">
        <f>'Verdeling Gemeentefonds 2022'!BR245/'Verdeling Gemeentefonds 2022'!$BS245</f>
        <v>2.1608596751292431E-3</v>
      </c>
      <c r="AA245" s="116">
        <f t="shared" si="3"/>
        <v>1.0000000190117933</v>
      </c>
    </row>
    <row r="246" spans="1:27" x14ac:dyDescent="0.25">
      <c r="A246" s="115" t="s">
        <v>535</v>
      </c>
      <c r="B246" s="9" t="s">
        <v>238</v>
      </c>
      <c r="C246" s="99">
        <f>'Verdeling Gemeentefonds 2022'!D246/'Verdeling Gemeentefonds 2022'!$BS246</f>
        <v>0</v>
      </c>
      <c r="D246" s="102">
        <f>'Verdeling Gemeentefonds 2022'!E246/'Verdeling Gemeentefonds 2022'!$BS246</f>
        <v>0</v>
      </c>
      <c r="E246" s="102">
        <f>'Verdeling Gemeentefonds 2022'!F246/'Verdeling Gemeentefonds 2022'!$BS246</f>
        <v>0</v>
      </c>
      <c r="F246" s="102">
        <f>'Verdeling Gemeentefonds 2022'!G246/'Verdeling Gemeentefonds 2022'!$BS246</f>
        <v>0</v>
      </c>
      <c r="G246" s="102">
        <f>'Verdeling Gemeentefonds 2022'!H246/'Verdeling Gemeentefonds 2022'!$BS246</f>
        <v>0</v>
      </c>
      <c r="H246" s="102">
        <f>'Verdeling Gemeentefonds 2022'!I246/'Verdeling Gemeentefonds 2022'!$BS246</f>
        <v>0</v>
      </c>
      <c r="I246" s="106">
        <f>'Verdeling Gemeentefonds 2022'!J246/'Verdeling Gemeentefonds 2022'!$BS246</f>
        <v>0</v>
      </c>
      <c r="J246" s="100">
        <f>'Verdeling Gemeentefonds 2022'!N246/'Verdeling Gemeentefonds 2022'!$BS246</f>
        <v>0.20078732792966916</v>
      </c>
      <c r="K246" s="102">
        <f>'Verdeling Gemeentefonds 2022'!S246/'Verdeling Gemeentefonds 2022'!$BS246</f>
        <v>1.2297477595871593E-2</v>
      </c>
      <c r="L246" s="106">
        <f>'Verdeling Gemeentefonds 2022'!T246/'Verdeling Gemeentefonds 2022'!$BS246</f>
        <v>0.21308480552554077</v>
      </c>
      <c r="M246" s="99">
        <f>'Verdeling Gemeentefonds 2022'!Z246/'Verdeling Gemeentefonds 2022'!$BS246</f>
        <v>0.34486007822877696</v>
      </c>
      <c r="N246" s="102">
        <f>'Verdeling Gemeentefonds 2022'!AE246/'Verdeling Gemeentefonds 2022'!$BS246</f>
        <v>0.21744184012440224</v>
      </c>
      <c r="O246" s="104">
        <f>'Verdeling Gemeentefonds 2022'!AF246/'Verdeling Gemeentefonds 2022'!$BS246</f>
        <v>0.56230191835317911</v>
      </c>
      <c r="P246" s="109">
        <f>'Verdeling Gemeentefonds 2022'!AK246/'Verdeling Gemeentefonds 2022'!$BS246</f>
        <v>0.13010317449675243</v>
      </c>
      <c r="Q246" s="112">
        <f>'Verdeling Gemeentefonds 2022'!AO246/'Verdeling Gemeentefonds 2022'!$BS246</f>
        <v>1.5384424554824474E-2</v>
      </c>
      <c r="R246" s="108">
        <f>'Verdeling Gemeentefonds 2022'!AR246/'Verdeling Gemeentefonds 2022'!$BS246</f>
        <v>1.1141764578638297E-2</v>
      </c>
      <c r="S246" s="108">
        <f>'Verdeling Gemeentefonds 2022'!AU246/'Verdeling Gemeentefonds 2022'!$BS246</f>
        <v>2.8616326696458829E-2</v>
      </c>
      <c r="T246" s="108">
        <f>'Verdeling Gemeentefonds 2022'!AX246/'Verdeling Gemeentefonds 2022'!$BS246</f>
        <v>3.4345807449793361E-2</v>
      </c>
      <c r="U246" s="108">
        <f>'Verdeling Gemeentefonds 2022'!BA246/'Verdeling Gemeentefonds 2022'!$BS246</f>
        <v>2.9375239980426711E-3</v>
      </c>
      <c r="V246" s="106">
        <f>'Verdeling Gemeentefonds 2022'!BB246/'Verdeling Gemeentefonds 2022'!$BS246</f>
        <v>9.2425847277757642E-2</v>
      </c>
      <c r="W246" s="99">
        <f>'Verdeling Gemeentefonds 2022'!BI246/'Verdeling Gemeentefonds 2022'!$BS246</f>
        <v>-7.6628073337215165E-5</v>
      </c>
      <c r="X246" s="107">
        <f>'Verdeling Gemeentefonds 2022'!BF246/'Verdeling Gemeentefonds 2022'!$BS246</f>
        <v>0</v>
      </c>
      <c r="Y246" s="99">
        <f>'Verdeling Gemeentefonds 2022'!BL246/'Verdeling Gemeentefonds 2022'!$BS246</f>
        <v>0</v>
      </c>
      <c r="Z246" s="107">
        <f>'Verdeling Gemeentefonds 2022'!BR246/'Verdeling Gemeentefonds 2022'!$BS246</f>
        <v>2.1608595847033242E-3</v>
      </c>
      <c r="AA246" s="116">
        <f t="shared" si="3"/>
        <v>0.9999999771645961</v>
      </c>
    </row>
    <row r="247" spans="1:27" x14ac:dyDescent="0.25">
      <c r="A247" s="115" t="s">
        <v>551</v>
      </c>
      <c r="B247" s="9" t="s">
        <v>254</v>
      </c>
      <c r="C247" s="99">
        <f>'Verdeling Gemeentefonds 2022'!D247/'Verdeling Gemeentefonds 2022'!$BS247</f>
        <v>0</v>
      </c>
      <c r="D247" s="102">
        <f>'Verdeling Gemeentefonds 2022'!E247/'Verdeling Gemeentefonds 2022'!$BS247</f>
        <v>0.43454813759378924</v>
      </c>
      <c r="E247" s="102">
        <f>'Verdeling Gemeentefonds 2022'!F247/'Verdeling Gemeentefonds 2022'!$BS247</f>
        <v>0</v>
      </c>
      <c r="F247" s="102">
        <f>'Verdeling Gemeentefonds 2022'!G247/'Verdeling Gemeentefonds 2022'!$BS247</f>
        <v>0</v>
      </c>
      <c r="G247" s="102">
        <f>'Verdeling Gemeentefonds 2022'!H247/'Verdeling Gemeentefonds 2022'!$BS247</f>
        <v>0</v>
      </c>
      <c r="H247" s="102">
        <f>'Verdeling Gemeentefonds 2022'!I247/'Verdeling Gemeentefonds 2022'!$BS247</f>
        <v>0</v>
      </c>
      <c r="I247" s="106">
        <f>'Verdeling Gemeentefonds 2022'!J247/'Verdeling Gemeentefonds 2022'!$BS247</f>
        <v>0.43454813759378924</v>
      </c>
      <c r="J247" s="100">
        <f>'Verdeling Gemeentefonds 2022'!N247/'Verdeling Gemeentefonds 2022'!$BS247</f>
        <v>3.3212859758171141E-2</v>
      </c>
      <c r="K247" s="102">
        <f>'Verdeling Gemeentefonds 2022'!S247/'Verdeling Gemeentefonds 2022'!$BS247</f>
        <v>4.7130739570651517E-2</v>
      </c>
      <c r="L247" s="106">
        <f>'Verdeling Gemeentefonds 2022'!T247/'Verdeling Gemeentefonds 2022'!$BS247</f>
        <v>8.0343599328822651E-2</v>
      </c>
      <c r="M247" s="99">
        <f>'Verdeling Gemeentefonds 2022'!Z247/'Verdeling Gemeentefonds 2022'!$BS247</f>
        <v>0.1695037071753368</v>
      </c>
      <c r="N247" s="102">
        <f>'Verdeling Gemeentefonds 2022'!AE247/'Verdeling Gemeentefonds 2022'!$BS247</f>
        <v>9.3184118141408478E-2</v>
      </c>
      <c r="O247" s="104">
        <f>'Verdeling Gemeentefonds 2022'!AF247/'Verdeling Gemeentefonds 2022'!$BS247</f>
        <v>0.26268782531674534</v>
      </c>
      <c r="P247" s="109">
        <f>'Verdeling Gemeentefonds 2022'!AK247/'Verdeling Gemeentefonds 2022'!$BS247</f>
        <v>2.1922240935086157E-2</v>
      </c>
      <c r="Q247" s="112">
        <f>'Verdeling Gemeentefonds 2022'!AO247/'Verdeling Gemeentefonds 2022'!$BS247</f>
        <v>1.0660140585486307E-2</v>
      </c>
      <c r="R247" s="108">
        <f>'Verdeling Gemeentefonds 2022'!AR247/'Verdeling Gemeentefonds 2022'!$BS247</f>
        <v>4.5504964343866118E-2</v>
      </c>
      <c r="S247" s="108">
        <f>'Verdeling Gemeentefonds 2022'!AU247/'Verdeling Gemeentefonds 2022'!$BS247</f>
        <v>4.2537212238272698E-2</v>
      </c>
      <c r="T247" s="108">
        <f>'Verdeling Gemeentefonds 2022'!AX247/'Verdeling Gemeentefonds 2022'!$BS247</f>
        <v>6.5568508782813117E-2</v>
      </c>
      <c r="U247" s="108">
        <f>'Verdeling Gemeentefonds 2022'!BA247/'Verdeling Gemeentefonds 2022'!$BS247</f>
        <v>3.4345425694260252E-2</v>
      </c>
      <c r="V247" s="106">
        <f>'Verdeling Gemeentefonds 2022'!BB247/'Verdeling Gemeentefonds 2022'!$BS247</f>
        <v>0.19861625164469848</v>
      </c>
      <c r="W247" s="99">
        <f>'Verdeling Gemeentefonds 2022'!BI247/'Verdeling Gemeentefonds 2022'!$BS247</f>
        <v>-2.7890941648616992E-4</v>
      </c>
      <c r="X247" s="107">
        <f>'Verdeling Gemeentefonds 2022'!BF247/'Verdeling Gemeentefonds 2022'!$BS247</f>
        <v>0</v>
      </c>
      <c r="Y247" s="99">
        <f>'Verdeling Gemeentefonds 2022'!BL247/'Verdeling Gemeentefonds 2022'!$BS247</f>
        <v>0</v>
      </c>
      <c r="Z247" s="107">
        <f>'Verdeling Gemeentefonds 2022'!BR247/'Verdeling Gemeentefonds 2022'!$BS247</f>
        <v>2.1608596449546038E-3</v>
      </c>
      <c r="AA247" s="116">
        <f t="shared" si="3"/>
        <v>1.0000000050476103</v>
      </c>
    </row>
    <row r="248" spans="1:27" x14ac:dyDescent="0.25">
      <c r="A248" s="115" t="s">
        <v>389</v>
      </c>
      <c r="B248" s="9" t="s">
        <v>90</v>
      </c>
      <c r="C248" s="99">
        <f>'Verdeling Gemeentefonds 2022'!D248/'Verdeling Gemeentefonds 2022'!$BS248</f>
        <v>0</v>
      </c>
      <c r="D248" s="102">
        <f>'Verdeling Gemeentefonds 2022'!E248/'Verdeling Gemeentefonds 2022'!$BS248</f>
        <v>0</v>
      </c>
      <c r="E248" s="102">
        <f>'Verdeling Gemeentefonds 2022'!F248/'Verdeling Gemeentefonds 2022'!$BS248</f>
        <v>0</v>
      </c>
      <c r="F248" s="102">
        <f>'Verdeling Gemeentefonds 2022'!G248/'Verdeling Gemeentefonds 2022'!$BS248</f>
        <v>0</v>
      </c>
      <c r="G248" s="102">
        <f>'Verdeling Gemeentefonds 2022'!H248/'Verdeling Gemeentefonds 2022'!$BS248</f>
        <v>0</v>
      </c>
      <c r="H248" s="102">
        <f>'Verdeling Gemeentefonds 2022'!I248/'Verdeling Gemeentefonds 2022'!$BS248</f>
        <v>0</v>
      </c>
      <c r="I248" s="106">
        <f>'Verdeling Gemeentefonds 2022'!J248/'Verdeling Gemeentefonds 2022'!$BS248</f>
        <v>0</v>
      </c>
      <c r="J248" s="100">
        <f>'Verdeling Gemeentefonds 2022'!N248/'Verdeling Gemeentefonds 2022'!$BS248</f>
        <v>5.5266413569950268E-2</v>
      </c>
      <c r="K248" s="102">
        <f>'Verdeling Gemeentefonds 2022'!S248/'Verdeling Gemeentefonds 2022'!$BS248</f>
        <v>6.3455919345221014E-3</v>
      </c>
      <c r="L248" s="106">
        <f>'Verdeling Gemeentefonds 2022'!T248/'Verdeling Gemeentefonds 2022'!$BS248</f>
        <v>6.1612005504472371E-2</v>
      </c>
      <c r="M248" s="99">
        <f>'Verdeling Gemeentefonds 2022'!Z248/'Verdeling Gemeentefonds 2022'!$BS248</f>
        <v>0.42501382894868078</v>
      </c>
      <c r="N248" s="102">
        <f>'Verdeling Gemeentefonds 2022'!AE248/'Verdeling Gemeentefonds 2022'!$BS248</f>
        <v>0.19292410634030965</v>
      </c>
      <c r="O248" s="104">
        <f>'Verdeling Gemeentefonds 2022'!AF248/'Verdeling Gemeentefonds 2022'!$BS248</f>
        <v>0.61793793528899044</v>
      </c>
      <c r="P248" s="109">
        <f>'Verdeling Gemeentefonds 2022'!AK248/'Verdeling Gemeentefonds 2022'!$BS248</f>
        <v>6.6880207295562905E-2</v>
      </c>
      <c r="Q248" s="112">
        <f>'Verdeling Gemeentefonds 2022'!AO248/'Verdeling Gemeentefonds 2022'!$BS248</f>
        <v>1.7793756676569624E-2</v>
      </c>
      <c r="R248" s="108">
        <f>'Verdeling Gemeentefonds 2022'!AR248/'Verdeling Gemeentefonds 2022'!$BS248</f>
        <v>3.7212600611137646E-2</v>
      </c>
      <c r="S248" s="108">
        <f>'Verdeling Gemeentefonds 2022'!AU248/'Verdeling Gemeentefonds 2022'!$BS248</f>
        <v>8.1130917450779383E-2</v>
      </c>
      <c r="T248" s="108">
        <f>'Verdeling Gemeentefonds 2022'!AX248/'Verdeling Gemeentefonds 2022'!$BS248</f>
        <v>5.2182465956799484E-2</v>
      </c>
      <c r="U248" s="108">
        <f>'Verdeling Gemeentefonds 2022'!BA248/'Verdeling Gemeentefonds 2022'!$BS248</f>
        <v>6.3337446750343696E-2</v>
      </c>
      <c r="V248" s="106">
        <f>'Verdeling Gemeentefonds 2022'!BB248/'Verdeling Gemeentefonds 2022'!$BS248</f>
        <v>0.25165718744562982</v>
      </c>
      <c r="W248" s="99">
        <f>'Verdeling Gemeentefonds 2022'!BI248/'Verdeling Gemeentefonds 2022'!$BS248</f>
        <v>-2.4817994802409852E-4</v>
      </c>
      <c r="X248" s="107">
        <f>'Verdeling Gemeentefonds 2022'!BF248/'Verdeling Gemeentefonds 2022'!$BS248</f>
        <v>0</v>
      </c>
      <c r="Y248" s="99">
        <f>'Verdeling Gemeentefonds 2022'!BL248/'Verdeling Gemeentefonds 2022'!$BS248</f>
        <v>0</v>
      </c>
      <c r="Z248" s="107">
        <f>'Verdeling Gemeentefonds 2022'!BR248/'Verdeling Gemeentefonds 2022'!$BS248</f>
        <v>2.1608596670084014E-3</v>
      </c>
      <c r="AA248" s="116">
        <f t="shared" si="3"/>
        <v>1.0000000152536397</v>
      </c>
    </row>
    <row r="249" spans="1:27" x14ac:dyDescent="0.25">
      <c r="A249" s="115" t="s">
        <v>565</v>
      </c>
      <c r="B249" s="9" t="s">
        <v>268</v>
      </c>
      <c r="C249" s="99">
        <f>'Verdeling Gemeentefonds 2022'!D249/'Verdeling Gemeentefonds 2022'!$BS249</f>
        <v>0</v>
      </c>
      <c r="D249" s="102">
        <f>'Verdeling Gemeentefonds 2022'!E249/'Verdeling Gemeentefonds 2022'!$BS249</f>
        <v>0</v>
      </c>
      <c r="E249" s="102">
        <f>'Verdeling Gemeentefonds 2022'!F249/'Verdeling Gemeentefonds 2022'!$BS249</f>
        <v>0</v>
      </c>
      <c r="F249" s="102">
        <f>'Verdeling Gemeentefonds 2022'!G249/'Verdeling Gemeentefonds 2022'!$BS249</f>
        <v>0</v>
      </c>
      <c r="G249" s="102">
        <f>'Verdeling Gemeentefonds 2022'!H249/'Verdeling Gemeentefonds 2022'!$BS249</f>
        <v>0.21490267999603535</v>
      </c>
      <c r="H249" s="102">
        <f>'Verdeling Gemeentefonds 2022'!I249/'Verdeling Gemeentefonds 2022'!$BS249</f>
        <v>0</v>
      </c>
      <c r="I249" s="106">
        <f>'Verdeling Gemeentefonds 2022'!J249/'Verdeling Gemeentefonds 2022'!$BS249</f>
        <v>0.21490267999603535</v>
      </c>
      <c r="J249" s="100">
        <f>'Verdeling Gemeentefonds 2022'!N249/'Verdeling Gemeentefonds 2022'!$BS249</f>
        <v>5.4765054481445079E-2</v>
      </c>
      <c r="K249" s="102">
        <f>'Verdeling Gemeentefonds 2022'!S249/'Verdeling Gemeentefonds 2022'!$BS249</f>
        <v>4.7170855735400696E-2</v>
      </c>
      <c r="L249" s="106">
        <f>'Verdeling Gemeentefonds 2022'!T249/'Verdeling Gemeentefonds 2022'!$BS249</f>
        <v>0.10193591021684578</v>
      </c>
      <c r="M249" s="99">
        <f>'Verdeling Gemeentefonds 2022'!Z249/'Verdeling Gemeentefonds 2022'!$BS249</f>
        <v>0.23890564251053056</v>
      </c>
      <c r="N249" s="102">
        <f>'Verdeling Gemeentefonds 2022'!AE249/'Verdeling Gemeentefonds 2022'!$BS249</f>
        <v>0.12741527994484475</v>
      </c>
      <c r="O249" s="104">
        <f>'Verdeling Gemeentefonds 2022'!AF249/'Verdeling Gemeentefonds 2022'!$BS249</f>
        <v>0.36632092245537534</v>
      </c>
      <c r="P249" s="109">
        <f>'Verdeling Gemeentefonds 2022'!AK249/'Verdeling Gemeentefonds 2022'!$BS249</f>
        <v>9.9714444884585293E-2</v>
      </c>
      <c r="Q249" s="112">
        <f>'Verdeling Gemeentefonds 2022'!AO249/'Verdeling Gemeentefonds 2022'!$BS249</f>
        <v>1.470300625483797E-2</v>
      </c>
      <c r="R249" s="108">
        <f>'Verdeling Gemeentefonds 2022'!AR249/'Verdeling Gemeentefonds 2022'!$BS249</f>
        <v>4.5956166281886306E-2</v>
      </c>
      <c r="S249" s="108">
        <f>'Verdeling Gemeentefonds 2022'!AU249/'Verdeling Gemeentefonds 2022'!$BS249</f>
        <v>6.0883384095300676E-2</v>
      </c>
      <c r="T249" s="108">
        <f>'Verdeling Gemeentefonds 2022'!AX249/'Verdeling Gemeentefonds 2022'!$BS249</f>
        <v>3.9849773693380115E-2</v>
      </c>
      <c r="U249" s="108">
        <f>'Verdeling Gemeentefonds 2022'!BA249/'Verdeling Gemeentefonds 2022'!$BS249</f>
        <v>5.3843504793660749E-2</v>
      </c>
      <c r="V249" s="106">
        <f>'Verdeling Gemeentefonds 2022'!BB249/'Verdeling Gemeentefonds 2022'!$BS249</f>
        <v>0.2152358351190658</v>
      </c>
      <c r="W249" s="99">
        <f>'Verdeling Gemeentefonds 2022'!BI249/'Verdeling Gemeentefonds 2022'!$BS249</f>
        <v>-2.7067166102009977E-4</v>
      </c>
      <c r="X249" s="107">
        <f>'Verdeling Gemeentefonds 2022'!BF249/'Verdeling Gemeentefonds 2022'!$BS249</f>
        <v>0</v>
      </c>
      <c r="Y249" s="99">
        <f>'Verdeling Gemeentefonds 2022'!BL249/'Verdeling Gemeentefonds 2022'!$BS249</f>
        <v>0</v>
      </c>
      <c r="Z249" s="107">
        <f>'Verdeling Gemeentefonds 2022'!BR249/'Verdeling Gemeentefonds 2022'!$BS249</f>
        <v>2.1608595921332775E-3</v>
      </c>
      <c r="AA249" s="116">
        <f t="shared" si="3"/>
        <v>0.99999998060302075</v>
      </c>
    </row>
    <row r="250" spans="1:27" x14ac:dyDescent="0.25">
      <c r="A250" s="115" t="s">
        <v>468</v>
      </c>
      <c r="B250" s="9" t="s">
        <v>169</v>
      </c>
      <c r="C250" s="99">
        <f>'Verdeling Gemeentefonds 2022'!D250/'Verdeling Gemeentefonds 2022'!$BS250</f>
        <v>0</v>
      </c>
      <c r="D250" s="102">
        <f>'Verdeling Gemeentefonds 2022'!E250/'Verdeling Gemeentefonds 2022'!$BS250</f>
        <v>0</v>
      </c>
      <c r="E250" s="102">
        <f>'Verdeling Gemeentefonds 2022'!F250/'Verdeling Gemeentefonds 2022'!$BS250</f>
        <v>0</v>
      </c>
      <c r="F250" s="102">
        <f>'Verdeling Gemeentefonds 2022'!G250/'Verdeling Gemeentefonds 2022'!$BS250</f>
        <v>0</v>
      </c>
      <c r="G250" s="102">
        <f>'Verdeling Gemeentefonds 2022'!H250/'Verdeling Gemeentefonds 2022'!$BS250</f>
        <v>0</v>
      </c>
      <c r="H250" s="102">
        <f>'Verdeling Gemeentefonds 2022'!I250/'Verdeling Gemeentefonds 2022'!$BS250</f>
        <v>0</v>
      </c>
      <c r="I250" s="106">
        <f>'Verdeling Gemeentefonds 2022'!J250/'Verdeling Gemeentefonds 2022'!$BS250</f>
        <v>0</v>
      </c>
      <c r="J250" s="100">
        <f>'Verdeling Gemeentefonds 2022'!N250/'Verdeling Gemeentefonds 2022'!$BS250</f>
        <v>4.2516444382498492E-2</v>
      </c>
      <c r="K250" s="102">
        <f>'Verdeling Gemeentefonds 2022'!S250/'Verdeling Gemeentefonds 2022'!$BS250</f>
        <v>1.6501770407368058E-2</v>
      </c>
      <c r="L250" s="106">
        <f>'Verdeling Gemeentefonds 2022'!T250/'Verdeling Gemeentefonds 2022'!$BS250</f>
        <v>5.9018214789866547E-2</v>
      </c>
      <c r="M250" s="99">
        <f>'Verdeling Gemeentefonds 2022'!Z250/'Verdeling Gemeentefonds 2022'!$BS250</f>
        <v>0.30986943728739946</v>
      </c>
      <c r="N250" s="102">
        <f>'Verdeling Gemeentefonds 2022'!AE250/'Verdeling Gemeentefonds 2022'!$BS250</f>
        <v>0.16909485480328398</v>
      </c>
      <c r="O250" s="104">
        <f>'Verdeling Gemeentefonds 2022'!AF250/'Verdeling Gemeentefonds 2022'!$BS250</f>
        <v>0.47896429209068347</v>
      </c>
      <c r="P250" s="109">
        <f>'Verdeling Gemeentefonds 2022'!AK250/'Verdeling Gemeentefonds 2022'!$BS250</f>
        <v>0.26073009400346814</v>
      </c>
      <c r="Q250" s="112">
        <f>'Verdeling Gemeentefonds 2022'!AO250/'Verdeling Gemeentefonds 2022'!$BS250</f>
        <v>1.527129354722633E-2</v>
      </c>
      <c r="R250" s="108">
        <f>'Verdeling Gemeentefonds 2022'!AR250/'Verdeling Gemeentefonds 2022'!$BS250</f>
        <v>2.8350084490304496E-2</v>
      </c>
      <c r="S250" s="108">
        <f>'Verdeling Gemeentefonds 2022'!AU250/'Verdeling Gemeentefonds 2022'!$BS250</f>
        <v>6.8445061583894476E-2</v>
      </c>
      <c r="T250" s="108">
        <f>'Verdeling Gemeentefonds 2022'!AX250/'Verdeling Gemeentefonds 2022'!$BS250</f>
        <v>5.1472111880483264E-2</v>
      </c>
      <c r="U250" s="108">
        <f>'Verdeling Gemeentefonds 2022'!BA250/'Verdeling Gemeentefonds 2022'!$BS250</f>
        <v>3.5877571649923182E-2</v>
      </c>
      <c r="V250" s="106">
        <f>'Verdeling Gemeentefonds 2022'!BB250/'Verdeling Gemeentefonds 2022'!$BS250</f>
        <v>0.19941612315183177</v>
      </c>
      <c r="W250" s="99">
        <f>'Verdeling Gemeentefonds 2022'!BI250/'Verdeling Gemeentefonds 2022'!$BS250</f>
        <v>-2.8935986317683279E-4</v>
      </c>
      <c r="X250" s="107">
        <f>'Verdeling Gemeentefonds 2022'!BF250/'Verdeling Gemeentefonds 2022'!$BS250</f>
        <v>0</v>
      </c>
      <c r="Y250" s="99">
        <f>'Verdeling Gemeentefonds 2022'!BL250/'Verdeling Gemeentefonds 2022'!$BS250</f>
        <v>0</v>
      </c>
      <c r="Z250" s="107">
        <f>'Verdeling Gemeentefonds 2022'!BR250/'Verdeling Gemeentefonds 2022'!$BS250</f>
        <v>2.1608601187096221E-3</v>
      </c>
      <c r="AA250" s="116">
        <f t="shared" si="3"/>
        <v>1.0000002242913828</v>
      </c>
    </row>
    <row r="251" spans="1:27" x14ac:dyDescent="0.25">
      <c r="A251" s="115" t="s">
        <v>323</v>
      </c>
      <c r="B251" s="9" t="s">
        <v>24</v>
      </c>
      <c r="C251" s="99">
        <f>'Verdeling Gemeentefonds 2022'!D251/'Verdeling Gemeentefonds 2022'!$BS251</f>
        <v>0</v>
      </c>
      <c r="D251" s="102">
        <f>'Verdeling Gemeentefonds 2022'!E251/'Verdeling Gemeentefonds 2022'!$BS251</f>
        <v>0</v>
      </c>
      <c r="E251" s="102">
        <f>'Verdeling Gemeentefonds 2022'!F251/'Verdeling Gemeentefonds 2022'!$BS251</f>
        <v>0</v>
      </c>
      <c r="F251" s="102">
        <f>'Verdeling Gemeentefonds 2022'!G251/'Verdeling Gemeentefonds 2022'!$BS251</f>
        <v>0</v>
      </c>
      <c r="G251" s="102">
        <f>'Verdeling Gemeentefonds 2022'!H251/'Verdeling Gemeentefonds 2022'!$BS251</f>
        <v>0</v>
      </c>
      <c r="H251" s="102">
        <f>'Verdeling Gemeentefonds 2022'!I251/'Verdeling Gemeentefonds 2022'!$BS251</f>
        <v>0</v>
      </c>
      <c r="I251" s="106">
        <f>'Verdeling Gemeentefonds 2022'!J251/'Verdeling Gemeentefonds 2022'!$BS251</f>
        <v>0</v>
      </c>
      <c r="J251" s="100">
        <f>'Verdeling Gemeentefonds 2022'!N251/'Verdeling Gemeentefonds 2022'!$BS251</f>
        <v>4.5095821705820952E-2</v>
      </c>
      <c r="K251" s="102">
        <f>'Verdeling Gemeentefonds 2022'!S251/'Verdeling Gemeentefonds 2022'!$BS251</f>
        <v>5.4798728721502703E-2</v>
      </c>
      <c r="L251" s="106">
        <f>'Verdeling Gemeentefonds 2022'!T251/'Verdeling Gemeentefonds 2022'!$BS251</f>
        <v>9.9894550427323647E-2</v>
      </c>
      <c r="M251" s="99">
        <f>'Verdeling Gemeentefonds 2022'!Z251/'Verdeling Gemeentefonds 2022'!$BS251</f>
        <v>0.35204833935387547</v>
      </c>
      <c r="N251" s="102">
        <f>'Verdeling Gemeentefonds 2022'!AE251/'Verdeling Gemeentefonds 2022'!$BS251</f>
        <v>0.28032902541242866</v>
      </c>
      <c r="O251" s="104">
        <f>'Verdeling Gemeentefonds 2022'!AF251/'Verdeling Gemeentefonds 2022'!$BS251</f>
        <v>0.63237736476630413</v>
      </c>
      <c r="P251" s="109">
        <f>'Verdeling Gemeentefonds 2022'!AK251/'Verdeling Gemeentefonds 2022'!$BS251</f>
        <v>7.4819093218254737E-2</v>
      </c>
      <c r="Q251" s="112">
        <f>'Verdeling Gemeentefonds 2022'!AO251/'Verdeling Gemeentefonds 2022'!$BS251</f>
        <v>1.4085292992147166E-2</v>
      </c>
      <c r="R251" s="108">
        <f>'Verdeling Gemeentefonds 2022'!AR251/'Verdeling Gemeentefonds 2022'!$BS251</f>
        <v>2.0003893685594437E-2</v>
      </c>
      <c r="S251" s="108">
        <f>'Verdeling Gemeentefonds 2022'!AU251/'Verdeling Gemeentefonds 2022'!$BS251</f>
        <v>8.3182902031488384E-2</v>
      </c>
      <c r="T251" s="108">
        <f>'Verdeling Gemeentefonds 2022'!AX251/'Verdeling Gemeentefonds 2022'!$BS251</f>
        <v>4.6311860080365023E-2</v>
      </c>
      <c r="U251" s="108">
        <f>'Verdeling Gemeentefonds 2022'!BA251/'Verdeling Gemeentefonds 2022'!$BS251</f>
        <v>2.7374688530270672E-2</v>
      </c>
      <c r="V251" s="106">
        <f>'Verdeling Gemeentefonds 2022'!BB251/'Verdeling Gemeentefonds 2022'!$BS251</f>
        <v>0.19095863731986568</v>
      </c>
      <c r="W251" s="99">
        <f>'Verdeling Gemeentefonds 2022'!BI251/'Verdeling Gemeentefonds 2022'!$BS251</f>
        <v>-2.1051764230911629E-4</v>
      </c>
      <c r="X251" s="107">
        <f>'Verdeling Gemeentefonds 2022'!BF251/'Verdeling Gemeentefonds 2022'!$BS251</f>
        <v>0</v>
      </c>
      <c r="Y251" s="99">
        <f>'Verdeling Gemeentefonds 2022'!BL251/'Verdeling Gemeentefonds 2022'!$BS251</f>
        <v>0</v>
      </c>
      <c r="Z251" s="107">
        <f>'Verdeling Gemeentefonds 2022'!BR251/'Verdeling Gemeentefonds 2022'!$BS251</f>
        <v>2.1608596074621572E-3</v>
      </c>
      <c r="AA251" s="116">
        <f t="shared" si="3"/>
        <v>0.99999998769690135</v>
      </c>
    </row>
    <row r="252" spans="1:27" x14ac:dyDescent="0.25">
      <c r="A252" s="115" t="s">
        <v>483</v>
      </c>
      <c r="B252" s="9" t="s">
        <v>184</v>
      </c>
      <c r="C252" s="99">
        <f>'Verdeling Gemeentefonds 2022'!D252/'Verdeling Gemeentefonds 2022'!$BS252</f>
        <v>0</v>
      </c>
      <c r="D252" s="102">
        <f>'Verdeling Gemeentefonds 2022'!E252/'Verdeling Gemeentefonds 2022'!$BS252</f>
        <v>0</v>
      </c>
      <c r="E252" s="102">
        <f>'Verdeling Gemeentefonds 2022'!F252/'Verdeling Gemeentefonds 2022'!$BS252</f>
        <v>0</v>
      </c>
      <c r="F252" s="102">
        <f>'Verdeling Gemeentefonds 2022'!G252/'Verdeling Gemeentefonds 2022'!$BS252</f>
        <v>0</v>
      </c>
      <c r="G252" s="102">
        <f>'Verdeling Gemeentefonds 2022'!H252/'Verdeling Gemeentefonds 2022'!$BS252</f>
        <v>0</v>
      </c>
      <c r="H252" s="102">
        <f>'Verdeling Gemeentefonds 2022'!I252/'Verdeling Gemeentefonds 2022'!$BS252</f>
        <v>0</v>
      </c>
      <c r="I252" s="106">
        <f>'Verdeling Gemeentefonds 2022'!J252/'Verdeling Gemeentefonds 2022'!$BS252</f>
        <v>0</v>
      </c>
      <c r="J252" s="100">
        <f>'Verdeling Gemeentefonds 2022'!N252/'Verdeling Gemeentefonds 2022'!$BS252</f>
        <v>7.1437479496051365E-2</v>
      </c>
      <c r="K252" s="102">
        <f>'Verdeling Gemeentefonds 2022'!S252/'Verdeling Gemeentefonds 2022'!$BS252</f>
        <v>6.5017138288933681E-3</v>
      </c>
      <c r="L252" s="106">
        <f>'Verdeling Gemeentefonds 2022'!T252/'Verdeling Gemeentefonds 2022'!$BS252</f>
        <v>7.7939193324944728E-2</v>
      </c>
      <c r="M252" s="99">
        <f>'Verdeling Gemeentefonds 2022'!Z252/'Verdeling Gemeentefonds 2022'!$BS252</f>
        <v>0.36401000404101985</v>
      </c>
      <c r="N252" s="102">
        <f>'Verdeling Gemeentefonds 2022'!AE252/'Verdeling Gemeentefonds 2022'!$BS252</f>
        <v>0.19281321017751643</v>
      </c>
      <c r="O252" s="104">
        <f>'Verdeling Gemeentefonds 2022'!AF252/'Verdeling Gemeentefonds 2022'!$BS252</f>
        <v>0.55682321421853631</v>
      </c>
      <c r="P252" s="109">
        <f>'Verdeling Gemeentefonds 2022'!AK252/'Verdeling Gemeentefonds 2022'!$BS252</f>
        <v>0.2007514226064524</v>
      </c>
      <c r="Q252" s="112">
        <f>'Verdeling Gemeentefonds 2022'!AO252/'Verdeling Gemeentefonds 2022'!$BS252</f>
        <v>1.689715358651463E-2</v>
      </c>
      <c r="R252" s="108">
        <f>'Verdeling Gemeentefonds 2022'!AR252/'Verdeling Gemeentefonds 2022'!$BS252</f>
        <v>5.7910414144433695E-2</v>
      </c>
      <c r="S252" s="108">
        <f>'Verdeling Gemeentefonds 2022'!AU252/'Verdeling Gemeentefonds 2022'!$BS252</f>
        <v>3.2321512689275037E-2</v>
      </c>
      <c r="T252" s="108">
        <f>'Verdeling Gemeentefonds 2022'!AX252/'Verdeling Gemeentefonds 2022'!$BS252</f>
        <v>3.7249339548545805E-2</v>
      </c>
      <c r="U252" s="108">
        <f>'Verdeling Gemeentefonds 2022'!BA252/'Verdeling Gemeentefonds 2022'!$BS252</f>
        <v>1.8204236213564123E-2</v>
      </c>
      <c r="V252" s="106">
        <f>'Verdeling Gemeentefonds 2022'!BB252/'Verdeling Gemeentefonds 2022'!$BS252</f>
        <v>0.16258265618233331</v>
      </c>
      <c r="W252" s="99">
        <f>'Verdeling Gemeentefonds 2022'!BI252/'Verdeling Gemeentefonds 2022'!$BS252</f>
        <v>-2.5722720272963967E-4</v>
      </c>
      <c r="X252" s="107">
        <f>'Verdeling Gemeentefonds 2022'!BF252/'Verdeling Gemeentefonds 2022'!$BS252</f>
        <v>0</v>
      </c>
      <c r="Y252" s="99">
        <f>'Verdeling Gemeentefonds 2022'!BL252/'Verdeling Gemeentefonds 2022'!$BS252</f>
        <v>0</v>
      </c>
      <c r="Z252" s="107">
        <f>'Verdeling Gemeentefonds 2022'!BR252/'Verdeling Gemeentefonds 2022'!$BS252</f>
        <v>2.160859891234608E-3</v>
      </c>
      <c r="AA252" s="116">
        <f t="shared" si="3"/>
        <v>1.0000001190207717</v>
      </c>
    </row>
    <row r="253" spans="1:27" x14ac:dyDescent="0.25">
      <c r="A253" s="115" t="s">
        <v>390</v>
      </c>
      <c r="B253" s="9" t="s">
        <v>91</v>
      </c>
      <c r="C253" s="99">
        <f>'Verdeling Gemeentefonds 2022'!D253/'Verdeling Gemeentefonds 2022'!$BS253</f>
        <v>0</v>
      </c>
      <c r="D253" s="102">
        <f>'Verdeling Gemeentefonds 2022'!E253/'Verdeling Gemeentefonds 2022'!$BS253</f>
        <v>0</v>
      </c>
      <c r="E253" s="102">
        <f>'Verdeling Gemeentefonds 2022'!F253/'Verdeling Gemeentefonds 2022'!$BS253</f>
        <v>0</v>
      </c>
      <c r="F253" s="102">
        <f>'Verdeling Gemeentefonds 2022'!G253/'Verdeling Gemeentefonds 2022'!$BS253</f>
        <v>0</v>
      </c>
      <c r="G253" s="102">
        <f>'Verdeling Gemeentefonds 2022'!H253/'Verdeling Gemeentefonds 2022'!$BS253</f>
        <v>0</v>
      </c>
      <c r="H253" s="102">
        <f>'Verdeling Gemeentefonds 2022'!I253/'Verdeling Gemeentefonds 2022'!$BS253</f>
        <v>0</v>
      </c>
      <c r="I253" s="106">
        <f>'Verdeling Gemeentefonds 2022'!J253/'Verdeling Gemeentefonds 2022'!$BS253</f>
        <v>0</v>
      </c>
      <c r="J253" s="100">
        <f>'Verdeling Gemeentefonds 2022'!N253/'Verdeling Gemeentefonds 2022'!$BS253</f>
        <v>0.14345453223397478</v>
      </c>
      <c r="K253" s="102">
        <f>'Verdeling Gemeentefonds 2022'!S253/'Verdeling Gemeentefonds 2022'!$BS253</f>
        <v>2.3754436014943064E-4</v>
      </c>
      <c r="L253" s="106">
        <f>'Verdeling Gemeentefonds 2022'!T253/'Verdeling Gemeentefonds 2022'!$BS253</f>
        <v>0.14369207659412422</v>
      </c>
      <c r="M253" s="99">
        <f>'Verdeling Gemeentefonds 2022'!Z253/'Verdeling Gemeentefonds 2022'!$BS253</f>
        <v>0.37681595012490321</v>
      </c>
      <c r="N253" s="102">
        <f>'Verdeling Gemeentefonds 2022'!AE253/'Verdeling Gemeentefonds 2022'!$BS253</f>
        <v>0.18368273166886384</v>
      </c>
      <c r="O253" s="104">
        <f>'Verdeling Gemeentefonds 2022'!AF253/'Verdeling Gemeentefonds 2022'!$BS253</f>
        <v>0.56049868179376705</v>
      </c>
      <c r="P253" s="109">
        <f>'Verdeling Gemeentefonds 2022'!AK253/'Verdeling Gemeentefonds 2022'!$BS253</f>
        <v>0.10650237483011023</v>
      </c>
      <c r="Q253" s="112">
        <f>'Verdeling Gemeentefonds 2022'!AO253/'Verdeling Gemeentefonds 2022'!$BS253</f>
        <v>1.4252639574155309E-2</v>
      </c>
      <c r="R253" s="108">
        <f>'Verdeling Gemeentefonds 2022'!AR253/'Verdeling Gemeentefonds 2022'!$BS253</f>
        <v>2.8965027293690965E-2</v>
      </c>
      <c r="S253" s="108">
        <f>'Verdeling Gemeentefonds 2022'!AU253/'Verdeling Gemeentefonds 2022'!$BS253</f>
        <v>7.7631601179175488E-2</v>
      </c>
      <c r="T253" s="108">
        <f>'Verdeling Gemeentefonds 2022'!AX253/'Verdeling Gemeentefonds 2022'!$BS253</f>
        <v>3.1472099064921856E-2</v>
      </c>
      <c r="U253" s="108">
        <f>'Verdeling Gemeentefonds 2022'!BA253/'Verdeling Gemeentefonds 2022'!$BS253</f>
        <v>3.5038626115673203E-2</v>
      </c>
      <c r="V253" s="106">
        <f>'Verdeling Gemeentefonds 2022'!BB253/'Verdeling Gemeentefonds 2022'!$BS253</f>
        <v>0.18735999322761684</v>
      </c>
      <c r="W253" s="99">
        <f>'Verdeling Gemeentefonds 2022'!BI253/'Verdeling Gemeentefonds 2022'!$BS253</f>
        <v>-2.1403356689471379E-4</v>
      </c>
      <c r="X253" s="107">
        <f>'Verdeling Gemeentefonds 2022'!BF253/'Verdeling Gemeentefonds 2022'!$BS253</f>
        <v>0</v>
      </c>
      <c r="Y253" s="99">
        <f>'Verdeling Gemeentefonds 2022'!BL253/'Verdeling Gemeentefonds 2022'!$BS253</f>
        <v>0</v>
      </c>
      <c r="Z253" s="107">
        <f>'Verdeling Gemeentefonds 2022'!BR253/'Verdeling Gemeentefonds 2022'!$BS253</f>
        <v>2.1608595312119774E-3</v>
      </c>
      <c r="AA253" s="116">
        <f t="shared" si="3"/>
        <v>0.99999995240993567</v>
      </c>
    </row>
    <row r="254" spans="1:27" x14ac:dyDescent="0.25">
      <c r="A254" s="115" t="s">
        <v>552</v>
      </c>
      <c r="B254" s="9" t="s">
        <v>255</v>
      </c>
      <c r="C254" s="99">
        <f>'Verdeling Gemeentefonds 2022'!D254/'Verdeling Gemeentefonds 2022'!$BS254</f>
        <v>0</v>
      </c>
      <c r="D254" s="102">
        <f>'Verdeling Gemeentefonds 2022'!E254/'Verdeling Gemeentefonds 2022'!$BS254</f>
        <v>0</v>
      </c>
      <c r="E254" s="102">
        <f>'Verdeling Gemeentefonds 2022'!F254/'Verdeling Gemeentefonds 2022'!$BS254</f>
        <v>0</v>
      </c>
      <c r="F254" s="102">
        <f>'Verdeling Gemeentefonds 2022'!G254/'Verdeling Gemeentefonds 2022'!$BS254</f>
        <v>0</v>
      </c>
      <c r="G254" s="102">
        <f>'Verdeling Gemeentefonds 2022'!H254/'Verdeling Gemeentefonds 2022'!$BS254</f>
        <v>0</v>
      </c>
      <c r="H254" s="102">
        <f>'Verdeling Gemeentefonds 2022'!I254/'Verdeling Gemeentefonds 2022'!$BS254</f>
        <v>0</v>
      </c>
      <c r="I254" s="106">
        <f>'Verdeling Gemeentefonds 2022'!J254/'Verdeling Gemeentefonds 2022'!$BS254</f>
        <v>0</v>
      </c>
      <c r="J254" s="100">
        <f>'Verdeling Gemeentefonds 2022'!N254/'Verdeling Gemeentefonds 2022'!$BS254</f>
        <v>3.6839502545831161E-2</v>
      </c>
      <c r="K254" s="102">
        <f>'Verdeling Gemeentefonds 2022'!S254/'Verdeling Gemeentefonds 2022'!$BS254</f>
        <v>2.2079131836642334E-2</v>
      </c>
      <c r="L254" s="106">
        <f>'Verdeling Gemeentefonds 2022'!T254/'Verdeling Gemeentefonds 2022'!$BS254</f>
        <v>5.8918634382473495E-2</v>
      </c>
      <c r="M254" s="99">
        <f>'Verdeling Gemeentefonds 2022'!Z254/'Verdeling Gemeentefonds 2022'!$BS254</f>
        <v>0.32927151862743931</v>
      </c>
      <c r="N254" s="102">
        <f>'Verdeling Gemeentefonds 2022'!AE254/'Verdeling Gemeentefonds 2022'!$BS254</f>
        <v>0.29376432503592509</v>
      </c>
      <c r="O254" s="104">
        <f>'Verdeling Gemeentefonds 2022'!AF254/'Verdeling Gemeentefonds 2022'!$BS254</f>
        <v>0.6230358436633644</v>
      </c>
      <c r="P254" s="109">
        <f>'Verdeling Gemeentefonds 2022'!AK254/'Verdeling Gemeentefonds 2022'!$BS254</f>
        <v>0.13266158212639986</v>
      </c>
      <c r="Q254" s="112">
        <f>'Verdeling Gemeentefonds 2022'!AO254/'Verdeling Gemeentefonds 2022'!$BS254</f>
        <v>1.4825528579088221E-2</v>
      </c>
      <c r="R254" s="108">
        <f>'Verdeling Gemeentefonds 2022'!AR254/'Verdeling Gemeentefonds 2022'!$BS254</f>
        <v>2.9079635815944947E-2</v>
      </c>
      <c r="S254" s="108">
        <f>'Verdeling Gemeentefonds 2022'!AU254/'Verdeling Gemeentefonds 2022'!$BS254</f>
        <v>5.5228498953307018E-2</v>
      </c>
      <c r="T254" s="108">
        <f>'Verdeling Gemeentefonds 2022'!AX254/'Verdeling Gemeentefonds 2022'!$BS254</f>
        <v>5.9462076814840295E-2</v>
      </c>
      <c r="U254" s="108">
        <f>'Verdeling Gemeentefonds 2022'!BA254/'Verdeling Gemeentefonds 2022'!$BS254</f>
        <v>2.4865427528163359E-2</v>
      </c>
      <c r="V254" s="106">
        <f>'Verdeling Gemeentefonds 2022'!BB254/'Verdeling Gemeentefonds 2022'!$BS254</f>
        <v>0.18346116769134385</v>
      </c>
      <c r="W254" s="99">
        <f>'Verdeling Gemeentefonds 2022'!BI254/'Verdeling Gemeentefonds 2022'!$BS254</f>
        <v>-2.3808702280705933E-4</v>
      </c>
      <c r="X254" s="107">
        <f>'Verdeling Gemeentefonds 2022'!BF254/'Verdeling Gemeentefonds 2022'!$BS254</f>
        <v>0</v>
      </c>
      <c r="Y254" s="99">
        <f>'Verdeling Gemeentefonds 2022'!BL254/'Verdeling Gemeentefonds 2022'!$BS254</f>
        <v>0</v>
      </c>
      <c r="Z254" s="107">
        <f>'Verdeling Gemeentefonds 2022'!BR254/'Verdeling Gemeentefonds 2022'!$BS254</f>
        <v>2.160859635075672E-3</v>
      </c>
      <c r="AA254" s="116">
        <f t="shared" si="3"/>
        <v>1.0000000004758502</v>
      </c>
    </row>
    <row r="255" spans="1:27" x14ac:dyDescent="0.25">
      <c r="A255" s="115" t="s">
        <v>553</v>
      </c>
      <c r="B255" s="9" t="s">
        <v>256</v>
      </c>
      <c r="C255" s="99">
        <f>'Verdeling Gemeentefonds 2022'!D255/'Verdeling Gemeentefonds 2022'!$BS255</f>
        <v>0</v>
      </c>
      <c r="D255" s="102">
        <f>'Verdeling Gemeentefonds 2022'!E255/'Verdeling Gemeentefonds 2022'!$BS255</f>
        <v>0</v>
      </c>
      <c r="E255" s="102">
        <f>'Verdeling Gemeentefonds 2022'!F255/'Verdeling Gemeentefonds 2022'!$BS255</f>
        <v>0</v>
      </c>
      <c r="F255" s="102">
        <f>'Verdeling Gemeentefonds 2022'!G255/'Verdeling Gemeentefonds 2022'!$BS255</f>
        <v>0</v>
      </c>
      <c r="G255" s="102">
        <f>'Verdeling Gemeentefonds 2022'!H255/'Verdeling Gemeentefonds 2022'!$BS255</f>
        <v>0</v>
      </c>
      <c r="H255" s="102">
        <f>'Verdeling Gemeentefonds 2022'!I255/'Verdeling Gemeentefonds 2022'!$BS255</f>
        <v>0</v>
      </c>
      <c r="I255" s="106">
        <f>'Verdeling Gemeentefonds 2022'!J255/'Verdeling Gemeentefonds 2022'!$BS255</f>
        <v>0</v>
      </c>
      <c r="J255" s="100">
        <f>'Verdeling Gemeentefonds 2022'!N255/'Verdeling Gemeentefonds 2022'!$BS255</f>
        <v>7.1265771969211744E-2</v>
      </c>
      <c r="K255" s="102">
        <f>'Verdeling Gemeentefonds 2022'!S255/'Verdeling Gemeentefonds 2022'!$BS255</f>
        <v>1.8141438003061488E-2</v>
      </c>
      <c r="L255" s="106">
        <f>'Verdeling Gemeentefonds 2022'!T255/'Verdeling Gemeentefonds 2022'!$BS255</f>
        <v>8.9407209972273236E-2</v>
      </c>
      <c r="M255" s="99">
        <f>'Verdeling Gemeentefonds 2022'!Z255/'Verdeling Gemeentefonds 2022'!$BS255</f>
        <v>0.33926306223821734</v>
      </c>
      <c r="N255" s="102">
        <f>'Verdeling Gemeentefonds 2022'!AE255/'Verdeling Gemeentefonds 2022'!$BS255</f>
        <v>0.23743393621695602</v>
      </c>
      <c r="O255" s="104">
        <f>'Verdeling Gemeentefonds 2022'!AF255/'Verdeling Gemeentefonds 2022'!$BS255</f>
        <v>0.57669699845517342</v>
      </c>
      <c r="P255" s="109">
        <f>'Verdeling Gemeentefonds 2022'!AK255/'Verdeling Gemeentefonds 2022'!$BS255</f>
        <v>6.3147024417354758E-2</v>
      </c>
      <c r="Q255" s="112">
        <f>'Verdeling Gemeentefonds 2022'!AO255/'Verdeling Gemeentefonds 2022'!$BS255</f>
        <v>1.9748654908357522E-2</v>
      </c>
      <c r="R255" s="108">
        <f>'Verdeling Gemeentefonds 2022'!AR255/'Verdeling Gemeentefonds 2022'!$BS255</f>
        <v>4.7224903638252921E-2</v>
      </c>
      <c r="S255" s="108">
        <f>'Verdeling Gemeentefonds 2022'!AU255/'Verdeling Gemeentefonds 2022'!$BS255</f>
        <v>7.5566016769698832E-2</v>
      </c>
      <c r="T255" s="108">
        <f>'Verdeling Gemeentefonds 2022'!AX255/'Verdeling Gemeentefonds 2022'!$BS255</f>
        <v>5.7855846108860416E-2</v>
      </c>
      <c r="U255" s="108">
        <f>'Verdeling Gemeentefonds 2022'!BA255/'Verdeling Gemeentefonds 2022'!$BS255</f>
        <v>6.8412660104291881E-2</v>
      </c>
      <c r="V255" s="106">
        <f>'Verdeling Gemeentefonds 2022'!BB255/'Verdeling Gemeentefonds 2022'!$BS255</f>
        <v>0.26880808152946156</v>
      </c>
      <c r="W255" s="99">
        <f>'Verdeling Gemeentefonds 2022'!BI255/'Verdeling Gemeentefonds 2022'!$BS255</f>
        <v>-2.2023442081357372E-4</v>
      </c>
      <c r="X255" s="107">
        <f>'Verdeling Gemeentefonds 2022'!BF255/'Verdeling Gemeentefonds 2022'!$BS255</f>
        <v>0</v>
      </c>
      <c r="Y255" s="99">
        <f>'Verdeling Gemeentefonds 2022'!BL255/'Verdeling Gemeentefonds 2022'!$BS255</f>
        <v>0</v>
      </c>
      <c r="Z255" s="107">
        <f>'Verdeling Gemeentefonds 2022'!BR255/'Verdeling Gemeentefonds 2022'!$BS255</f>
        <v>2.1608595032217908E-3</v>
      </c>
      <c r="AA255" s="116">
        <f t="shared" si="3"/>
        <v>0.99999993945667121</v>
      </c>
    </row>
    <row r="256" spans="1:27" x14ac:dyDescent="0.25">
      <c r="A256" s="115" t="s">
        <v>391</v>
      </c>
      <c r="B256" s="9" t="s">
        <v>92</v>
      </c>
      <c r="C256" s="99">
        <f>'Verdeling Gemeentefonds 2022'!D256/'Verdeling Gemeentefonds 2022'!$BS256</f>
        <v>0</v>
      </c>
      <c r="D256" s="102">
        <f>'Verdeling Gemeentefonds 2022'!E256/'Verdeling Gemeentefonds 2022'!$BS256</f>
        <v>0</v>
      </c>
      <c r="E256" s="102">
        <f>'Verdeling Gemeentefonds 2022'!F256/'Verdeling Gemeentefonds 2022'!$BS256</f>
        <v>0</v>
      </c>
      <c r="F256" s="102">
        <f>'Verdeling Gemeentefonds 2022'!G256/'Verdeling Gemeentefonds 2022'!$BS256</f>
        <v>0</v>
      </c>
      <c r="G256" s="102">
        <f>'Verdeling Gemeentefonds 2022'!H256/'Verdeling Gemeentefonds 2022'!$BS256</f>
        <v>0</v>
      </c>
      <c r="H256" s="102">
        <f>'Verdeling Gemeentefonds 2022'!I256/'Verdeling Gemeentefonds 2022'!$BS256</f>
        <v>0</v>
      </c>
      <c r="I256" s="106">
        <f>'Verdeling Gemeentefonds 2022'!J256/'Verdeling Gemeentefonds 2022'!$BS256</f>
        <v>0</v>
      </c>
      <c r="J256" s="100">
        <f>'Verdeling Gemeentefonds 2022'!N256/'Verdeling Gemeentefonds 2022'!$BS256</f>
        <v>8.8066309841001819E-2</v>
      </c>
      <c r="K256" s="102">
        <f>'Verdeling Gemeentefonds 2022'!S256/'Verdeling Gemeentefonds 2022'!$BS256</f>
        <v>6.5404138300625705E-2</v>
      </c>
      <c r="L256" s="106">
        <f>'Verdeling Gemeentefonds 2022'!T256/'Verdeling Gemeentefonds 2022'!$BS256</f>
        <v>0.15347044814162752</v>
      </c>
      <c r="M256" s="99">
        <f>'Verdeling Gemeentefonds 2022'!Z256/'Verdeling Gemeentefonds 2022'!$BS256</f>
        <v>0.32685342689214419</v>
      </c>
      <c r="N256" s="102">
        <f>'Verdeling Gemeentefonds 2022'!AE256/'Verdeling Gemeentefonds 2022'!$BS256</f>
        <v>0.24673404711544902</v>
      </c>
      <c r="O256" s="104">
        <f>'Verdeling Gemeentefonds 2022'!AF256/'Verdeling Gemeentefonds 2022'!$BS256</f>
        <v>0.57358747400759325</v>
      </c>
      <c r="P256" s="109">
        <f>'Verdeling Gemeentefonds 2022'!AK256/'Verdeling Gemeentefonds 2022'!$BS256</f>
        <v>8.3486804373048368E-2</v>
      </c>
      <c r="Q256" s="112">
        <f>'Verdeling Gemeentefonds 2022'!AO256/'Verdeling Gemeentefonds 2022'!$BS256</f>
        <v>1.3993279098501329E-2</v>
      </c>
      <c r="R256" s="108">
        <f>'Verdeling Gemeentefonds 2022'!AR256/'Verdeling Gemeentefonds 2022'!$BS256</f>
        <v>3.3557018268515079E-2</v>
      </c>
      <c r="S256" s="108">
        <f>'Verdeling Gemeentefonds 2022'!AU256/'Verdeling Gemeentefonds 2022'!$BS256</f>
        <v>4.9933028844155909E-2</v>
      </c>
      <c r="T256" s="108">
        <f>'Verdeling Gemeentefonds 2022'!AX256/'Verdeling Gemeentefonds 2022'!$BS256</f>
        <v>5.6359223275723375E-2</v>
      </c>
      <c r="U256" s="108">
        <f>'Verdeling Gemeentefonds 2022'!BA256/'Verdeling Gemeentefonds 2022'!$BS256</f>
        <v>3.3676823697036472E-2</v>
      </c>
      <c r="V256" s="106">
        <f>'Verdeling Gemeentefonds 2022'!BB256/'Verdeling Gemeentefonds 2022'!$BS256</f>
        <v>0.18751937318393214</v>
      </c>
      <c r="W256" s="99">
        <f>'Verdeling Gemeentefonds 2022'!BI256/'Verdeling Gemeentefonds 2022'!$BS256</f>
        <v>-2.2504204479471235E-4</v>
      </c>
      <c r="X256" s="107">
        <f>'Verdeling Gemeentefonds 2022'!BF256/'Verdeling Gemeentefonds 2022'!$BS256</f>
        <v>0</v>
      </c>
      <c r="Y256" s="99">
        <f>'Verdeling Gemeentefonds 2022'!BL256/'Verdeling Gemeentefonds 2022'!$BS256</f>
        <v>0</v>
      </c>
      <c r="Z256" s="107">
        <f>'Verdeling Gemeentefonds 2022'!BR256/'Verdeling Gemeentefonds 2022'!$BS256</f>
        <v>2.1608594549475018E-3</v>
      </c>
      <c r="AA256" s="116">
        <f t="shared" si="3"/>
        <v>0.99999991711635416</v>
      </c>
    </row>
    <row r="257" spans="1:27" x14ac:dyDescent="0.25">
      <c r="A257" s="115" t="s">
        <v>426</v>
      </c>
      <c r="B257" s="9" t="s">
        <v>127</v>
      </c>
      <c r="C257" s="99">
        <f>'Verdeling Gemeentefonds 2022'!D257/'Verdeling Gemeentefonds 2022'!$BS257</f>
        <v>0</v>
      </c>
      <c r="D257" s="102">
        <f>'Verdeling Gemeentefonds 2022'!E257/'Verdeling Gemeentefonds 2022'!$BS257</f>
        <v>0</v>
      </c>
      <c r="E257" s="102">
        <f>'Verdeling Gemeentefonds 2022'!F257/'Verdeling Gemeentefonds 2022'!$BS257</f>
        <v>0</v>
      </c>
      <c r="F257" s="102">
        <f>'Verdeling Gemeentefonds 2022'!G257/'Verdeling Gemeentefonds 2022'!$BS257</f>
        <v>0</v>
      </c>
      <c r="G257" s="102">
        <f>'Verdeling Gemeentefonds 2022'!H257/'Verdeling Gemeentefonds 2022'!$BS257</f>
        <v>0</v>
      </c>
      <c r="H257" s="102">
        <f>'Verdeling Gemeentefonds 2022'!I257/'Verdeling Gemeentefonds 2022'!$BS257</f>
        <v>0</v>
      </c>
      <c r="I257" s="106">
        <f>'Verdeling Gemeentefonds 2022'!J257/'Verdeling Gemeentefonds 2022'!$BS257</f>
        <v>0</v>
      </c>
      <c r="J257" s="100">
        <f>'Verdeling Gemeentefonds 2022'!N257/'Verdeling Gemeentefonds 2022'!$BS257</f>
        <v>5.768160780737399E-2</v>
      </c>
      <c r="K257" s="102">
        <f>'Verdeling Gemeentefonds 2022'!S257/'Verdeling Gemeentefonds 2022'!$BS257</f>
        <v>6.5609068934324166E-2</v>
      </c>
      <c r="L257" s="106">
        <f>'Verdeling Gemeentefonds 2022'!T257/'Verdeling Gemeentefonds 2022'!$BS257</f>
        <v>0.12329067674169815</v>
      </c>
      <c r="M257" s="99">
        <f>'Verdeling Gemeentefonds 2022'!Z257/'Verdeling Gemeentefonds 2022'!$BS257</f>
        <v>0.34042442954437552</v>
      </c>
      <c r="N257" s="102">
        <f>'Verdeling Gemeentefonds 2022'!AE257/'Verdeling Gemeentefonds 2022'!$BS257</f>
        <v>0.20661164508496802</v>
      </c>
      <c r="O257" s="104">
        <f>'Verdeling Gemeentefonds 2022'!AF257/'Verdeling Gemeentefonds 2022'!$BS257</f>
        <v>0.54703607462934356</v>
      </c>
      <c r="P257" s="109">
        <f>'Verdeling Gemeentefonds 2022'!AK257/'Verdeling Gemeentefonds 2022'!$BS257</f>
        <v>0.12598200704665213</v>
      </c>
      <c r="Q257" s="112">
        <f>'Verdeling Gemeentefonds 2022'!AO257/'Verdeling Gemeentefonds 2022'!$BS257</f>
        <v>1.1448969157200905E-2</v>
      </c>
      <c r="R257" s="108">
        <f>'Verdeling Gemeentefonds 2022'!AR257/'Verdeling Gemeentefonds 2022'!$BS257</f>
        <v>1.840445152923325E-2</v>
      </c>
      <c r="S257" s="108">
        <f>'Verdeling Gemeentefonds 2022'!AU257/'Verdeling Gemeentefonds 2022'!$BS257</f>
        <v>3.7185492288845073E-2</v>
      </c>
      <c r="T257" s="108">
        <f>'Verdeling Gemeentefonds 2022'!AX257/'Verdeling Gemeentefonds 2022'!$BS257</f>
        <v>5.621272164184709E-2</v>
      </c>
      <c r="U257" s="108">
        <f>'Verdeling Gemeentefonds 2022'!BA257/'Verdeling Gemeentefonds 2022'!$BS257</f>
        <v>7.8446000970292362E-2</v>
      </c>
      <c r="V257" s="106">
        <f>'Verdeling Gemeentefonds 2022'!BB257/'Verdeling Gemeentefonds 2022'!$BS257</f>
        <v>0.20169763558741868</v>
      </c>
      <c r="W257" s="99">
        <f>'Verdeling Gemeentefonds 2022'!BI257/'Verdeling Gemeentefonds 2022'!$BS257</f>
        <v>-1.6722853831905622E-4</v>
      </c>
      <c r="X257" s="107">
        <f>'Verdeling Gemeentefonds 2022'!BF257/'Verdeling Gemeentefonds 2022'!$BS257</f>
        <v>0</v>
      </c>
      <c r="Y257" s="99">
        <f>'Verdeling Gemeentefonds 2022'!BL257/'Verdeling Gemeentefonds 2022'!$BS257</f>
        <v>0</v>
      </c>
      <c r="Z257" s="107">
        <f>'Verdeling Gemeentefonds 2022'!BR257/'Verdeling Gemeentefonds 2022'!$BS257</f>
        <v>2.1608596884042778E-3</v>
      </c>
      <c r="AA257" s="116">
        <f t="shared" si="3"/>
        <v>1.0000000251551977</v>
      </c>
    </row>
    <row r="258" spans="1:27" x14ac:dyDescent="0.25">
      <c r="A258" s="115" t="s">
        <v>566</v>
      </c>
      <c r="B258" s="9" t="s">
        <v>269</v>
      </c>
      <c r="C258" s="99">
        <f>'Verdeling Gemeentefonds 2022'!D258/'Verdeling Gemeentefonds 2022'!$BS258</f>
        <v>0</v>
      </c>
      <c r="D258" s="102">
        <f>'Verdeling Gemeentefonds 2022'!E258/'Verdeling Gemeentefonds 2022'!$BS258</f>
        <v>0</v>
      </c>
      <c r="E258" s="102">
        <f>'Verdeling Gemeentefonds 2022'!F258/'Verdeling Gemeentefonds 2022'!$BS258</f>
        <v>0</v>
      </c>
      <c r="F258" s="102">
        <f>'Verdeling Gemeentefonds 2022'!G258/'Verdeling Gemeentefonds 2022'!$BS258</f>
        <v>0</v>
      </c>
      <c r="G258" s="102">
        <f>'Verdeling Gemeentefonds 2022'!H258/'Verdeling Gemeentefonds 2022'!$BS258</f>
        <v>0</v>
      </c>
      <c r="H258" s="102">
        <f>'Verdeling Gemeentefonds 2022'!I258/'Verdeling Gemeentefonds 2022'!$BS258</f>
        <v>0</v>
      </c>
      <c r="I258" s="106">
        <f>'Verdeling Gemeentefonds 2022'!J258/'Verdeling Gemeentefonds 2022'!$BS258</f>
        <v>0</v>
      </c>
      <c r="J258" s="100">
        <f>'Verdeling Gemeentefonds 2022'!N258/'Verdeling Gemeentefonds 2022'!$BS258</f>
        <v>8.9177226702562465E-2</v>
      </c>
      <c r="K258" s="102">
        <f>'Verdeling Gemeentefonds 2022'!S258/'Verdeling Gemeentefonds 2022'!$BS258</f>
        <v>7.9571231484382138E-2</v>
      </c>
      <c r="L258" s="106">
        <f>'Verdeling Gemeentefonds 2022'!T258/'Verdeling Gemeentefonds 2022'!$BS258</f>
        <v>0.16874845818694462</v>
      </c>
      <c r="M258" s="99">
        <f>'Verdeling Gemeentefonds 2022'!Z258/'Verdeling Gemeentefonds 2022'!$BS258</f>
        <v>0.33820962022064488</v>
      </c>
      <c r="N258" s="102">
        <f>'Verdeling Gemeentefonds 2022'!AE258/'Verdeling Gemeentefonds 2022'!$BS258</f>
        <v>0.16153787116961446</v>
      </c>
      <c r="O258" s="104">
        <f>'Verdeling Gemeentefonds 2022'!AF258/'Verdeling Gemeentefonds 2022'!$BS258</f>
        <v>0.49974749139025931</v>
      </c>
      <c r="P258" s="109">
        <f>'Verdeling Gemeentefonds 2022'!AK258/'Verdeling Gemeentefonds 2022'!$BS258</f>
        <v>0.14931850352250156</v>
      </c>
      <c r="Q258" s="112">
        <f>'Verdeling Gemeentefonds 2022'!AO258/'Verdeling Gemeentefonds 2022'!$BS258</f>
        <v>1.6227354937728981E-2</v>
      </c>
      <c r="R258" s="108">
        <f>'Verdeling Gemeentefonds 2022'!AR258/'Verdeling Gemeentefonds 2022'!$BS258</f>
        <v>5.3678193392206482E-2</v>
      </c>
      <c r="S258" s="108">
        <f>'Verdeling Gemeentefonds 2022'!AU258/'Verdeling Gemeentefonds 2022'!$BS258</f>
        <v>4.9840719366984289E-2</v>
      </c>
      <c r="T258" s="108">
        <f>'Verdeling Gemeentefonds 2022'!AX258/'Verdeling Gemeentefonds 2022'!$BS258</f>
        <v>3.2868828480715817E-2</v>
      </c>
      <c r="U258" s="108">
        <f>'Verdeling Gemeentefonds 2022'!BA258/'Verdeling Gemeentefonds 2022'!$BS258</f>
        <v>2.7661205998123571E-2</v>
      </c>
      <c r="V258" s="106">
        <f>'Verdeling Gemeentefonds 2022'!BB258/'Verdeling Gemeentefonds 2022'!$BS258</f>
        <v>0.1802763021757591</v>
      </c>
      <c r="W258" s="99">
        <f>'Verdeling Gemeentefonds 2022'!BI258/'Verdeling Gemeentefonds 2022'!$BS258</f>
        <v>-2.5170972700591258E-4</v>
      </c>
      <c r="X258" s="107">
        <f>'Verdeling Gemeentefonds 2022'!BF258/'Verdeling Gemeentefonds 2022'!$BS258</f>
        <v>0</v>
      </c>
      <c r="Y258" s="99">
        <f>'Verdeling Gemeentefonds 2022'!BL258/'Verdeling Gemeentefonds 2022'!$BS258</f>
        <v>0</v>
      </c>
      <c r="Z258" s="107">
        <f>'Verdeling Gemeentefonds 2022'!BR258/'Verdeling Gemeentefonds 2022'!$BS258</f>
        <v>2.1608594287164397E-3</v>
      </c>
      <c r="AA258" s="116">
        <f t="shared" si="3"/>
        <v>0.99999990497717506</v>
      </c>
    </row>
    <row r="259" spans="1:27" x14ac:dyDescent="0.25">
      <c r="A259" s="115" t="s">
        <v>489</v>
      </c>
      <c r="B259" s="9" t="s">
        <v>190</v>
      </c>
      <c r="C259" s="99">
        <f>'Verdeling Gemeentefonds 2022'!D259/'Verdeling Gemeentefonds 2022'!$BS259</f>
        <v>0</v>
      </c>
      <c r="D259" s="102">
        <f>'Verdeling Gemeentefonds 2022'!E259/'Verdeling Gemeentefonds 2022'!$BS259</f>
        <v>0</v>
      </c>
      <c r="E259" s="102">
        <f>'Verdeling Gemeentefonds 2022'!F259/'Verdeling Gemeentefonds 2022'!$BS259</f>
        <v>0</v>
      </c>
      <c r="F259" s="102">
        <f>'Verdeling Gemeentefonds 2022'!G259/'Verdeling Gemeentefonds 2022'!$BS259</f>
        <v>0</v>
      </c>
      <c r="G259" s="102">
        <f>'Verdeling Gemeentefonds 2022'!H259/'Verdeling Gemeentefonds 2022'!$BS259</f>
        <v>0.2183513791742844</v>
      </c>
      <c r="H259" s="102">
        <f>'Verdeling Gemeentefonds 2022'!I259/'Verdeling Gemeentefonds 2022'!$BS259</f>
        <v>0</v>
      </c>
      <c r="I259" s="106">
        <f>'Verdeling Gemeentefonds 2022'!J259/'Verdeling Gemeentefonds 2022'!$BS259</f>
        <v>0.2183513791742844</v>
      </c>
      <c r="J259" s="100">
        <f>'Verdeling Gemeentefonds 2022'!N259/'Verdeling Gemeentefonds 2022'!$BS259</f>
        <v>6.3299255349295799E-2</v>
      </c>
      <c r="K259" s="102">
        <f>'Verdeling Gemeentefonds 2022'!S259/'Verdeling Gemeentefonds 2022'!$BS259</f>
        <v>7.0420518348861968E-2</v>
      </c>
      <c r="L259" s="106">
        <f>'Verdeling Gemeentefonds 2022'!T259/'Verdeling Gemeentefonds 2022'!$BS259</f>
        <v>0.13371977369815777</v>
      </c>
      <c r="M259" s="99">
        <f>'Verdeling Gemeentefonds 2022'!Z259/'Verdeling Gemeentefonds 2022'!$BS259</f>
        <v>0.24023441887215594</v>
      </c>
      <c r="N259" s="102">
        <f>'Verdeling Gemeentefonds 2022'!AE259/'Verdeling Gemeentefonds 2022'!$BS259</f>
        <v>0.1268349870435079</v>
      </c>
      <c r="O259" s="104">
        <f>'Verdeling Gemeentefonds 2022'!AF259/'Verdeling Gemeentefonds 2022'!$BS259</f>
        <v>0.36706940591566384</v>
      </c>
      <c r="P259" s="109">
        <f>'Verdeling Gemeentefonds 2022'!AK259/'Verdeling Gemeentefonds 2022'!$BS259</f>
        <v>0.13106351579720829</v>
      </c>
      <c r="Q259" s="112">
        <f>'Verdeling Gemeentefonds 2022'!AO259/'Verdeling Gemeentefonds 2022'!$BS259</f>
        <v>1.2164486882996805E-2</v>
      </c>
      <c r="R259" s="108">
        <f>'Verdeling Gemeentefonds 2022'!AR259/'Verdeling Gemeentefonds 2022'!$BS259</f>
        <v>2.1359908198243367E-2</v>
      </c>
      <c r="S259" s="108">
        <f>'Verdeling Gemeentefonds 2022'!AU259/'Verdeling Gemeentefonds 2022'!$BS259</f>
        <v>4.0401666515508097E-2</v>
      </c>
      <c r="T259" s="108">
        <f>'Verdeling Gemeentefonds 2022'!AX259/'Verdeling Gemeentefonds 2022'!$BS259</f>
        <v>3.7582603045483727E-2</v>
      </c>
      <c r="U259" s="108">
        <f>'Verdeling Gemeentefonds 2022'!BA259/'Verdeling Gemeentefonds 2022'!$BS259</f>
        <v>3.6417262999297047E-2</v>
      </c>
      <c r="V259" s="106">
        <f>'Verdeling Gemeentefonds 2022'!BB259/'Verdeling Gemeentefonds 2022'!$BS259</f>
        <v>0.14792592764152904</v>
      </c>
      <c r="W259" s="99">
        <f>'Verdeling Gemeentefonds 2022'!BI259/'Verdeling Gemeentefonds 2022'!$BS259</f>
        <v>-2.9089077363139921E-4</v>
      </c>
      <c r="X259" s="107">
        <f>'Verdeling Gemeentefonds 2022'!BF259/'Verdeling Gemeentefonds 2022'!$BS259</f>
        <v>0</v>
      </c>
      <c r="Y259" s="99">
        <f>'Verdeling Gemeentefonds 2022'!BL259/'Verdeling Gemeentefonds 2022'!$BS259</f>
        <v>0</v>
      </c>
      <c r="Z259" s="107">
        <f>'Verdeling Gemeentefonds 2022'!BR259/'Verdeling Gemeentefonds 2022'!$BS259</f>
        <v>2.1608595714357574E-3</v>
      </c>
      <c r="AA259" s="116">
        <f t="shared" si="3"/>
        <v>0.99999997102464766</v>
      </c>
    </row>
    <row r="260" spans="1:27" x14ac:dyDescent="0.25">
      <c r="A260" s="115" t="s">
        <v>432</v>
      </c>
      <c r="B260" s="9" t="s">
        <v>133</v>
      </c>
      <c r="C260" s="99">
        <f>'Verdeling Gemeentefonds 2022'!D260/'Verdeling Gemeentefonds 2022'!$BS260</f>
        <v>0</v>
      </c>
      <c r="D260" s="102">
        <f>'Verdeling Gemeentefonds 2022'!E260/'Verdeling Gemeentefonds 2022'!$BS260</f>
        <v>0</v>
      </c>
      <c r="E260" s="102">
        <f>'Verdeling Gemeentefonds 2022'!F260/'Verdeling Gemeentefonds 2022'!$BS260</f>
        <v>0</v>
      </c>
      <c r="F260" s="102">
        <f>'Verdeling Gemeentefonds 2022'!G260/'Verdeling Gemeentefonds 2022'!$BS260</f>
        <v>0</v>
      </c>
      <c r="G260" s="102">
        <f>'Verdeling Gemeentefonds 2022'!H260/'Verdeling Gemeentefonds 2022'!$BS260</f>
        <v>0</v>
      </c>
      <c r="H260" s="102">
        <f>'Verdeling Gemeentefonds 2022'!I260/'Verdeling Gemeentefonds 2022'!$BS260</f>
        <v>0</v>
      </c>
      <c r="I260" s="106">
        <f>'Verdeling Gemeentefonds 2022'!J260/'Verdeling Gemeentefonds 2022'!$BS260</f>
        <v>0</v>
      </c>
      <c r="J260" s="100">
        <f>'Verdeling Gemeentefonds 2022'!N260/'Verdeling Gemeentefonds 2022'!$BS260</f>
        <v>4.237356039370227E-2</v>
      </c>
      <c r="K260" s="102">
        <f>'Verdeling Gemeentefonds 2022'!S260/'Verdeling Gemeentefonds 2022'!$BS260</f>
        <v>1.1607039618735085E-2</v>
      </c>
      <c r="L260" s="106">
        <f>'Verdeling Gemeentefonds 2022'!T260/'Verdeling Gemeentefonds 2022'!$BS260</f>
        <v>5.3980600012437353E-2</v>
      </c>
      <c r="M260" s="99">
        <f>'Verdeling Gemeentefonds 2022'!Z260/'Verdeling Gemeentefonds 2022'!$BS260</f>
        <v>0.30092131770195296</v>
      </c>
      <c r="N260" s="102">
        <f>'Verdeling Gemeentefonds 2022'!AE260/'Verdeling Gemeentefonds 2022'!$BS260</f>
        <v>0.27058733263202167</v>
      </c>
      <c r="O260" s="104">
        <f>'Verdeling Gemeentefonds 2022'!AF260/'Verdeling Gemeentefonds 2022'!$BS260</f>
        <v>0.57150865033397458</v>
      </c>
      <c r="P260" s="109">
        <f>'Verdeling Gemeentefonds 2022'!AK260/'Verdeling Gemeentefonds 2022'!$BS260</f>
        <v>0.25105205846125156</v>
      </c>
      <c r="Q260" s="112">
        <f>'Verdeling Gemeentefonds 2022'!AO260/'Verdeling Gemeentefonds 2022'!$BS260</f>
        <v>1.3238899968865871E-2</v>
      </c>
      <c r="R260" s="108">
        <f>'Verdeling Gemeentefonds 2022'!AR260/'Verdeling Gemeentefonds 2022'!$BS260</f>
        <v>1.9029339152371767E-2</v>
      </c>
      <c r="S260" s="108">
        <f>'Verdeling Gemeentefonds 2022'!AU260/'Verdeling Gemeentefonds 2022'!$BS260</f>
        <v>3.8401506609969244E-2</v>
      </c>
      <c r="T260" s="108">
        <f>'Verdeling Gemeentefonds 2022'!AX260/'Verdeling Gemeentefonds 2022'!$BS260</f>
        <v>3.7611144944008919E-2</v>
      </c>
      <c r="U260" s="108">
        <f>'Verdeling Gemeentefonds 2022'!BA260/'Verdeling Gemeentefonds 2022'!$BS260</f>
        <v>1.3259429555734451E-2</v>
      </c>
      <c r="V260" s="106">
        <f>'Verdeling Gemeentefonds 2022'!BB260/'Verdeling Gemeentefonds 2022'!$BS260</f>
        <v>0.12154032023095027</v>
      </c>
      <c r="W260" s="99">
        <f>'Verdeling Gemeentefonds 2022'!BI260/'Verdeling Gemeentefonds 2022'!$BS260</f>
        <v>-2.4236837783991023E-4</v>
      </c>
      <c r="X260" s="107">
        <f>'Verdeling Gemeentefonds 2022'!BF260/'Verdeling Gemeentefonds 2022'!$BS260</f>
        <v>0</v>
      </c>
      <c r="Y260" s="99">
        <f>'Verdeling Gemeentefonds 2022'!BL260/'Verdeling Gemeentefonds 2022'!$BS260</f>
        <v>0</v>
      </c>
      <c r="Z260" s="107">
        <f>'Verdeling Gemeentefonds 2022'!BR260/'Verdeling Gemeentefonds 2022'!$BS260</f>
        <v>2.1608598945505606E-3</v>
      </c>
      <c r="AA260" s="116">
        <f t="shared" si="3"/>
        <v>1.0000001205553244</v>
      </c>
    </row>
    <row r="261" spans="1:27" x14ac:dyDescent="0.25">
      <c r="A261" s="115" t="s">
        <v>427</v>
      </c>
      <c r="B261" s="9" t="s">
        <v>128</v>
      </c>
      <c r="C261" s="99">
        <f>'Verdeling Gemeentefonds 2022'!D261/'Verdeling Gemeentefonds 2022'!$BS261</f>
        <v>0</v>
      </c>
      <c r="D261" s="102">
        <f>'Verdeling Gemeentefonds 2022'!E261/'Verdeling Gemeentefonds 2022'!$BS261</f>
        <v>0</v>
      </c>
      <c r="E261" s="102">
        <f>'Verdeling Gemeentefonds 2022'!F261/'Verdeling Gemeentefonds 2022'!$BS261</f>
        <v>0</v>
      </c>
      <c r="F261" s="102">
        <f>'Verdeling Gemeentefonds 2022'!G261/'Verdeling Gemeentefonds 2022'!$BS261</f>
        <v>0</v>
      </c>
      <c r="G261" s="102">
        <f>'Verdeling Gemeentefonds 2022'!H261/'Verdeling Gemeentefonds 2022'!$BS261</f>
        <v>0.22715861182200842</v>
      </c>
      <c r="H261" s="102">
        <f>'Verdeling Gemeentefonds 2022'!I261/'Verdeling Gemeentefonds 2022'!$BS261</f>
        <v>0</v>
      </c>
      <c r="I261" s="106">
        <f>'Verdeling Gemeentefonds 2022'!J261/'Verdeling Gemeentefonds 2022'!$BS261</f>
        <v>0.22715861182200842</v>
      </c>
      <c r="J261" s="100">
        <f>'Verdeling Gemeentefonds 2022'!N261/'Verdeling Gemeentefonds 2022'!$BS261</f>
        <v>4.8024242896607797E-2</v>
      </c>
      <c r="K261" s="102">
        <f>'Verdeling Gemeentefonds 2022'!S261/'Verdeling Gemeentefonds 2022'!$BS261</f>
        <v>4.8453371163469518E-2</v>
      </c>
      <c r="L261" s="106">
        <f>'Verdeling Gemeentefonds 2022'!T261/'Verdeling Gemeentefonds 2022'!$BS261</f>
        <v>9.6477614060077321E-2</v>
      </c>
      <c r="M261" s="99">
        <f>'Verdeling Gemeentefonds 2022'!Z261/'Verdeling Gemeentefonds 2022'!$BS261</f>
        <v>0.23747332972709415</v>
      </c>
      <c r="N261" s="102">
        <f>'Verdeling Gemeentefonds 2022'!AE261/'Verdeling Gemeentefonds 2022'!$BS261</f>
        <v>0.13438033612382985</v>
      </c>
      <c r="O261" s="104">
        <f>'Verdeling Gemeentefonds 2022'!AF261/'Verdeling Gemeentefonds 2022'!$BS261</f>
        <v>0.371853665850924</v>
      </c>
      <c r="P261" s="109">
        <f>'Verdeling Gemeentefonds 2022'!AK261/'Verdeling Gemeentefonds 2022'!$BS261</f>
        <v>7.7916462157491595E-2</v>
      </c>
      <c r="Q261" s="112">
        <f>'Verdeling Gemeentefonds 2022'!AO261/'Verdeling Gemeentefonds 2022'!$BS261</f>
        <v>1.3661098277093905E-2</v>
      </c>
      <c r="R261" s="108">
        <f>'Verdeling Gemeentefonds 2022'!AR261/'Verdeling Gemeentefonds 2022'!$BS261</f>
        <v>4.3899738815218088E-2</v>
      </c>
      <c r="S261" s="108">
        <f>'Verdeling Gemeentefonds 2022'!AU261/'Verdeling Gemeentefonds 2022'!$BS261</f>
        <v>6.0929108014579056E-2</v>
      </c>
      <c r="T261" s="108">
        <f>'Verdeling Gemeentefonds 2022'!AX261/'Verdeling Gemeentefonds 2022'!$BS261</f>
        <v>6.9261409465770724E-2</v>
      </c>
      <c r="U261" s="108">
        <f>'Verdeling Gemeentefonds 2022'!BA261/'Verdeling Gemeentefonds 2022'!$BS261</f>
        <v>3.6948271508206544E-2</v>
      </c>
      <c r="V261" s="106">
        <f>'Verdeling Gemeentefonds 2022'!BB261/'Verdeling Gemeentefonds 2022'!$BS261</f>
        <v>0.2246996260808683</v>
      </c>
      <c r="W261" s="99">
        <f>'Verdeling Gemeentefonds 2022'!BI261/'Verdeling Gemeentefonds 2022'!$BS261</f>
        <v>-2.6683843816355333E-4</v>
      </c>
      <c r="X261" s="107">
        <f>'Verdeling Gemeentefonds 2022'!BF261/'Verdeling Gemeentefonds 2022'!$BS261</f>
        <v>0</v>
      </c>
      <c r="Y261" s="99">
        <f>'Verdeling Gemeentefonds 2022'!BL261/'Verdeling Gemeentefonds 2022'!$BS261</f>
        <v>0</v>
      </c>
      <c r="Z261" s="107">
        <f>'Verdeling Gemeentefonds 2022'!BR261/'Verdeling Gemeentefonds 2022'!$BS261</f>
        <v>2.16085963657516E-3</v>
      </c>
      <c r="AA261" s="116">
        <f t="shared" si="3"/>
        <v>1.0000000011697812</v>
      </c>
    </row>
    <row r="262" spans="1:27" x14ac:dyDescent="0.25">
      <c r="A262" s="115" t="s">
        <v>590</v>
      </c>
      <c r="B262" s="9" t="s">
        <v>293</v>
      </c>
      <c r="C262" s="99">
        <f>'Verdeling Gemeentefonds 2022'!D262/'Verdeling Gemeentefonds 2022'!$BS262</f>
        <v>0</v>
      </c>
      <c r="D262" s="102">
        <f>'Verdeling Gemeentefonds 2022'!E262/'Verdeling Gemeentefonds 2022'!$BS262</f>
        <v>0</v>
      </c>
      <c r="E262" s="102">
        <f>'Verdeling Gemeentefonds 2022'!F262/'Verdeling Gemeentefonds 2022'!$BS262</f>
        <v>0</v>
      </c>
      <c r="F262" s="102">
        <f>'Verdeling Gemeentefonds 2022'!G262/'Verdeling Gemeentefonds 2022'!$BS262</f>
        <v>0</v>
      </c>
      <c r="G262" s="102">
        <f>'Verdeling Gemeentefonds 2022'!H262/'Verdeling Gemeentefonds 2022'!$BS262</f>
        <v>0.20315508895378359</v>
      </c>
      <c r="H262" s="102">
        <f>'Verdeling Gemeentefonds 2022'!I262/'Verdeling Gemeentefonds 2022'!$BS262</f>
        <v>0</v>
      </c>
      <c r="I262" s="106">
        <f>'Verdeling Gemeentefonds 2022'!J262/'Verdeling Gemeentefonds 2022'!$BS262</f>
        <v>0.20315508895378359</v>
      </c>
      <c r="J262" s="100">
        <f>'Verdeling Gemeentefonds 2022'!N262/'Verdeling Gemeentefonds 2022'!$BS262</f>
        <v>4.0372882691642756E-2</v>
      </c>
      <c r="K262" s="102">
        <f>'Verdeling Gemeentefonds 2022'!S262/'Verdeling Gemeentefonds 2022'!$BS262</f>
        <v>4.533036410186992E-2</v>
      </c>
      <c r="L262" s="106">
        <f>'Verdeling Gemeentefonds 2022'!T262/'Verdeling Gemeentefonds 2022'!$BS262</f>
        <v>8.5703246793512683E-2</v>
      </c>
      <c r="M262" s="99">
        <f>'Verdeling Gemeentefonds 2022'!Z262/'Verdeling Gemeentefonds 2022'!$BS262</f>
        <v>0.24099282239588127</v>
      </c>
      <c r="N262" s="102">
        <f>'Verdeling Gemeentefonds 2022'!AE262/'Verdeling Gemeentefonds 2022'!$BS262</f>
        <v>0.13471356945979493</v>
      </c>
      <c r="O262" s="104">
        <f>'Verdeling Gemeentefonds 2022'!AF262/'Verdeling Gemeentefonds 2022'!$BS262</f>
        <v>0.37570639185567622</v>
      </c>
      <c r="P262" s="109">
        <f>'Verdeling Gemeentefonds 2022'!AK262/'Verdeling Gemeentefonds 2022'!$BS262</f>
        <v>0.10388762491737355</v>
      </c>
      <c r="Q262" s="112">
        <f>'Verdeling Gemeentefonds 2022'!AO262/'Verdeling Gemeentefonds 2022'!$BS262</f>
        <v>1.4039210608106102E-2</v>
      </c>
      <c r="R262" s="108">
        <f>'Verdeling Gemeentefonds 2022'!AR262/'Verdeling Gemeentefonds 2022'!$BS262</f>
        <v>4.3026818936846033E-2</v>
      </c>
      <c r="S262" s="108">
        <f>'Verdeling Gemeentefonds 2022'!AU262/'Verdeling Gemeentefonds 2022'!$BS262</f>
        <v>6.2813532189638033E-2</v>
      </c>
      <c r="T262" s="108">
        <f>'Verdeling Gemeentefonds 2022'!AX262/'Verdeling Gemeentefonds 2022'!$BS262</f>
        <v>5.7886065571099578E-2</v>
      </c>
      <c r="U262" s="108">
        <f>'Verdeling Gemeentefonds 2022'!BA262/'Verdeling Gemeentefonds 2022'!$BS262</f>
        <v>5.1879949077439154E-2</v>
      </c>
      <c r="V262" s="106">
        <f>'Verdeling Gemeentefonds 2022'!BB262/'Verdeling Gemeentefonds 2022'!$BS262</f>
        <v>0.22964557638312888</v>
      </c>
      <c r="W262" s="99">
        <f>'Verdeling Gemeentefonds 2022'!BI262/'Verdeling Gemeentefonds 2022'!$BS262</f>
        <v>-2.588193803756151E-4</v>
      </c>
      <c r="X262" s="107">
        <f>'Verdeling Gemeentefonds 2022'!BF262/'Verdeling Gemeentefonds 2022'!$BS262</f>
        <v>0</v>
      </c>
      <c r="Y262" s="99">
        <f>'Verdeling Gemeentefonds 2022'!BL262/'Verdeling Gemeentefonds 2022'!$BS262</f>
        <v>0</v>
      </c>
      <c r="Z262" s="107">
        <f>'Verdeling Gemeentefonds 2022'!BR262/'Verdeling Gemeentefonds 2022'!$BS262</f>
        <v>2.1608595672560232E-3</v>
      </c>
      <c r="AA262" s="116">
        <f t="shared" si="3"/>
        <v>0.99999996909035538</v>
      </c>
    </row>
    <row r="263" spans="1:27" x14ac:dyDescent="0.25">
      <c r="A263" s="115" t="s">
        <v>440</v>
      </c>
      <c r="B263" s="9" t="s">
        <v>141</v>
      </c>
      <c r="C263" s="99">
        <f>'Verdeling Gemeentefonds 2022'!D263/'Verdeling Gemeentefonds 2022'!$BS263</f>
        <v>0</v>
      </c>
      <c r="D263" s="102">
        <f>'Verdeling Gemeentefonds 2022'!E263/'Verdeling Gemeentefonds 2022'!$BS263</f>
        <v>0</v>
      </c>
      <c r="E263" s="102">
        <f>'Verdeling Gemeentefonds 2022'!F263/'Verdeling Gemeentefonds 2022'!$BS263</f>
        <v>0</v>
      </c>
      <c r="F263" s="102">
        <f>'Verdeling Gemeentefonds 2022'!G263/'Verdeling Gemeentefonds 2022'!$BS263</f>
        <v>0</v>
      </c>
      <c r="G263" s="102">
        <f>'Verdeling Gemeentefonds 2022'!H263/'Verdeling Gemeentefonds 2022'!$BS263</f>
        <v>0</v>
      </c>
      <c r="H263" s="102">
        <f>'Verdeling Gemeentefonds 2022'!I263/'Verdeling Gemeentefonds 2022'!$BS263</f>
        <v>0</v>
      </c>
      <c r="I263" s="106">
        <f>'Verdeling Gemeentefonds 2022'!J263/'Verdeling Gemeentefonds 2022'!$BS263</f>
        <v>0</v>
      </c>
      <c r="J263" s="100">
        <f>'Verdeling Gemeentefonds 2022'!N263/'Verdeling Gemeentefonds 2022'!$BS263</f>
        <v>5.5674191042359676E-2</v>
      </c>
      <c r="K263" s="102">
        <f>'Verdeling Gemeentefonds 2022'!S263/'Verdeling Gemeentefonds 2022'!$BS263</f>
        <v>0.12512018104648159</v>
      </c>
      <c r="L263" s="106">
        <f>'Verdeling Gemeentefonds 2022'!T263/'Verdeling Gemeentefonds 2022'!$BS263</f>
        <v>0.18079437208884128</v>
      </c>
      <c r="M263" s="99">
        <f>'Verdeling Gemeentefonds 2022'!Z263/'Verdeling Gemeentefonds 2022'!$BS263</f>
        <v>0.30866061575679449</v>
      </c>
      <c r="N263" s="102">
        <f>'Verdeling Gemeentefonds 2022'!AE263/'Verdeling Gemeentefonds 2022'!$BS263</f>
        <v>0.22104625208121476</v>
      </c>
      <c r="O263" s="104">
        <f>'Verdeling Gemeentefonds 2022'!AF263/'Verdeling Gemeentefonds 2022'!$BS263</f>
        <v>0.52970686783800924</v>
      </c>
      <c r="P263" s="109">
        <f>'Verdeling Gemeentefonds 2022'!AK263/'Verdeling Gemeentefonds 2022'!$BS263</f>
        <v>0.10072380754823296</v>
      </c>
      <c r="Q263" s="112">
        <f>'Verdeling Gemeentefonds 2022'!AO263/'Verdeling Gemeentefonds 2022'!$BS263</f>
        <v>1.6026527076110925E-2</v>
      </c>
      <c r="R263" s="108">
        <f>'Verdeling Gemeentefonds 2022'!AR263/'Verdeling Gemeentefonds 2022'!$BS263</f>
        <v>4.9273826111561322E-2</v>
      </c>
      <c r="S263" s="108">
        <f>'Verdeling Gemeentefonds 2022'!AU263/'Verdeling Gemeentefonds 2022'!$BS263</f>
        <v>4.9140028116966328E-2</v>
      </c>
      <c r="T263" s="108">
        <f>'Verdeling Gemeentefonds 2022'!AX263/'Verdeling Gemeentefonds 2022'!$BS263</f>
        <v>5.0086277703902171E-2</v>
      </c>
      <c r="U263" s="108">
        <f>'Verdeling Gemeentefonds 2022'!BA263/'Verdeling Gemeentefonds 2022'!$BS263</f>
        <v>2.2338242041056035E-2</v>
      </c>
      <c r="V263" s="106">
        <f>'Verdeling Gemeentefonds 2022'!BB263/'Verdeling Gemeentefonds 2022'!$BS263</f>
        <v>0.18686490104959677</v>
      </c>
      <c r="W263" s="99">
        <f>'Verdeling Gemeentefonds 2022'!BI263/'Verdeling Gemeentefonds 2022'!$BS263</f>
        <v>-2.5077120869058473E-4</v>
      </c>
      <c r="X263" s="107">
        <f>'Verdeling Gemeentefonds 2022'!BF263/'Verdeling Gemeentefonds 2022'!$BS263</f>
        <v>0</v>
      </c>
      <c r="Y263" s="99">
        <f>'Verdeling Gemeentefonds 2022'!BL263/'Verdeling Gemeentefonds 2022'!$BS263</f>
        <v>0</v>
      </c>
      <c r="Z263" s="107">
        <f>'Verdeling Gemeentefonds 2022'!BR263/'Verdeling Gemeentefonds 2022'!$BS263</f>
        <v>2.1608597140641748E-3</v>
      </c>
      <c r="AA263" s="116">
        <f t="shared" si="3"/>
        <v>1.0000000370300539</v>
      </c>
    </row>
    <row r="264" spans="1:27" x14ac:dyDescent="0.25">
      <c r="A264" s="115" t="s">
        <v>428</v>
      </c>
      <c r="B264" s="9" t="s">
        <v>129</v>
      </c>
      <c r="C264" s="99">
        <f>'Verdeling Gemeentefonds 2022'!D264/'Verdeling Gemeentefonds 2022'!$BS264</f>
        <v>0</v>
      </c>
      <c r="D264" s="102">
        <f>'Verdeling Gemeentefonds 2022'!E264/'Verdeling Gemeentefonds 2022'!$BS264</f>
        <v>0</v>
      </c>
      <c r="E264" s="102">
        <f>'Verdeling Gemeentefonds 2022'!F264/'Verdeling Gemeentefonds 2022'!$BS264</f>
        <v>0</v>
      </c>
      <c r="F264" s="102">
        <f>'Verdeling Gemeentefonds 2022'!G264/'Verdeling Gemeentefonds 2022'!$BS264</f>
        <v>0</v>
      </c>
      <c r="G264" s="102">
        <f>'Verdeling Gemeentefonds 2022'!H264/'Verdeling Gemeentefonds 2022'!$BS264</f>
        <v>0</v>
      </c>
      <c r="H264" s="102">
        <f>'Verdeling Gemeentefonds 2022'!I264/'Verdeling Gemeentefonds 2022'!$BS264</f>
        <v>0</v>
      </c>
      <c r="I264" s="106">
        <f>'Verdeling Gemeentefonds 2022'!J264/'Verdeling Gemeentefonds 2022'!$BS264</f>
        <v>0</v>
      </c>
      <c r="J264" s="100">
        <f>'Verdeling Gemeentefonds 2022'!N264/'Verdeling Gemeentefonds 2022'!$BS264</f>
        <v>5.5196262181623969E-2</v>
      </c>
      <c r="K264" s="102">
        <f>'Verdeling Gemeentefonds 2022'!S264/'Verdeling Gemeentefonds 2022'!$BS264</f>
        <v>2.8930428292298078E-3</v>
      </c>
      <c r="L264" s="106">
        <f>'Verdeling Gemeentefonds 2022'!T264/'Verdeling Gemeentefonds 2022'!$BS264</f>
        <v>5.8089305010853777E-2</v>
      </c>
      <c r="M264" s="99">
        <f>'Verdeling Gemeentefonds 2022'!Z264/'Verdeling Gemeentefonds 2022'!$BS264</f>
        <v>0.39878129206938395</v>
      </c>
      <c r="N264" s="102">
        <f>'Verdeling Gemeentefonds 2022'!AE264/'Verdeling Gemeentefonds 2022'!$BS264</f>
        <v>0.28103371501596869</v>
      </c>
      <c r="O264" s="104">
        <f>'Verdeling Gemeentefonds 2022'!AF264/'Verdeling Gemeentefonds 2022'!$BS264</f>
        <v>0.67981500708535259</v>
      </c>
      <c r="P264" s="109">
        <f>'Verdeling Gemeentefonds 2022'!AK264/'Verdeling Gemeentefonds 2022'!$BS264</f>
        <v>9.3028696395922594E-2</v>
      </c>
      <c r="Q264" s="112">
        <f>'Verdeling Gemeentefonds 2022'!AO264/'Verdeling Gemeentefonds 2022'!$BS264</f>
        <v>2.0743018657653559E-2</v>
      </c>
      <c r="R264" s="108">
        <f>'Verdeling Gemeentefonds 2022'!AR264/'Verdeling Gemeentefonds 2022'!$BS264</f>
        <v>3.8975443961267064E-2</v>
      </c>
      <c r="S264" s="108">
        <f>'Verdeling Gemeentefonds 2022'!AU264/'Verdeling Gemeentefonds 2022'!$BS264</f>
        <v>5.9469129052439562E-2</v>
      </c>
      <c r="T264" s="108">
        <f>'Verdeling Gemeentefonds 2022'!AX264/'Verdeling Gemeentefonds 2022'!$BS264</f>
        <v>3.3426562219537041E-2</v>
      </c>
      <c r="U264" s="108">
        <f>'Verdeling Gemeentefonds 2022'!BA264/'Verdeling Gemeentefonds 2022'!$BS264</f>
        <v>1.4462332724752211E-2</v>
      </c>
      <c r="V264" s="106">
        <f>'Verdeling Gemeentefonds 2022'!BB264/'Verdeling Gemeentefonds 2022'!$BS264</f>
        <v>0.16707648661564944</v>
      </c>
      <c r="W264" s="99">
        <f>'Verdeling Gemeentefonds 2022'!BI264/'Verdeling Gemeentefonds 2022'!$BS264</f>
        <v>-1.7025138124759692E-4</v>
      </c>
      <c r="X264" s="107">
        <f>'Verdeling Gemeentefonds 2022'!BF264/'Verdeling Gemeentefonds 2022'!$BS264</f>
        <v>0</v>
      </c>
      <c r="Y264" s="99">
        <f>'Verdeling Gemeentefonds 2022'!BL264/'Verdeling Gemeentefonds 2022'!$BS264</f>
        <v>0</v>
      </c>
      <c r="Z264" s="107">
        <f>'Verdeling Gemeentefonds 2022'!BR264/'Verdeling Gemeentefonds 2022'!$BS264</f>
        <v>2.160859857878796E-3</v>
      </c>
      <c r="AA264" s="116">
        <f t="shared" ref="AA264:AA306" si="4">I264+L264+O264+P264+V264+SUM(W264:Z264)</f>
        <v>1.0000001035844095</v>
      </c>
    </row>
    <row r="265" spans="1:27" x14ac:dyDescent="0.25">
      <c r="A265" s="115" t="s">
        <v>364</v>
      </c>
      <c r="B265" s="9" t="s">
        <v>65</v>
      </c>
      <c r="C265" s="99">
        <f>'Verdeling Gemeentefonds 2022'!D265/'Verdeling Gemeentefonds 2022'!$BS265</f>
        <v>0</v>
      </c>
      <c r="D265" s="102">
        <f>'Verdeling Gemeentefonds 2022'!E265/'Verdeling Gemeentefonds 2022'!$BS265</f>
        <v>0.40042337142278828</v>
      </c>
      <c r="E265" s="102">
        <f>'Verdeling Gemeentefonds 2022'!F265/'Verdeling Gemeentefonds 2022'!$BS265</f>
        <v>0</v>
      </c>
      <c r="F265" s="102">
        <f>'Verdeling Gemeentefonds 2022'!G265/'Verdeling Gemeentefonds 2022'!$BS265</f>
        <v>0</v>
      </c>
      <c r="G265" s="102">
        <f>'Verdeling Gemeentefonds 2022'!H265/'Verdeling Gemeentefonds 2022'!$BS265</f>
        <v>0</v>
      </c>
      <c r="H265" s="102">
        <f>'Verdeling Gemeentefonds 2022'!I265/'Verdeling Gemeentefonds 2022'!$BS265</f>
        <v>0</v>
      </c>
      <c r="I265" s="106">
        <f>'Verdeling Gemeentefonds 2022'!J265/'Verdeling Gemeentefonds 2022'!$BS265</f>
        <v>0.40042337142278828</v>
      </c>
      <c r="J265" s="100">
        <f>'Verdeling Gemeentefonds 2022'!N265/'Verdeling Gemeentefonds 2022'!$BS265</f>
        <v>4.1621138117650537E-2</v>
      </c>
      <c r="K265" s="102">
        <f>'Verdeling Gemeentefonds 2022'!S265/'Verdeling Gemeentefonds 2022'!$BS265</f>
        <v>6.0168219873354516E-2</v>
      </c>
      <c r="L265" s="106">
        <f>'Verdeling Gemeentefonds 2022'!T265/'Verdeling Gemeentefonds 2022'!$BS265</f>
        <v>0.10178935799100505</v>
      </c>
      <c r="M265" s="99">
        <f>'Verdeling Gemeentefonds 2022'!Z265/'Verdeling Gemeentefonds 2022'!$BS265</f>
        <v>0.17971702107652565</v>
      </c>
      <c r="N265" s="102">
        <f>'Verdeling Gemeentefonds 2022'!AE265/'Verdeling Gemeentefonds 2022'!$BS265</f>
        <v>7.2856765513309218E-2</v>
      </c>
      <c r="O265" s="104">
        <f>'Verdeling Gemeentefonds 2022'!AF265/'Verdeling Gemeentefonds 2022'!$BS265</f>
        <v>0.25257378658983487</v>
      </c>
      <c r="P265" s="109">
        <f>'Verdeling Gemeentefonds 2022'!AK265/'Verdeling Gemeentefonds 2022'!$BS265</f>
        <v>2.544587444361171E-2</v>
      </c>
      <c r="Q265" s="112">
        <f>'Verdeling Gemeentefonds 2022'!AO265/'Verdeling Gemeentefonds 2022'!$BS265</f>
        <v>9.3979794602618901E-3</v>
      </c>
      <c r="R265" s="108">
        <f>'Verdeling Gemeentefonds 2022'!AR265/'Verdeling Gemeentefonds 2022'!$BS265</f>
        <v>5.2203378647642427E-2</v>
      </c>
      <c r="S265" s="108">
        <f>'Verdeling Gemeentefonds 2022'!AU265/'Verdeling Gemeentefonds 2022'!$BS265</f>
        <v>5.2190976854991966E-2</v>
      </c>
      <c r="T265" s="108">
        <f>'Verdeling Gemeentefonds 2022'!AX265/'Verdeling Gemeentefonds 2022'!$BS265</f>
        <v>7.6929944012634546E-2</v>
      </c>
      <c r="U265" s="108">
        <f>'Verdeling Gemeentefonds 2022'!BA265/'Verdeling Gemeentefonds 2022'!$BS265</f>
        <v>2.7220210009038993E-2</v>
      </c>
      <c r="V265" s="106">
        <f>'Verdeling Gemeentefonds 2022'!BB265/'Verdeling Gemeentefonds 2022'!$BS265</f>
        <v>0.2179424889845698</v>
      </c>
      <c r="W265" s="99">
        <f>'Verdeling Gemeentefonds 2022'!BI265/'Verdeling Gemeentefonds 2022'!$BS265</f>
        <v>-3.3574155580339031E-4</v>
      </c>
      <c r="X265" s="107">
        <f>'Verdeling Gemeentefonds 2022'!BF265/'Verdeling Gemeentefonds 2022'!$BS265</f>
        <v>0</v>
      </c>
      <c r="Y265" s="99">
        <f>'Verdeling Gemeentefonds 2022'!BL265/'Verdeling Gemeentefonds 2022'!$BS265</f>
        <v>0</v>
      </c>
      <c r="Z265" s="107">
        <f>'Verdeling Gemeentefonds 2022'!BR265/'Verdeling Gemeentefonds 2022'!$BS265</f>
        <v>2.1608596286553506E-3</v>
      </c>
      <c r="AA265" s="116">
        <f t="shared" si="4"/>
        <v>0.99999999750466162</v>
      </c>
    </row>
    <row r="266" spans="1:27" x14ac:dyDescent="0.25">
      <c r="A266" s="115" t="s">
        <v>497</v>
      </c>
      <c r="B266" s="9" t="s">
        <v>198</v>
      </c>
      <c r="C266" s="99">
        <f>'Verdeling Gemeentefonds 2022'!D266/'Verdeling Gemeentefonds 2022'!$BS266</f>
        <v>0</v>
      </c>
      <c r="D266" s="102">
        <f>'Verdeling Gemeentefonds 2022'!E266/'Verdeling Gemeentefonds 2022'!$BS266</f>
        <v>0</v>
      </c>
      <c r="E266" s="102">
        <f>'Verdeling Gemeentefonds 2022'!F266/'Verdeling Gemeentefonds 2022'!$BS266</f>
        <v>0</v>
      </c>
      <c r="F266" s="102">
        <f>'Verdeling Gemeentefonds 2022'!G266/'Verdeling Gemeentefonds 2022'!$BS266</f>
        <v>0</v>
      </c>
      <c r="G266" s="102">
        <f>'Verdeling Gemeentefonds 2022'!H266/'Verdeling Gemeentefonds 2022'!$BS266</f>
        <v>0</v>
      </c>
      <c r="H266" s="102">
        <f>'Verdeling Gemeentefonds 2022'!I266/'Verdeling Gemeentefonds 2022'!$BS266</f>
        <v>0</v>
      </c>
      <c r="I266" s="106">
        <f>'Verdeling Gemeentefonds 2022'!J266/'Verdeling Gemeentefonds 2022'!$BS266</f>
        <v>0</v>
      </c>
      <c r="J266" s="100">
        <f>'Verdeling Gemeentefonds 2022'!N266/'Verdeling Gemeentefonds 2022'!$BS266</f>
        <v>7.5927968390868114E-2</v>
      </c>
      <c r="K266" s="102">
        <f>'Verdeling Gemeentefonds 2022'!S266/'Verdeling Gemeentefonds 2022'!$BS266</f>
        <v>6.1009020858761802E-2</v>
      </c>
      <c r="L266" s="106">
        <f>'Verdeling Gemeentefonds 2022'!T266/'Verdeling Gemeentefonds 2022'!$BS266</f>
        <v>0.13693698924962991</v>
      </c>
      <c r="M266" s="99">
        <f>'Verdeling Gemeentefonds 2022'!Z266/'Verdeling Gemeentefonds 2022'!$BS266</f>
        <v>0.26287785409365688</v>
      </c>
      <c r="N266" s="102">
        <f>'Verdeling Gemeentefonds 2022'!AE266/'Verdeling Gemeentefonds 2022'!$BS266</f>
        <v>0.11251884568340355</v>
      </c>
      <c r="O266" s="104">
        <f>'Verdeling Gemeentefonds 2022'!AF266/'Verdeling Gemeentefonds 2022'!$BS266</f>
        <v>0.37539669977706042</v>
      </c>
      <c r="P266" s="109">
        <f>'Verdeling Gemeentefonds 2022'!AK266/'Verdeling Gemeentefonds 2022'!$BS266</f>
        <v>0.33322585814044925</v>
      </c>
      <c r="Q266" s="112">
        <f>'Verdeling Gemeentefonds 2022'!AO266/'Verdeling Gemeentefonds 2022'!$BS266</f>
        <v>1.3860424268692462E-2</v>
      </c>
      <c r="R266" s="108">
        <f>'Verdeling Gemeentefonds 2022'!AR266/'Verdeling Gemeentefonds 2022'!$BS266</f>
        <v>3.3127943121337995E-2</v>
      </c>
      <c r="S266" s="108">
        <f>'Verdeling Gemeentefonds 2022'!AU266/'Verdeling Gemeentefonds 2022'!$BS266</f>
        <v>3.5063045987918595E-2</v>
      </c>
      <c r="T266" s="108">
        <f>'Verdeling Gemeentefonds 2022'!AX266/'Verdeling Gemeentefonds 2022'!$BS266</f>
        <v>2.3992124410507926E-2</v>
      </c>
      <c r="U266" s="108">
        <f>'Verdeling Gemeentefonds 2022'!BA266/'Verdeling Gemeentefonds 2022'!$BS266</f>
        <v>4.6514562888371642E-2</v>
      </c>
      <c r="V266" s="106">
        <f>'Verdeling Gemeentefonds 2022'!BB266/'Verdeling Gemeentefonds 2022'!$BS266</f>
        <v>0.1525581006768286</v>
      </c>
      <c r="W266" s="99">
        <f>'Verdeling Gemeentefonds 2022'!BI266/'Verdeling Gemeentefonds 2022'!$BS266</f>
        <v>-2.785569481916688E-4</v>
      </c>
      <c r="X266" s="107">
        <f>'Verdeling Gemeentefonds 2022'!BF266/'Verdeling Gemeentefonds 2022'!$BS266</f>
        <v>0</v>
      </c>
      <c r="Y266" s="99">
        <f>'Verdeling Gemeentefonds 2022'!BL266/'Verdeling Gemeentefonds 2022'!$BS266</f>
        <v>0</v>
      </c>
      <c r="Z266" s="107">
        <f>'Verdeling Gemeentefonds 2022'!BR266/'Verdeling Gemeentefonds 2022'!$BS266</f>
        <v>2.1608595269178277E-3</v>
      </c>
      <c r="AA266" s="116">
        <f t="shared" si="4"/>
        <v>0.99999995042269429</v>
      </c>
    </row>
    <row r="267" spans="1:27" x14ac:dyDescent="0.25">
      <c r="A267" s="115" t="s">
        <v>392</v>
      </c>
      <c r="B267" s="9" t="s">
        <v>93</v>
      </c>
      <c r="C267" s="99">
        <f>'Verdeling Gemeentefonds 2022'!D267/'Verdeling Gemeentefonds 2022'!$BS267</f>
        <v>0</v>
      </c>
      <c r="D267" s="102">
        <f>'Verdeling Gemeentefonds 2022'!E267/'Verdeling Gemeentefonds 2022'!$BS267</f>
        <v>0</v>
      </c>
      <c r="E267" s="102">
        <f>'Verdeling Gemeentefonds 2022'!F267/'Verdeling Gemeentefonds 2022'!$BS267</f>
        <v>0</v>
      </c>
      <c r="F267" s="102">
        <f>'Verdeling Gemeentefonds 2022'!G267/'Verdeling Gemeentefonds 2022'!$BS267</f>
        <v>0</v>
      </c>
      <c r="G267" s="102">
        <f>'Verdeling Gemeentefonds 2022'!H267/'Verdeling Gemeentefonds 2022'!$BS267</f>
        <v>0.22640144255484704</v>
      </c>
      <c r="H267" s="102">
        <f>'Verdeling Gemeentefonds 2022'!I267/'Verdeling Gemeentefonds 2022'!$BS267</f>
        <v>0</v>
      </c>
      <c r="I267" s="106">
        <f>'Verdeling Gemeentefonds 2022'!J267/'Verdeling Gemeentefonds 2022'!$BS267</f>
        <v>0.22640144255484704</v>
      </c>
      <c r="J267" s="100">
        <f>'Verdeling Gemeentefonds 2022'!N267/'Verdeling Gemeentefonds 2022'!$BS267</f>
        <v>6.6008998638704533E-2</v>
      </c>
      <c r="K267" s="102">
        <f>'Verdeling Gemeentefonds 2022'!S267/'Verdeling Gemeentefonds 2022'!$BS267</f>
        <v>4.7369562000879571E-2</v>
      </c>
      <c r="L267" s="106">
        <f>'Verdeling Gemeentefonds 2022'!T267/'Verdeling Gemeentefonds 2022'!$BS267</f>
        <v>0.1133785606395841</v>
      </c>
      <c r="M267" s="99">
        <f>'Verdeling Gemeentefonds 2022'!Z267/'Verdeling Gemeentefonds 2022'!$BS267</f>
        <v>0.26969999840080233</v>
      </c>
      <c r="N267" s="102">
        <f>'Verdeling Gemeentefonds 2022'!AE267/'Verdeling Gemeentefonds 2022'!$BS267</f>
        <v>0.12286902264747919</v>
      </c>
      <c r="O267" s="104">
        <f>'Verdeling Gemeentefonds 2022'!AF267/'Verdeling Gemeentefonds 2022'!$BS267</f>
        <v>0.39256902104828151</v>
      </c>
      <c r="P267" s="109">
        <f>'Verdeling Gemeentefonds 2022'!AK267/'Verdeling Gemeentefonds 2022'!$BS267</f>
        <v>9.6715853745222135E-3</v>
      </c>
      <c r="Q267" s="112">
        <f>'Verdeling Gemeentefonds 2022'!AO267/'Verdeling Gemeentefonds 2022'!$BS267</f>
        <v>1.3285697622329003E-2</v>
      </c>
      <c r="R267" s="108">
        <f>'Verdeling Gemeentefonds 2022'!AR267/'Verdeling Gemeentefonds 2022'!$BS267</f>
        <v>5.9203266190008617E-2</v>
      </c>
      <c r="S267" s="108">
        <f>'Verdeling Gemeentefonds 2022'!AU267/'Verdeling Gemeentefonds 2022'!$BS267</f>
        <v>6.593223439534153E-2</v>
      </c>
      <c r="T267" s="108">
        <f>'Verdeling Gemeentefonds 2022'!AX267/'Verdeling Gemeentefonds 2022'!$BS267</f>
        <v>7.2262901358258566E-2</v>
      </c>
      <c r="U267" s="108">
        <f>'Verdeling Gemeentefonds 2022'!BA267/'Verdeling Gemeentefonds 2022'!$BS267</f>
        <v>4.5392143561191783E-2</v>
      </c>
      <c r="V267" s="106">
        <f>'Verdeling Gemeentefonds 2022'!BB267/'Verdeling Gemeentefonds 2022'!$BS267</f>
        <v>0.25607624312712951</v>
      </c>
      <c r="W267" s="99">
        <f>'Verdeling Gemeentefonds 2022'!BI267/'Verdeling Gemeentefonds 2022'!$BS267</f>
        <v>-2.5769283438028384E-4</v>
      </c>
      <c r="X267" s="107">
        <f>'Verdeling Gemeentefonds 2022'!BF267/'Verdeling Gemeentefonds 2022'!$BS267</f>
        <v>0</v>
      </c>
      <c r="Y267" s="99">
        <f>'Verdeling Gemeentefonds 2022'!BL267/'Verdeling Gemeentefonds 2022'!$BS267</f>
        <v>0</v>
      </c>
      <c r="Z267" s="107">
        <f>'Verdeling Gemeentefonds 2022'!BR267/'Verdeling Gemeentefonds 2022'!$BS267</f>
        <v>2.1608596763707903E-3</v>
      </c>
      <c r="AA267" s="116">
        <f t="shared" si="4"/>
        <v>1.0000000195863548</v>
      </c>
    </row>
    <row r="268" spans="1:27" x14ac:dyDescent="0.25">
      <c r="A268" s="115" t="s">
        <v>456</v>
      </c>
      <c r="B268" s="9" t="s">
        <v>157</v>
      </c>
      <c r="C268" s="99">
        <f>'Verdeling Gemeentefonds 2022'!D268/'Verdeling Gemeentefonds 2022'!$BS268</f>
        <v>0</v>
      </c>
      <c r="D268" s="102">
        <f>'Verdeling Gemeentefonds 2022'!E268/'Verdeling Gemeentefonds 2022'!$BS268</f>
        <v>0</v>
      </c>
      <c r="E268" s="102">
        <f>'Verdeling Gemeentefonds 2022'!F268/'Verdeling Gemeentefonds 2022'!$BS268</f>
        <v>0</v>
      </c>
      <c r="F268" s="102">
        <f>'Verdeling Gemeentefonds 2022'!G268/'Verdeling Gemeentefonds 2022'!$BS268</f>
        <v>0</v>
      </c>
      <c r="G268" s="102">
        <f>'Verdeling Gemeentefonds 2022'!H268/'Verdeling Gemeentefonds 2022'!$BS268</f>
        <v>0</v>
      </c>
      <c r="H268" s="102">
        <f>'Verdeling Gemeentefonds 2022'!I268/'Verdeling Gemeentefonds 2022'!$BS268</f>
        <v>0</v>
      </c>
      <c r="I268" s="106">
        <f>'Verdeling Gemeentefonds 2022'!J268/'Verdeling Gemeentefonds 2022'!$BS268</f>
        <v>0</v>
      </c>
      <c r="J268" s="100">
        <f>'Verdeling Gemeentefonds 2022'!N268/'Verdeling Gemeentefonds 2022'!$BS268</f>
        <v>2.6384480508076253E-2</v>
      </c>
      <c r="K268" s="102">
        <f>'Verdeling Gemeentefonds 2022'!S268/'Verdeling Gemeentefonds 2022'!$BS268</f>
        <v>3.2897699821445073E-3</v>
      </c>
      <c r="L268" s="106">
        <f>'Verdeling Gemeentefonds 2022'!T268/'Verdeling Gemeentefonds 2022'!$BS268</f>
        <v>2.9674250490220763E-2</v>
      </c>
      <c r="M268" s="99">
        <f>'Verdeling Gemeentefonds 2022'!Z268/'Verdeling Gemeentefonds 2022'!$BS268</f>
        <v>0.294748943599492</v>
      </c>
      <c r="N268" s="102">
        <f>'Verdeling Gemeentefonds 2022'!AE268/'Verdeling Gemeentefonds 2022'!$BS268</f>
        <v>0.17106230991099897</v>
      </c>
      <c r="O268" s="104">
        <f>'Verdeling Gemeentefonds 2022'!AF268/'Verdeling Gemeentefonds 2022'!$BS268</f>
        <v>0.46581125351049091</v>
      </c>
      <c r="P268" s="109">
        <f>'Verdeling Gemeentefonds 2022'!AK268/'Verdeling Gemeentefonds 2022'!$BS268</f>
        <v>0.42035390246451393</v>
      </c>
      <c r="Q268" s="112">
        <f>'Verdeling Gemeentefonds 2022'!AO268/'Verdeling Gemeentefonds 2022'!$BS268</f>
        <v>1.4519227467074434E-2</v>
      </c>
      <c r="R268" s="108">
        <f>'Verdeling Gemeentefonds 2022'!AR268/'Verdeling Gemeentefonds 2022'!$BS268</f>
        <v>3.1461872525855583E-2</v>
      </c>
      <c r="S268" s="108">
        <f>'Verdeling Gemeentefonds 2022'!AU268/'Verdeling Gemeentefonds 2022'!$BS268</f>
        <v>2.5857971524122687E-2</v>
      </c>
      <c r="T268" s="108">
        <f>'Verdeling Gemeentefonds 2022'!AX268/'Verdeling Gemeentefonds 2022'!$BS268</f>
        <v>1.0456281081133452E-2</v>
      </c>
      <c r="U268" s="108">
        <f>'Verdeling Gemeentefonds 2022'!BA268/'Verdeling Gemeentefonds 2022'!$BS268</f>
        <v>0</v>
      </c>
      <c r="V268" s="106">
        <f>'Verdeling Gemeentefonds 2022'!BB268/'Verdeling Gemeentefonds 2022'!$BS268</f>
        <v>8.2295352598186156E-2</v>
      </c>
      <c r="W268" s="99">
        <f>'Verdeling Gemeentefonds 2022'!BI268/'Verdeling Gemeentefonds 2022'!$BS268</f>
        <v>-2.9586008574459692E-4</v>
      </c>
      <c r="X268" s="107">
        <f>'Verdeling Gemeentefonds 2022'!BF268/'Verdeling Gemeentefonds 2022'!$BS268</f>
        <v>0</v>
      </c>
      <c r="Y268" s="99">
        <f>'Verdeling Gemeentefonds 2022'!BL268/'Verdeling Gemeentefonds 2022'!$BS268</f>
        <v>0</v>
      </c>
      <c r="Z268" s="107">
        <f>'Verdeling Gemeentefonds 2022'!BR268/'Verdeling Gemeentefonds 2022'!$BS268</f>
        <v>2.1608591113116658E-3</v>
      </c>
      <c r="AA268" s="116">
        <f t="shared" si="4"/>
        <v>0.99999975808897879</v>
      </c>
    </row>
    <row r="269" spans="1:27" x14ac:dyDescent="0.25">
      <c r="A269" s="115" t="s">
        <v>593</v>
      </c>
      <c r="B269" s="9" t="s">
        <v>296</v>
      </c>
      <c r="C269" s="99">
        <f>'Verdeling Gemeentefonds 2022'!D269/'Verdeling Gemeentefonds 2022'!$BS269</f>
        <v>0</v>
      </c>
      <c r="D269" s="102">
        <f>'Verdeling Gemeentefonds 2022'!E269/'Verdeling Gemeentefonds 2022'!$BS269</f>
        <v>0</v>
      </c>
      <c r="E269" s="102">
        <f>'Verdeling Gemeentefonds 2022'!F269/'Verdeling Gemeentefonds 2022'!$BS269</f>
        <v>0</v>
      </c>
      <c r="F269" s="102">
        <f>'Verdeling Gemeentefonds 2022'!G269/'Verdeling Gemeentefonds 2022'!$BS269</f>
        <v>0</v>
      </c>
      <c r="G269" s="102">
        <f>'Verdeling Gemeentefonds 2022'!H269/'Verdeling Gemeentefonds 2022'!$BS269</f>
        <v>0</v>
      </c>
      <c r="H269" s="102">
        <f>'Verdeling Gemeentefonds 2022'!I269/'Verdeling Gemeentefonds 2022'!$BS269</f>
        <v>0</v>
      </c>
      <c r="I269" s="106">
        <f>'Verdeling Gemeentefonds 2022'!J269/'Verdeling Gemeentefonds 2022'!$BS269</f>
        <v>0</v>
      </c>
      <c r="J269" s="100">
        <f>'Verdeling Gemeentefonds 2022'!N269/'Verdeling Gemeentefonds 2022'!$BS269</f>
        <v>2.3874461786788773E-2</v>
      </c>
      <c r="K269" s="102">
        <f>'Verdeling Gemeentefonds 2022'!S269/'Verdeling Gemeentefonds 2022'!$BS269</f>
        <v>3.7299601630763339E-2</v>
      </c>
      <c r="L269" s="106">
        <f>'Verdeling Gemeentefonds 2022'!T269/'Verdeling Gemeentefonds 2022'!$BS269</f>
        <v>6.1174063417552119E-2</v>
      </c>
      <c r="M269" s="99">
        <f>'Verdeling Gemeentefonds 2022'!Z269/'Verdeling Gemeentefonds 2022'!$BS269</f>
        <v>0.26880698844512596</v>
      </c>
      <c r="N269" s="102">
        <f>'Verdeling Gemeentefonds 2022'!AE269/'Verdeling Gemeentefonds 2022'!$BS269</f>
        <v>0.13923911996905711</v>
      </c>
      <c r="O269" s="104">
        <f>'Verdeling Gemeentefonds 2022'!AF269/'Verdeling Gemeentefonds 2022'!$BS269</f>
        <v>0.4080461084141831</v>
      </c>
      <c r="P269" s="109">
        <f>'Verdeling Gemeentefonds 2022'!AK269/'Verdeling Gemeentefonds 2022'!$BS269</f>
        <v>0.4589764208557281</v>
      </c>
      <c r="Q269" s="112">
        <f>'Verdeling Gemeentefonds 2022'!AO269/'Verdeling Gemeentefonds 2022'!$BS269</f>
        <v>6.4816150840321116E-3</v>
      </c>
      <c r="R269" s="108">
        <f>'Verdeling Gemeentefonds 2022'!AR269/'Verdeling Gemeentefonds 2022'!$BS269</f>
        <v>5.6922849525095553E-3</v>
      </c>
      <c r="S269" s="108">
        <f>'Verdeling Gemeentefonds 2022'!AU269/'Verdeling Gemeentefonds 2022'!$BS269</f>
        <v>2.6705815463648953E-2</v>
      </c>
      <c r="T269" s="108">
        <f>'Verdeling Gemeentefonds 2022'!AX269/'Verdeling Gemeentefonds 2022'!$BS269</f>
        <v>1.8560362582997262E-2</v>
      </c>
      <c r="U269" s="108">
        <f>'Verdeling Gemeentefonds 2022'!BA269/'Verdeling Gemeentefonds 2022'!$BS269</f>
        <v>1.2506414890325515E-2</v>
      </c>
      <c r="V269" s="106">
        <f>'Verdeling Gemeentefonds 2022'!BB269/'Verdeling Gemeentefonds 2022'!$BS269</f>
        <v>6.9946492973513394E-2</v>
      </c>
      <c r="W269" s="99">
        <f>'Verdeling Gemeentefonds 2022'!BI269/'Verdeling Gemeentefonds 2022'!$BS269</f>
        <v>-3.0374838524958745E-4</v>
      </c>
      <c r="X269" s="107">
        <f>'Verdeling Gemeentefonds 2022'!BF269/'Verdeling Gemeentefonds 2022'!$BS269</f>
        <v>0</v>
      </c>
      <c r="Y269" s="99">
        <f>'Verdeling Gemeentefonds 2022'!BL269/'Verdeling Gemeentefonds 2022'!$BS269</f>
        <v>0</v>
      </c>
      <c r="Z269" s="107">
        <f>'Verdeling Gemeentefonds 2022'!BR269/'Verdeling Gemeentefonds 2022'!$BS269</f>
        <v>2.1608600604632348E-3</v>
      </c>
      <c r="AA269" s="116">
        <f t="shared" si="4"/>
        <v>1.0000001973361905</v>
      </c>
    </row>
    <row r="270" spans="1:27" x14ac:dyDescent="0.25">
      <c r="A270" s="115" t="s">
        <v>365</v>
      </c>
      <c r="B270" s="9" t="s">
        <v>66</v>
      </c>
      <c r="C270" s="99">
        <f>'Verdeling Gemeentefonds 2022'!D270/'Verdeling Gemeentefonds 2022'!$BS270</f>
        <v>0</v>
      </c>
      <c r="D270" s="102">
        <f>'Verdeling Gemeentefonds 2022'!E270/'Verdeling Gemeentefonds 2022'!$BS270</f>
        <v>0</v>
      </c>
      <c r="E270" s="102">
        <f>'Verdeling Gemeentefonds 2022'!F270/'Verdeling Gemeentefonds 2022'!$BS270</f>
        <v>0</v>
      </c>
      <c r="F270" s="102">
        <f>'Verdeling Gemeentefonds 2022'!G270/'Verdeling Gemeentefonds 2022'!$BS270</f>
        <v>0</v>
      </c>
      <c r="G270" s="102">
        <f>'Verdeling Gemeentefonds 2022'!H270/'Verdeling Gemeentefonds 2022'!$BS270</f>
        <v>0</v>
      </c>
      <c r="H270" s="102">
        <f>'Verdeling Gemeentefonds 2022'!I270/'Verdeling Gemeentefonds 2022'!$BS270</f>
        <v>0</v>
      </c>
      <c r="I270" s="106">
        <f>'Verdeling Gemeentefonds 2022'!J270/'Verdeling Gemeentefonds 2022'!$BS270</f>
        <v>0</v>
      </c>
      <c r="J270" s="100">
        <f>'Verdeling Gemeentefonds 2022'!N270/'Verdeling Gemeentefonds 2022'!$BS270</f>
        <v>2.9004210473027113E-2</v>
      </c>
      <c r="K270" s="102">
        <f>'Verdeling Gemeentefonds 2022'!S270/'Verdeling Gemeentefonds 2022'!$BS270</f>
        <v>0.1151588578912115</v>
      </c>
      <c r="L270" s="106">
        <f>'Verdeling Gemeentefonds 2022'!T270/'Verdeling Gemeentefonds 2022'!$BS270</f>
        <v>0.14416306836423862</v>
      </c>
      <c r="M270" s="99">
        <f>'Verdeling Gemeentefonds 2022'!Z270/'Verdeling Gemeentefonds 2022'!$BS270</f>
        <v>0.27877450621729666</v>
      </c>
      <c r="N270" s="102">
        <f>'Verdeling Gemeentefonds 2022'!AE270/'Verdeling Gemeentefonds 2022'!$BS270</f>
        <v>0.23683006807278098</v>
      </c>
      <c r="O270" s="104">
        <f>'Verdeling Gemeentefonds 2022'!AF270/'Verdeling Gemeentefonds 2022'!$BS270</f>
        <v>0.51560457429007767</v>
      </c>
      <c r="P270" s="109">
        <f>'Verdeling Gemeentefonds 2022'!AK270/'Verdeling Gemeentefonds 2022'!$BS270</f>
        <v>0.1772157802246844</v>
      </c>
      <c r="Q270" s="112">
        <f>'Verdeling Gemeentefonds 2022'!AO270/'Verdeling Gemeentefonds 2022'!$BS270</f>
        <v>1.343908298563621E-2</v>
      </c>
      <c r="R270" s="108">
        <f>'Verdeling Gemeentefonds 2022'!AR270/'Verdeling Gemeentefonds 2022'!$BS270</f>
        <v>1.9585847017099447E-2</v>
      </c>
      <c r="S270" s="108">
        <f>'Verdeling Gemeentefonds 2022'!AU270/'Verdeling Gemeentefonds 2022'!$BS270</f>
        <v>6.7252539047771773E-2</v>
      </c>
      <c r="T270" s="108">
        <f>'Verdeling Gemeentefonds 2022'!AX270/'Verdeling Gemeentefonds 2022'!$BS270</f>
        <v>2.4720755186179225E-2</v>
      </c>
      <c r="U270" s="108">
        <f>'Verdeling Gemeentefonds 2022'!BA270/'Verdeling Gemeentefonds 2022'!$BS270</f>
        <v>3.6146632483620107E-2</v>
      </c>
      <c r="V270" s="106">
        <f>'Verdeling Gemeentefonds 2022'!BB270/'Verdeling Gemeentefonds 2022'!$BS270</f>
        <v>0.16114485672030676</v>
      </c>
      <c r="W270" s="99">
        <f>'Verdeling Gemeentefonds 2022'!BI270/'Verdeling Gemeentefonds 2022'!$BS270</f>
        <v>-2.8895531274164608E-4</v>
      </c>
      <c r="X270" s="107">
        <f>'Verdeling Gemeentefonds 2022'!BF270/'Verdeling Gemeentefonds 2022'!$BS270</f>
        <v>0</v>
      </c>
      <c r="Y270" s="99">
        <f>'Verdeling Gemeentefonds 2022'!BL270/'Verdeling Gemeentefonds 2022'!$BS270</f>
        <v>0</v>
      </c>
      <c r="Z270" s="107">
        <f>'Verdeling Gemeentefonds 2022'!BR270/'Verdeling Gemeentefonds 2022'!$BS270</f>
        <v>2.1608600323346984E-3</v>
      </c>
      <c r="AA270" s="116">
        <f t="shared" si="4"/>
        <v>1.0000001843189006</v>
      </c>
    </row>
    <row r="271" spans="1:27" x14ac:dyDescent="0.25">
      <c r="A271" s="115" t="s">
        <v>366</v>
      </c>
      <c r="B271" s="9" t="s">
        <v>67</v>
      </c>
      <c r="C271" s="99">
        <f>'Verdeling Gemeentefonds 2022'!D271/'Verdeling Gemeentefonds 2022'!$BS271</f>
        <v>0</v>
      </c>
      <c r="D271" s="102">
        <f>'Verdeling Gemeentefonds 2022'!E271/'Verdeling Gemeentefonds 2022'!$BS271</f>
        <v>0</v>
      </c>
      <c r="E271" s="102">
        <f>'Verdeling Gemeentefonds 2022'!F271/'Verdeling Gemeentefonds 2022'!$BS271</f>
        <v>0</v>
      </c>
      <c r="F271" s="102">
        <f>'Verdeling Gemeentefonds 2022'!G271/'Verdeling Gemeentefonds 2022'!$BS271</f>
        <v>0</v>
      </c>
      <c r="G271" s="102">
        <f>'Verdeling Gemeentefonds 2022'!H271/'Verdeling Gemeentefonds 2022'!$BS271</f>
        <v>0</v>
      </c>
      <c r="H271" s="102">
        <f>'Verdeling Gemeentefonds 2022'!I271/'Verdeling Gemeentefonds 2022'!$BS271</f>
        <v>0</v>
      </c>
      <c r="I271" s="106">
        <f>'Verdeling Gemeentefonds 2022'!J271/'Verdeling Gemeentefonds 2022'!$BS271</f>
        <v>0</v>
      </c>
      <c r="J271" s="100">
        <f>'Verdeling Gemeentefonds 2022'!N271/'Verdeling Gemeentefonds 2022'!$BS271</f>
        <v>3.8434416067940819E-2</v>
      </c>
      <c r="K271" s="102">
        <f>'Verdeling Gemeentefonds 2022'!S271/'Verdeling Gemeentefonds 2022'!$BS271</f>
        <v>5.8760036975601688E-3</v>
      </c>
      <c r="L271" s="106">
        <f>'Verdeling Gemeentefonds 2022'!T271/'Verdeling Gemeentefonds 2022'!$BS271</f>
        <v>4.4310419765500993E-2</v>
      </c>
      <c r="M271" s="99">
        <f>'Verdeling Gemeentefonds 2022'!Z271/'Verdeling Gemeentefonds 2022'!$BS271</f>
        <v>0.4087071312078091</v>
      </c>
      <c r="N271" s="102">
        <f>'Verdeling Gemeentefonds 2022'!AE271/'Verdeling Gemeentefonds 2022'!$BS271</f>
        <v>0.28629375269191254</v>
      </c>
      <c r="O271" s="104">
        <f>'Verdeling Gemeentefonds 2022'!AF271/'Verdeling Gemeentefonds 2022'!$BS271</f>
        <v>0.6950008838997217</v>
      </c>
      <c r="P271" s="109">
        <f>'Verdeling Gemeentefonds 2022'!AK271/'Verdeling Gemeentefonds 2022'!$BS271</f>
        <v>5.6569398242371331E-2</v>
      </c>
      <c r="Q271" s="112">
        <f>'Verdeling Gemeentefonds 2022'!AO271/'Verdeling Gemeentefonds 2022'!$BS271</f>
        <v>1.7739043805169864E-2</v>
      </c>
      <c r="R271" s="108">
        <f>'Verdeling Gemeentefonds 2022'!AR271/'Verdeling Gemeentefonds 2022'!$BS271</f>
        <v>4.5897848181669525E-2</v>
      </c>
      <c r="S271" s="108">
        <f>'Verdeling Gemeentefonds 2022'!AU271/'Verdeling Gemeentefonds 2022'!$BS271</f>
        <v>8.9319258858727907E-2</v>
      </c>
      <c r="T271" s="108">
        <f>'Verdeling Gemeentefonds 2022'!AX271/'Verdeling Gemeentefonds 2022'!$BS271</f>
        <v>3.8520747049462525E-2</v>
      </c>
      <c r="U271" s="108">
        <f>'Verdeling Gemeentefonds 2022'!BA271/'Verdeling Gemeentefonds 2022'!$BS271</f>
        <v>1.0704694034611896E-2</v>
      </c>
      <c r="V271" s="106">
        <f>'Verdeling Gemeentefonds 2022'!BB271/'Verdeling Gemeentefonds 2022'!$BS271</f>
        <v>0.20218159192964169</v>
      </c>
      <c r="W271" s="99">
        <f>'Verdeling Gemeentefonds 2022'!BI271/'Verdeling Gemeentefonds 2022'!$BS271</f>
        <v>-2.2326027436178844E-4</v>
      </c>
      <c r="X271" s="107">
        <f>'Verdeling Gemeentefonds 2022'!BF271/'Verdeling Gemeentefonds 2022'!$BS271</f>
        <v>0</v>
      </c>
      <c r="Y271" s="99">
        <f>'Verdeling Gemeentefonds 2022'!BL271/'Verdeling Gemeentefonds 2022'!$BS271</f>
        <v>0</v>
      </c>
      <c r="Z271" s="107">
        <f>'Verdeling Gemeentefonds 2022'!BR271/'Verdeling Gemeentefonds 2022'!$BS271</f>
        <v>2.1608594027611879E-3</v>
      </c>
      <c r="AA271" s="116">
        <f t="shared" si="4"/>
        <v>0.99999989296563507</v>
      </c>
    </row>
    <row r="272" spans="1:27" x14ac:dyDescent="0.25">
      <c r="A272" s="115" t="s">
        <v>514</v>
      </c>
      <c r="B272" s="9" t="s">
        <v>215</v>
      </c>
      <c r="C272" s="99">
        <f>'Verdeling Gemeentefonds 2022'!D272/'Verdeling Gemeentefonds 2022'!$BS272</f>
        <v>0</v>
      </c>
      <c r="D272" s="102">
        <f>'Verdeling Gemeentefonds 2022'!E272/'Verdeling Gemeentefonds 2022'!$BS272</f>
        <v>0</v>
      </c>
      <c r="E272" s="102">
        <f>'Verdeling Gemeentefonds 2022'!F272/'Verdeling Gemeentefonds 2022'!$BS272</f>
        <v>0</v>
      </c>
      <c r="F272" s="102">
        <f>'Verdeling Gemeentefonds 2022'!G272/'Verdeling Gemeentefonds 2022'!$BS272</f>
        <v>0</v>
      </c>
      <c r="G272" s="102">
        <f>'Verdeling Gemeentefonds 2022'!H272/'Verdeling Gemeentefonds 2022'!$BS272</f>
        <v>0</v>
      </c>
      <c r="H272" s="102">
        <f>'Verdeling Gemeentefonds 2022'!I272/'Verdeling Gemeentefonds 2022'!$BS272</f>
        <v>0</v>
      </c>
      <c r="I272" s="106">
        <f>'Verdeling Gemeentefonds 2022'!J272/'Verdeling Gemeentefonds 2022'!$BS272</f>
        <v>0</v>
      </c>
      <c r="J272" s="100">
        <f>'Verdeling Gemeentefonds 2022'!N272/'Verdeling Gemeentefonds 2022'!$BS272</f>
        <v>5.9903737883788812E-2</v>
      </c>
      <c r="K272" s="102">
        <f>'Verdeling Gemeentefonds 2022'!S272/'Verdeling Gemeentefonds 2022'!$BS272</f>
        <v>1.2731278606700969E-2</v>
      </c>
      <c r="L272" s="106">
        <f>'Verdeling Gemeentefonds 2022'!T272/'Verdeling Gemeentefonds 2022'!$BS272</f>
        <v>7.263501649048977E-2</v>
      </c>
      <c r="M272" s="99">
        <f>'Verdeling Gemeentefonds 2022'!Z272/'Verdeling Gemeentefonds 2022'!$BS272</f>
        <v>0.30030776287588906</v>
      </c>
      <c r="N272" s="102">
        <f>'Verdeling Gemeentefonds 2022'!AE272/'Verdeling Gemeentefonds 2022'!$BS272</f>
        <v>0.25301784058560811</v>
      </c>
      <c r="O272" s="104">
        <f>'Verdeling Gemeentefonds 2022'!AF272/'Verdeling Gemeentefonds 2022'!$BS272</f>
        <v>0.55332560346149717</v>
      </c>
      <c r="P272" s="109">
        <f>'Verdeling Gemeentefonds 2022'!AK272/'Verdeling Gemeentefonds 2022'!$BS272</f>
        <v>0.18367509846982868</v>
      </c>
      <c r="Q272" s="112">
        <f>'Verdeling Gemeentefonds 2022'!AO272/'Verdeling Gemeentefonds 2022'!$BS272</f>
        <v>1.822418315632288E-2</v>
      </c>
      <c r="R272" s="108">
        <f>'Verdeling Gemeentefonds 2022'!AR272/'Verdeling Gemeentefonds 2022'!$BS272</f>
        <v>2.7536877059931231E-2</v>
      </c>
      <c r="S272" s="108">
        <f>'Verdeling Gemeentefonds 2022'!AU272/'Verdeling Gemeentefonds 2022'!$BS272</f>
        <v>5.5248914135664608E-2</v>
      </c>
      <c r="T272" s="108">
        <f>'Verdeling Gemeentefonds 2022'!AX272/'Verdeling Gemeentefonds 2022'!$BS272</f>
        <v>5.3667880958810796E-2</v>
      </c>
      <c r="U272" s="108">
        <f>'Verdeling Gemeentefonds 2022'!BA272/'Verdeling Gemeentefonds 2022'!$BS272</f>
        <v>3.3738075135218183E-2</v>
      </c>
      <c r="V272" s="106">
        <f>'Verdeling Gemeentefonds 2022'!BB272/'Verdeling Gemeentefonds 2022'!$BS272</f>
        <v>0.18841593044594773</v>
      </c>
      <c r="W272" s="99">
        <f>'Verdeling Gemeentefonds 2022'!BI272/'Verdeling Gemeentefonds 2022'!$BS272</f>
        <v>-2.1250008963003133E-4</v>
      </c>
      <c r="X272" s="107">
        <f>'Verdeling Gemeentefonds 2022'!BF272/'Verdeling Gemeentefonds 2022'!$BS272</f>
        <v>0</v>
      </c>
      <c r="Y272" s="99">
        <f>'Verdeling Gemeentefonds 2022'!BL272/'Verdeling Gemeentefonds 2022'!$BS272</f>
        <v>0</v>
      </c>
      <c r="Z272" s="107">
        <f>'Verdeling Gemeentefonds 2022'!BR272/'Verdeling Gemeentefonds 2022'!$BS272</f>
        <v>2.1608596522643326E-3</v>
      </c>
      <c r="AA272" s="116">
        <f t="shared" si="4"/>
        <v>1.0000000084303977</v>
      </c>
    </row>
    <row r="273" spans="1:27" x14ac:dyDescent="0.25">
      <c r="A273" s="115" t="s">
        <v>536</v>
      </c>
      <c r="B273" s="9" t="s">
        <v>239</v>
      </c>
      <c r="C273" s="99">
        <f>'Verdeling Gemeentefonds 2022'!D273/'Verdeling Gemeentefonds 2022'!$BS273</f>
        <v>0</v>
      </c>
      <c r="D273" s="102">
        <f>'Verdeling Gemeentefonds 2022'!E273/'Verdeling Gemeentefonds 2022'!$BS273</f>
        <v>0</v>
      </c>
      <c r="E273" s="102">
        <f>'Verdeling Gemeentefonds 2022'!F273/'Verdeling Gemeentefonds 2022'!$BS273</f>
        <v>0</v>
      </c>
      <c r="F273" s="102">
        <f>'Verdeling Gemeentefonds 2022'!G273/'Verdeling Gemeentefonds 2022'!$BS273</f>
        <v>0</v>
      </c>
      <c r="G273" s="102">
        <f>'Verdeling Gemeentefonds 2022'!H273/'Verdeling Gemeentefonds 2022'!$BS273</f>
        <v>0</v>
      </c>
      <c r="H273" s="102">
        <f>'Verdeling Gemeentefonds 2022'!I273/'Verdeling Gemeentefonds 2022'!$BS273</f>
        <v>0</v>
      </c>
      <c r="I273" s="106">
        <f>'Verdeling Gemeentefonds 2022'!J273/'Verdeling Gemeentefonds 2022'!$BS273</f>
        <v>0</v>
      </c>
      <c r="J273" s="100">
        <f>'Verdeling Gemeentefonds 2022'!N273/'Verdeling Gemeentefonds 2022'!$BS273</f>
        <v>3.084250819505991E-2</v>
      </c>
      <c r="K273" s="102">
        <f>'Verdeling Gemeentefonds 2022'!S273/'Verdeling Gemeentefonds 2022'!$BS273</f>
        <v>8.2375666705551201E-3</v>
      </c>
      <c r="L273" s="106">
        <f>'Verdeling Gemeentefonds 2022'!T273/'Verdeling Gemeentefonds 2022'!$BS273</f>
        <v>3.908007486561503E-2</v>
      </c>
      <c r="M273" s="99">
        <f>'Verdeling Gemeentefonds 2022'!Z273/'Verdeling Gemeentefonds 2022'!$BS273</f>
        <v>0.29294468319802008</v>
      </c>
      <c r="N273" s="102">
        <f>'Verdeling Gemeentefonds 2022'!AE273/'Verdeling Gemeentefonds 2022'!$BS273</f>
        <v>0.28031512843074224</v>
      </c>
      <c r="O273" s="104">
        <f>'Verdeling Gemeentefonds 2022'!AF273/'Verdeling Gemeentefonds 2022'!$BS273</f>
        <v>0.57325981162876238</v>
      </c>
      <c r="P273" s="109">
        <f>'Verdeling Gemeentefonds 2022'!AK273/'Verdeling Gemeentefonds 2022'!$BS273</f>
        <v>0.24977041450818974</v>
      </c>
      <c r="Q273" s="112">
        <f>'Verdeling Gemeentefonds 2022'!AO273/'Verdeling Gemeentefonds 2022'!$BS273</f>
        <v>1.3273783101206995E-2</v>
      </c>
      <c r="R273" s="108">
        <f>'Verdeling Gemeentefonds 2022'!AR273/'Verdeling Gemeentefonds 2022'!$BS273</f>
        <v>4.0228270333415271E-2</v>
      </c>
      <c r="S273" s="108">
        <f>'Verdeling Gemeentefonds 2022'!AU273/'Verdeling Gemeentefonds 2022'!$BS273</f>
        <v>3.6679180209754934E-2</v>
      </c>
      <c r="T273" s="108">
        <f>'Verdeling Gemeentefonds 2022'!AX273/'Verdeling Gemeentefonds 2022'!$BS273</f>
        <v>3.698282083720441E-2</v>
      </c>
      <c r="U273" s="108">
        <f>'Verdeling Gemeentefonds 2022'!BA273/'Verdeling Gemeentefonds 2022'!$BS273</f>
        <v>8.8384795087965221E-3</v>
      </c>
      <c r="V273" s="106">
        <f>'Verdeling Gemeentefonds 2022'!BB273/'Verdeling Gemeentefonds 2022'!$BS273</f>
        <v>0.13600253399037812</v>
      </c>
      <c r="W273" s="99">
        <f>'Verdeling Gemeentefonds 2022'!BI273/'Verdeling Gemeentefonds 2022'!$BS273</f>
        <v>-2.7346093533513991E-4</v>
      </c>
      <c r="X273" s="107">
        <f>'Verdeling Gemeentefonds 2022'!BF273/'Verdeling Gemeentefonds 2022'!$BS273</f>
        <v>0</v>
      </c>
      <c r="Y273" s="99">
        <f>'Verdeling Gemeentefonds 2022'!BL273/'Verdeling Gemeentefonds 2022'!$BS273</f>
        <v>0</v>
      </c>
      <c r="Z273" s="107">
        <f>'Verdeling Gemeentefonds 2022'!BR273/'Verdeling Gemeentefonds 2022'!$BS273</f>
        <v>2.1608601401158396E-3</v>
      </c>
      <c r="AA273" s="116">
        <f t="shared" si="4"/>
        <v>1.0000002341977259</v>
      </c>
    </row>
    <row r="274" spans="1:27" x14ac:dyDescent="0.25">
      <c r="A274" s="115" t="s">
        <v>465</v>
      </c>
      <c r="B274" s="9" t="s">
        <v>166</v>
      </c>
      <c r="C274" s="99">
        <f>'Verdeling Gemeentefonds 2022'!D274/'Verdeling Gemeentefonds 2022'!$BS274</f>
        <v>0</v>
      </c>
      <c r="D274" s="102">
        <f>'Verdeling Gemeentefonds 2022'!E274/'Verdeling Gemeentefonds 2022'!$BS274</f>
        <v>0</v>
      </c>
      <c r="E274" s="102">
        <f>'Verdeling Gemeentefonds 2022'!F274/'Verdeling Gemeentefonds 2022'!$BS274</f>
        <v>0</v>
      </c>
      <c r="F274" s="102">
        <f>'Verdeling Gemeentefonds 2022'!G274/'Verdeling Gemeentefonds 2022'!$BS274</f>
        <v>0</v>
      </c>
      <c r="G274" s="102">
        <f>'Verdeling Gemeentefonds 2022'!H274/'Verdeling Gemeentefonds 2022'!$BS274</f>
        <v>0.25688537377480936</v>
      </c>
      <c r="H274" s="102">
        <f>'Verdeling Gemeentefonds 2022'!I274/'Verdeling Gemeentefonds 2022'!$BS274</f>
        <v>0</v>
      </c>
      <c r="I274" s="106">
        <f>'Verdeling Gemeentefonds 2022'!J274/'Verdeling Gemeentefonds 2022'!$BS274</f>
        <v>0.25688537377480936</v>
      </c>
      <c r="J274" s="100">
        <f>'Verdeling Gemeentefonds 2022'!N274/'Verdeling Gemeentefonds 2022'!$BS274</f>
        <v>7.9097027002868373E-2</v>
      </c>
      <c r="K274" s="102">
        <f>'Verdeling Gemeentefonds 2022'!S274/'Verdeling Gemeentefonds 2022'!$BS274</f>
        <v>8.0139068398675462E-2</v>
      </c>
      <c r="L274" s="106">
        <f>'Verdeling Gemeentefonds 2022'!T274/'Verdeling Gemeentefonds 2022'!$BS274</f>
        <v>0.15923609540154382</v>
      </c>
      <c r="M274" s="99">
        <f>'Verdeling Gemeentefonds 2022'!Z274/'Verdeling Gemeentefonds 2022'!$BS274</f>
        <v>0.25832910572893325</v>
      </c>
      <c r="N274" s="102">
        <f>'Verdeling Gemeentefonds 2022'!AE274/'Verdeling Gemeentefonds 2022'!$BS274</f>
        <v>0.13658271784633355</v>
      </c>
      <c r="O274" s="104">
        <f>'Verdeling Gemeentefonds 2022'!AF274/'Verdeling Gemeentefonds 2022'!$BS274</f>
        <v>0.39491182357526677</v>
      </c>
      <c r="P274" s="109">
        <f>'Verdeling Gemeentefonds 2022'!AK274/'Verdeling Gemeentefonds 2022'!$BS274</f>
        <v>3.2075403451149342E-2</v>
      </c>
      <c r="Q274" s="112">
        <f>'Verdeling Gemeentefonds 2022'!AO274/'Verdeling Gemeentefonds 2022'!$BS274</f>
        <v>1.4687652766748381E-2</v>
      </c>
      <c r="R274" s="108">
        <f>'Verdeling Gemeentefonds 2022'!AR274/'Verdeling Gemeentefonds 2022'!$BS274</f>
        <v>3.0862301174943693E-2</v>
      </c>
      <c r="S274" s="108">
        <f>'Verdeling Gemeentefonds 2022'!AU274/'Verdeling Gemeentefonds 2022'!$BS274</f>
        <v>3.6522859911458622E-2</v>
      </c>
      <c r="T274" s="108">
        <f>'Verdeling Gemeentefonds 2022'!AX274/'Verdeling Gemeentefonds 2022'!$BS274</f>
        <v>3.6870374015914933E-2</v>
      </c>
      <c r="U274" s="108">
        <f>'Verdeling Gemeentefonds 2022'!BA274/'Verdeling Gemeentefonds 2022'!$BS274</f>
        <v>3.6034575013254508E-2</v>
      </c>
      <c r="V274" s="106">
        <f>'Verdeling Gemeentefonds 2022'!BB274/'Verdeling Gemeentefonds 2022'!$BS274</f>
        <v>0.15497776288232012</v>
      </c>
      <c r="W274" s="99">
        <f>'Verdeling Gemeentefonds 2022'!BI274/'Verdeling Gemeentefonds 2022'!$BS274</f>
        <v>-2.4728954830088189E-4</v>
      </c>
      <c r="X274" s="107">
        <f>'Verdeling Gemeentefonds 2022'!BF274/'Verdeling Gemeentefonds 2022'!$BS274</f>
        <v>0</v>
      </c>
      <c r="Y274" s="99">
        <f>'Verdeling Gemeentefonds 2022'!BL274/'Verdeling Gemeentefonds 2022'!$BS274</f>
        <v>0</v>
      </c>
      <c r="Z274" s="107">
        <f>'Verdeling Gemeentefonds 2022'!BR274/'Verdeling Gemeentefonds 2022'!$BS274</f>
        <v>2.1608596972180114E-3</v>
      </c>
      <c r="AA274" s="116">
        <f t="shared" si="4"/>
        <v>1.0000000292340065</v>
      </c>
    </row>
    <row r="275" spans="1:27" x14ac:dyDescent="0.25">
      <c r="A275" s="115" t="s">
        <v>591</v>
      </c>
      <c r="B275" s="9" t="s">
        <v>294</v>
      </c>
      <c r="C275" s="99">
        <f>'Verdeling Gemeentefonds 2022'!D275/'Verdeling Gemeentefonds 2022'!$BS275</f>
        <v>0</v>
      </c>
      <c r="D275" s="102">
        <f>'Verdeling Gemeentefonds 2022'!E275/'Verdeling Gemeentefonds 2022'!$BS275</f>
        <v>0</v>
      </c>
      <c r="E275" s="102">
        <f>'Verdeling Gemeentefonds 2022'!F275/'Verdeling Gemeentefonds 2022'!$BS275</f>
        <v>0</v>
      </c>
      <c r="F275" s="102">
        <f>'Verdeling Gemeentefonds 2022'!G275/'Verdeling Gemeentefonds 2022'!$BS275</f>
        <v>0</v>
      </c>
      <c r="G275" s="102">
        <f>'Verdeling Gemeentefonds 2022'!H275/'Verdeling Gemeentefonds 2022'!$BS275</f>
        <v>0</v>
      </c>
      <c r="H275" s="102">
        <f>'Verdeling Gemeentefonds 2022'!I275/'Verdeling Gemeentefonds 2022'!$BS275</f>
        <v>0</v>
      </c>
      <c r="I275" s="106">
        <f>'Verdeling Gemeentefonds 2022'!J275/'Verdeling Gemeentefonds 2022'!$BS275</f>
        <v>0</v>
      </c>
      <c r="J275" s="100">
        <f>'Verdeling Gemeentefonds 2022'!N275/'Verdeling Gemeentefonds 2022'!$BS275</f>
        <v>4.7057534682962691E-2</v>
      </c>
      <c r="K275" s="102">
        <f>'Verdeling Gemeentefonds 2022'!S275/'Verdeling Gemeentefonds 2022'!$BS275</f>
        <v>0</v>
      </c>
      <c r="L275" s="106">
        <f>'Verdeling Gemeentefonds 2022'!T275/'Verdeling Gemeentefonds 2022'!$BS275</f>
        <v>4.7057534682962691E-2</v>
      </c>
      <c r="M275" s="99">
        <f>'Verdeling Gemeentefonds 2022'!Z275/'Verdeling Gemeentefonds 2022'!$BS275</f>
        <v>0.33649864785147782</v>
      </c>
      <c r="N275" s="102">
        <f>'Verdeling Gemeentefonds 2022'!AE275/'Verdeling Gemeentefonds 2022'!$BS275</f>
        <v>0.25372265700816099</v>
      </c>
      <c r="O275" s="104">
        <f>'Verdeling Gemeentefonds 2022'!AF275/'Verdeling Gemeentefonds 2022'!$BS275</f>
        <v>0.59022130485963886</v>
      </c>
      <c r="P275" s="109">
        <f>'Verdeling Gemeentefonds 2022'!AK275/'Verdeling Gemeentefonds 2022'!$BS275</f>
        <v>0.21091412490345784</v>
      </c>
      <c r="Q275" s="112">
        <f>'Verdeling Gemeentefonds 2022'!AO275/'Verdeling Gemeentefonds 2022'!$BS275</f>
        <v>1.5569582664451128E-2</v>
      </c>
      <c r="R275" s="108">
        <f>'Verdeling Gemeentefonds 2022'!AR275/'Verdeling Gemeentefonds 2022'!$BS275</f>
        <v>1.8620839948091657E-2</v>
      </c>
      <c r="S275" s="108">
        <f>'Verdeling Gemeentefonds 2022'!AU275/'Verdeling Gemeentefonds 2022'!$BS275</f>
        <v>6.2077449774460745E-2</v>
      </c>
      <c r="T275" s="108">
        <f>'Verdeling Gemeentefonds 2022'!AX275/'Verdeling Gemeentefonds 2022'!$BS275</f>
        <v>1.8802198355411078E-2</v>
      </c>
      <c r="U275" s="108">
        <f>'Verdeling Gemeentefonds 2022'!BA275/'Verdeling Gemeentefonds 2022'!$BS275</f>
        <v>3.4856603113328756E-2</v>
      </c>
      <c r="V275" s="106">
        <f>'Verdeling Gemeentefonds 2022'!BB275/'Verdeling Gemeentefonds 2022'!$BS275</f>
        <v>0.14992667385574335</v>
      </c>
      <c r="W275" s="99">
        <f>'Verdeling Gemeentefonds 2022'!BI275/'Verdeling Gemeentefonds 2022'!$BS275</f>
        <v>-2.8026264196911896E-4</v>
      </c>
      <c r="X275" s="107">
        <f>'Verdeling Gemeentefonds 2022'!BF275/'Verdeling Gemeentefonds 2022'!$BS275</f>
        <v>0</v>
      </c>
      <c r="Y275" s="99">
        <f>'Verdeling Gemeentefonds 2022'!BL275/'Verdeling Gemeentefonds 2022'!$BS275</f>
        <v>0</v>
      </c>
      <c r="Z275" s="107">
        <f>'Verdeling Gemeentefonds 2022'!BR275/'Verdeling Gemeentefonds 2022'!$BS275</f>
        <v>2.1608601435855164E-3</v>
      </c>
      <c r="AA275" s="116">
        <f t="shared" si="4"/>
        <v>1.000000235803419</v>
      </c>
    </row>
    <row r="276" spans="1:27" x14ac:dyDescent="0.25">
      <c r="A276" s="115" t="s">
        <v>400</v>
      </c>
      <c r="B276" s="9" t="s">
        <v>101</v>
      </c>
      <c r="C276" s="99">
        <f>'Verdeling Gemeentefonds 2022'!D276/'Verdeling Gemeentefonds 2022'!$BS276</f>
        <v>0</v>
      </c>
      <c r="D276" s="102">
        <f>'Verdeling Gemeentefonds 2022'!E276/'Verdeling Gemeentefonds 2022'!$BS276</f>
        <v>0</v>
      </c>
      <c r="E276" s="102">
        <f>'Verdeling Gemeentefonds 2022'!F276/'Verdeling Gemeentefonds 2022'!$BS276</f>
        <v>0</v>
      </c>
      <c r="F276" s="102">
        <f>'Verdeling Gemeentefonds 2022'!G276/'Verdeling Gemeentefonds 2022'!$BS276</f>
        <v>0</v>
      </c>
      <c r="G276" s="102">
        <f>'Verdeling Gemeentefonds 2022'!H276/'Verdeling Gemeentefonds 2022'!$BS276</f>
        <v>0</v>
      </c>
      <c r="H276" s="102">
        <f>'Verdeling Gemeentefonds 2022'!I276/'Verdeling Gemeentefonds 2022'!$BS276</f>
        <v>0</v>
      </c>
      <c r="I276" s="106">
        <f>'Verdeling Gemeentefonds 2022'!J276/'Verdeling Gemeentefonds 2022'!$BS276</f>
        <v>0</v>
      </c>
      <c r="J276" s="100">
        <f>'Verdeling Gemeentefonds 2022'!N276/'Verdeling Gemeentefonds 2022'!$BS276</f>
        <v>7.2242846866248434E-2</v>
      </c>
      <c r="K276" s="102">
        <f>'Verdeling Gemeentefonds 2022'!S276/'Verdeling Gemeentefonds 2022'!$BS276</f>
        <v>3.5564480395154571E-2</v>
      </c>
      <c r="L276" s="106">
        <f>'Verdeling Gemeentefonds 2022'!T276/'Verdeling Gemeentefonds 2022'!$BS276</f>
        <v>0.107807327261403</v>
      </c>
      <c r="M276" s="99">
        <f>'Verdeling Gemeentefonds 2022'!Z276/'Verdeling Gemeentefonds 2022'!$BS276</f>
        <v>0.36987392464004476</v>
      </c>
      <c r="N276" s="102">
        <f>'Verdeling Gemeentefonds 2022'!AE276/'Verdeling Gemeentefonds 2022'!$BS276</f>
        <v>0.19613878696690668</v>
      </c>
      <c r="O276" s="104">
        <f>'Verdeling Gemeentefonds 2022'!AF276/'Verdeling Gemeentefonds 2022'!$BS276</f>
        <v>0.56601271160695144</v>
      </c>
      <c r="P276" s="109">
        <f>'Verdeling Gemeentefonds 2022'!AK276/'Verdeling Gemeentefonds 2022'!$BS276</f>
        <v>2.2687966086196356E-2</v>
      </c>
      <c r="Q276" s="112">
        <f>'Verdeling Gemeentefonds 2022'!AO276/'Verdeling Gemeentefonds 2022'!$BS276</f>
        <v>1.8200364289707498E-2</v>
      </c>
      <c r="R276" s="108">
        <f>'Verdeling Gemeentefonds 2022'!AR276/'Verdeling Gemeentefonds 2022'!$BS276</f>
        <v>8.0764900414628665E-2</v>
      </c>
      <c r="S276" s="108">
        <f>'Verdeling Gemeentefonds 2022'!AU276/'Verdeling Gemeentefonds 2022'!$BS276</f>
        <v>8.2623507179423766E-2</v>
      </c>
      <c r="T276" s="108">
        <f>'Verdeling Gemeentefonds 2022'!AX276/'Verdeling Gemeentefonds 2022'!$BS276</f>
        <v>0.10768245601755627</v>
      </c>
      <c r="U276" s="108">
        <f>'Verdeling Gemeentefonds 2022'!BA276/'Verdeling Gemeentefonds 2022'!$BS276</f>
        <v>1.2296332987033923E-2</v>
      </c>
      <c r="V276" s="106">
        <f>'Verdeling Gemeentefonds 2022'!BB276/'Verdeling Gemeentefonds 2022'!$BS276</f>
        <v>0.30156756088835013</v>
      </c>
      <c r="W276" s="99">
        <f>'Verdeling Gemeentefonds 2022'!BI276/'Verdeling Gemeentefonds 2022'!$BS276</f>
        <v>-2.3632663959176193E-4</v>
      </c>
      <c r="X276" s="107">
        <f>'Verdeling Gemeentefonds 2022'!BF276/'Verdeling Gemeentefonds 2022'!$BS276</f>
        <v>0</v>
      </c>
      <c r="Y276" s="99">
        <f>'Verdeling Gemeentefonds 2022'!BL276/'Verdeling Gemeentefonds 2022'!$BS276</f>
        <v>0</v>
      </c>
      <c r="Z276" s="107">
        <f>'Verdeling Gemeentefonds 2022'!BR276/'Verdeling Gemeentefonds 2022'!$BS276</f>
        <v>2.1608598480835836E-3</v>
      </c>
      <c r="AA276" s="116">
        <f t="shared" si="4"/>
        <v>1.0000000990513926</v>
      </c>
    </row>
    <row r="277" spans="1:27" x14ac:dyDescent="0.25">
      <c r="A277" s="115" t="s">
        <v>452</v>
      </c>
      <c r="B277" s="9" t="s">
        <v>153</v>
      </c>
      <c r="C277" s="99">
        <f>'Verdeling Gemeentefonds 2022'!D277/'Verdeling Gemeentefonds 2022'!$BS277</f>
        <v>0</v>
      </c>
      <c r="D277" s="102">
        <f>'Verdeling Gemeentefonds 2022'!E277/'Verdeling Gemeentefonds 2022'!$BS277</f>
        <v>0</v>
      </c>
      <c r="E277" s="102">
        <f>'Verdeling Gemeentefonds 2022'!F277/'Verdeling Gemeentefonds 2022'!$BS277</f>
        <v>0</v>
      </c>
      <c r="F277" s="102">
        <f>'Verdeling Gemeentefonds 2022'!G277/'Verdeling Gemeentefonds 2022'!$BS277</f>
        <v>0</v>
      </c>
      <c r="G277" s="102">
        <f>'Verdeling Gemeentefonds 2022'!H277/'Verdeling Gemeentefonds 2022'!$BS277</f>
        <v>0</v>
      </c>
      <c r="H277" s="102">
        <f>'Verdeling Gemeentefonds 2022'!I277/'Verdeling Gemeentefonds 2022'!$BS277</f>
        <v>0</v>
      </c>
      <c r="I277" s="106">
        <f>'Verdeling Gemeentefonds 2022'!J277/'Verdeling Gemeentefonds 2022'!$BS277</f>
        <v>0</v>
      </c>
      <c r="J277" s="100">
        <f>'Verdeling Gemeentefonds 2022'!N277/'Verdeling Gemeentefonds 2022'!$BS277</f>
        <v>3.2661365518997412E-2</v>
      </c>
      <c r="K277" s="102">
        <f>'Verdeling Gemeentefonds 2022'!S277/'Verdeling Gemeentefonds 2022'!$BS277</f>
        <v>1.4777022940814977E-2</v>
      </c>
      <c r="L277" s="106">
        <f>'Verdeling Gemeentefonds 2022'!T277/'Verdeling Gemeentefonds 2022'!$BS277</f>
        <v>4.7438388459812388E-2</v>
      </c>
      <c r="M277" s="99">
        <f>'Verdeling Gemeentefonds 2022'!Z277/'Verdeling Gemeentefonds 2022'!$BS277</f>
        <v>0.37183186067502411</v>
      </c>
      <c r="N277" s="102">
        <f>'Verdeling Gemeentefonds 2022'!AE277/'Verdeling Gemeentefonds 2022'!$BS277</f>
        <v>0.26453103385095927</v>
      </c>
      <c r="O277" s="104">
        <f>'Verdeling Gemeentefonds 2022'!AF277/'Verdeling Gemeentefonds 2022'!$BS277</f>
        <v>0.63636289452598338</v>
      </c>
      <c r="P277" s="109">
        <f>'Verdeling Gemeentefonds 2022'!AK277/'Verdeling Gemeentefonds 2022'!$BS277</f>
        <v>0.10569672752077396</v>
      </c>
      <c r="Q277" s="112">
        <f>'Verdeling Gemeentefonds 2022'!AO277/'Verdeling Gemeentefonds 2022'!$BS277</f>
        <v>1.9597557458026577E-2</v>
      </c>
      <c r="R277" s="108">
        <f>'Verdeling Gemeentefonds 2022'!AR277/'Verdeling Gemeentefonds 2022'!$BS277</f>
        <v>5.368954845120541E-2</v>
      </c>
      <c r="S277" s="108">
        <f>'Verdeling Gemeentefonds 2022'!AU277/'Verdeling Gemeentefonds 2022'!$BS277</f>
        <v>6.0895859801293015E-2</v>
      </c>
      <c r="T277" s="108">
        <f>'Verdeling Gemeentefonds 2022'!AX277/'Verdeling Gemeentefonds 2022'!$BS277</f>
        <v>2.6423181730937263E-2</v>
      </c>
      <c r="U277" s="108">
        <f>'Verdeling Gemeentefonds 2022'!BA277/'Verdeling Gemeentefonds 2022'!$BS277</f>
        <v>4.7997648425850699E-2</v>
      </c>
      <c r="V277" s="106">
        <f>'Verdeling Gemeentefonds 2022'!BB277/'Verdeling Gemeentefonds 2022'!$BS277</f>
        <v>0.20860379586731295</v>
      </c>
      <c r="W277" s="99">
        <f>'Verdeling Gemeentefonds 2022'!BI277/'Verdeling Gemeentefonds 2022'!$BS277</f>
        <v>-2.6270262048279196E-4</v>
      </c>
      <c r="X277" s="107">
        <f>'Verdeling Gemeentefonds 2022'!BF277/'Verdeling Gemeentefonds 2022'!$BS277</f>
        <v>0</v>
      </c>
      <c r="Y277" s="99">
        <f>'Verdeling Gemeentefonds 2022'!BL277/'Verdeling Gemeentefonds 2022'!$BS277</f>
        <v>0</v>
      </c>
      <c r="Z277" s="107">
        <f>'Verdeling Gemeentefonds 2022'!BR277/'Verdeling Gemeentefonds 2022'!$BS277</f>
        <v>2.1608595547615139E-3</v>
      </c>
      <c r="AA277" s="116">
        <f t="shared" si="4"/>
        <v>0.99999996330816143</v>
      </c>
    </row>
    <row r="278" spans="1:27" x14ac:dyDescent="0.25">
      <c r="A278" s="115" t="s">
        <v>367</v>
      </c>
      <c r="B278" s="9" t="s">
        <v>68</v>
      </c>
      <c r="C278" s="99">
        <f>'Verdeling Gemeentefonds 2022'!D278/'Verdeling Gemeentefonds 2022'!$BS278</f>
        <v>0</v>
      </c>
      <c r="D278" s="102">
        <f>'Verdeling Gemeentefonds 2022'!E278/'Verdeling Gemeentefonds 2022'!$BS278</f>
        <v>0</v>
      </c>
      <c r="E278" s="102">
        <f>'Verdeling Gemeentefonds 2022'!F278/'Verdeling Gemeentefonds 2022'!$BS278</f>
        <v>0</v>
      </c>
      <c r="F278" s="102">
        <f>'Verdeling Gemeentefonds 2022'!G278/'Verdeling Gemeentefonds 2022'!$BS278</f>
        <v>0</v>
      </c>
      <c r="G278" s="102">
        <f>'Verdeling Gemeentefonds 2022'!H278/'Verdeling Gemeentefonds 2022'!$BS278</f>
        <v>0</v>
      </c>
      <c r="H278" s="102">
        <f>'Verdeling Gemeentefonds 2022'!I278/'Verdeling Gemeentefonds 2022'!$BS278</f>
        <v>0</v>
      </c>
      <c r="I278" s="106">
        <f>'Verdeling Gemeentefonds 2022'!J278/'Verdeling Gemeentefonds 2022'!$BS278</f>
        <v>0</v>
      </c>
      <c r="J278" s="100">
        <f>'Verdeling Gemeentefonds 2022'!N278/'Verdeling Gemeentefonds 2022'!$BS278</f>
        <v>8.7914186336414249E-2</v>
      </c>
      <c r="K278" s="102">
        <f>'Verdeling Gemeentefonds 2022'!S278/'Verdeling Gemeentefonds 2022'!$BS278</f>
        <v>7.1537945569611142E-2</v>
      </c>
      <c r="L278" s="106">
        <f>'Verdeling Gemeentefonds 2022'!T278/'Verdeling Gemeentefonds 2022'!$BS278</f>
        <v>0.15945213190602539</v>
      </c>
      <c r="M278" s="99">
        <f>'Verdeling Gemeentefonds 2022'!Z278/'Verdeling Gemeentefonds 2022'!$BS278</f>
        <v>0.34133785890588642</v>
      </c>
      <c r="N278" s="102">
        <f>'Verdeling Gemeentefonds 2022'!AE278/'Verdeling Gemeentefonds 2022'!$BS278</f>
        <v>0.20278698786448657</v>
      </c>
      <c r="O278" s="104">
        <f>'Verdeling Gemeentefonds 2022'!AF278/'Verdeling Gemeentefonds 2022'!$BS278</f>
        <v>0.54412484677037298</v>
      </c>
      <c r="P278" s="109">
        <f>'Verdeling Gemeentefonds 2022'!AK278/'Verdeling Gemeentefonds 2022'!$BS278</f>
        <v>0.11409914293815823</v>
      </c>
      <c r="Q278" s="112">
        <f>'Verdeling Gemeentefonds 2022'!AO278/'Verdeling Gemeentefonds 2022'!$BS278</f>
        <v>1.5287028310448749E-2</v>
      </c>
      <c r="R278" s="108">
        <f>'Verdeling Gemeentefonds 2022'!AR278/'Verdeling Gemeentefonds 2022'!$BS278</f>
        <v>3.1506545782677003E-2</v>
      </c>
      <c r="S278" s="108">
        <f>'Verdeling Gemeentefonds 2022'!AU278/'Verdeling Gemeentefonds 2022'!$BS278</f>
        <v>5.9601354524676471E-2</v>
      </c>
      <c r="T278" s="108">
        <f>'Verdeling Gemeentefonds 2022'!AX278/'Verdeling Gemeentefonds 2022'!$BS278</f>
        <v>2.4471850024410824E-2</v>
      </c>
      <c r="U278" s="108">
        <f>'Verdeling Gemeentefonds 2022'!BA278/'Verdeling Gemeentefonds 2022'!$BS278</f>
        <v>4.9520678635697007E-2</v>
      </c>
      <c r="V278" s="106">
        <f>'Verdeling Gemeentefonds 2022'!BB278/'Verdeling Gemeentefonds 2022'!$BS278</f>
        <v>0.18038745727791006</v>
      </c>
      <c r="W278" s="99">
        <f>'Verdeling Gemeentefonds 2022'!BI278/'Verdeling Gemeentefonds 2022'!$BS278</f>
        <v>-2.2439476436977911E-4</v>
      </c>
      <c r="X278" s="107">
        <f>'Verdeling Gemeentefonds 2022'!BF278/'Verdeling Gemeentefonds 2022'!$BS278</f>
        <v>0</v>
      </c>
      <c r="Y278" s="99">
        <f>'Verdeling Gemeentefonds 2022'!BL278/'Verdeling Gemeentefonds 2022'!$BS278</f>
        <v>0</v>
      </c>
      <c r="Z278" s="107">
        <f>'Verdeling Gemeentefonds 2022'!BR278/'Verdeling Gemeentefonds 2022'!$BS278</f>
        <v>2.1608597288160594E-3</v>
      </c>
      <c r="AA278" s="116">
        <f t="shared" si="4"/>
        <v>1.000000043856913</v>
      </c>
    </row>
    <row r="279" spans="1:27" x14ac:dyDescent="0.25">
      <c r="A279" s="115" t="s">
        <v>515</v>
      </c>
      <c r="B279" s="9" t="s">
        <v>216</v>
      </c>
      <c r="C279" s="99">
        <f>'Verdeling Gemeentefonds 2022'!D279/'Verdeling Gemeentefonds 2022'!$BS279</f>
        <v>0</v>
      </c>
      <c r="D279" s="102">
        <f>'Verdeling Gemeentefonds 2022'!E279/'Verdeling Gemeentefonds 2022'!$BS279</f>
        <v>0</v>
      </c>
      <c r="E279" s="102">
        <f>'Verdeling Gemeentefonds 2022'!F279/'Verdeling Gemeentefonds 2022'!$BS279</f>
        <v>0</v>
      </c>
      <c r="F279" s="102">
        <f>'Verdeling Gemeentefonds 2022'!G279/'Verdeling Gemeentefonds 2022'!$BS279</f>
        <v>0</v>
      </c>
      <c r="G279" s="102">
        <f>'Verdeling Gemeentefonds 2022'!H279/'Verdeling Gemeentefonds 2022'!$BS279</f>
        <v>0</v>
      </c>
      <c r="H279" s="102">
        <f>'Verdeling Gemeentefonds 2022'!I279/'Verdeling Gemeentefonds 2022'!$BS279</f>
        <v>0</v>
      </c>
      <c r="I279" s="106">
        <f>'Verdeling Gemeentefonds 2022'!J279/'Verdeling Gemeentefonds 2022'!$BS279</f>
        <v>0</v>
      </c>
      <c r="J279" s="100">
        <f>'Verdeling Gemeentefonds 2022'!N279/'Verdeling Gemeentefonds 2022'!$BS279</f>
        <v>6.7844121517049771E-2</v>
      </c>
      <c r="K279" s="102">
        <f>'Verdeling Gemeentefonds 2022'!S279/'Verdeling Gemeentefonds 2022'!$BS279</f>
        <v>8.9350777606342163E-2</v>
      </c>
      <c r="L279" s="106">
        <f>'Verdeling Gemeentefonds 2022'!T279/'Verdeling Gemeentefonds 2022'!$BS279</f>
        <v>0.15719489912339196</v>
      </c>
      <c r="M279" s="99">
        <f>'Verdeling Gemeentefonds 2022'!Z279/'Verdeling Gemeentefonds 2022'!$BS279</f>
        <v>0.30028495695711321</v>
      </c>
      <c r="N279" s="102">
        <f>'Verdeling Gemeentefonds 2022'!AE279/'Verdeling Gemeentefonds 2022'!$BS279</f>
        <v>0.1825005118214453</v>
      </c>
      <c r="O279" s="104">
        <f>'Verdeling Gemeentefonds 2022'!AF279/'Verdeling Gemeentefonds 2022'!$BS279</f>
        <v>0.48278546877855855</v>
      </c>
      <c r="P279" s="109">
        <f>'Verdeling Gemeentefonds 2022'!AK279/'Verdeling Gemeentefonds 2022'!$BS279</f>
        <v>5.970820268911993E-2</v>
      </c>
      <c r="Q279" s="112">
        <f>'Verdeling Gemeentefonds 2022'!AO279/'Verdeling Gemeentefonds 2022'!$BS279</f>
        <v>1.6679357703586715E-2</v>
      </c>
      <c r="R279" s="108">
        <f>'Verdeling Gemeentefonds 2022'!AR279/'Verdeling Gemeentefonds 2022'!$BS279</f>
        <v>6.1619706203663645E-2</v>
      </c>
      <c r="S279" s="108">
        <f>'Verdeling Gemeentefonds 2022'!AU279/'Verdeling Gemeentefonds 2022'!$BS279</f>
        <v>6.7741774327081783E-2</v>
      </c>
      <c r="T279" s="108">
        <f>'Verdeling Gemeentefonds 2022'!AX279/'Verdeling Gemeentefonds 2022'!$BS279</f>
        <v>9.8272845960694521E-2</v>
      </c>
      <c r="U279" s="108">
        <f>'Verdeling Gemeentefonds 2022'!BA279/'Verdeling Gemeentefonds 2022'!$BS279</f>
        <v>5.4064634551379935E-2</v>
      </c>
      <c r="V279" s="106">
        <f>'Verdeling Gemeentefonds 2022'!BB279/'Verdeling Gemeentefonds 2022'!$BS279</f>
        <v>0.29837831874640663</v>
      </c>
      <c r="W279" s="99">
        <f>'Verdeling Gemeentefonds 2022'!BI279/'Verdeling Gemeentefonds 2022'!$BS279</f>
        <v>-2.2770929471536568E-4</v>
      </c>
      <c r="X279" s="107">
        <f>'Verdeling Gemeentefonds 2022'!BF279/'Verdeling Gemeentefonds 2022'!$BS279</f>
        <v>0</v>
      </c>
      <c r="Y279" s="99">
        <f>'Verdeling Gemeentefonds 2022'!BL279/'Verdeling Gemeentefonds 2022'!$BS279</f>
        <v>0</v>
      </c>
      <c r="Z279" s="107">
        <f>'Verdeling Gemeentefonds 2022'!BR279/'Verdeling Gemeentefonds 2022'!$BS279</f>
        <v>2.1608597199691063E-3</v>
      </c>
      <c r="AA279" s="116">
        <f t="shared" si="4"/>
        <v>1.0000000397627307</v>
      </c>
    </row>
    <row r="280" spans="1:27" x14ac:dyDescent="0.25">
      <c r="A280" s="115" t="s">
        <v>466</v>
      </c>
      <c r="B280" s="9" t="s">
        <v>167</v>
      </c>
      <c r="C280" s="99">
        <f>'Verdeling Gemeentefonds 2022'!D280/'Verdeling Gemeentefonds 2022'!$BS280</f>
        <v>0</v>
      </c>
      <c r="D280" s="102">
        <f>'Verdeling Gemeentefonds 2022'!E280/'Verdeling Gemeentefonds 2022'!$BS280</f>
        <v>0</v>
      </c>
      <c r="E280" s="102">
        <f>'Verdeling Gemeentefonds 2022'!F280/'Verdeling Gemeentefonds 2022'!$BS280</f>
        <v>0</v>
      </c>
      <c r="F280" s="102">
        <f>'Verdeling Gemeentefonds 2022'!G280/'Verdeling Gemeentefonds 2022'!$BS280</f>
        <v>0</v>
      </c>
      <c r="G280" s="102">
        <f>'Verdeling Gemeentefonds 2022'!H280/'Verdeling Gemeentefonds 2022'!$BS280</f>
        <v>0</v>
      </c>
      <c r="H280" s="102">
        <f>'Verdeling Gemeentefonds 2022'!I280/'Verdeling Gemeentefonds 2022'!$BS280</f>
        <v>0</v>
      </c>
      <c r="I280" s="106">
        <f>'Verdeling Gemeentefonds 2022'!J280/'Verdeling Gemeentefonds 2022'!$BS280</f>
        <v>0</v>
      </c>
      <c r="J280" s="100">
        <f>'Verdeling Gemeentefonds 2022'!N280/'Verdeling Gemeentefonds 2022'!$BS280</f>
        <v>7.6054352215908408E-2</v>
      </c>
      <c r="K280" s="102">
        <f>'Verdeling Gemeentefonds 2022'!S280/'Verdeling Gemeentefonds 2022'!$BS280</f>
        <v>2.6443909455313139E-2</v>
      </c>
      <c r="L280" s="106">
        <f>'Verdeling Gemeentefonds 2022'!T280/'Verdeling Gemeentefonds 2022'!$BS280</f>
        <v>0.10249826167122154</v>
      </c>
      <c r="M280" s="99">
        <f>'Verdeling Gemeentefonds 2022'!Z280/'Verdeling Gemeentefonds 2022'!$BS280</f>
        <v>0.40749424381050403</v>
      </c>
      <c r="N280" s="102">
        <f>'Verdeling Gemeentefonds 2022'!AE280/'Verdeling Gemeentefonds 2022'!$BS280</f>
        <v>0.24351354009574558</v>
      </c>
      <c r="O280" s="104">
        <f>'Verdeling Gemeentefonds 2022'!AF280/'Verdeling Gemeentefonds 2022'!$BS280</f>
        <v>0.65100778390624958</v>
      </c>
      <c r="P280" s="109">
        <f>'Verdeling Gemeentefonds 2022'!AK280/'Verdeling Gemeentefonds 2022'!$BS280</f>
        <v>5.5998701613094219E-2</v>
      </c>
      <c r="Q280" s="112">
        <f>'Verdeling Gemeentefonds 2022'!AO280/'Verdeling Gemeentefonds 2022'!$BS280</f>
        <v>2.0203031376506433E-2</v>
      </c>
      <c r="R280" s="108">
        <f>'Verdeling Gemeentefonds 2022'!AR280/'Verdeling Gemeentefonds 2022'!$BS280</f>
        <v>3.4285329212813367E-2</v>
      </c>
      <c r="S280" s="108">
        <f>'Verdeling Gemeentefonds 2022'!AU280/'Verdeling Gemeentefonds 2022'!$BS280</f>
        <v>5.585004403660554E-2</v>
      </c>
      <c r="T280" s="108">
        <f>'Verdeling Gemeentefonds 2022'!AX280/'Verdeling Gemeentefonds 2022'!$BS280</f>
        <v>4.4194522191224675E-2</v>
      </c>
      <c r="U280" s="108">
        <f>'Verdeling Gemeentefonds 2022'!BA280/'Verdeling Gemeentefonds 2022'!$BS280</f>
        <v>3.3965930355438219E-2</v>
      </c>
      <c r="V280" s="106">
        <f>'Verdeling Gemeentefonds 2022'!BB280/'Verdeling Gemeentefonds 2022'!$BS280</f>
        <v>0.18849885717258824</v>
      </c>
      <c r="W280" s="99">
        <f>'Verdeling Gemeentefonds 2022'!BI280/'Verdeling Gemeentefonds 2022'!$BS280</f>
        <v>-1.6444122680375108E-4</v>
      </c>
      <c r="X280" s="107">
        <f>'Verdeling Gemeentefonds 2022'!BF280/'Verdeling Gemeentefonds 2022'!$BS280</f>
        <v>0</v>
      </c>
      <c r="Y280" s="99">
        <f>'Verdeling Gemeentefonds 2022'!BL280/'Verdeling Gemeentefonds 2022'!$BS280</f>
        <v>0</v>
      </c>
      <c r="Z280" s="107">
        <f>'Verdeling Gemeentefonds 2022'!BR280/'Verdeling Gemeentefonds 2022'!$BS280</f>
        <v>2.1608596833576112E-3</v>
      </c>
      <c r="AA280" s="116">
        <f t="shared" si="4"/>
        <v>1.0000000228197075</v>
      </c>
    </row>
    <row r="281" spans="1:27" x14ac:dyDescent="0.25">
      <c r="A281" s="115" t="s">
        <v>401</v>
      </c>
      <c r="B281" s="9" t="s">
        <v>102</v>
      </c>
      <c r="C281" s="99">
        <f>'Verdeling Gemeentefonds 2022'!D281/'Verdeling Gemeentefonds 2022'!$BS281</f>
        <v>0</v>
      </c>
      <c r="D281" s="102">
        <f>'Verdeling Gemeentefonds 2022'!E281/'Verdeling Gemeentefonds 2022'!$BS281</f>
        <v>0</v>
      </c>
      <c r="E281" s="102">
        <f>'Verdeling Gemeentefonds 2022'!F281/'Verdeling Gemeentefonds 2022'!$BS281</f>
        <v>0</v>
      </c>
      <c r="F281" s="102">
        <f>'Verdeling Gemeentefonds 2022'!G281/'Verdeling Gemeentefonds 2022'!$BS281</f>
        <v>0</v>
      </c>
      <c r="G281" s="102">
        <f>'Verdeling Gemeentefonds 2022'!H281/'Verdeling Gemeentefonds 2022'!$BS281</f>
        <v>0</v>
      </c>
      <c r="H281" s="102">
        <f>'Verdeling Gemeentefonds 2022'!I281/'Verdeling Gemeentefonds 2022'!$BS281</f>
        <v>0</v>
      </c>
      <c r="I281" s="106">
        <f>'Verdeling Gemeentefonds 2022'!J281/'Verdeling Gemeentefonds 2022'!$BS281</f>
        <v>0</v>
      </c>
      <c r="J281" s="100">
        <f>'Verdeling Gemeentefonds 2022'!N281/'Verdeling Gemeentefonds 2022'!$BS281</f>
        <v>5.3252607367824958E-2</v>
      </c>
      <c r="K281" s="102">
        <f>'Verdeling Gemeentefonds 2022'!S281/'Verdeling Gemeentefonds 2022'!$BS281</f>
        <v>6.198925086455849E-2</v>
      </c>
      <c r="L281" s="106">
        <f>'Verdeling Gemeentefonds 2022'!T281/'Verdeling Gemeentefonds 2022'!$BS281</f>
        <v>0.11524185823238343</v>
      </c>
      <c r="M281" s="99">
        <f>'Verdeling Gemeentefonds 2022'!Z281/'Verdeling Gemeentefonds 2022'!$BS281</f>
        <v>0.35241108297386614</v>
      </c>
      <c r="N281" s="102">
        <f>'Verdeling Gemeentefonds 2022'!AE281/'Verdeling Gemeentefonds 2022'!$BS281</f>
        <v>0.19534623186983988</v>
      </c>
      <c r="O281" s="104">
        <f>'Verdeling Gemeentefonds 2022'!AF281/'Verdeling Gemeentefonds 2022'!$BS281</f>
        <v>0.54775731484370593</v>
      </c>
      <c r="P281" s="109">
        <f>'Verdeling Gemeentefonds 2022'!AK281/'Verdeling Gemeentefonds 2022'!$BS281</f>
        <v>1.733304403828631E-2</v>
      </c>
      <c r="Q281" s="112">
        <f>'Verdeling Gemeentefonds 2022'!AO281/'Verdeling Gemeentefonds 2022'!$BS281</f>
        <v>1.2700699013548087E-2</v>
      </c>
      <c r="R281" s="108">
        <f>'Verdeling Gemeentefonds 2022'!AR281/'Verdeling Gemeentefonds 2022'!$BS281</f>
        <v>3.327282082408322E-2</v>
      </c>
      <c r="S281" s="108">
        <f>'Verdeling Gemeentefonds 2022'!AU281/'Verdeling Gemeentefonds 2022'!$BS281</f>
        <v>5.4204389698129553E-2</v>
      </c>
      <c r="T281" s="108">
        <f>'Verdeling Gemeentefonds 2022'!AX281/'Verdeling Gemeentefonds 2022'!$BS281</f>
        <v>0.11264339475623558</v>
      </c>
      <c r="U281" s="108">
        <f>'Verdeling Gemeentefonds 2022'!BA281/'Verdeling Gemeentefonds 2022'!$BS281</f>
        <v>0.10485073847201525</v>
      </c>
      <c r="V281" s="106">
        <f>'Verdeling Gemeentefonds 2022'!BB281/'Verdeling Gemeentefonds 2022'!$BS281</f>
        <v>0.31767204276401168</v>
      </c>
      <c r="W281" s="99">
        <f>'Verdeling Gemeentefonds 2022'!BI281/'Verdeling Gemeentefonds 2022'!$BS281</f>
        <v>-1.6496614026622152E-4</v>
      </c>
      <c r="X281" s="107">
        <f>'Verdeling Gemeentefonds 2022'!BF281/'Verdeling Gemeentefonds 2022'!$BS281</f>
        <v>0</v>
      </c>
      <c r="Y281" s="99">
        <f>'Verdeling Gemeentefonds 2022'!BL281/'Verdeling Gemeentefonds 2022'!$BS281</f>
        <v>0</v>
      </c>
      <c r="Z281" s="107">
        <f>'Verdeling Gemeentefonds 2022'!BR281/'Verdeling Gemeentefonds 2022'!$BS281</f>
        <v>2.1608599661808482E-3</v>
      </c>
      <c r="AA281" s="116">
        <f t="shared" si="4"/>
        <v>1.000000153704302</v>
      </c>
    </row>
    <row r="282" spans="1:27" x14ac:dyDescent="0.25">
      <c r="A282" s="115" t="s">
        <v>516</v>
      </c>
      <c r="B282" s="9" t="s">
        <v>217</v>
      </c>
      <c r="C282" s="99">
        <f>'Verdeling Gemeentefonds 2022'!D282/'Verdeling Gemeentefonds 2022'!$BS282</f>
        <v>0</v>
      </c>
      <c r="D282" s="102">
        <f>'Verdeling Gemeentefonds 2022'!E282/'Verdeling Gemeentefonds 2022'!$BS282</f>
        <v>0</v>
      </c>
      <c r="E282" s="102">
        <f>'Verdeling Gemeentefonds 2022'!F282/'Verdeling Gemeentefonds 2022'!$BS282</f>
        <v>0</v>
      </c>
      <c r="F282" s="102">
        <f>'Verdeling Gemeentefonds 2022'!G282/'Verdeling Gemeentefonds 2022'!$BS282</f>
        <v>0</v>
      </c>
      <c r="G282" s="102">
        <f>'Verdeling Gemeentefonds 2022'!H282/'Verdeling Gemeentefonds 2022'!$BS282</f>
        <v>0</v>
      </c>
      <c r="H282" s="102">
        <f>'Verdeling Gemeentefonds 2022'!I282/'Verdeling Gemeentefonds 2022'!$BS282</f>
        <v>0</v>
      </c>
      <c r="I282" s="106">
        <f>'Verdeling Gemeentefonds 2022'!J282/'Verdeling Gemeentefonds 2022'!$BS282</f>
        <v>0</v>
      </c>
      <c r="J282" s="100">
        <f>'Verdeling Gemeentefonds 2022'!N282/'Verdeling Gemeentefonds 2022'!$BS282</f>
        <v>4.4332305643623809E-2</v>
      </c>
      <c r="K282" s="102">
        <f>'Verdeling Gemeentefonds 2022'!S282/'Verdeling Gemeentefonds 2022'!$BS282</f>
        <v>3.100868278198323E-3</v>
      </c>
      <c r="L282" s="106">
        <f>'Verdeling Gemeentefonds 2022'!T282/'Verdeling Gemeentefonds 2022'!$BS282</f>
        <v>4.7433173921822128E-2</v>
      </c>
      <c r="M282" s="99">
        <f>'Verdeling Gemeentefonds 2022'!Z282/'Verdeling Gemeentefonds 2022'!$BS282</f>
        <v>0.34953554908217171</v>
      </c>
      <c r="N282" s="102">
        <f>'Verdeling Gemeentefonds 2022'!AE282/'Verdeling Gemeentefonds 2022'!$BS282</f>
        <v>0.29914138332310319</v>
      </c>
      <c r="O282" s="104">
        <f>'Verdeling Gemeentefonds 2022'!AF282/'Verdeling Gemeentefonds 2022'!$BS282</f>
        <v>0.64867693240527491</v>
      </c>
      <c r="P282" s="109">
        <f>'Verdeling Gemeentefonds 2022'!AK282/'Verdeling Gemeentefonds 2022'!$BS282</f>
        <v>0.11726951698772921</v>
      </c>
      <c r="Q282" s="112">
        <f>'Verdeling Gemeentefonds 2022'!AO282/'Verdeling Gemeentefonds 2022'!$BS282</f>
        <v>1.4811941617955562E-2</v>
      </c>
      <c r="R282" s="108">
        <f>'Verdeling Gemeentefonds 2022'!AR282/'Verdeling Gemeentefonds 2022'!$BS282</f>
        <v>3.7828023084542556E-2</v>
      </c>
      <c r="S282" s="108">
        <f>'Verdeling Gemeentefonds 2022'!AU282/'Verdeling Gemeentefonds 2022'!$BS282</f>
        <v>5.5487372802804462E-2</v>
      </c>
      <c r="T282" s="108">
        <f>'Verdeling Gemeentefonds 2022'!AX282/'Verdeling Gemeentefonds 2022'!$BS282</f>
        <v>4.1828378073885425E-2</v>
      </c>
      <c r="U282" s="108">
        <f>'Verdeling Gemeentefonds 2022'!BA282/'Verdeling Gemeentefonds 2022'!$BS282</f>
        <v>3.4722035785918447E-2</v>
      </c>
      <c r="V282" s="106">
        <f>'Verdeling Gemeentefonds 2022'!BB282/'Verdeling Gemeentefonds 2022'!$BS282</f>
        <v>0.18467775136510645</v>
      </c>
      <c r="W282" s="99">
        <f>'Verdeling Gemeentefonds 2022'!BI282/'Verdeling Gemeentefonds 2022'!$BS282</f>
        <v>-2.1818063526717833E-4</v>
      </c>
      <c r="X282" s="107">
        <f>'Verdeling Gemeentefonds 2022'!BF282/'Verdeling Gemeentefonds 2022'!$BS282</f>
        <v>0</v>
      </c>
      <c r="Y282" s="99">
        <f>'Verdeling Gemeentefonds 2022'!BL282/'Verdeling Gemeentefonds 2022'!$BS282</f>
        <v>0</v>
      </c>
      <c r="Z282" s="107">
        <f>'Verdeling Gemeentefonds 2022'!BR282/'Verdeling Gemeentefonds 2022'!$BS282</f>
        <v>2.1608597502907763E-3</v>
      </c>
      <c r="AA282" s="116">
        <f t="shared" si="4"/>
        <v>1.0000000537949563</v>
      </c>
    </row>
    <row r="283" spans="1:27" x14ac:dyDescent="0.25">
      <c r="A283" s="115" t="s">
        <v>490</v>
      </c>
      <c r="B283" s="9" t="s">
        <v>191</v>
      </c>
      <c r="C283" s="99">
        <f>'Verdeling Gemeentefonds 2022'!D283/'Verdeling Gemeentefonds 2022'!$BS283</f>
        <v>0</v>
      </c>
      <c r="D283" s="102">
        <f>'Verdeling Gemeentefonds 2022'!E283/'Verdeling Gemeentefonds 2022'!$BS283</f>
        <v>0</v>
      </c>
      <c r="E283" s="102">
        <f>'Verdeling Gemeentefonds 2022'!F283/'Verdeling Gemeentefonds 2022'!$BS283</f>
        <v>0</v>
      </c>
      <c r="F283" s="102">
        <f>'Verdeling Gemeentefonds 2022'!G283/'Verdeling Gemeentefonds 2022'!$BS283</f>
        <v>0</v>
      </c>
      <c r="G283" s="102">
        <f>'Verdeling Gemeentefonds 2022'!H283/'Verdeling Gemeentefonds 2022'!$BS283</f>
        <v>0</v>
      </c>
      <c r="H283" s="102">
        <f>'Verdeling Gemeentefonds 2022'!I283/'Verdeling Gemeentefonds 2022'!$BS283</f>
        <v>0</v>
      </c>
      <c r="I283" s="106">
        <f>'Verdeling Gemeentefonds 2022'!J283/'Verdeling Gemeentefonds 2022'!$BS283</f>
        <v>0</v>
      </c>
      <c r="J283" s="100">
        <f>'Verdeling Gemeentefonds 2022'!N283/'Verdeling Gemeentefonds 2022'!$BS283</f>
        <v>0.1308388932333315</v>
      </c>
      <c r="K283" s="102">
        <f>'Verdeling Gemeentefonds 2022'!S283/'Verdeling Gemeentefonds 2022'!$BS283</f>
        <v>5.6884383531489039E-3</v>
      </c>
      <c r="L283" s="106">
        <f>'Verdeling Gemeentefonds 2022'!T283/'Verdeling Gemeentefonds 2022'!$BS283</f>
        <v>0.13652733158648042</v>
      </c>
      <c r="M283" s="99">
        <f>'Verdeling Gemeentefonds 2022'!Z283/'Verdeling Gemeentefonds 2022'!$BS283</f>
        <v>0.42897925363554701</v>
      </c>
      <c r="N283" s="102">
        <f>'Verdeling Gemeentefonds 2022'!AE283/'Verdeling Gemeentefonds 2022'!$BS283</f>
        <v>0.1510908319920268</v>
      </c>
      <c r="O283" s="104">
        <f>'Verdeling Gemeentefonds 2022'!AF283/'Verdeling Gemeentefonds 2022'!$BS283</f>
        <v>0.58007008562757378</v>
      </c>
      <c r="P283" s="109">
        <f>'Verdeling Gemeentefonds 2022'!AK283/'Verdeling Gemeentefonds 2022'!$BS283</f>
        <v>9.9402719836406389E-2</v>
      </c>
      <c r="Q283" s="112">
        <f>'Verdeling Gemeentefonds 2022'!AO283/'Verdeling Gemeentefonds 2022'!$BS283</f>
        <v>1.8289297922207362E-2</v>
      </c>
      <c r="R283" s="108">
        <f>'Verdeling Gemeentefonds 2022'!AR283/'Verdeling Gemeentefonds 2022'!$BS283</f>
        <v>2.6376558635251669E-2</v>
      </c>
      <c r="S283" s="108">
        <f>'Verdeling Gemeentefonds 2022'!AU283/'Verdeling Gemeentefonds 2022'!$BS283</f>
        <v>6.4019141847182423E-2</v>
      </c>
      <c r="T283" s="108">
        <f>'Verdeling Gemeentefonds 2022'!AX283/'Verdeling Gemeentefonds 2022'!$BS283</f>
        <v>3.3852016570200129E-2</v>
      </c>
      <c r="U283" s="108">
        <f>'Verdeling Gemeentefonds 2022'!BA283/'Verdeling Gemeentefonds 2022'!$BS283</f>
        <v>3.9551866886339007E-2</v>
      </c>
      <c r="V283" s="106">
        <f>'Verdeling Gemeentefonds 2022'!BB283/'Verdeling Gemeentefonds 2022'!$BS283</f>
        <v>0.18208888186118061</v>
      </c>
      <c r="W283" s="99">
        <f>'Verdeling Gemeentefonds 2022'!BI283/'Verdeling Gemeentefonds 2022'!$BS283</f>
        <v>-2.5010560122538592E-4</v>
      </c>
      <c r="X283" s="107">
        <f>'Verdeling Gemeentefonds 2022'!BF283/'Verdeling Gemeentefonds 2022'!$BS283</f>
        <v>0</v>
      </c>
      <c r="Y283" s="99">
        <f>'Verdeling Gemeentefonds 2022'!BL283/'Verdeling Gemeentefonds 2022'!$BS283</f>
        <v>0</v>
      </c>
      <c r="Z283" s="107">
        <f>'Verdeling Gemeentefonds 2022'!BR283/'Verdeling Gemeentefonds 2022'!$BS283</f>
        <v>2.1608591423497928E-3</v>
      </c>
      <c r="AA283" s="116">
        <f t="shared" si="4"/>
        <v>0.9999997724527655</v>
      </c>
    </row>
    <row r="284" spans="1:27" x14ac:dyDescent="0.25">
      <c r="A284" s="115" t="s">
        <v>324</v>
      </c>
      <c r="B284" s="9" t="s">
        <v>25</v>
      </c>
      <c r="C284" s="99">
        <f>'Verdeling Gemeentefonds 2022'!D284/'Verdeling Gemeentefonds 2022'!$BS284</f>
        <v>0</v>
      </c>
      <c r="D284" s="102">
        <f>'Verdeling Gemeentefonds 2022'!E284/'Verdeling Gemeentefonds 2022'!$BS284</f>
        <v>0</v>
      </c>
      <c r="E284" s="102">
        <f>'Verdeling Gemeentefonds 2022'!F284/'Verdeling Gemeentefonds 2022'!$BS284</f>
        <v>0</v>
      </c>
      <c r="F284" s="102">
        <f>'Verdeling Gemeentefonds 2022'!G284/'Verdeling Gemeentefonds 2022'!$BS284</f>
        <v>0</v>
      </c>
      <c r="G284" s="102">
        <f>'Verdeling Gemeentefonds 2022'!H284/'Verdeling Gemeentefonds 2022'!$BS284</f>
        <v>0</v>
      </c>
      <c r="H284" s="102">
        <f>'Verdeling Gemeentefonds 2022'!I284/'Verdeling Gemeentefonds 2022'!$BS284</f>
        <v>0</v>
      </c>
      <c r="I284" s="106">
        <f>'Verdeling Gemeentefonds 2022'!J284/'Verdeling Gemeentefonds 2022'!$BS284</f>
        <v>0</v>
      </c>
      <c r="J284" s="100">
        <f>'Verdeling Gemeentefonds 2022'!N284/'Verdeling Gemeentefonds 2022'!$BS284</f>
        <v>0.14940060454924001</v>
      </c>
      <c r="K284" s="102">
        <f>'Verdeling Gemeentefonds 2022'!S284/'Verdeling Gemeentefonds 2022'!$BS284</f>
        <v>6.4493301654154456E-2</v>
      </c>
      <c r="L284" s="106">
        <f>'Verdeling Gemeentefonds 2022'!T284/'Verdeling Gemeentefonds 2022'!$BS284</f>
        <v>0.21389390620339443</v>
      </c>
      <c r="M284" s="99">
        <f>'Verdeling Gemeentefonds 2022'!Z284/'Verdeling Gemeentefonds 2022'!$BS284</f>
        <v>0.38186605605449797</v>
      </c>
      <c r="N284" s="102">
        <f>'Verdeling Gemeentefonds 2022'!AE284/'Verdeling Gemeentefonds 2022'!$BS284</f>
        <v>0.13835096549839676</v>
      </c>
      <c r="O284" s="104">
        <f>'Verdeling Gemeentefonds 2022'!AF284/'Verdeling Gemeentefonds 2022'!$BS284</f>
        <v>0.52021702155289473</v>
      </c>
      <c r="P284" s="109">
        <f>'Verdeling Gemeentefonds 2022'!AK284/'Verdeling Gemeentefonds 2022'!$BS284</f>
        <v>3.0793225643809489E-2</v>
      </c>
      <c r="Q284" s="112">
        <f>'Verdeling Gemeentefonds 2022'!AO284/'Verdeling Gemeentefonds 2022'!$BS284</f>
        <v>1.9788743690630186E-2</v>
      </c>
      <c r="R284" s="108">
        <f>'Verdeling Gemeentefonds 2022'!AR284/'Verdeling Gemeentefonds 2022'!$BS284</f>
        <v>4.3115052172999616E-2</v>
      </c>
      <c r="S284" s="108">
        <f>'Verdeling Gemeentefonds 2022'!AU284/'Verdeling Gemeentefonds 2022'!$BS284</f>
        <v>9.0342118249013004E-2</v>
      </c>
      <c r="T284" s="108">
        <f>'Verdeling Gemeentefonds 2022'!AX284/'Verdeling Gemeentefonds 2022'!$BS284</f>
        <v>6.3357687966991774E-2</v>
      </c>
      <c r="U284" s="108">
        <f>'Verdeling Gemeentefonds 2022'!BA284/'Verdeling Gemeentefonds 2022'!$BS284</f>
        <v>1.6577275843292431E-2</v>
      </c>
      <c r="V284" s="106">
        <f>'Verdeling Gemeentefonds 2022'!BB284/'Verdeling Gemeentefonds 2022'!$BS284</f>
        <v>0.23318087792292699</v>
      </c>
      <c r="W284" s="99">
        <f>'Verdeling Gemeentefonds 2022'!BI284/'Verdeling Gemeentefonds 2022'!$BS284</f>
        <v>-2.4597972892187052E-4</v>
      </c>
      <c r="X284" s="107">
        <f>'Verdeling Gemeentefonds 2022'!BF284/'Verdeling Gemeentefonds 2022'!$BS284</f>
        <v>0</v>
      </c>
      <c r="Y284" s="99">
        <f>'Verdeling Gemeentefonds 2022'!BL284/'Verdeling Gemeentefonds 2022'!$BS284</f>
        <v>0</v>
      </c>
      <c r="Z284" s="107">
        <f>'Verdeling Gemeentefonds 2022'!BR284/'Verdeling Gemeentefonds 2022'!$BS284</f>
        <v>2.1608594418085201E-3</v>
      </c>
      <c r="AA284" s="116">
        <f t="shared" si="4"/>
        <v>0.99999991103591224</v>
      </c>
    </row>
    <row r="285" spans="1:27" x14ac:dyDescent="0.25">
      <c r="A285" s="115" t="s">
        <v>341</v>
      </c>
      <c r="B285" s="9" t="s">
        <v>42</v>
      </c>
      <c r="C285" s="99">
        <f>'Verdeling Gemeentefonds 2022'!D285/'Verdeling Gemeentefonds 2022'!$BS285</f>
        <v>0</v>
      </c>
      <c r="D285" s="102">
        <f>'Verdeling Gemeentefonds 2022'!E285/'Verdeling Gemeentefonds 2022'!$BS285</f>
        <v>0</v>
      </c>
      <c r="E285" s="102">
        <f>'Verdeling Gemeentefonds 2022'!F285/'Verdeling Gemeentefonds 2022'!$BS285</f>
        <v>0</v>
      </c>
      <c r="F285" s="102">
        <f>'Verdeling Gemeentefonds 2022'!G285/'Verdeling Gemeentefonds 2022'!$BS285</f>
        <v>0</v>
      </c>
      <c r="G285" s="102">
        <f>'Verdeling Gemeentefonds 2022'!H285/'Verdeling Gemeentefonds 2022'!$BS285</f>
        <v>0</v>
      </c>
      <c r="H285" s="102">
        <f>'Verdeling Gemeentefonds 2022'!I285/'Verdeling Gemeentefonds 2022'!$BS285</f>
        <v>0</v>
      </c>
      <c r="I285" s="106">
        <f>'Verdeling Gemeentefonds 2022'!J285/'Verdeling Gemeentefonds 2022'!$BS285</f>
        <v>0</v>
      </c>
      <c r="J285" s="100">
        <f>'Verdeling Gemeentefonds 2022'!N285/'Verdeling Gemeentefonds 2022'!$BS285</f>
        <v>5.5805337993818392E-2</v>
      </c>
      <c r="K285" s="102">
        <f>'Verdeling Gemeentefonds 2022'!S285/'Verdeling Gemeentefonds 2022'!$BS285</f>
        <v>2.3042997498820793E-2</v>
      </c>
      <c r="L285" s="106">
        <f>'Verdeling Gemeentefonds 2022'!T285/'Verdeling Gemeentefonds 2022'!$BS285</f>
        <v>7.8848335492639185E-2</v>
      </c>
      <c r="M285" s="99">
        <f>'Verdeling Gemeentefonds 2022'!Z285/'Verdeling Gemeentefonds 2022'!$BS285</f>
        <v>0.31619672381634639</v>
      </c>
      <c r="N285" s="102">
        <f>'Verdeling Gemeentefonds 2022'!AE285/'Verdeling Gemeentefonds 2022'!$BS285</f>
        <v>0.18892278931515419</v>
      </c>
      <c r="O285" s="104">
        <f>'Verdeling Gemeentefonds 2022'!AF285/'Verdeling Gemeentefonds 2022'!$BS285</f>
        <v>0.50511951313150061</v>
      </c>
      <c r="P285" s="109">
        <f>'Verdeling Gemeentefonds 2022'!AK285/'Verdeling Gemeentefonds 2022'!$BS285</f>
        <v>3.5395674774104838E-2</v>
      </c>
      <c r="Q285" s="112">
        <f>'Verdeling Gemeentefonds 2022'!AO285/'Verdeling Gemeentefonds 2022'!$BS285</f>
        <v>1.6092634416244013E-2</v>
      </c>
      <c r="R285" s="108">
        <f>'Verdeling Gemeentefonds 2022'!AR285/'Verdeling Gemeentefonds 2022'!$BS285</f>
        <v>8.017769895147879E-2</v>
      </c>
      <c r="S285" s="108">
        <f>'Verdeling Gemeentefonds 2022'!AU285/'Verdeling Gemeentefonds 2022'!$BS285</f>
        <v>8.6132281421135007E-2</v>
      </c>
      <c r="T285" s="108">
        <f>'Verdeling Gemeentefonds 2022'!AX285/'Verdeling Gemeentefonds 2022'!$BS285</f>
        <v>0.12459667825970126</v>
      </c>
      <c r="U285" s="108">
        <f>'Verdeling Gemeentefonds 2022'!BA285/'Verdeling Gemeentefonds 2022'!$BS285</f>
        <v>7.1725408727654927E-2</v>
      </c>
      <c r="V285" s="106">
        <f>'Verdeling Gemeentefonds 2022'!BB285/'Verdeling Gemeentefonds 2022'!$BS285</f>
        <v>0.37872470177621403</v>
      </c>
      <c r="W285" s="99">
        <f>'Verdeling Gemeentefonds 2022'!BI285/'Verdeling Gemeentefonds 2022'!$BS285</f>
        <v>-2.4914495873180789E-4</v>
      </c>
      <c r="X285" s="107">
        <f>'Verdeling Gemeentefonds 2022'!BF285/'Verdeling Gemeentefonds 2022'!$BS285</f>
        <v>0</v>
      </c>
      <c r="Y285" s="99">
        <f>'Verdeling Gemeentefonds 2022'!BL285/'Verdeling Gemeentefonds 2022'!$BS285</f>
        <v>0</v>
      </c>
      <c r="Z285" s="107">
        <f>'Verdeling Gemeentefonds 2022'!BR285/'Verdeling Gemeentefonds 2022'!$BS285</f>
        <v>2.1608595037897632E-3</v>
      </c>
      <c r="AA285" s="116">
        <f t="shared" si="4"/>
        <v>0.99999993971951673</v>
      </c>
    </row>
    <row r="286" spans="1:27" x14ac:dyDescent="0.25">
      <c r="A286" s="115" t="s">
        <v>491</v>
      </c>
      <c r="B286" s="9" t="s">
        <v>192</v>
      </c>
      <c r="C286" s="99">
        <f>'Verdeling Gemeentefonds 2022'!D286/'Verdeling Gemeentefonds 2022'!$BS286</f>
        <v>0</v>
      </c>
      <c r="D286" s="102">
        <f>'Verdeling Gemeentefonds 2022'!E286/'Verdeling Gemeentefonds 2022'!$BS286</f>
        <v>0</v>
      </c>
      <c r="E286" s="102">
        <f>'Verdeling Gemeentefonds 2022'!F286/'Verdeling Gemeentefonds 2022'!$BS286</f>
        <v>0</v>
      </c>
      <c r="F286" s="102">
        <f>'Verdeling Gemeentefonds 2022'!G286/'Verdeling Gemeentefonds 2022'!$BS286</f>
        <v>0</v>
      </c>
      <c r="G286" s="102">
        <f>'Verdeling Gemeentefonds 2022'!H286/'Verdeling Gemeentefonds 2022'!$BS286</f>
        <v>0</v>
      </c>
      <c r="H286" s="102">
        <f>'Verdeling Gemeentefonds 2022'!I286/'Verdeling Gemeentefonds 2022'!$BS286</f>
        <v>0</v>
      </c>
      <c r="I286" s="106">
        <f>'Verdeling Gemeentefonds 2022'!J286/'Verdeling Gemeentefonds 2022'!$BS286</f>
        <v>0</v>
      </c>
      <c r="J286" s="100">
        <f>'Verdeling Gemeentefonds 2022'!N286/'Verdeling Gemeentefonds 2022'!$BS286</f>
        <v>5.6891725850735389E-2</v>
      </c>
      <c r="K286" s="102">
        <f>'Verdeling Gemeentefonds 2022'!S286/'Verdeling Gemeentefonds 2022'!$BS286</f>
        <v>6.0051744099298568E-3</v>
      </c>
      <c r="L286" s="106">
        <f>'Verdeling Gemeentefonds 2022'!T286/'Verdeling Gemeentefonds 2022'!$BS286</f>
        <v>6.2896900260665245E-2</v>
      </c>
      <c r="M286" s="99">
        <f>'Verdeling Gemeentefonds 2022'!Z286/'Verdeling Gemeentefonds 2022'!$BS286</f>
        <v>0.34611589285864697</v>
      </c>
      <c r="N286" s="102">
        <f>'Verdeling Gemeentefonds 2022'!AE286/'Verdeling Gemeentefonds 2022'!$BS286</f>
        <v>0.22072487761590254</v>
      </c>
      <c r="O286" s="104">
        <f>'Verdeling Gemeentefonds 2022'!AF286/'Verdeling Gemeentefonds 2022'!$BS286</f>
        <v>0.5668407704745495</v>
      </c>
      <c r="P286" s="109">
        <f>'Verdeling Gemeentefonds 2022'!AK286/'Verdeling Gemeentefonds 2022'!$BS286</f>
        <v>0.2628320513911917</v>
      </c>
      <c r="Q286" s="112">
        <f>'Verdeling Gemeentefonds 2022'!AO286/'Verdeling Gemeentefonds 2022'!$BS286</f>
        <v>1.5805329308604163E-2</v>
      </c>
      <c r="R286" s="108">
        <f>'Verdeling Gemeentefonds 2022'!AR286/'Verdeling Gemeentefonds 2022'!$BS286</f>
        <v>2.4943123760515249E-2</v>
      </c>
      <c r="S286" s="108">
        <f>'Verdeling Gemeentefonds 2022'!AU286/'Verdeling Gemeentefonds 2022'!$BS286</f>
        <v>3.4784114758111474E-2</v>
      </c>
      <c r="T286" s="108">
        <f>'Verdeling Gemeentefonds 2022'!AX286/'Verdeling Gemeentefonds 2022'!$BS286</f>
        <v>1.5135852344433195E-2</v>
      </c>
      <c r="U286" s="108">
        <f>'Verdeling Gemeentefonds 2022'!BA286/'Verdeling Gemeentefonds 2022'!$BS286</f>
        <v>1.485745275520676E-2</v>
      </c>
      <c r="V286" s="106">
        <f>'Verdeling Gemeentefonds 2022'!BB286/'Verdeling Gemeentefonds 2022'!$BS286</f>
        <v>0.10552587292687085</v>
      </c>
      <c r="W286" s="99">
        <f>'Verdeling Gemeentefonds 2022'!BI286/'Verdeling Gemeentefonds 2022'!$BS286</f>
        <v>-2.5658010850385132E-4</v>
      </c>
      <c r="X286" s="107">
        <f>'Verdeling Gemeentefonds 2022'!BF286/'Verdeling Gemeentefonds 2022'!$BS286</f>
        <v>0</v>
      </c>
      <c r="Y286" s="99">
        <f>'Verdeling Gemeentefonds 2022'!BL286/'Verdeling Gemeentefonds 2022'!$BS286</f>
        <v>0</v>
      </c>
      <c r="Z286" s="107">
        <f>'Verdeling Gemeentefonds 2022'!BR286/'Verdeling Gemeentefonds 2022'!$BS286</f>
        <v>2.1608593624429643E-3</v>
      </c>
      <c r="AA286" s="116">
        <f t="shared" si="4"/>
        <v>0.99999987430721637</v>
      </c>
    </row>
    <row r="287" spans="1:27" x14ac:dyDescent="0.25">
      <c r="A287" s="115" t="s">
        <v>325</v>
      </c>
      <c r="B287" s="9" t="s">
        <v>26</v>
      </c>
      <c r="C287" s="99">
        <f>'Verdeling Gemeentefonds 2022'!D287/'Verdeling Gemeentefonds 2022'!$BS287</f>
        <v>0</v>
      </c>
      <c r="D287" s="102">
        <f>'Verdeling Gemeentefonds 2022'!E287/'Verdeling Gemeentefonds 2022'!$BS287</f>
        <v>0</v>
      </c>
      <c r="E287" s="102">
        <f>'Verdeling Gemeentefonds 2022'!F287/'Verdeling Gemeentefonds 2022'!$BS287</f>
        <v>0</v>
      </c>
      <c r="F287" s="102">
        <f>'Verdeling Gemeentefonds 2022'!G287/'Verdeling Gemeentefonds 2022'!$BS287</f>
        <v>0</v>
      </c>
      <c r="G287" s="102">
        <f>'Verdeling Gemeentefonds 2022'!H287/'Verdeling Gemeentefonds 2022'!$BS287</f>
        <v>0</v>
      </c>
      <c r="H287" s="102">
        <f>'Verdeling Gemeentefonds 2022'!I287/'Verdeling Gemeentefonds 2022'!$BS287</f>
        <v>0</v>
      </c>
      <c r="I287" s="106">
        <f>'Verdeling Gemeentefonds 2022'!J287/'Verdeling Gemeentefonds 2022'!$BS287</f>
        <v>0</v>
      </c>
      <c r="J287" s="100">
        <f>'Verdeling Gemeentefonds 2022'!N287/'Verdeling Gemeentefonds 2022'!$BS287</f>
        <v>0.13939635667084721</v>
      </c>
      <c r="K287" s="102">
        <f>'Verdeling Gemeentefonds 2022'!S287/'Verdeling Gemeentefonds 2022'!$BS287</f>
        <v>0</v>
      </c>
      <c r="L287" s="106">
        <f>'Verdeling Gemeentefonds 2022'!T287/'Verdeling Gemeentefonds 2022'!$BS287</f>
        <v>0.13939635667084721</v>
      </c>
      <c r="M287" s="99">
        <f>'Verdeling Gemeentefonds 2022'!Z287/'Verdeling Gemeentefonds 2022'!$BS287</f>
        <v>0.39622943609631844</v>
      </c>
      <c r="N287" s="102">
        <f>'Verdeling Gemeentefonds 2022'!AE287/'Verdeling Gemeentefonds 2022'!$BS287</f>
        <v>0.19694099115925795</v>
      </c>
      <c r="O287" s="104">
        <f>'Verdeling Gemeentefonds 2022'!AF287/'Verdeling Gemeentefonds 2022'!$BS287</f>
        <v>0.59317042725557645</v>
      </c>
      <c r="P287" s="109">
        <f>'Verdeling Gemeentefonds 2022'!AK287/'Verdeling Gemeentefonds 2022'!$BS287</f>
        <v>4.3958427036423574E-2</v>
      </c>
      <c r="Q287" s="112">
        <f>'Verdeling Gemeentefonds 2022'!AO287/'Verdeling Gemeentefonds 2022'!$BS287</f>
        <v>1.8504360636522919E-2</v>
      </c>
      <c r="R287" s="108">
        <f>'Verdeling Gemeentefonds 2022'!AR287/'Verdeling Gemeentefonds 2022'!$BS287</f>
        <v>4.9451020673591792E-2</v>
      </c>
      <c r="S287" s="108">
        <f>'Verdeling Gemeentefonds 2022'!AU287/'Verdeling Gemeentefonds 2022'!$BS287</f>
        <v>9.7397909263896396E-2</v>
      </c>
      <c r="T287" s="108">
        <f>'Verdeling Gemeentefonds 2022'!AX287/'Verdeling Gemeentefonds 2022'!$BS287</f>
        <v>3.6420656042700672E-2</v>
      </c>
      <c r="U287" s="108">
        <f>'Verdeling Gemeentefonds 2022'!BA287/'Verdeling Gemeentefonds 2022'!$BS287</f>
        <v>1.9742881129437406E-2</v>
      </c>
      <c r="V287" s="106">
        <f>'Verdeling Gemeentefonds 2022'!BB287/'Verdeling Gemeentefonds 2022'!$BS287</f>
        <v>0.22151682774614917</v>
      </c>
      <c r="W287" s="99">
        <f>'Verdeling Gemeentefonds 2022'!BI287/'Verdeling Gemeentefonds 2022'!$BS287</f>
        <v>-2.0276647904987033E-4</v>
      </c>
      <c r="X287" s="107">
        <f>'Verdeling Gemeentefonds 2022'!BF287/'Verdeling Gemeentefonds 2022'!$BS287</f>
        <v>0</v>
      </c>
      <c r="Y287" s="99">
        <f>'Verdeling Gemeentefonds 2022'!BL287/'Verdeling Gemeentefonds 2022'!$BS287</f>
        <v>0</v>
      </c>
      <c r="Z287" s="107">
        <f>'Verdeling Gemeentefonds 2022'!BR287/'Verdeling Gemeentefonds 2022'!$BS287</f>
        <v>2.1608599196040559E-3</v>
      </c>
      <c r="AA287" s="116">
        <f t="shared" si="4"/>
        <v>1.0000001321495504</v>
      </c>
    </row>
    <row r="288" spans="1:27" x14ac:dyDescent="0.25">
      <c r="A288" s="115" t="s">
        <v>542</v>
      </c>
      <c r="B288" s="9" t="s">
        <v>245</v>
      </c>
      <c r="C288" s="99">
        <f>'Verdeling Gemeentefonds 2022'!D288/'Verdeling Gemeentefonds 2022'!$BS288</f>
        <v>0</v>
      </c>
      <c r="D288" s="102">
        <f>'Verdeling Gemeentefonds 2022'!E288/'Verdeling Gemeentefonds 2022'!$BS288</f>
        <v>0</v>
      </c>
      <c r="E288" s="102">
        <f>'Verdeling Gemeentefonds 2022'!F288/'Verdeling Gemeentefonds 2022'!$BS288</f>
        <v>0</v>
      </c>
      <c r="F288" s="102">
        <f>'Verdeling Gemeentefonds 2022'!G288/'Verdeling Gemeentefonds 2022'!$BS288</f>
        <v>0</v>
      </c>
      <c r="G288" s="102">
        <f>'Verdeling Gemeentefonds 2022'!H288/'Verdeling Gemeentefonds 2022'!$BS288</f>
        <v>0</v>
      </c>
      <c r="H288" s="102">
        <f>'Verdeling Gemeentefonds 2022'!I288/'Verdeling Gemeentefonds 2022'!$BS288</f>
        <v>0</v>
      </c>
      <c r="I288" s="106">
        <f>'Verdeling Gemeentefonds 2022'!J288/'Verdeling Gemeentefonds 2022'!$BS288</f>
        <v>0</v>
      </c>
      <c r="J288" s="100">
        <f>'Verdeling Gemeentefonds 2022'!N288/'Verdeling Gemeentefonds 2022'!$BS288</f>
        <v>5.8443212093376579E-2</v>
      </c>
      <c r="K288" s="102">
        <f>'Verdeling Gemeentefonds 2022'!S288/'Verdeling Gemeentefonds 2022'!$BS288</f>
        <v>2.3876481035408695E-3</v>
      </c>
      <c r="L288" s="106">
        <f>'Verdeling Gemeentefonds 2022'!T288/'Verdeling Gemeentefonds 2022'!$BS288</f>
        <v>6.0830860196917448E-2</v>
      </c>
      <c r="M288" s="99">
        <f>'Verdeling Gemeentefonds 2022'!Z288/'Verdeling Gemeentefonds 2022'!$BS288</f>
        <v>0.25091718169849819</v>
      </c>
      <c r="N288" s="102">
        <f>'Verdeling Gemeentefonds 2022'!AE288/'Verdeling Gemeentefonds 2022'!$BS288</f>
        <v>0.22267678070924646</v>
      </c>
      <c r="O288" s="104">
        <f>'Verdeling Gemeentefonds 2022'!AF288/'Verdeling Gemeentefonds 2022'!$BS288</f>
        <v>0.47359396240774471</v>
      </c>
      <c r="P288" s="109">
        <f>'Verdeling Gemeentefonds 2022'!AK288/'Verdeling Gemeentefonds 2022'!$BS288</f>
        <v>0.37610201053997716</v>
      </c>
      <c r="Q288" s="112">
        <f>'Verdeling Gemeentefonds 2022'!AO288/'Verdeling Gemeentefonds 2022'!$BS288</f>
        <v>9.6387226149588119E-3</v>
      </c>
      <c r="R288" s="108">
        <f>'Verdeling Gemeentefonds 2022'!AR288/'Verdeling Gemeentefonds 2022'!$BS288</f>
        <v>8.3034133834636974E-3</v>
      </c>
      <c r="S288" s="108">
        <f>'Verdeling Gemeentefonds 2022'!AU288/'Verdeling Gemeentefonds 2022'!$BS288</f>
        <v>3.1776264044020681E-2</v>
      </c>
      <c r="T288" s="108">
        <f>'Verdeling Gemeentefonds 2022'!AX288/'Verdeling Gemeentefonds 2022'!$BS288</f>
        <v>1.8693327303170033E-2</v>
      </c>
      <c r="U288" s="108">
        <f>'Verdeling Gemeentefonds 2022'!BA288/'Verdeling Gemeentefonds 2022'!$BS288</f>
        <v>1.9155441150285543E-2</v>
      </c>
      <c r="V288" s="106">
        <f>'Verdeling Gemeentefonds 2022'!BB288/'Verdeling Gemeentefonds 2022'!$BS288</f>
        <v>8.7567168495898781E-2</v>
      </c>
      <c r="W288" s="99">
        <f>'Verdeling Gemeentefonds 2022'!BI288/'Verdeling Gemeentefonds 2022'!$BS288</f>
        <v>-2.550490361277304E-4</v>
      </c>
      <c r="X288" s="107">
        <f>'Verdeling Gemeentefonds 2022'!BF288/'Verdeling Gemeentefonds 2022'!$BS288</f>
        <v>0</v>
      </c>
      <c r="Y288" s="99">
        <f>'Verdeling Gemeentefonds 2022'!BL288/'Verdeling Gemeentefonds 2022'!$BS288</f>
        <v>0</v>
      </c>
      <c r="Z288" s="107">
        <f>'Verdeling Gemeentefonds 2022'!BR288/'Verdeling Gemeentefonds 2022'!$BS288</f>
        <v>2.1608592274424726E-3</v>
      </c>
      <c r="AA288" s="116">
        <f t="shared" si="4"/>
        <v>0.99999981183185283</v>
      </c>
    </row>
    <row r="289" spans="1:27" x14ac:dyDescent="0.25">
      <c r="A289" s="115" t="s">
        <v>326</v>
      </c>
      <c r="B289" s="9" t="s">
        <v>27</v>
      </c>
      <c r="C289" s="99">
        <f>'Verdeling Gemeentefonds 2022'!D289/'Verdeling Gemeentefonds 2022'!$BS289</f>
        <v>0</v>
      </c>
      <c r="D289" s="102">
        <f>'Verdeling Gemeentefonds 2022'!E289/'Verdeling Gemeentefonds 2022'!$BS289</f>
        <v>0</v>
      </c>
      <c r="E289" s="102">
        <f>'Verdeling Gemeentefonds 2022'!F289/'Verdeling Gemeentefonds 2022'!$BS289</f>
        <v>0</v>
      </c>
      <c r="F289" s="102">
        <f>'Verdeling Gemeentefonds 2022'!G289/'Verdeling Gemeentefonds 2022'!$BS289</f>
        <v>0</v>
      </c>
      <c r="G289" s="102">
        <f>'Verdeling Gemeentefonds 2022'!H289/'Verdeling Gemeentefonds 2022'!$BS289</f>
        <v>0</v>
      </c>
      <c r="H289" s="102">
        <f>'Verdeling Gemeentefonds 2022'!I289/'Verdeling Gemeentefonds 2022'!$BS289</f>
        <v>0</v>
      </c>
      <c r="I289" s="106">
        <f>'Verdeling Gemeentefonds 2022'!J289/'Verdeling Gemeentefonds 2022'!$BS289</f>
        <v>0</v>
      </c>
      <c r="J289" s="100">
        <f>'Verdeling Gemeentefonds 2022'!N289/'Verdeling Gemeentefonds 2022'!$BS289</f>
        <v>4.4454139912196808E-2</v>
      </c>
      <c r="K289" s="102">
        <f>'Verdeling Gemeentefonds 2022'!S289/'Verdeling Gemeentefonds 2022'!$BS289</f>
        <v>2.6464126545461476E-2</v>
      </c>
      <c r="L289" s="106">
        <f>'Verdeling Gemeentefonds 2022'!T289/'Verdeling Gemeentefonds 2022'!$BS289</f>
        <v>7.091826645765828E-2</v>
      </c>
      <c r="M289" s="99">
        <f>'Verdeling Gemeentefonds 2022'!Z289/'Verdeling Gemeentefonds 2022'!$BS289</f>
        <v>0.3294440434272235</v>
      </c>
      <c r="N289" s="102">
        <f>'Verdeling Gemeentefonds 2022'!AE289/'Verdeling Gemeentefonds 2022'!$BS289</f>
        <v>0.20670695345208778</v>
      </c>
      <c r="O289" s="104">
        <f>'Verdeling Gemeentefonds 2022'!AF289/'Verdeling Gemeentefonds 2022'!$BS289</f>
        <v>0.53615099687931134</v>
      </c>
      <c r="P289" s="109">
        <f>'Verdeling Gemeentefonds 2022'!AK289/'Verdeling Gemeentefonds 2022'!$BS289</f>
        <v>0.22997358753184494</v>
      </c>
      <c r="Q289" s="112">
        <f>'Verdeling Gemeentefonds 2022'!AO289/'Verdeling Gemeentefonds 2022'!$BS289</f>
        <v>1.2447866587079753E-2</v>
      </c>
      <c r="R289" s="108">
        <f>'Verdeling Gemeentefonds 2022'!AR289/'Verdeling Gemeentefonds 2022'!$BS289</f>
        <v>1.5455935243353099E-2</v>
      </c>
      <c r="S289" s="108">
        <f>'Verdeling Gemeentefonds 2022'!AU289/'Verdeling Gemeentefonds 2022'!$BS289</f>
        <v>6.1000706868043507E-2</v>
      </c>
      <c r="T289" s="108">
        <f>'Verdeling Gemeentefonds 2022'!AX289/'Verdeling Gemeentefonds 2022'!$BS289</f>
        <v>3.9547642636542098E-2</v>
      </c>
      <c r="U289" s="108">
        <f>'Verdeling Gemeentefonds 2022'!BA289/'Verdeling Gemeentefonds 2022'!$BS289</f>
        <v>3.2599633832932483E-2</v>
      </c>
      <c r="V289" s="106">
        <f>'Verdeling Gemeentefonds 2022'!BB289/'Verdeling Gemeentefonds 2022'!$BS289</f>
        <v>0.16105178516795096</v>
      </c>
      <c r="W289" s="99">
        <f>'Verdeling Gemeentefonds 2022'!BI289/'Verdeling Gemeentefonds 2022'!$BS289</f>
        <v>-2.5552359663657306E-4</v>
      </c>
      <c r="X289" s="107">
        <f>'Verdeling Gemeentefonds 2022'!BF289/'Verdeling Gemeentefonds 2022'!$BS289</f>
        <v>0</v>
      </c>
      <c r="Y289" s="99">
        <f>'Verdeling Gemeentefonds 2022'!BL289/'Verdeling Gemeentefonds 2022'!$BS289</f>
        <v>0</v>
      </c>
      <c r="Z289" s="107">
        <f>'Verdeling Gemeentefonds 2022'!BR289/'Verdeling Gemeentefonds 2022'!$BS289</f>
        <v>2.1608595735729645E-3</v>
      </c>
      <c r="AA289" s="116">
        <f t="shared" si="4"/>
        <v>0.99999997201370194</v>
      </c>
    </row>
    <row r="290" spans="1:27" x14ac:dyDescent="0.25">
      <c r="A290" s="115" t="s">
        <v>327</v>
      </c>
      <c r="B290" s="9" t="s">
        <v>28</v>
      </c>
      <c r="C290" s="99">
        <f>'Verdeling Gemeentefonds 2022'!D290/'Verdeling Gemeentefonds 2022'!$BS290</f>
        <v>0</v>
      </c>
      <c r="D290" s="102">
        <f>'Verdeling Gemeentefonds 2022'!E290/'Verdeling Gemeentefonds 2022'!$BS290</f>
        <v>0</v>
      </c>
      <c r="E290" s="102">
        <f>'Verdeling Gemeentefonds 2022'!F290/'Verdeling Gemeentefonds 2022'!$BS290</f>
        <v>0</v>
      </c>
      <c r="F290" s="102">
        <f>'Verdeling Gemeentefonds 2022'!G290/'Verdeling Gemeentefonds 2022'!$BS290</f>
        <v>0</v>
      </c>
      <c r="G290" s="102">
        <f>'Verdeling Gemeentefonds 2022'!H290/'Verdeling Gemeentefonds 2022'!$BS290</f>
        <v>0</v>
      </c>
      <c r="H290" s="102">
        <f>'Verdeling Gemeentefonds 2022'!I290/'Verdeling Gemeentefonds 2022'!$BS290</f>
        <v>0</v>
      </c>
      <c r="I290" s="106">
        <f>'Verdeling Gemeentefonds 2022'!J290/'Verdeling Gemeentefonds 2022'!$BS290</f>
        <v>0</v>
      </c>
      <c r="J290" s="100">
        <f>'Verdeling Gemeentefonds 2022'!N290/'Verdeling Gemeentefonds 2022'!$BS290</f>
        <v>7.0348704617933258E-2</v>
      </c>
      <c r="K290" s="102">
        <f>'Verdeling Gemeentefonds 2022'!S290/'Verdeling Gemeentefonds 2022'!$BS290</f>
        <v>3.6420719923624896E-2</v>
      </c>
      <c r="L290" s="106">
        <f>'Verdeling Gemeentefonds 2022'!T290/'Verdeling Gemeentefonds 2022'!$BS290</f>
        <v>0.10676942454155816</v>
      </c>
      <c r="M290" s="99">
        <f>'Verdeling Gemeentefonds 2022'!Z290/'Verdeling Gemeentefonds 2022'!$BS290</f>
        <v>0.33377732323489201</v>
      </c>
      <c r="N290" s="102">
        <f>'Verdeling Gemeentefonds 2022'!AE290/'Verdeling Gemeentefonds 2022'!$BS290</f>
        <v>0.23106996339286154</v>
      </c>
      <c r="O290" s="104">
        <f>'Verdeling Gemeentefonds 2022'!AF290/'Verdeling Gemeentefonds 2022'!$BS290</f>
        <v>0.56484728662775352</v>
      </c>
      <c r="P290" s="109">
        <f>'Verdeling Gemeentefonds 2022'!AK290/'Verdeling Gemeentefonds 2022'!$BS290</f>
        <v>0.17673284870117295</v>
      </c>
      <c r="Q290" s="112">
        <f>'Verdeling Gemeentefonds 2022'!AO290/'Verdeling Gemeentefonds 2022'!$BS290</f>
        <v>1.4361936053181725E-2</v>
      </c>
      <c r="R290" s="108">
        <f>'Verdeling Gemeentefonds 2022'!AR290/'Verdeling Gemeentefonds 2022'!$BS290</f>
        <v>2.3977951567920125E-2</v>
      </c>
      <c r="S290" s="108">
        <f>'Verdeling Gemeentefonds 2022'!AU290/'Verdeling Gemeentefonds 2022'!$BS290</f>
        <v>6.0028759344319588E-2</v>
      </c>
      <c r="T290" s="108">
        <f>'Verdeling Gemeentefonds 2022'!AX290/'Verdeling Gemeentefonds 2022'!$BS290</f>
        <v>3.2377961114637525E-2</v>
      </c>
      <c r="U290" s="108">
        <f>'Verdeling Gemeentefonds 2022'!BA290/'Verdeling Gemeentefonds 2022'!$BS290</f>
        <v>1.8965346375128315E-2</v>
      </c>
      <c r="V290" s="106">
        <f>'Verdeling Gemeentefonds 2022'!BB290/'Verdeling Gemeentefonds 2022'!$BS290</f>
        <v>0.14971195445518728</v>
      </c>
      <c r="W290" s="99">
        <f>'Verdeling Gemeentefonds 2022'!BI290/'Verdeling Gemeentefonds 2022'!$BS290</f>
        <v>-2.2235390724036528E-4</v>
      </c>
      <c r="X290" s="107">
        <f>'Verdeling Gemeentefonds 2022'!BF290/'Verdeling Gemeentefonds 2022'!$BS290</f>
        <v>0</v>
      </c>
      <c r="Y290" s="99">
        <f>'Verdeling Gemeentefonds 2022'!BL290/'Verdeling Gemeentefonds 2022'!$BS290</f>
        <v>0</v>
      </c>
      <c r="Z290" s="107">
        <f>'Verdeling Gemeentefonds 2022'!BR290/'Verdeling Gemeentefonds 2022'!$BS290</f>
        <v>2.1608596774718527E-3</v>
      </c>
      <c r="AA290" s="116">
        <f t="shared" si="4"/>
        <v>1.0000000200959034</v>
      </c>
    </row>
    <row r="291" spans="1:27" x14ac:dyDescent="0.25">
      <c r="A291" s="115" t="s">
        <v>393</v>
      </c>
      <c r="B291" s="9" t="s">
        <v>94</v>
      </c>
      <c r="C291" s="99">
        <f>'Verdeling Gemeentefonds 2022'!D291/'Verdeling Gemeentefonds 2022'!$BS291</f>
        <v>0</v>
      </c>
      <c r="D291" s="102">
        <f>'Verdeling Gemeentefonds 2022'!E291/'Verdeling Gemeentefonds 2022'!$BS291</f>
        <v>0</v>
      </c>
      <c r="E291" s="102">
        <f>'Verdeling Gemeentefonds 2022'!F291/'Verdeling Gemeentefonds 2022'!$BS291</f>
        <v>0</v>
      </c>
      <c r="F291" s="102">
        <f>'Verdeling Gemeentefonds 2022'!G291/'Verdeling Gemeentefonds 2022'!$BS291</f>
        <v>0</v>
      </c>
      <c r="G291" s="102">
        <f>'Verdeling Gemeentefonds 2022'!H291/'Verdeling Gemeentefonds 2022'!$BS291</f>
        <v>0</v>
      </c>
      <c r="H291" s="102">
        <f>'Verdeling Gemeentefonds 2022'!I291/'Verdeling Gemeentefonds 2022'!$BS291</f>
        <v>0</v>
      </c>
      <c r="I291" s="106">
        <f>'Verdeling Gemeentefonds 2022'!J291/'Verdeling Gemeentefonds 2022'!$BS291</f>
        <v>0</v>
      </c>
      <c r="J291" s="100">
        <f>'Verdeling Gemeentefonds 2022'!N291/'Verdeling Gemeentefonds 2022'!$BS291</f>
        <v>0.21955318426686998</v>
      </c>
      <c r="K291" s="102">
        <f>'Verdeling Gemeentefonds 2022'!S291/'Verdeling Gemeentefonds 2022'!$BS291</f>
        <v>5.6884523896851946E-2</v>
      </c>
      <c r="L291" s="106">
        <f>'Verdeling Gemeentefonds 2022'!T291/'Verdeling Gemeentefonds 2022'!$BS291</f>
        <v>0.27643770816372193</v>
      </c>
      <c r="M291" s="99">
        <f>'Verdeling Gemeentefonds 2022'!Z291/'Verdeling Gemeentefonds 2022'!$BS291</f>
        <v>0.35749197671706928</v>
      </c>
      <c r="N291" s="102">
        <f>'Verdeling Gemeentefonds 2022'!AE291/'Verdeling Gemeentefonds 2022'!$BS291</f>
        <v>9.790244509138793E-2</v>
      </c>
      <c r="O291" s="104">
        <f>'Verdeling Gemeentefonds 2022'!AF291/'Verdeling Gemeentefonds 2022'!$BS291</f>
        <v>0.45539442180845724</v>
      </c>
      <c r="P291" s="109">
        <f>'Verdeling Gemeentefonds 2022'!AK291/'Verdeling Gemeentefonds 2022'!$BS291</f>
        <v>2.7056364090598965E-2</v>
      </c>
      <c r="Q291" s="112">
        <f>'Verdeling Gemeentefonds 2022'!AO291/'Verdeling Gemeentefonds 2022'!$BS291</f>
        <v>1.424303943990813E-2</v>
      </c>
      <c r="R291" s="108">
        <f>'Verdeling Gemeentefonds 2022'!AR291/'Verdeling Gemeentefonds 2022'!$BS291</f>
        <v>5.7355026258754167E-2</v>
      </c>
      <c r="S291" s="108">
        <f>'Verdeling Gemeentefonds 2022'!AU291/'Verdeling Gemeentefonds 2022'!$BS291</f>
        <v>7.2984179309997746E-2</v>
      </c>
      <c r="T291" s="108">
        <f>'Verdeling Gemeentefonds 2022'!AX291/'Verdeling Gemeentefonds 2022'!$BS291</f>
        <v>5.3841302189463612E-2</v>
      </c>
      <c r="U291" s="108">
        <f>'Verdeling Gemeentefonds 2022'!BA291/'Verdeling Gemeentefonds 2022'!$BS291</f>
        <v>4.069319699012585E-2</v>
      </c>
      <c r="V291" s="106">
        <f>'Verdeling Gemeentefonds 2022'!BB291/'Verdeling Gemeentefonds 2022'!$BS291</f>
        <v>0.23911674418824946</v>
      </c>
      <c r="W291" s="99">
        <f>'Verdeling Gemeentefonds 2022'!BI291/'Verdeling Gemeentefonds 2022'!$BS291</f>
        <v>-1.6612026470986057E-4</v>
      </c>
      <c r="X291" s="107">
        <f>'Verdeling Gemeentefonds 2022'!BF291/'Verdeling Gemeentefonds 2022'!$BS291</f>
        <v>0</v>
      </c>
      <c r="Y291" s="99">
        <f>'Verdeling Gemeentefonds 2022'!BL291/'Verdeling Gemeentefonds 2022'!$BS291</f>
        <v>0</v>
      </c>
      <c r="Z291" s="107">
        <f>'Verdeling Gemeentefonds 2022'!BR291/'Verdeling Gemeentefonds 2022'!$BS291</f>
        <v>2.1608595855834535E-3</v>
      </c>
      <c r="AA291" s="116">
        <f t="shared" si="4"/>
        <v>0.99999997757190118</v>
      </c>
    </row>
    <row r="292" spans="1:27" x14ac:dyDescent="0.25">
      <c r="A292" s="115" t="s">
        <v>441</v>
      </c>
      <c r="B292" s="9" t="s">
        <v>142</v>
      </c>
      <c r="C292" s="99">
        <f>'Verdeling Gemeentefonds 2022'!D292/'Verdeling Gemeentefonds 2022'!$BS292</f>
        <v>0</v>
      </c>
      <c r="D292" s="102">
        <f>'Verdeling Gemeentefonds 2022'!E292/'Verdeling Gemeentefonds 2022'!$BS292</f>
        <v>0</v>
      </c>
      <c r="E292" s="102">
        <f>'Verdeling Gemeentefonds 2022'!F292/'Verdeling Gemeentefonds 2022'!$BS292</f>
        <v>0</v>
      </c>
      <c r="F292" s="102">
        <f>'Verdeling Gemeentefonds 2022'!G292/'Verdeling Gemeentefonds 2022'!$BS292</f>
        <v>0</v>
      </c>
      <c r="G292" s="102">
        <f>'Verdeling Gemeentefonds 2022'!H292/'Verdeling Gemeentefonds 2022'!$BS292</f>
        <v>0</v>
      </c>
      <c r="H292" s="102">
        <f>'Verdeling Gemeentefonds 2022'!I292/'Verdeling Gemeentefonds 2022'!$BS292</f>
        <v>0</v>
      </c>
      <c r="I292" s="106">
        <f>'Verdeling Gemeentefonds 2022'!J292/'Verdeling Gemeentefonds 2022'!$BS292</f>
        <v>0</v>
      </c>
      <c r="J292" s="100">
        <f>'Verdeling Gemeentefonds 2022'!N292/'Verdeling Gemeentefonds 2022'!$BS292</f>
        <v>7.9681576223589803E-2</v>
      </c>
      <c r="K292" s="102">
        <f>'Verdeling Gemeentefonds 2022'!S292/'Verdeling Gemeentefonds 2022'!$BS292</f>
        <v>9.7607739848207878E-3</v>
      </c>
      <c r="L292" s="106">
        <f>'Verdeling Gemeentefonds 2022'!T292/'Verdeling Gemeentefonds 2022'!$BS292</f>
        <v>8.9442350208410584E-2</v>
      </c>
      <c r="M292" s="99">
        <f>'Verdeling Gemeentefonds 2022'!Z292/'Verdeling Gemeentefonds 2022'!$BS292</f>
        <v>0.37027421722210974</v>
      </c>
      <c r="N292" s="102">
        <f>'Verdeling Gemeentefonds 2022'!AE292/'Verdeling Gemeentefonds 2022'!$BS292</f>
        <v>0.25562417567493134</v>
      </c>
      <c r="O292" s="104">
        <f>'Verdeling Gemeentefonds 2022'!AF292/'Verdeling Gemeentefonds 2022'!$BS292</f>
        <v>0.62589839289704108</v>
      </c>
      <c r="P292" s="109">
        <f>'Verdeling Gemeentefonds 2022'!AK292/'Verdeling Gemeentefonds 2022'!$BS292</f>
        <v>0.16392969932259471</v>
      </c>
      <c r="Q292" s="112">
        <f>'Verdeling Gemeentefonds 2022'!AO292/'Verdeling Gemeentefonds 2022'!$BS292</f>
        <v>1.6517426824465751E-2</v>
      </c>
      <c r="R292" s="108">
        <f>'Verdeling Gemeentefonds 2022'!AR292/'Verdeling Gemeentefonds 2022'!$BS292</f>
        <v>3.3158231050762516E-2</v>
      </c>
      <c r="S292" s="108">
        <f>'Verdeling Gemeentefonds 2022'!AU292/'Verdeling Gemeentefonds 2022'!$BS292</f>
        <v>3.8619596629946691E-2</v>
      </c>
      <c r="T292" s="108">
        <f>'Verdeling Gemeentefonds 2022'!AX292/'Verdeling Gemeentefonds 2022'!$BS292</f>
        <v>1.7916348871614279E-2</v>
      </c>
      <c r="U292" s="108">
        <f>'Verdeling Gemeentefonds 2022'!BA292/'Verdeling Gemeentefonds 2022'!$BS292</f>
        <v>1.2543100523198776E-2</v>
      </c>
      <c r="V292" s="106">
        <f>'Verdeling Gemeentefonds 2022'!BB292/'Verdeling Gemeentefonds 2022'!$BS292</f>
        <v>0.11875470389998802</v>
      </c>
      <c r="W292" s="99">
        <f>'Verdeling Gemeentefonds 2022'!BI292/'Verdeling Gemeentefonds 2022'!$BS292</f>
        <v>-1.8608529663521897E-4</v>
      </c>
      <c r="X292" s="107">
        <f>'Verdeling Gemeentefonds 2022'!BF292/'Verdeling Gemeentefonds 2022'!$BS292</f>
        <v>0</v>
      </c>
      <c r="Y292" s="99">
        <f>'Verdeling Gemeentefonds 2022'!BL292/'Verdeling Gemeentefonds 2022'!$BS292</f>
        <v>0</v>
      </c>
      <c r="Z292" s="107">
        <f>'Verdeling Gemeentefonds 2022'!BR292/'Verdeling Gemeentefonds 2022'!$BS292</f>
        <v>2.1608594622453525E-3</v>
      </c>
      <c r="AA292" s="116">
        <f t="shared" si="4"/>
        <v>0.9999999204936445</v>
      </c>
    </row>
    <row r="293" spans="1:27" x14ac:dyDescent="0.25">
      <c r="A293" s="115" t="s">
        <v>517</v>
      </c>
      <c r="B293" s="9" t="s">
        <v>218</v>
      </c>
      <c r="C293" s="99">
        <f>'Verdeling Gemeentefonds 2022'!D293/'Verdeling Gemeentefonds 2022'!$BS293</f>
        <v>0</v>
      </c>
      <c r="D293" s="102">
        <f>'Verdeling Gemeentefonds 2022'!E293/'Verdeling Gemeentefonds 2022'!$BS293</f>
        <v>0</v>
      </c>
      <c r="E293" s="102">
        <f>'Verdeling Gemeentefonds 2022'!F293/'Verdeling Gemeentefonds 2022'!$BS293</f>
        <v>0</v>
      </c>
      <c r="F293" s="102">
        <f>'Verdeling Gemeentefonds 2022'!G293/'Verdeling Gemeentefonds 2022'!$BS293</f>
        <v>0</v>
      </c>
      <c r="G293" s="102">
        <f>'Verdeling Gemeentefonds 2022'!H293/'Verdeling Gemeentefonds 2022'!$BS293</f>
        <v>0</v>
      </c>
      <c r="H293" s="102">
        <f>'Verdeling Gemeentefonds 2022'!I293/'Verdeling Gemeentefonds 2022'!$BS293</f>
        <v>0</v>
      </c>
      <c r="I293" s="106">
        <f>'Verdeling Gemeentefonds 2022'!J293/'Verdeling Gemeentefonds 2022'!$BS293</f>
        <v>0</v>
      </c>
      <c r="J293" s="100">
        <f>'Verdeling Gemeentefonds 2022'!N293/'Verdeling Gemeentefonds 2022'!$BS293</f>
        <v>6.4118753023347103E-2</v>
      </c>
      <c r="K293" s="102">
        <f>'Verdeling Gemeentefonds 2022'!S293/'Verdeling Gemeentefonds 2022'!$BS293</f>
        <v>3.7912859518348448E-2</v>
      </c>
      <c r="L293" s="106">
        <f>'Verdeling Gemeentefonds 2022'!T293/'Verdeling Gemeentefonds 2022'!$BS293</f>
        <v>0.10203161254169554</v>
      </c>
      <c r="M293" s="99">
        <f>'Verdeling Gemeentefonds 2022'!Z293/'Verdeling Gemeentefonds 2022'!$BS293</f>
        <v>0.3558607003427352</v>
      </c>
      <c r="N293" s="102">
        <f>'Verdeling Gemeentefonds 2022'!AE293/'Verdeling Gemeentefonds 2022'!$BS293</f>
        <v>0.202826324406403</v>
      </c>
      <c r="O293" s="104">
        <f>'Verdeling Gemeentefonds 2022'!AF293/'Verdeling Gemeentefonds 2022'!$BS293</f>
        <v>0.55868702474913823</v>
      </c>
      <c r="P293" s="109">
        <f>'Verdeling Gemeentefonds 2022'!AK293/'Verdeling Gemeentefonds 2022'!$BS293</f>
        <v>7.4444688875917112E-2</v>
      </c>
      <c r="Q293" s="112">
        <f>'Verdeling Gemeentefonds 2022'!AO293/'Verdeling Gemeentefonds 2022'!$BS293</f>
        <v>1.6232523970930706E-2</v>
      </c>
      <c r="R293" s="108">
        <f>'Verdeling Gemeentefonds 2022'!AR293/'Verdeling Gemeentefonds 2022'!$BS293</f>
        <v>5.6613594016016872E-2</v>
      </c>
      <c r="S293" s="108">
        <f>'Verdeling Gemeentefonds 2022'!AU293/'Verdeling Gemeentefonds 2022'!$BS293</f>
        <v>7.0480790733611534E-2</v>
      </c>
      <c r="T293" s="108">
        <f>'Verdeling Gemeentefonds 2022'!AX293/'Verdeling Gemeentefonds 2022'!$BS293</f>
        <v>6.9402713016922066E-2</v>
      </c>
      <c r="U293" s="108">
        <f>'Verdeling Gemeentefonds 2022'!BA293/'Verdeling Gemeentefonds 2022'!$BS293</f>
        <v>5.0145198336024523E-2</v>
      </c>
      <c r="V293" s="106">
        <f>'Verdeling Gemeentefonds 2022'!BB293/'Verdeling Gemeentefonds 2022'!$BS293</f>
        <v>0.26287482007350571</v>
      </c>
      <c r="W293" s="99">
        <f>'Verdeling Gemeentefonds 2022'!BI293/'Verdeling Gemeentefonds 2022'!$BS293</f>
        <v>-1.990111259496637E-4</v>
      </c>
      <c r="X293" s="107">
        <f>'Verdeling Gemeentefonds 2022'!BF293/'Verdeling Gemeentefonds 2022'!$BS293</f>
        <v>0</v>
      </c>
      <c r="Y293" s="99">
        <f>'Verdeling Gemeentefonds 2022'!BL293/'Verdeling Gemeentefonds 2022'!$BS293</f>
        <v>0</v>
      </c>
      <c r="Z293" s="107">
        <f>'Verdeling Gemeentefonds 2022'!BR293/'Verdeling Gemeentefonds 2022'!$BS293</f>
        <v>2.1608596226747822E-3</v>
      </c>
      <c r="AA293" s="116">
        <f t="shared" si="4"/>
        <v>0.99999999473698176</v>
      </c>
    </row>
    <row r="294" spans="1:27" x14ac:dyDescent="0.25">
      <c r="A294" s="115" t="s">
        <v>523</v>
      </c>
      <c r="B294" s="9" t="s">
        <v>224</v>
      </c>
      <c r="C294" s="99">
        <f>'Verdeling Gemeentefonds 2022'!D294/'Verdeling Gemeentefonds 2022'!$BS294</f>
        <v>0</v>
      </c>
      <c r="D294" s="102">
        <f>'Verdeling Gemeentefonds 2022'!E294/'Verdeling Gemeentefonds 2022'!$BS294</f>
        <v>0</v>
      </c>
      <c r="E294" s="102">
        <f>'Verdeling Gemeentefonds 2022'!F294/'Verdeling Gemeentefonds 2022'!$BS294</f>
        <v>0</v>
      </c>
      <c r="F294" s="102">
        <f>'Verdeling Gemeentefonds 2022'!G294/'Verdeling Gemeentefonds 2022'!$BS294</f>
        <v>0</v>
      </c>
      <c r="G294" s="102">
        <f>'Verdeling Gemeentefonds 2022'!H294/'Verdeling Gemeentefonds 2022'!$BS294</f>
        <v>0</v>
      </c>
      <c r="H294" s="102">
        <f>'Verdeling Gemeentefonds 2022'!I294/'Verdeling Gemeentefonds 2022'!$BS294</f>
        <v>0</v>
      </c>
      <c r="I294" s="106">
        <f>'Verdeling Gemeentefonds 2022'!J294/'Verdeling Gemeentefonds 2022'!$BS294</f>
        <v>0</v>
      </c>
      <c r="J294" s="100">
        <f>'Verdeling Gemeentefonds 2022'!N294/'Verdeling Gemeentefonds 2022'!$BS294</f>
        <v>3.8494882988501296E-2</v>
      </c>
      <c r="K294" s="102">
        <f>'Verdeling Gemeentefonds 2022'!S294/'Verdeling Gemeentefonds 2022'!$BS294</f>
        <v>5.9808556571102289E-2</v>
      </c>
      <c r="L294" s="106">
        <f>'Verdeling Gemeentefonds 2022'!T294/'Verdeling Gemeentefonds 2022'!$BS294</f>
        <v>9.8303439559603578E-2</v>
      </c>
      <c r="M294" s="99">
        <f>'Verdeling Gemeentefonds 2022'!Z294/'Verdeling Gemeentefonds 2022'!$BS294</f>
        <v>0.32329554781656561</v>
      </c>
      <c r="N294" s="102">
        <f>'Verdeling Gemeentefonds 2022'!AE294/'Verdeling Gemeentefonds 2022'!$BS294</f>
        <v>0.23851737809382315</v>
      </c>
      <c r="O294" s="104">
        <f>'Verdeling Gemeentefonds 2022'!AF294/'Verdeling Gemeentefonds 2022'!$BS294</f>
        <v>0.56181292591038878</v>
      </c>
      <c r="P294" s="109">
        <f>'Verdeling Gemeentefonds 2022'!AK294/'Verdeling Gemeentefonds 2022'!$BS294</f>
        <v>3.3231308706537691E-2</v>
      </c>
      <c r="Q294" s="112">
        <f>'Verdeling Gemeentefonds 2022'!AO294/'Verdeling Gemeentefonds 2022'!$BS294</f>
        <v>1.6047878561047151E-2</v>
      </c>
      <c r="R294" s="108">
        <f>'Verdeling Gemeentefonds 2022'!AR294/'Verdeling Gemeentefonds 2022'!$BS294</f>
        <v>7.7352936361108779E-2</v>
      </c>
      <c r="S294" s="108">
        <f>'Verdeling Gemeentefonds 2022'!AU294/'Verdeling Gemeentefonds 2022'!$BS294</f>
        <v>6.4722929826287176E-2</v>
      </c>
      <c r="T294" s="108">
        <f>'Verdeling Gemeentefonds 2022'!AX294/'Verdeling Gemeentefonds 2022'!$BS294</f>
        <v>9.6986184290981423E-2</v>
      </c>
      <c r="U294" s="108">
        <f>'Verdeling Gemeentefonds 2022'!BA294/'Verdeling Gemeentefonds 2022'!$BS294</f>
        <v>4.9625609675358534E-2</v>
      </c>
      <c r="V294" s="106">
        <f>'Verdeling Gemeentefonds 2022'!BB294/'Verdeling Gemeentefonds 2022'!$BS294</f>
        <v>0.30473553871478304</v>
      </c>
      <c r="W294" s="99">
        <f>'Verdeling Gemeentefonds 2022'!BI294/'Verdeling Gemeentefonds 2022'!$BS294</f>
        <v>-2.4413820152413091E-4</v>
      </c>
      <c r="X294" s="107">
        <f>'Verdeling Gemeentefonds 2022'!BF294/'Verdeling Gemeentefonds 2022'!$BS294</f>
        <v>0</v>
      </c>
      <c r="Y294" s="99">
        <f>'Verdeling Gemeentefonds 2022'!BL294/'Verdeling Gemeentefonds 2022'!$BS294</f>
        <v>0</v>
      </c>
      <c r="Z294" s="107">
        <f>'Verdeling Gemeentefonds 2022'!BR294/'Verdeling Gemeentefonds 2022'!$BS294</f>
        <v>2.1608594918231289E-3</v>
      </c>
      <c r="AA294" s="116">
        <f t="shared" si="4"/>
        <v>0.99999993418161204</v>
      </c>
    </row>
    <row r="295" spans="1:27" x14ac:dyDescent="0.25">
      <c r="A295" s="115" t="s">
        <v>394</v>
      </c>
      <c r="B295" s="9" t="s">
        <v>95</v>
      </c>
      <c r="C295" s="99">
        <f>'Verdeling Gemeentefonds 2022'!D295/'Verdeling Gemeentefonds 2022'!$BS295</f>
        <v>0</v>
      </c>
      <c r="D295" s="102">
        <f>'Verdeling Gemeentefonds 2022'!E295/'Verdeling Gemeentefonds 2022'!$BS295</f>
        <v>0</v>
      </c>
      <c r="E295" s="102">
        <f>'Verdeling Gemeentefonds 2022'!F295/'Verdeling Gemeentefonds 2022'!$BS295</f>
        <v>0</v>
      </c>
      <c r="F295" s="102">
        <f>'Verdeling Gemeentefonds 2022'!G295/'Verdeling Gemeentefonds 2022'!$BS295</f>
        <v>0</v>
      </c>
      <c r="G295" s="102">
        <f>'Verdeling Gemeentefonds 2022'!H295/'Verdeling Gemeentefonds 2022'!$BS295</f>
        <v>0</v>
      </c>
      <c r="H295" s="102">
        <f>'Verdeling Gemeentefonds 2022'!I295/'Verdeling Gemeentefonds 2022'!$BS295</f>
        <v>0</v>
      </c>
      <c r="I295" s="106">
        <f>'Verdeling Gemeentefonds 2022'!J295/'Verdeling Gemeentefonds 2022'!$BS295</f>
        <v>0</v>
      </c>
      <c r="J295" s="100">
        <f>'Verdeling Gemeentefonds 2022'!N295/'Verdeling Gemeentefonds 2022'!$BS295</f>
        <v>5.4451039772587709E-2</v>
      </c>
      <c r="K295" s="102">
        <f>'Verdeling Gemeentefonds 2022'!S295/'Verdeling Gemeentefonds 2022'!$BS295</f>
        <v>4.15153771749308E-3</v>
      </c>
      <c r="L295" s="106">
        <f>'Verdeling Gemeentefonds 2022'!T295/'Verdeling Gemeentefonds 2022'!$BS295</f>
        <v>5.8602577490080791E-2</v>
      </c>
      <c r="M295" s="99">
        <f>'Verdeling Gemeentefonds 2022'!Z295/'Verdeling Gemeentefonds 2022'!$BS295</f>
        <v>0.32583613281139573</v>
      </c>
      <c r="N295" s="102">
        <f>'Verdeling Gemeentefonds 2022'!AE295/'Verdeling Gemeentefonds 2022'!$BS295</f>
        <v>0.34145187104207714</v>
      </c>
      <c r="O295" s="104">
        <f>'Verdeling Gemeentefonds 2022'!AF295/'Verdeling Gemeentefonds 2022'!$BS295</f>
        <v>0.66728800385347287</v>
      </c>
      <c r="P295" s="109">
        <f>'Verdeling Gemeentefonds 2022'!AK295/'Verdeling Gemeentefonds 2022'!$BS295</f>
        <v>0.13739080026725625</v>
      </c>
      <c r="Q295" s="112">
        <f>'Verdeling Gemeentefonds 2022'!AO295/'Verdeling Gemeentefonds 2022'!$BS295</f>
        <v>1.1871002322971693E-2</v>
      </c>
      <c r="R295" s="108">
        <f>'Verdeling Gemeentefonds 2022'!AR295/'Verdeling Gemeentefonds 2022'!$BS295</f>
        <v>1.4716329069448877E-2</v>
      </c>
      <c r="S295" s="108">
        <f>'Verdeling Gemeentefonds 2022'!AU295/'Verdeling Gemeentefonds 2022'!$BS295</f>
        <v>4.8474883249571901E-2</v>
      </c>
      <c r="T295" s="108">
        <f>'Verdeling Gemeentefonds 2022'!AX295/'Verdeling Gemeentefonds 2022'!$BS295</f>
        <v>2.643304786193686E-2</v>
      </c>
      <c r="U295" s="108">
        <f>'Verdeling Gemeentefonds 2022'!BA295/'Verdeling Gemeentefonds 2022'!$BS295</f>
        <v>3.3222133607234965E-2</v>
      </c>
      <c r="V295" s="106">
        <f>'Verdeling Gemeentefonds 2022'!BB295/'Verdeling Gemeentefonds 2022'!$BS295</f>
        <v>0.13471739611116429</v>
      </c>
      <c r="W295" s="99">
        <f>'Verdeling Gemeentefonds 2022'!BI295/'Verdeling Gemeentefonds 2022'!$BS295</f>
        <v>-1.5976508741678982E-4</v>
      </c>
      <c r="X295" s="107">
        <f>'Verdeling Gemeentefonds 2022'!BF295/'Verdeling Gemeentefonds 2022'!$BS295</f>
        <v>0</v>
      </c>
      <c r="Y295" s="99">
        <f>'Verdeling Gemeentefonds 2022'!BL295/'Verdeling Gemeentefonds 2022'!$BS295</f>
        <v>0</v>
      </c>
      <c r="Z295" s="107">
        <f>'Verdeling Gemeentefonds 2022'!BR295/'Verdeling Gemeentefonds 2022'!$BS295</f>
        <v>2.1608593574401012E-3</v>
      </c>
      <c r="AA295" s="116">
        <f t="shared" si="4"/>
        <v>0.99999987199199747</v>
      </c>
    </row>
    <row r="296" spans="1:27" x14ac:dyDescent="0.25">
      <c r="A296" s="115" t="s">
        <v>328</v>
      </c>
      <c r="B296" s="9" t="s">
        <v>29</v>
      </c>
      <c r="C296" s="99">
        <f>'Verdeling Gemeentefonds 2022'!D296/'Verdeling Gemeentefonds 2022'!$BS296</f>
        <v>0</v>
      </c>
      <c r="D296" s="102">
        <f>'Verdeling Gemeentefonds 2022'!E296/'Verdeling Gemeentefonds 2022'!$BS296</f>
        <v>0</v>
      </c>
      <c r="E296" s="102">
        <f>'Verdeling Gemeentefonds 2022'!F296/'Verdeling Gemeentefonds 2022'!$BS296</f>
        <v>0</v>
      </c>
      <c r="F296" s="102">
        <f>'Verdeling Gemeentefonds 2022'!G296/'Verdeling Gemeentefonds 2022'!$BS296</f>
        <v>0</v>
      </c>
      <c r="G296" s="102">
        <f>'Verdeling Gemeentefonds 2022'!H296/'Verdeling Gemeentefonds 2022'!$BS296</f>
        <v>0</v>
      </c>
      <c r="H296" s="102">
        <f>'Verdeling Gemeentefonds 2022'!I296/'Verdeling Gemeentefonds 2022'!$BS296</f>
        <v>0</v>
      </c>
      <c r="I296" s="106">
        <f>'Verdeling Gemeentefonds 2022'!J296/'Verdeling Gemeentefonds 2022'!$BS296</f>
        <v>0</v>
      </c>
      <c r="J296" s="100">
        <f>'Verdeling Gemeentefonds 2022'!N296/'Verdeling Gemeentefonds 2022'!$BS296</f>
        <v>7.4409846488241921E-2</v>
      </c>
      <c r="K296" s="102">
        <f>'Verdeling Gemeentefonds 2022'!S296/'Verdeling Gemeentefonds 2022'!$BS296</f>
        <v>1.1623217102992274E-2</v>
      </c>
      <c r="L296" s="106">
        <f>'Verdeling Gemeentefonds 2022'!T296/'Verdeling Gemeentefonds 2022'!$BS296</f>
        <v>8.6033063591234193E-2</v>
      </c>
      <c r="M296" s="99">
        <f>'Verdeling Gemeentefonds 2022'!Z296/'Verdeling Gemeentefonds 2022'!$BS296</f>
        <v>0.38279576003687277</v>
      </c>
      <c r="N296" s="102">
        <f>'Verdeling Gemeentefonds 2022'!AE296/'Verdeling Gemeentefonds 2022'!$BS296</f>
        <v>0.26833731884201645</v>
      </c>
      <c r="O296" s="104">
        <f>'Verdeling Gemeentefonds 2022'!AF296/'Verdeling Gemeentefonds 2022'!$BS296</f>
        <v>0.65113307887888916</v>
      </c>
      <c r="P296" s="109">
        <f>'Verdeling Gemeentefonds 2022'!AK296/'Verdeling Gemeentefonds 2022'!$BS296</f>
        <v>0.11242143517374863</v>
      </c>
      <c r="Q296" s="112">
        <f>'Verdeling Gemeentefonds 2022'!AO296/'Verdeling Gemeentefonds 2022'!$BS296</f>
        <v>1.845675791121449E-2</v>
      </c>
      <c r="R296" s="108">
        <f>'Verdeling Gemeentefonds 2022'!AR296/'Verdeling Gemeentefonds 2022'!$BS296</f>
        <v>1.6037111228249336E-2</v>
      </c>
      <c r="S296" s="108">
        <f>'Verdeling Gemeentefonds 2022'!AU296/'Verdeling Gemeentefonds 2022'!$BS296</f>
        <v>4.8603557262661495E-2</v>
      </c>
      <c r="T296" s="108">
        <f>'Verdeling Gemeentefonds 2022'!AX296/'Verdeling Gemeentefonds 2022'!$BS296</f>
        <v>4.0208489988617764E-2</v>
      </c>
      <c r="U296" s="108">
        <f>'Verdeling Gemeentefonds 2022'!BA296/'Verdeling Gemeentefonds 2022'!$BS296</f>
        <v>2.5120370427419682E-2</v>
      </c>
      <c r="V296" s="106">
        <f>'Verdeling Gemeentefonds 2022'!BB296/'Verdeling Gemeentefonds 2022'!$BS296</f>
        <v>0.14842628681816275</v>
      </c>
      <c r="W296" s="99">
        <f>'Verdeling Gemeentefonds 2022'!BI296/'Verdeling Gemeentefonds 2022'!$BS296</f>
        <v>-1.7479874016133537E-4</v>
      </c>
      <c r="X296" s="107">
        <f>'Verdeling Gemeentefonds 2022'!BF296/'Verdeling Gemeentefonds 2022'!$BS296</f>
        <v>0</v>
      </c>
      <c r="Y296" s="99">
        <f>'Verdeling Gemeentefonds 2022'!BL296/'Verdeling Gemeentefonds 2022'!$BS296</f>
        <v>0</v>
      </c>
      <c r="Z296" s="107">
        <f>'Verdeling Gemeentefonds 2022'!BR296/'Verdeling Gemeentefonds 2022'!$BS296</f>
        <v>2.1608594724027578E-3</v>
      </c>
      <c r="AA296" s="116">
        <f t="shared" si="4"/>
        <v>0.99999992519427605</v>
      </c>
    </row>
    <row r="297" spans="1:27" x14ac:dyDescent="0.25">
      <c r="A297" s="115" t="s">
        <v>567</v>
      </c>
      <c r="B297" s="9" t="s">
        <v>270</v>
      </c>
      <c r="C297" s="99">
        <f>'Verdeling Gemeentefonds 2022'!D297/'Verdeling Gemeentefonds 2022'!$BS297</f>
        <v>0</v>
      </c>
      <c r="D297" s="102">
        <f>'Verdeling Gemeentefonds 2022'!E297/'Verdeling Gemeentefonds 2022'!$BS297</f>
        <v>0</v>
      </c>
      <c r="E297" s="102">
        <f>'Verdeling Gemeentefonds 2022'!F297/'Verdeling Gemeentefonds 2022'!$BS297</f>
        <v>0</v>
      </c>
      <c r="F297" s="102">
        <f>'Verdeling Gemeentefonds 2022'!G297/'Verdeling Gemeentefonds 2022'!$BS297</f>
        <v>0</v>
      </c>
      <c r="G297" s="102">
        <f>'Verdeling Gemeentefonds 2022'!H297/'Verdeling Gemeentefonds 2022'!$BS297</f>
        <v>0</v>
      </c>
      <c r="H297" s="102">
        <f>'Verdeling Gemeentefonds 2022'!I297/'Verdeling Gemeentefonds 2022'!$BS297</f>
        <v>0</v>
      </c>
      <c r="I297" s="106">
        <f>'Verdeling Gemeentefonds 2022'!J297/'Verdeling Gemeentefonds 2022'!$BS297</f>
        <v>0</v>
      </c>
      <c r="J297" s="100">
        <f>'Verdeling Gemeentefonds 2022'!N297/'Verdeling Gemeentefonds 2022'!$BS297</f>
        <v>6.4689630459507763E-2</v>
      </c>
      <c r="K297" s="102">
        <f>'Verdeling Gemeentefonds 2022'!S297/'Verdeling Gemeentefonds 2022'!$BS297</f>
        <v>4.0708004659529069E-2</v>
      </c>
      <c r="L297" s="106">
        <f>'Verdeling Gemeentefonds 2022'!T297/'Verdeling Gemeentefonds 2022'!$BS297</f>
        <v>0.10539763511903683</v>
      </c>
      <c r="M297" s="99">
        <f>'Verdeling Gemeentefonds 2022'!Z297/'Verdeling Gemeentefonds 2022'!$BS297</f>
        <v>0.38352260675693783</v>
      </c>
      <c r="N297" s="102">
        <f>'Verdeling Gemeentefonds 2022'!AE297/'Verdeling Gemeentefonds 2022'!$BS297</f>
        <v>0.25399169546764905</v>
      </c>
      <c r="O297" s="104">
        <f>'Verdeling Gemeentefonds 2022'!AF297/'Verdeling Gemeentefonds 2022'!$BS297</f>
        <v>0.63751430222458683</v>
      </c>
      <c r="P297" s="109">
        <f>'Verdeling Gemeentefonds 2022'!AK297/'Verdeling Gemeentefonds 2022'!$BS297</f>
        <v>0.10469176636551311</v>
      </c>
      <c r="Q297" s="112">
        <f>'Verdeling Gemeentefonds 2022'!AO297/'Verdeling Gemeentefonds 2022'!$BS297</f>
        <v>1.7542669946095657E-2</v>
      </c>
      <c r="R297" s="108">
        <f>'Verdeling Gemeentefonds 2022'!AR297/'Verdeling Gemeentefonds 2022'!$BS297</f>
        <v>2.6668852116246214E-2</v>
      </c>
      <c r="S297" s="108">
        <f>'Verdeling Gemeentefonds 2022'!AU297/'Verdeling Gemeentefonds 2022'!$BS297</f>
        <v>6.4668136453062325E-2</v>
      </c>
      <c r="T297" s="108">
        <f>'Verdeling Gemeentefonds 2022'!AX297/'Verdeling Gemeentefonds 2022'!$BS297</f>
        <v>3.1642621596885218E-2</v>
      </c>
      <c r="U297" s="108">
        <f>'Verdeling Gemeentefonds 2022'!BA297/'Verdeling Gemeentefonds 2022'!$BS297</f>
        <v>9.9264529627463467E-3</v>
      </c>
      <c r="V297" s="106">
        <f>'Verdeling Gemeentefonds 2022'!BB297/'Verdeling Gemeentefonds 2022'!$BS297</f>
        <v>0.15044873307503576</v>
      </c>
      <c r="W297" s="99">
        <f>'Verdeling Gemeentefonds 2022'!BI297/'Verdeling Gemeentefonds 2022'!$BS297</f>
        <v>-2.1336242023164192E-4</v>
      </c>
      <c r="X297" s="107">
        <f>'Verdeling Gemeentefonds 2022'!BF297/'Verdeling Gemeentefonds 2022'!$BS297</f>
        <v>0</v>
      </c>
      <c r="Y297" s="99">
        <f>'Verdeling Gemeentefonds 2022'!BL297/'Verdeling Gemeentefonds 2022'!$BS297</f>
        <v>0</v>
      </c>
      <c r="Z297" s="107">
        <f>'Verdeling Gemeentefonds 2022'!BR297/'Verdeling Gemeentefonds 2022'!$BS297</f>
        <v>2.1608594911174924E-3</v>
      </c>
      <c r="AA297" s="116">
        <f t="shared" si="4"/>
        <v>0.99999993385505836</v>
      </c>
    </row>
    <row r="298" spans="1:27" x14ac:dyDescent="0.25">
      <c r="A298" s="115" t="s">
        <v>453</v>
      </c>
      <c r="B298" s="9" t="s">
        <v>154</v>
      </c>
      <c r="C298" s="99">
        <f>'Verdeling Gemeentefonds 2022'!D298/'Verdeling Gemeentefonds 2022'!$BS298</f>
        <v>0</v>
      </c>
      <c r="D298" s="102">
        <f>'Verdeling Gemeentefonds 2022'!E298/'Verdeling Gemeentefonds 2022'!$BS298</f>
        <v>0</v>
      </c>
      <c r="E298" s="102">
        <f>'Verdeling Gemeentefonds 2022'!F298/'Verdeling Gemeentefonds 2022'!$BS298</f>
        <v>0</v>
      </c>
      <c r="F298" s="102">
        <f>'Verdeling Gemeentefonds 2022'!G298/'Verdeling Gemeentefonds 2022'!$BS298</f>
        <v>0</v>
      </c>
      <c r="G298" s="102">
        <f>'Verdeling Gemeentefonds 2022'!H298/'Verdeling Gemeentefonds 2022'!$BS298</f>
        <v>0</v>
      </c>
      <c r="H298" s="102">
        <f>'Verdeling Gemeentefonds 2022'!I298/'Verdeling Gemeentefonds 2022'!$BS298</f>
        <v>0</v>
      </c>
      <c r="I298" s="106">
        <f>'Verdeling Gemeentefonds 2022'!J298/'Verdeling Gemeentefonds 2022'!$BS298</f>
        <v>0</v>
      </c>
      <c r="J298" s="100">
        <f>'Verdeling Gemeentefonds 2022'!N298/'Verdeling Gemeentefonds 2022'!$BS298</f>
        <v>4.522690247491104E-2</v>
      </c>
      <c r="K298" s="102">
        <f>'Verdeling Gemeentefonds 2022'!S298/'Verdeling Gemeentefonds 2022'!$BS298</f>
        <v>6.1695770813186288E-3</v>
      </c>
      <c r="L298" s="106">
        <f>'Verdeling Gemeentefonds 2022'!T298/'Verdeling Gemeentefonds 2022'!$BS298</f>
        <v>5.1396479556229668E-2</v>
      </c>
      <c r="M298" s="99">
        <f>'Verdeling Gemeentefonds 2022'!Z298/'Verdeling Gemeentefonds 2022'!$BS298</f>
        <v>0.31981827292745929</v>
      </c>
      <c r="N298" s="102">
        <f>'Verdeling Gemeentefonds 2022'!AE298/'Verdeling Gemeentefonds 2022'!$BS298</f>
        <v>0.25125711919233307</v>
      </c>
      <c r="O298" s="104">
        <f>'Verdeling Gemeentefonds 2022'!AF298/'Verdeling Gemeentefonds 2022'!$BS298</f>
        <v>0.57107539211979241</v>
      </c>
      <c r="P298" s="109">
        <f>'Verdeling Gemeentefonds 2022'!AK298/'Verdeling Gemeentefonds 2022'!$BS298</f>
        <v>0.28275094300237791</v>
      </c>
      <c r="Q298" s="112">
        <f>'Verdeling Gemeentefonds 2022'!AO298/'Verdeling Gemeentefonds 2022'!$BS298</f>
        <v>1.6763159900136205E-2</v>
      </c>
      <c r="R298" s="108">
        <f>'Verdeling Gemeentefonds 2022'!AR298/'Verdeling Gemeentefonds 2022'!$BS298</f>
        <v>1.6905366945575533E-2</v>
      </c>
      <c r="S298" s="108">
        <f>'Verdeling Gemeentefonds 2022'!AU298/'Verdeling Gemeentefonds 2022'!$BS298</f>
        <v>2.6307090136242314E-2</v>
      </c>
      <c r="T298" s="108">
        <f>'Verdeling Gemeentefonds 2022'!AX298/'Verdeling Gemeentefonds 2022'!$BS298</f>
        <v>1.4796267941314801E-2</v>
      </c>
      <c r="U298" s="108">
        <f>'Verdeling Gemeentefonds 2022'!BA298/'Verdeling Gemeentefonds 2022'!$BS298</f>
        <v>1.8090568580953641E-2</v>
      </c>
      <c r="V298" s="106">
        <f>'Verdeling Gemeentefonds 2022'!BB298/'Verdeling Gemeentefonds 2022'!$BS298</f>
        <v>9.2862453504222495E-2</v>
      </c>
      <c r="W298" s="99">
        <f>'Verdeling Gemeentefonds 2022'!BI298/'Verdeling Gemeentefonds 2022'!$BS298</f>
        <v>-2.4606926243209165E-4</v>
      </c>
      <c r="X298" s="107">
        <f>'Verdeling Gemeentefonds 2022'!BF298/'Verdeling Gemeentefonds 2022'!$BS298</f>
        <v>0</v>
      </c>
      <c r="Y298" s="99">
        <f>'Verdeling Gemeentefonds 2022'!BL298/'Verdeling Gemeentefonds 2022'!$BS298</f>
        <v>0</v>
      </c>
      <c r="Z298" s="107">
        <f>'Verdeling Gemeentefonds 2022'!BR298/'Verdeling Gemeentefonds 2022'!$BS298</f>
        <v>2.1608597608489162E-3</v>
      </c>
      <c r="AA298" s="116">
        <f t="shared" si="4"/>
        <v>1.0000000586810394</v>
      </c>
    </row>
    <row r="299" spans="1:27" x14ac:dyDescent="0.25">
      <c r="A299" s="115" t="s">
        <v>506</v>
      </c>
      <c r="B299" s="9" t="s">
        <v>207</v>
      </c>
      <c r="C299" s="99">
        <f>'Verdeling Gemeentefonds 2022'!D299/'Verdeling Gemeentefonds 2022'!$BS299</f>
        <v>0</v>
      </c>
      <c r="D299" s="102">
        <f>'Verdeling Gemeentefonds 2022'!E299/'Verdeling Gemeentefonds 2022'!$BS299</f>
        <v>0</v>
      </c>
      <c r="E299" s="102">
        <f>'Verdeling Gemeentefonds 2022'!F299/'Verdeling Gemeentefonds 2022'!$BS299</f>
        <v>0</v>
      </c>
      <c r="F299" s="102">
        <f>'Verdeling Gemeentefonds 2022'!G299/'Verdeling Gemeentefonds 2022'!$BS299</f>
        <v>0</v>
      </c>
      <c r="G299" s="102">
        <f>'Verdeling Gemeentefonds 2022'!H299/'Verdeling Gemeentefonds 2022'!$BS299</f>
        <v>0</v>
      </c>
      <c r="H299" s="102">
        <f>'Verdeling Gemeentefonds 2022'!I299/'Verdeling Gemeentefonds 2022'!$BS299</f>
        <v>0</v>
      </c>
      <c r="I299" s="106">
        <f>'Verdeling Gemeentefonds 2022'!J299/'Verdeling Gemeentefonds 2022'!$BS299</f>
        <v>0</v>
      </c>
      <c r="J299" s="100">
        <f>'Verdeling Gemeentefonds 2022'!N299/'Verdeling Gemeentefonds 2022'!$BS299</f>
        <v>5.9158214265112079E-2</v>
      </c>
      <c r="K299" s="102">
        <f>'Verdeling Gemeentefonds 2022'!S299/'Verdeling Gemeentefonds 2022'!$BS299</f>
        <v>8.3854882697579999E-2</v>
      </c>
      <c r="L299" s="106">
        <f>'Verdeling Gemeentefonds 2022'!T299/'Verdeling Gemeentefonds 2022'!$BS299</f>
        <v>0.14301309696269207</v>
      </c>
      <c r="M299" s="99">
        <f>'Verdeling Gemeentefonds 2022'!Z299/'Verdeling Gemeentefonds 2022'!$BS299</f>
        <v>0.2984584356759527</v>
      </c>
      <c r="N299" s="102">
        <f>'Verdeling Gemeentefonds 2022'!AE299/'Verdeling Gemeentefonds 2022'!$BS299</f>
        <v>0.24582834351614147</v>
      </c>
      <c r="O299" s="104">
        <f>'Verdeling Gemeentefonds 2022'!AF299/'Verdeling Gemeentefonds 2022'!$BS299</f>
        <v>0.54428677919209423</v>
      </c>
      <c r="P299" s="109">
        <f>'Verdeling Gemeentefonds 2022'!AK299/'Verdeling Gemeentefonds 2022'!$BS299</f>
        <v>0.12016606997795115</v>
      </c>
      <c r="Q299" s="112">
        <f>'Verdeling Gemeentefonds 2022'!AO299/'Verdeling Gemeentefonds 2022'!$BS299</f>
        <v>1.5448721282747917E-2</v>
      </c>
      <c r="R299" s="108">
        <f>'Verdeling Gemeentefonds 2022'!AR299/'Verdeling Gemeentefonds 2022'!$BS299</f>
        <v>3.9285967890838575E-2</v>
      </c>
      <c r="S299" s="108">
        <f>'Verdeling Gemeentefonds 2022'!AU299/'Verdeling Gemeentefonds 2022'!$BS299</f>
        <v>4.7665271854834927E-2</v>
      </c>
      <c r="T299" s="108">
        <f>'Verdeling Gemeentefonds 2022'!AX299/'Verdeling Gemeentefonds 2022'!$BS299</f>
        <v>4.9827494559048544E-2</v>
      </c>
      <c r="U299" s="108">
        <f>'Verdeling Gemeentefonds 2022'!BA299/'Verdeling Gemeentefonds 2022'!$BS299</f>
        <v>3.836739406188832E-2</v>
      </c>
      <c r="V299" s="106">
        <f>'Verdeling Gemeentefonds 2022'!BB299/'Verdeling Gemeentefonds 2022'!$BS299</f>
        <v>0.19059484964935827</v>
      </c>
      <c r="W299" s="99">
        <f>'Verdeling Gemeentefonds 2022'!BI299/'Verdeling Gemeentefonds 2022'!$BS299</f>
        <v>-2.2169930517762439E-4</v>
      </c>
      <c r="X299" s="107">
        <f>'Verdeling Gemeentefonds 2022'!BF299/'Verdeling Gemeentefonds 2022'!$BS299</f>
        <v>0</v>
      </c>
      <c r="Y299" s="99">
        <f>'Verdeling Gemeentefonds 2022'!BL299/'Verdeling Gemeentefonds 2022'!$BS299</f>
        <v>0</v>
      </c>
      <c r="Z299" s="107">
        <f>'Verdeling Gemeentefonds 2022'!BR299/'Verdeling Gemeentefonds 2022'!$BS299</f>
        <v>2.1608595390040079E-3</v>
      </c>
      <c r="AA299" s="116">
        <f t="shared" si="4"/>
        <v>0.99999995601592195</v>
      </c>
    </row>
    <row r="300" spans="1:27" x14ac:dyDescent="0.25">
      <c r="A300" s="115" t="s">
        <v>429</v>
      </c>
      <c r="B300" s="9" t="s">
        <v>130</v>
      </c>
      <c r="C300" s="99">
        <f>'Verdeling Gemeentefonds 2022'!D300/'Verdeling Gemeentefonds 2022'!$BS300</f>
        <v>0</v>
      </c>
      <c r="D300" s="102">
        <f>'Verdeling Gemeentefonds 2022'!E300/'Verdeling Gemeentefonds 2022'!$BS300</f>
        <v>0</v>
      </c>
      <c r="E300" s="102">
        <f>'Verdeling Gemeentefonds 2022'!F300/'Verdeling Gemeentefonds 2022'!$BS300</f>
        <v>0</v>
      </c>
      <c r="F300" s="102">
        <f>'Verdeling Gemeentefonds 2022'!G300/'Verdeling Gemeentefonds 2022'!$BS300</f>
        <v>0</v>
      </c>
      <c r="G300" s="102">
        <f>'Verdeling Gemeentefonds 2022'!H300/'Verdeling Gemeentefonds 2022'!$BS300</f>
        <v>0</v>
      </c>
      <c r="H300" s="102">
        <f>'Verdeling Gemeentefonds 2022'!I300/'Verdeling Gemeentefonds 2022'!$BS300</f>
        <v>0</v>
      </c>
      <c r="I300" s="106">
        <f>'Verdeling Gemeentefonds 2022'!J300/'Verdeling Gemeentefonds 2022'!$BS300</f>
        <v>0</v>
      </c>
      <c r="J300" s="100">
        <f>'Verdeling Gemeentefonds 2022'!N300/'Verdeling Gemeentefonds 2022'!$BS300</f>
        <v>3.6749969917232943E-2</v>
      </c>
      <c r="K300" s="102">
        <f>'Verdeling Gemeentefonds 2022'!S300/'Verdeling Gemeentefonds 2022'!$BS300</f>
        <v>3.7577844615024773E-2</v>
      </c>
      <c r="L300" s="106">
        <f>'Verdeling Gemeentefonds 2022'!T300/'Verdeling Gemeentefonds 2022'!$BS300</f>
        <v>7.4327814532257716E-2</v>
      </c>
      <c r="M300" s="99">
        <f>'Verdeling Gemeentefonds 2022'!Z300/'Verdeling Gemeentefonds 2022'!$BS300</f>
        <v>0.28210180216528341</v>
      </c>
      <c r="N300" s="102">
        <f>'Verdeling Gemeentefonds 2022'!AE300/'Verdeling Gemeentefonds 2022'!$BS300</f>
        <v>0.19876590060775978</v>
      </c>
      <c r="O300" s="104">
        <f>'Verdeling Gemeentefonds 2022'!AF300/'Verdeling Gemeentefonds 2022'!$BS300</f>
        <v>0.48086770277304319</v>
      </c>
      <c r="P300" s="109">
        <f>'Verdeling Gemeentefonds 2022'!AK300/'Verdeling Gemeentefonds 2022'!$BS300</f>
        <v>0.30379250623561072</v>
      </c>
      <c r="Q300" s="112">
        <f>'Verdeling Gemeentefonds 2022'!AO300/'Verdeling Gemeentefonds 2022'!$BS300</f>
        <v>1.456930316597699E-2</v>
      </c>
      <c r="R300" s="108">
        <f>'Verdeling Gemeentefonds 2022'!AR300/'Verdeling Gemeentefonds 2022'!$BS300</f>
        <v>3.596172586139542E-2</v>
      </c>
      <c r="S300" s="108">
        <f>'Verdeling Gemeentefonds 2022'!AU300/'Verdeling Gemeentefonds 2022'!$BS300</f>
        <v>4.5960083103634947E-2</v>
      </c>
      <c r="T300" s="108">
        <f>'Verdeling Gemeentefonds 2022'!AX300/'Verdeling Gemeentefonds 2022'!$BS300</f>
        <v>2.1403116925496426E-2</v>
      </c>
      <c r="U300" s="108">
        <f>'Verdeling Gemeentefonds 2022'!BA300/'Verdeling Gemeentefonds 2022'!$BS300</f>
        <v>2.1238116067034424E-2</v>
      </c>
      <c r="V300" s="106">
        <f>'Verdeling Gemeentefonds 2022'!BB300/'Verdeling Gemeentefonds 2022'!$BS300</f>
        <v>0.1391323451235382</v>
      </c>
      <c r="W300" s="99">
        <f>'Verdeling Gemeentefonds 2022'!BI300/'Verdeling Gemeentefonds 2022'!$BS300</f>
        <v>-2.8106800194413126E-4</v>
      </c>
      <c r="X300" s="107">
        <f>'Verdeling Gemeentefonds 2022'!BF300/'Verdeling Gemeentefonds 2022'!$BS300</f>
        <v>0</v>
      </c>
      <c r="Y300" s="99">
        <f>'Verdeling Gemeentefonds 2022'!BL300/'Verdeling Gemeentefonds 2022'!$BS300</f>
        <v>0</v>
      </c>
      <c r="Z300" s="107">
        <f>'Verdeling Gemeentefonds 2022'!BR300/'Verdeling Gemeentefonds 2022'!$BS300</f>
        <v>2.1608599811758734E-3</v>
      </c>
      <c r="AA300" s="116">
        <f t="shared" si="4"/>
        <v>1.0000001606436817</v>
      </c>
    </row>
    <row r="301" spans="1:27" x14ac:dyDescent="0.25">
      <c r="A301" s="115" t="s">
        <v>442</v>
      </c>
      <c r="B301" s="9" t="s">
        <v>143</v>
      </c>
      <c r="C301" s="99">
        <f>'Verdeling Gemeentefonds 2022'!D301/'Verdeling Gemeentefonds 2022'!$BS301</f>
        <v>0</v>
      </c>
      <c r="D301" s="102">
        <f>'Verdeling Gemeentefonds 2022'!E301/'Verdeling Gemeentefonds 2022'!$BS301</f>
        <v>0</v>
      </c>
      <c r="E301" s="102">
        <f>'Verdeling Gemeentefonds 2022'!F301/'Verdeling Gemeentefonds 2022'!$BS301</f>
        <v>0</v>
      </c>
      <c r="F301" s="102">
        <f>'Verdeling Gemeentefonds 2022'!G301/'Verdeling Gemeentefonds 2022'!$BS301</f>
        <v>0</v>
      </c>
      <c r="G301" s="102">
        <f>'Verdeling Gemeentefonds 2022'!H301/'Verdeling Gemeentefonds 2022'!$BS301</f>
        <v>0</v>
      </c>
      <c r="H301" s="102">
        <f>'Verdeling Gemeentefonds 2022'!I301/'Verdeling Gemeentefonds 2022'!$BS301</f>
        <v>0</v>
      </c>
      <c r="I301" s="106">
        <f>'Verdeling Gemeentefonds 2022'!J301/'Verdeling Gemeentefonds 2022'!$BS301</f>
        <v>0</v>
      </c>
      <c r="J301" s="100">
        <f>'Verdeling Gemeentefonds 2022'!N301/'Verdeling Gemeentefonds 2022'!$BS301</f>
        <v>2.6482017695088161E-2</v>
      </c>
      <c r="K301" s="102">
        <f>'Verdeling Gemeentefonds 2022'!S301/'Verdeling Gemeentefonds 2022'!$BS301</f>
        <v>1.71601900608857E-3</v>
      </c>
      <c r="L301" s="106">
        <f>'Verdeling Gemeentefonds 2022'!T301/'Verdeling Gemeentefonds 2022'!$BS301</f>
        <v>2.8198036701176727E-2</v>
      </c>
      <c r="M301" s="99">
        <f>'Verdeling Gemeentefonds 2022'!Z301/'Verdeling Gemeentefonds 2022'!$BS301</f>
        <v>0.14914248074789987</v>
      </c>
      <c r="N301" s="102">
        <f>'Verdeling Gemeentefonds 2022'!AE301/'Verdeling Gemeentefonds 2022'!$BS301</f>
        <v>9.5009561605795337E-2</v>
      </c>
      <c r="O301" s="104">
        <f>'Verdeling Gemeentefonds 2022'!AF301/'Verdeling Gemeentefonds 2022'!$BS301</f>
        <v>0.24415204235369517</v>
      </c>
      <c r="P301" s="109">
        <f>'Verdeling Gemeentefonds 2022'!AK301/'Verdeling Gemeentefonds 2022'!$BS301</f>
        <v>0.66061239462176757</v>
      </c>
      <c r="Q301" s="112">
        <f>'Verdeling Gemeentefonds 2022'!AO301/'Verdeling Gemeentefonds 2022'!$BS301</f>
        <v>6.2307380402473328E-3</v>
      </c>
      <c r="R301" s="108">
        <f>'Verdeling Gemeentefonds 2022'!AR301/'Verdeling Gemeentefonds 2022'!$BS301</f>
        <v>2.8133536828862753E-2</v>
      </c>
      <c r="S301" s="108">
        <f>'Verdeling Gemeentefonds 2022'!AU301/'Verdeling Gemeentefonds 2022'!$BS301</f>
        <v>2.0087645550212314E-2</v>
      </c>
      <c r="T301" s="108">
        <f>'Verdeling Gemeentefonds 2022'!AX301/'Verdeling Gemeentefonds 2022'!$BS301</f>
        <v>7.7847597973812127E-3</v>
      </c>
      <c r="U301" s="108">
        <f>'Verdeling Gemeentefonds 2022'!BA301/'Verdeling Gemeentefonds 2022'!$BS301</f>
        <v>2.9669605384787987E-3</v>
      </c>
      <c r="V301" s="106">
        <f>'Verdeling Gemeentefonds 2022'!BB301/'Verdeling Gemeentefonds 2022'!$BS301</f>
        <v>6.5203640755182424E-2</v>
      </c>
      <c r="W301" s="99">
        <f>'Verdeling Gemeentefonds 2022'!BI301/'Verdeling Gemeentefonds 2022'!$BS301</f>
        <v>-3.267672608826866E-4</v>
      </c>
      <c r="X301" s="107">
        <f>'Verdeling Gemeentefonds 2022'!BF301/'Verdeling Gemeentefonds 2022'!$BS301</f>
        <v>0</v>
      </c>
      <c r="Y301" s="99">
        <f>'Verdeling Gemeentefonds 2022'!BL301/'Verdeling Gemeentefonds 2022'!$BS301</f>
        <v>0</v>
      </c>
      <c r="Z301" s="107">
        <f>'Verdeling Gemeentefonds 2022'!BR301/'Verdeling Gemeentefonds 2022'!$BS301</f>
        <v>2.1608600818917027E-3</v>
      </c>
      <c r="AA301" s="116">
        <f t="shared" si="4"/>
        <v>1.0000002072528309</v>
      </c>
    </row>
    <row r="302" spans="1:27" x14ac:dyDescent="0.25">
      <c r="A302" s="115" t="s">
        <v>537</v>
      </c>
      <c r="B302" s="9" t="s">
        <v>240</v>
      </c>
      <c r="C302" s="99">
        <f>'Verdeling Gemeentefonds 2022'!D302/'Verdeling Gemeentefonds 2022'!$BS302</f>
        <v>0</v>
      </c>
      <c r="D302" s="102">
        <f>'Verdeling Gemeentefonds 2022'!E302/'Verdeling Gemeentefonds 2022'!$BS302</f>
        <v>0</v>
      </c>
      <c r="E302" s="102">
        <f>'Verdeling Gemeentefonds 2022'!F302/'Verdeling Gemeentefonds 2022'!$BS302</f>
        <v>0</v>
      </c>
      <c r="F302" s="102">
        <f>'Verdeling Gemeentefonds 2022'!G302/'Verdeling Gemeentefonds 2022'!$BS302</f>
        <v>0</v>
      </c>
      <c r="G302" s="102">
        <f>'Verdeling Gemeentefonds 2022'!H302/'Verdeling Gemeentefonds 2022'!$BS302</f>
        <v>0</v>
      </c>
      <c r="H302" s="102">
        <f>'Verdeling Gemeentefonds 2022'!I302/'Verdeling Gemeentefonds 2022'!$BS302</f>
        <v>0</v>
      </c>
      <c r="I302" s="106">
        <f>'Verdeling Gemeentefonds 2022'!J302/'Verdeling Gemeentefonds 2022'!$BS302</f>
        <v>0</v>
      </c>
      <c r="J302" s="100">
        <f>'Verdeling Gemeentefonds 2022'!N302/'Verdeling Gemeentefonds 2022'!$BS302</f>
        <v>6.1925537469193465E-2</v>
      </c>
      <c r="K302" s="102">
        <f>'Verdeling Gemeentefonds 2022'!S302/'Verdeling Gemeentefonds 2022'!$BS302</f>
        <v>5.4121830715075595E-3</v>
      </c>
      <c r="L302" s="106">
        <f>'Verdeling Gemeentefonds 2022'!T302/'Verdeling Gemeentefonds 2022'!$BS302</f>
        <v>6.7337720540701029E-2</v>
      </c>
      <c r="M302" s="99">
        <f>'Verdeling Gemeentefonds 2022'!Z302/'Verdeling Gemeentefonds 2022'!$BS302</f>
        <v>0.36848876228108968</v>
      </c>
      <c r="N302" s="102">
        <f>'Verdeling Gemeentefonds 2022'!AE302/'Verdeling Gemeentefonds 2022'!$BS302</f>
        <v>0.29093925165558127</v>
      </c>
      <c r="O302" s="104">
        <f>'Verdeling Gemeentefonds 2022'!AF302/'Verdeling Gemeentefonds 2022'!$BS302</f>
        <v>0.65942801393667094</v>
      </c>
      <c r="P302" s="109">
        <f>'Verdeling Gemeentefonds 2022'!AK302/'Verdeling Gemeentefonds 2022'!$BS302</f>
        <v>0.11187471974338306</v>
      </c>
      <c r="Q302" s="112">
        <f>'Verdeling Gemeentefonds 2022'!AO302/'Verdeling Gemeentefonds 2022'!$BS302</f>
        <v>1.5580683539123881E-2</v>
      </c>
      <c r="R302" s="108">
        <f>'Verdeling Gemeentefonds 2022'!AR302/'Verdeling Gemeentefonds 2022'!$BS302</f>
        <v>4.4365432791408838E-2</v>
      </c>
      <c r="S302" s="108">
        <f>'Verdeling Gemeentefonds 2022'!AU302/'Verdeling Gemeentefonds 2022'!$BS302</f>
        <v>4.8228922843886635E-2</v>
      </c>
      <c r="T302" s="108">
        <f>'Verdeling Gemeentefonds 2022'!AX302/'Verdeling Gemeentefonds 2022'!$BS302</f>
        <v>3.0026968069849419E-2</v>
      </c>
      <c r="U302" s="108">
        <f>'Verdeling Gemeentefonds 2022'!BA302/'Verdeling Gemeentefonds 2022'!$BS302</f>
        <v>2.1217700515013701E-2</v>
      </c>
      <c r="V302" s="106">
        <f>'Verdeling Gemeentefonds 2022'!BB302/'Verdeling Gemeentefonds 2022'!$BS302</f>
        <v>0.15941970775928244</v>
      </c>
      <c r="W302" s="99">
        <f>'Verdeling Gemeentefonds 2022'!BI302/'Verdeling Gemeentefonds 2022'!$BS302</f>
        <v>-2.210964884627406E-4</v>
      </c>
      <c r="X302" s="107">
        <f>'Verdeling Gemeentefonds 2022'!BF302/'Verdeling Gemeentefonds 2022'!$BS302</f>
        <v>0</v>
      </c>
      <c r="Y302" s="99">
        <f>'Verdeling Gemeentefonds 2022'!BL302/'Verdeling Gemeentefonds 2022'!$BS302</f>
        <v>0</v>
      </c>
      <c r="Z302" s="107">
        <f>'Verdeling Gemeentefonds 2022'!BR302/'Verdeling Gemeentefonds 2022'!$BS302</f>
        <v>2.1608594719040365E-3</v>
      </c>
      <c r="AA302" s="116">
        <f t="shared" si="4"/>
        <v>0.99999992496347867</v>
      </c>
    </row>
    <row r="303" spans="1:27" x14ac:dyDescent="0.25">
      <c r="A303" s="115" t="s">
        <v>568</v>
      </c>
      <c r="B303" s="9" t="s">
        <v>271</v>
      </c>
      <c r="C303" s="99">
        <f>'Verdeling Gemeentefonds 2022'!D303/'Verdeling Gemeentefonds 2022'!$BS303</f>
        <v>0</v>
      </c>
      <c r="D303" s="102">
        <f>'Verdeling Gemeentefonds 2022'!E303/'Verdeling Gemeentefonds 2022'!$BS303</f>
        <v>0</v>
      </c>
      <c r="E303" s="102">
        <f>'Verdeling Gemeentefonds 2022'!F303/'Verdeling Gemeentefonds 2022'!$BS303</f>
        <v>0</v>
      </c>
      <c r="F303" s="102">
        <f>'Verdeling Gemeentefonds 2022'!G303/'Verdeling Gemeentefonds 2022'!$BS303</f>
        <v>0</v>
      </c>
      <c r="G303" s="102">
        <f>'Verdeling Gemeentefonds 2022'!H303/'Verdeling Gemeentefonds 2022'!$BS303</f>
        <v>0</v>
      </c>
      <c r="H303" s="102">
        <f>'Verdeling Gemeentefonds 2022'!I303/'Verdeling Gemeentefonds 2022'!$BS303</f>
        <v>0</v>
      </c>
      <c r="I303" s="106">
        <f>'Verdeling Gemeentefonds 2022'!J303/'Verdeling Gemeentefonds 2022'!$BS303</f>
        <v>0</v>
      </c>
      <c r="J303" s="100">
        <f>'Verdeling Gemeentefonds 2022'!N303/'Verdeling Gemeentefonds 2022'!$BS303</f>
        <v>4.6827116018051562E-2</v>
      </c>
      <c r="K303" s="102">
        <f>'Verdeling Gemeentefonds 2022'!S303/'Verdeling Gemeentefonds 2022'!$BS303</f>
        <v>3.0677283376262039E-3</v>
      </c>
      <c r="L303" s="106">
        <f>'Verdeling Gemeentefonds 2022'!T303/'Verdeling Gemeentefonds 2022'!$BS303</f>
        <v>4.9894844355677773E-2</v>
      </c>
      <c r="M303" s="99">
        <f>'Verdeling Gemeentefonds 2022'!Z303/'Verdeling Gemeentefonds 2022'!$BS303</f>
        <v>0.35068606603917263</v>
      </c>
      <c r="N303" s="102">
        <f>'Verdeling Gemeentefonds 2022'!AE303/'Verdeling Gemeentefonds 2022'!$BS303</f>
        <v>0.19783871514296783</v>
      </c>
      <c r="O303" s="104">
        <f>'Verdeling Gemeentefonds 2022'!AF303/'Verdeling Gemeentefonds 2022'!$BS303</f>
        <v>0.54852478118214043</v>
      </c>
      <c r="P303" s="109">
        <f>'Verdeling Gemeentefonds 2022'!AK303/'Verdeling Gemeentefonds 2022'!$BS303</f>
        <v>0.23546935297708269</v>
      </c>
      <c r="Q303" s="112">
        <f>'Verdeling Gemeentefonds 2022'!AO303/'Verdeling Gemeentefonds 2022'!$BS303</f>
        <v>1.3707003809571516E-2</v>
      </c>
      <c r="R303" s="108">
        <f>'Verdeling Gemeentefonds 2022'!AR303/'Verdeling Gemeentefonds 2022'!$BS303</f>
        <v>2.8391967717578903E-2</v>
      </c>
      <c r="S303" s="108">
        <f>'Verdeling Gemeentefonds 2022'!AU303/'Verdeling Gemeentefonds 2022'!$BS303</f>
        <v>6.4462577281720806E-2</v>
      </c>
      <c r="T303" s="108">
        <f>'Verdeling Gemeentefonds 2022'!AX303/'Verdeling Gemeentefonds 2022'!$BS303</f>
        <v>2.8714435507168894E-2</v>
      </c>
      <c r="U303" s="108">
        <f>'Verdeling Gemeentefonds 2022'!BA303/'Verdeling Gemeentefonds 2022'!$BS303</f>
        <v>2.8944074846413405E-2</v>
      </c>
      <c r="V303" s="106">
        <f>'Verdeling Gemeentefonds 2022'!BB303/'Verdeling Gemeentefonds 2022'!$BS303</f>
        <v>0.16422005916245352</v>
      </c>
      <c r="W303" s="99">
        <f>'Verdeling Gemeentefonds 2022'!BI303/'Verdeling Gemeentefonds 2022'!$BS303</f>
        <v>-2.6964732756003392E-4</v>
      </c>
      <c r="X303" s="107">
        <f>'Verdeling Gemeentefonds 2022'!BF303/'Verdeling Gemeentefonds 2022'!$BS303</f>
        <v>0</v>
      </c>
      <c r="Y303" s="99">
        <f>'Verdeling Gemeentefonds 2022'!BL303/'Verdeling Gemeentefonds 2022'!$BS303</f>
        <v>0</v>
      </c>
      <c r="Z303" s="107">
        <f>'Verdeling Gemeentefonds 2022'!BR303/'Verdeling Gemeentefonds 2022'!$BS303</f>
        <v>2.1608601753972004E-3</v>
      </c>
      <c r="AA303" s="116">
        <f t="shared" si="4"/>
        <v>1.0000002505251917</v>
      </c>
    </row>
    <row r="304" spans="1:27" x14ac:dyDescent="0.25">
      <c r="A304" s="115" t="s">
        <v>546</v>
      </c>
      <c r="B304" s="9" t="s">
        <v>249</v>
      </c>
      <c r="C304" s="99">
        <f>'Verdeling Gemeentefonds 2022'!D304/'Verdeling Gemeentefonds 2022'!$BS304</f>
        <v>0</v>
      </c>
      <c r="D304" s="102">
        <f>'Verdeling Gemeentefonds 2022'!E304/'Verdeling Gemeentefonds 2022'!$BS304</f>
        <v>0</v>
      </c>
      <c r="E304" s="102">
        <f>'Verdeling Gemeentefonds 2022'!F304/'Verdeling Gemeentefonds 2022'!$BS304</f>
        <v>0</v>
      </c>
      <c r="F304" s="102">
        <f>'Verdeling Gemeentefonds 2022'!G304/'Verdeling Gemeentefonds 2022'!$BS304</f>
        <v>0</v>
      </c>
      <c r="G304" s="102">
        <f>'Verdeling Gemeentefonds 2022'!H304/'Verdeling Gemeentefonds 2022'!$BS304</f>
        <v>0</v>
      </c>
      <c r="H304" s="102">
        <f>'Verdeling Gemeentefonds 2022'!I304/'Verdeling Gemeentefonds 2022'!$BS304</f>
        <v>0</v>
      </c>
      <c r="I304" s="106">
        <f>'Verdeling Gemeentefonds 2022'!J304/'Verdeling Gemeentefonds 2022'!$BS304</f>
        <v>0</v>
      </c>
      <c r="J304" s="100">
        <f>'Verdeling Gemeentefonds 2022'!N304/'Verdeling Gemeentefonds 2022'!$BS304</f>
        <v>3.9586043777125025E-2</v>
      </c>
      <c r="K304" s="102">
        <f>'Verdeling Gemeentefonds 2022'!S304/'Verdeling Gemeentefonds 2022'!$BS304</f>
        <v>0</v>
      </c>
      <c r="L304" s="106">
        <f>'Verdeling Gemeentefonds 2022'!T304/'Verdeling Gemeentefonds 2022'!$BS304</f>
        <v>3.9586043777125025E-2</v>
      </c>
      <c r="M304" s="99">
        <f>'Verdeling Gemeentefonds 2022'!Z304/'Verdeling Gemeentefonds 2022'!$BS304</f>
        <v>0.28851127967196621</v>
      </c>
      <c r="N304" s="102">
        <f>'Verdeling Gemeentefonds 2022'!AE304/'Verdeling Gemeentefonds 2022'!$BS304</f>
        <v>0.33459861113944694</v>
      </c>
      <c r="O304" s="104">
        <f>'Verdeling Gemeentefonds 2022'!AF304/'Verdeling Gemeentefonds 2022'!$BS304</f>
        <v>0.62310989081141321</v>
      </c>
      <c r="P304" s="109">
        <f>'Verdeling Gemeentefonds 2022'!AK304/'Verdeling Gemeentefonds 2022'!$BS304</f>
        <v>0.25331634454254259</v>
      </c>
      <c r="Q304" s="112">
        <f>'Verdeling Gemeentefonds 2022'!AO304/'Verdeling Gemeentefonds 2022'!$BS304</f>
        <v>1.219243820612893E-2</v>
      </c>
      <c r="R304" s="108">
        <f>'Verdeling Gemeentefonds 2022'!AR304/'Verdeling Gemeentefonds 2022'!$BS304</f>
        <v>9.0467865935030586E-3</v>
      </c>
      <c r="S304" s="108">
        <f>'Verdeling Gemeentefonds 2022'!AU304/'Verdeling Gemeentefonds 2022'!$BS304</f>
        <v>2.9648650295617533E-2</v>
      </c>
      <c r="T304" s="108">
        <f>'Verdeling Gemeentefonds 2022'!AX304/'Verdeling Gemeentefonds 2022'!$BS304</f>
        <v>2.3539929795052976E-2</v>
      </c>
      <c r="U304" s="108">
        <f>'Verdeling Gemeentefonds 2022'!BA304/'Verdeling Gemeentefonds 2022'!$BS304</f>
        <v>7.6325871108890494E-3</v>
      </c>
      <c r="V304" s="106">
        <f>'Verdeling Gemeentefonds 2022'!BB304/'Verdeling Gemeentefonds 2022'!$BS304</f>
        <v>8.2060392001191557E-2</v>
      </c>
      <c r="W304" s="99">
        <f>'Verdeling Gemeentefonds 2022'!BI304/'Verdeling Gemeentefonds 2022'!$BS304</f>
        <v>-2.334364352787769E-4</v>
      </c>
      <c r="X304" s="107">
        <f>'Verdeling Gemeentefonds 2022'!BF304/'Verdeling Gemeentefonds 2022'!$BS304</f>
        <v>0</v>
      </c>
      <c r="Y304" s="99">
        <f>'Verdeling Gemeentefonds 2022'!BL304/'Verdeling Gemeentefonds 2022'!$BS304</f>
        <v>0</v>
      </c>
      <c r="Z304" s="107">
        <f>'Verdeling Gemeentefonds 2022'!BR304/'Verdeling Gemeentefonds 2022'!$BS304</f>
        <v>2.1608598383249804E-3</v>
      </c>
      <c r="AA304" s="116">
        <f t="shared" si="4"/>
        <v>1.0000000945353187</v>
      </c>
    </row>
    <row r="305" spans="1:27" x14ac:dyDescent="0.25">
      <c r="A305" s="115" t="s">
        <v>467</v>
      </c>
      <c r="B305" s="9" t="s">
        <v>168</v>
      </c>
      <c r="C305" s="99">
        <f>'Verdeling Gemeentefonds 2022'!D305/'Verdeling Gemeentefonds 2022'!$BS305</f>
        <v>0</v>
      </c>
      <c r="D305" s="102">
        <f>'Verdeling Gemeentefonds 2022'!E305/'Verdeling Gemeentefonds 2022'!$BS305</f>
        <v>0</v>
      </c>
      <c r="E305" s="102">
        <f>'Verdeling Gemeentefonds 2022'!F305/'Verdeling Gemeentefonds 2022'!$BS305</f>
        <v>0</v>
      </c>
      <c r="F305" s="102">
        <f>'Verdeling Gemeentefonds 2022'!G305/'Verdeling Gemeentefonds 2022'!$BS305</f>
        <v>0</v>
      </c>
      <c r="G305" s="102">
        <f>'Verdeling Gemeentefonds 2022'!H305/'Verdeling Gemeentefonds 2022'!$BS305</f>
        <v>0</v>
      </c>
      <c r="H305" s="102">
        <f>'Verdeling Gemeentefonds 2022'!I305/'Verdeling Gemeentefonds 2022'!$BS305</f>
        <v>0</v>
      </c>
      <c r="I305" s="106">
        <f>'Verdeling Gemeentefonds 2022'!J305/'Verdeling Gemeentefonds 2022'!$BS305</f>
        <v>0</v>
      </c>
      <c r="J305" s="100">
        <f>'Verdeling Gemeentefonds 2022'!N305/'Verdeling Gemeentefonds 2022'!$BS305</f>
        <v>5.8248031514299199E-2</v>
      </c>
      <c r="K305" s="102">
        <f>'Verdeling Gemeentefonds 2022'!S305/'Verdeling Gemeentefonds 2022'!$BS305</f>
        <v>2.7413205094796417E-2</v>
      </c>
      <c r="L305" s="106">
        <f>'Verdeling Gemeentefonds 2022'!T305/'Verdeling Gemeentefonds 2022'!$BS305</f>
        <v>8.5661236609095623E-2</v>
      </c>
      <c r="M305" s="99">
        <f>'Verdeling Gemeentefonds 2022'!Z305/'Verdeling Gemeentefonds 2022'!$BS305</f>
        <v>0.35257288476236032</v>
      </c>
      <c r="N305" s="102">
        <f>'Verdeling Gemeentefonds 2022'!AE305/'Verdeling Gemeentefonds 2022'!$BS305</f>
        <v>0.25699697401333277</v>
      </c>
      <c r="O305" s="104">
        <f>'Verdeling Gemeentefonds 2022'!AF305/'Verdeling Gemeentefonds 2022'!$BS305</f>
        <v>0.60956985877569314</v>
      </c>
      <c r="P305" s="109">
        <f>'Verdeling Gemeentefonds 2022'!AK305/'Verdeling Gemeentefonds 2022'!$BS305</f>
        <v>0.14979845347775972</v>
      </c>
      <c r="Q305" s="112">
        <f>'Verdeling Gemeentefonds 2022'!AO305/'Verdeling Gemeentefonds 2022'!$BS305</f>
        <v>1.5743577830143223E-2</v>
      </c>
      <c r="R305" s="108">
        <f>'Verdeling Gemeentefonds 2022'!AR305/'Verdeling Gemeentefonds 2022'!$BS305</f>
        <v>1.7144468514247023E-2</v>
      </c>
      <c r="S305" s="108">
        <f>'Verdeling Gemeentefonds 2022'!AU305/'Verdeling Gemeentefonds 2022'!$BS305</f>
        <v>4.2681113951556132E-2</v>
      </c>
      <c r="T305" s="108">
        <f>'Verdeling Gemeentefonds 2022'!AX305/'Verdeling Gemeentefonds 2022'!$BS305</f>
        <v>2.4671190980721385E-2</v>
      </c>
      <c r="U305" s="108">
        <f>'Verdeling Gemeentefonds 2022'!BA305/'Verdeling Gemeentefonds 2022'!$BS305</f>
        <v>5.2788727493996691E-2</v>
      </c>
      <c r="V305" s="106">
        <f>'Verdeling Gemeentefonds 2022'!BB305/'Verdeling Gemeentefonds 2022'!$BS305</f>
        <v>0.15302907877066443</v>
      </c>
      <c r="W305" s="99">
        <f>'Verdeling Gemeentefonds 2022'!BI305/'Verdeling Gemeentefonds 2022'!$BS305</f>
        <v>-2.1941417404516041E-4</v>
      </c>
      <c r="X305" s="107">
        <f>'Verdeling Gemeentefonds 2022'!BF305/'Verdeling Gemeentefonds 2022'!$BS305</f>
        <v>0</v>
      </c>
      <c r="Y305" s="99">
        <f>'Verdeling Gemeentefonds 2022'!BL305/'Verdeling Gemeentefonds 2022'!$BS305</f>
        <v>0</v>
      </c>
      <c r="Z305" s="107">
        <f>'Verdeling Gemeentefonds 2022'!BR305/'Verdeling Gemeentefonds 2022'!$BS305</f>
        <v>2.1608597923336386E-3</v>
      </c>
      <c r="AA305" s="116">
        <f t="shared" si="4"/>
        <v>1.0000000732515015</v>
      </c>
    </row>
    <row r="306" spans="1:27" x14ac:dyDescent="0.25">
      <c r="A306" s="115" t="s">
        <v>329</v>
      </c>
      <c r="B306" s="9" t="s">
        <v>30</v>
      </c>
      <c r="C306" s="99">
        <f>'Verdeling Gemeentefonds 2022'!D306/'Verdeling Gemeentefonds 2022'!$BS306</f>
        <v>0</v>
      </c>
      <c r="D306" s="102">
        <f>'Verdeling Gemeentefonds 2022'!E306/'Verdeling Gemeentefonds 2022'!$BS306</f>
        <v>0</v>
      </c>
      <c r="E306" s="102">
        <f>'Verdeling Gemeentefonds 2022'!F306/'Verdeling Gemeentefonds 2022'!$BS306</f>
        <v>0</v>
      </c>
      <c r="F306" s="102">
        <f>'Verdeling Gemeentefonds 2022'!G306/'Verdeling Gemeentefonds 2022'!$BS306</f>
        <v>0</v>
      </c>
      <c r="G306" s="102">
        <f>'Verdeling Gemeentefonds 2022'!H306/'Verdeling Gemeentefonds 2022'!$BS306</f>
        <v>0</v>
      </c>
      <c r="H306" s="102">
        <f>'Verdeling Gemeentefonds 2022'!I306/'Verdeling Gemeentefonds 2022'!$BS306</f>
        <v>0</v>
      </c>
      <c r="I306" s="106">
        <f>'Verdeling Gemeentefonds 2022'!J306/'Verdeling Gemeentefonds 2022'!$BS306</f>
        <v>0</v>
      </c>
      <c r="J306" s="100">
        <f>'Verdeling Gemeentefonds 2022'!N306/'Verdeling Gemeentefonds 2022'!$BS306</f>
        <v>0.14912046439960683</v>
      </c>
      <c r="K306" s="102">
        <f>'Verdeling Gemeentefonds 2022'!S306/'Verdeling Gemeentefonds 2022'!$BS306</f>
        <v>3.4276618662459936E-3</v>
      </c>
      <c r="L306" s="106">
        <f>'Verdeling Gemeentefonds 2022'!T306/'Verdeling Gemeentefonds 2022'!$BS306</f>
        <v>0.15254812626585282</v>
      </c>
      <c r="M306" s="99">
        <f>'Verdeling Gemeentefonds 2022'!Z306/'Verdeling Gemeentefonds 2022'!$BS306</f>
        <v>0.40126240692536541</v>
      </c>
      <c r="N306" s="102">
        <f>'Verdeling Gemeentefonds 2022'!AE306/'Verdeling Gemeentefonds 2022'!$BS306</f>
        <v>0.18540739852387986</v>
      </c>
      <c r="O306" s="104">
        <f>'Verdeling Gemeentefonds 2022'!AF306/'Verdeling Gemeentefonds 2022'!$BS306</f>
        <v>0.5866698054492453</v>
      </c>
      <c r="P306" s="109">
        <f>'Verdeling Gemeentefonds 2022'!AK306/'Verdeling Gemeentefonds 2022'!$BS306</f>
        <v>3.3728983924854301E-2</v>
      </c>
      <c r="Q306" s="112">
        <f>'Verdeling Gemeentefonds 2022'!AO306/'Verdeling Gemeentefonds 2022'!$BS306</f>
        <v>2.190395187223565E-2</v>
      </c>
      <c r="R306" s="108">
        <f>'Verdeling Gemeentefonds 2022'!AR306/'Verdeling Gemeentefonds 2022'!$BS306</f>
        <v>7.7714027133011815E-2</v>
      </c>
      <c r="S306" s="108">
        <f>'Verdeling Gemeentefonds 2022'!AU306/'Verdeling Gemeentefonds 2022'!$BS306</f>
        <v>0.117394042001278</v>
      </c>
      <c r="T306" s="108">
        <f>'Verdeling Gemeentefonds 2022'!AX306/'Verdeling Gemeentefonds 2022'!$BS306</f>
        <v>8.2089866470998099E-2</v>
      </c>
      <c r="U306" s="108">
        <f>'Verdeling Gemeentefonds 2022'!BA306/'Verdeling Gemeentefonds 2022'!$BS306</f>
        <v>7.1080121449435568E-2</v>
      </c>
      <c r="V306" s="106">
        <f>'Verdeling Gemeentefonds 2022'!BB306/'Verdeling Gemeentefonds 2022'!$BS306</f>
        <v>0.37018200892695918</v>
      </c>
      <c r="W306" s="99">
        <f>'Verdeling Gemeentefonds 2022'!BI306/'Verdeling Gemeentefonds 2022'!$BS306</f>
        <v>-2.7186831784385029E-4</v>
      </c>
      <c r="X306" s="107">
        <f>'Verdeling Gemeentefonds 2022'!BF306/'Verdeling Gemeentefonds 2022'!$BS306</f>
        <v>0</v>
      </c>
      <c r="Y306" s="99">
        <f>'Verdeling Gemeentefonds 2022'!BL306/'Verdeling Gemeentefonds 2022'!$BS306</f>
        <v>-0.14285713203113345</v>
      </c>
      <c r="Z306" s="107">
        <f>'Verdeling Gemeentefonds 2022'!BR306/'Verdeling Gemeentefonds 2022'!$BS306</f>
        <v>0</v>
      </c>
      <c r="AA306" s="116">
        <f t="shared" si="4"/>
        <v>0.99999992421793427</v>
      </c>
    </row>
  </sheetData>
  <mergeCells count="7">
    <mergeCell ref="AA4:AA6"/>
    <mergeCell ref="C4:I4"/>
    <mergeCell ref="J4:L4"/>
    <mergeCell ref="M4:O4"/>
    <mergeCell ref="Q4:V4"/>
    <mergeCell ref="W4:X4"/>
    <mergeCell ref="Y4:Z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29B2055421804497BD10025B6515DB" ma:contentTypeVersion="17" ma:contentTypeDescription="Een nieuw document maken." ma:contentTypeScope="" ma:versionID="c612f1d4505289ee09799a3ca73d68ab">
  <xsd:schema xmlns:xsd="http://www.w3.org/2001/XMLSchema" xmlns:xs="http://www.w3.org/2001/XMLSchema" xmlns:p="http://schemas.microsoft.com/office/2006/metadata/properties" xmlns:ns2="a212a750-b772-4cbb-90af-0616f1768c61" xmlns:ns3="dae07d31-9f43-460c-a585-427363be3ad1" targetNamespace="http://schemas.microsoft.com/office/2006/metadata/properties" ma:root="true" ma:fieldsID="96805454eb93c5046563621434716b01" ns2:_="" ns3:_="">
    <xsd:import namespace="a212a750-b772-4cbb-90af-0616f1768c61"/>
    <xsd:import namespace="dae07d31-9f43-460c-a585-427363be3a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2a750-b772-4cbb-90af-0616f1768c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false">
      <xsd:simpleType>
        <xsd:restriction base="dms:Text"/>
      </xsd:simpleType>
    </xsd:element>
    <xsd:element name="_dlc_DocIdUrl" ma:index="9" nillable="true" ma:displayName="Document-id" ma:description="Permanente koppeling naar dit document." ma:format="Hyperlink" ma:hidden="true" ma:internalName="_dlc_DocId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07d31-9f43-460c-a585-427363be3ad1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PersistId xmlns="a212a750-b772-4cbb-90af-0616f1768c61" xsi:nil="true"/>
    <_dlc_DocId xmlns="a212a750-b772-4cbb-90af-0616f1768c61">VVSG-153-41176</_dlc_DocId>
    <_dlc_DocIdUrl xmlns="a212a750-b772-4cbb-90af-0616f1768c61">
      <Url>https://intranet.vvsg.be/werkingorganisatie/_layouts/15/DocIdRedir.aspx?ID=VVSG-153-41176</Url>
      <Description>VVSG-153-41176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595BC7-5CA1-4354-A479-C50949A4F6F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990F4C5F-8ACA-4DA7-B04A-5E6D1FF190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12a750-b772-4cbb-90af-0616f1768c61"/>
    <ds:schemaRef ds:uri="dae07d31-9f43-460c-a585-427363be3a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121680-F745-4E15-8614-B4D88BED8F3C}">
  <ds:schemaRefs>
    <ds:schemaRef ds:uri="http://schemas.microsoft.com/office/2006/metadata/properties"/>
    <ds:schemaRef ds:uri="http://schemas.microsoft.com/office/infopath/2007/PartnerControls"/>
    <ds:schemaRef ds:uri="a212a750-b772-4cbb-90af-0616f1768c61"/>
  </ds:schemaRefs>
</ds:datastoreItem>
</file>

<file path=customXml/itemProps4.xml><?xml version="1.0" encoding="utf-8"?>
<ds:datastoreItem xmlns:ds="http://schemas.openxmlformats.org/officeDocument/2006/customXml" ds:itemID="{D1FA8CE9-5A6C-427C-95BD-53ABB091A9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Verdeling Gemeentefonds 2022</vt:lpstr>
      <vt:lpstr>Gewicht van de verdeelcriteria</vt:lpstr>
    </vt:vector>
  </TitlesOfParts>
  <Company>Ministerie van de Vlaamse Gemeenschap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Stefaan Swaels</dc:creator>
  <cp:lastModifiedBy>Leroy Jan</cp:lastModifiedBy>
  <cp:lastPrinted>2010-06-02T12:16:02Z</cp:lastPrinted>
  <dcterms:created xsi:type="dcterms:W3CDTF">1998-12-18T11:10:16Z</dcterms:created>
  <dcterms:modified xsi:type="dcterms:W3CDTF">2023-01-31T13:12:55Z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ublishingExpirationDate">
    <vt:lpwstr/>
  </property>
  <property fmtid="{D5CDD505-2E9C-101B-9397-08002B2CF9AE}" pid="3" name="PublishingStartDate">
    <vt:lpwstr/>
  </property>
  <property fmtid="{D5CDD505-2E9C-101B-9397-08002B2CF9AE}" pid="4" name="ContentTypeId">
    <vt:lpwstr>0x0101002B29B2055421804497BD10025B6515DB</vt:lpwstr>
  </property>
  <property fmtid="{D5CDD505-2E9C-101B-9397-08002B2CF9AE}" pid="5" name="_dlc_DocIdItemGuid">
    <vt:lpwstr>81887c27-14d1-4024-9079-261b12cf07ef</vt:lpwstr>
  </property>
  <property fmtid="{D5CDD505-2E9C-101B-9397-08002B2CF9AE}" pid="6" name="Waarde van de document-id">
    <vt:lpwstr>VVSG-153-41176</vt:lpwstr>
  </property>
  <property fmtid="{D5CDD505-2E9C-101B-9397-08002B2CF9AE}" pid="7" name="display_urn:schemas-microsoft-com:office:office#Editor">
    <vt:lpwstr>Leroy Jan</vt:lpwstr>
  </property>
  <property fmtid="{D5CDD505-2E9C-101B-9397-08002B2CF9AE}" pid="8" name="Order">
    <vt:lpwstr>4117600.00000000</vt:lpwstr>
  </property>
  <property fmtid="{D5CDD505-2E9C-101B-9397-08002B2CF9AE}" pid="9" name="display_urn:schemas-microsoft-com:office:office#Author">
    <vt:lpwstr>Leroy Jan</vt:lpwstr>
  </property>
</Properties>
</file>